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celo/Projects/Benchmark Basis Organometallics /SUBMISSION/Submission Angewandte/Spreadsheet_DATA/"/>
    </mc:Choice>
  </mc:AlternateContent>
  <xr:revisionPtr revIDLastSave="0" documentId="13_ncr:1_{76E819F1-10BE-1D4E-96FE-10B90D963B92}" xr6:coauthVersionLast="47" xr6:coauthVersionMax="47" xr10:uidLastSave="{00000000-0000-0000-0000-000000000000}"/>
  <bookViews>
    <workbookView xWindow="0" yWindow="500" windowWidth="28800" windowHeight="16080" xr2:uid="{21E3B21B-96B5-7A42-B6CE-6E15E46ED3F6}"/>
  </bookViews>
  <sheets>
    <sheet name="README" sheetId="7" r:id="rId1"/>
    <sheet name="def2_SVP" sheetId="2" r:id="rId2"/>
    <sheet name="def2_TZVP_F" sheetId="1" r:id="rId3"/>
    <sheet name="def2_TZVP" sheetId="5" r:id="rId4"/>
    <sheet name="def2_TZVPP" sheetId="3" r:id="rId5"/>
    <sheet name="def2_QZVPP" sheetId="4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4" l="1"/>
  <c r="O14" i="4"/>
  <c r="S14" i="4" s="1"/>
  <c r="W14" i="4" s="1"/>
  <c r="P14" i="4"/>
  <c r="T14" i="4" s="1"/>
  <c r="X14" i="4" s="1"/>
  <c r="R14" i="4"/>
  <c r="V14" i="4"/>
  <c r="N15" i="4"/>
  <c r="O15" i="4"/>
  <c r="S15" i="4" s="1"/>
  <c r="W15" i="4" s="1"/>
  <c r="P15" i="4"/>
  <c r="R15" i="4"/>
  <c r="T15" i="4"/>
  <c r="X15" i="4" s="1"/>
  <c r="V15" i="4"/>
  <c r="P46" i="5"/>
  <c r="T46" i="5" s="1"/>
  <c r="X46" i="5" s="1"/>
  <c r="O46" i="5"/>
  <c r="S46" i="5" s="1"/>
  <c r="W46" i="5" s="1"/>
  <c r="N46" i="5"/>
  <c r="R46" i="5" s="1"/>
  <c r="V46" i="5" s="1"/>
  <c r="P45" i="5"/>
  <c r="T45" i="5" s="1"/>
  <c r="X45" i="5" s="1"/>
  <c r="O45" i="5"/>
  <c r="S45" i="5" s="1"/>
  <c r="W45" i="5" s="1"/>
  <c r="N45" i="5"/>
  <c r="R45" i="5" s="1"/>
  <c r="V45" i="5" s="1"/>
  <c r="S44" i="5"/>
  <c r="W44" i="5" s="1"/>
  <c r="P44" i="5"/>
  <c r="T44" i="5" s="1"/>
  <c r="X44" i="5" s="1"/>
  <c r="O44" i="5"/>
  <c r="N44" i="5"/>
  <c r="R44" i="5" s="1"/>
  <c r="V44" i="5" s="1"/>
  <c r="P43" i="5"/>
  <c r="T43" i="5" s="1"/>
  <c r="X43" i="5" s="1"/>
  <c r="O43" i="5"/>
  <c r="S43" i="5" s="1"/>
  <c r="W43" i="5" s="1"/>
  <c r="N43" i="5"/>
  <c r="R43" i="5" s="1"/>
  <c r="V43" i="5" s="1"/>
  <c r="R42" i="5"/>
  <c r="V42" i="5" s="1"/>
  <c r="P42" i="5"/>
  <c r="T42" i="5" s="1"/>
  <c r="X42" i="5" s="1"/>
  <c r="O42" i="5"/>
  <c r="S42" i="5" s="1"/>
  <c r="W42" i="5" s="1"/>
  <c r="N42" i="5"/>
  <c r="P41" i="5"/>
  <c r="T41" i="5" s="1"/>
  <c r="X41" i="5" s="1"/>
  <c r="O41" i="5"/>
  <c r="S41" i="5" s="1"/>
  <c r="W41" i="5" s="1"/>
  <c r="N41" i="5"/>
  <c r="R41" i="5" s="1"/>
  <c r="V41" i="5" s="1"/>
  <c r="P40" i="5"/>
  <c r="T40" i="5" s="1"/>
  <c r="X40" i="5" s="1"/>
  <c r="O40" i="5"/>
  <c r="S40" i="5" s="1"/>
  <c r="W40" i="5" s="1"/>
  <c r="N40" i="5"/>
  <c r="R40" i="5" s="1"/>
  <c r="V40" i="5" s="1"/>
  <c r="P39" i="5"/>
  <c r="T39" i="5" s="1"/>
  <c r="X39" i="5" s="1"/>
  <c r="O39" i="5"/>
  <c r="S39" i="5" s="1"/>
  <c r="W39" i="5" s="1"/>
  <c r="N39" i="5"/>
  <c r="R39" i="5" s="1"/>
  <c r="V39" i="5" s="1"/>
  <c r="P38" i="5"/>
  <c r="T38" i="5" s="1"/>
  <c r="X38" i="5" s="1"/>
  <c r="O38" i="5"/>
  <c r="S38" i="5" s="1"/>
  <c r="W38" i="5" s="1"/>
  <c r="N38" i="5"/>
  <c r="R38" i="5" s="1"/>
  <c r="V38" i="5" s="1"/>
  <c r="P37" i="5"/>
  <c r="T37" i="5" s="1"/>
  <c r="X37" i="5" s="1"/>
  <c r="O37" i="5"/>
  <c r="S37" i="5" s="1"/>
  <c r="W37" i="5" s="1"/>
  <c r="N37" i="5"/>
  <c r="R37" i="5" s="1"/>
  <c r="V37" i="5" s="1"/>
  <c r="P36" i="5"/>
  <c r="T36" i="5" s="1"/>
  <c r="X36" i="5" s="1"/>
  <c r="O36" i="5"/>
  <c r="S36" i="5" s="1"/>
  <c r="W36" i="5" s="1"/>
  <c r="N36" i="5"/>
  <c r="R36" i="5" s="1"/>
  <c r="V36" i="5" s="1"/>
  <c r="P35" i="5"/>
  <c r="T35" i="5" s="1"/>
  <c r="X35" i="5" s="1"/>
  <c r="O35" i="5"/>
  <c r="S35" i="5" s="1"/>
  <c r="W35" i="5" s="1"/>
  <c r="N35" i="5"/>
  <c r="R35" i="5" s="1"/>
  <c r="V35" i="5" s="1"/>
  <c r="P34" i="5"/>
  <c r="T34" i="5" s="1"/>
  <c r="X34" i="5" s="1"/>
  <c r="O34" i="5"/>
  <c r="S34" i="5" s="1"/>
  <c r="W34" i="5" s="1"/>
  <c r="N34" i="5"/>
  <c r="R34" i="5" s="1"/>
  <c r="V34" i="5" s="1"/>
  <c r="P33" i="5"/>
  <c r="T33" i="5" s="1"/>
  <c r="X33" i="5" s="1"/>
  <c r="O33" i="5"/>
  <c r="S33" i="5" s="1"/>
  <c r="W33" i="5" s="1"/>
  <c r="N33" i="5"/>
  <c r="R33" i="5" s="1"/>
  <c r="V33" i="5" s="1"/>
  <c r="P32" i="5"/>
  <c r="T32" i="5" s="1"/>
  <c r="X32" i="5" s="1"/>
  <c r="O32" i="5"/>
  <c r="S32" i="5" s="1"/>
  <c r="W32" i="5" s="1"/>
  <c r="N32" i="5"/>
  <c r="R32" i="5" s="1"/>
  <c r="V32" i="5" s="1"/>
  <c r="P30" i="5"/>
  <c r="T30" i="5" s="1"/>
  <c r="O30" i="5"/>
  <c r="S30" i="5" s="1"/>
  <c r="W30" i="5" s="1"/>
  <c r="N30" i="5"/>
  <c r="R30" i="5" s="1"/>
  <c r="P28" i="5"/>
  <c r="T28" i="5" s="1"/>
  <c r="X28" i="5" s="1"/>
  <c r="O28" i="5"/>
  <c r="S28" i="5" s="1"/>
  <c r="W28" i="5" s="1"/>
  <c r="N28" i="5"/>
  <c r="R28" i="5" s="1"/>
  <c r="V28" i="5" s="1"/>
  <c r="V26" i="5"/>
  <c r="P26" i="5"/>
  <c r="O26" i="5"/>
  <c r="S26" i="5" s="1"/>
  <c r="W26" i="5" s="1"/>
  <c r="N26" i="5"/>
  <c r="P24" i="5"/>
  <c r="T24" i="5" s="1"/>
  <c r="X24" i="5" s="1"/>
  <c r="O24" i="5"/>
  <c r="S24" i="5" s="1"/>
  <c r="W24" i="5" s="1"/>
  <c r="N24" i="5"/>
  <c r="R24" i="5" s="1"/>
  <c r="V24" i="5" s="1"/>
  <c r="P23" i="5"/>
  <c r="T23" i="5" s="1"/>
  <c r="X23" i="5" s="1"/>
  <c r="O23" i="5"/>
  <c r="S23" i="5" s="1"/>
  <c r="W23" i="5" s="1"/>
  <c r="N23" i="5"/>
  <c r="R23" i="5" s="1"/>
  <c r="V23" i="5" s="1"/>
  <c r="P22" i="5"/>
  <c r="T22" i="5" s="1"/>
  <c r="X22" i="5" s="1"/>
  <c r="O22" i="5"/>
  <c r="S22" i="5" s="1"/>
  <c r="W22" i="5" s="1"/>
  <c r="N22" i="5"/>
  <c r="R22" i="5" s="1"/>
  <c r="V22" i="5" s="1"/>
  <c r="P21" i="5"/>
  <c r="T21" i="5" s="1"/>
  <c r="X21" i="5" s="1"/>
  <c r="O21" i="5"/>
  <c r="S21" i="5" s="1"/>
  <c r="W21" i="5" s="1"/>
  <c r="N21" i="5"/>
  <c r="R21" i="5" s="1"/>
  <c r="V21" i="5" s="1"/>
  <c r="P20" i="5"/>
  <c r="T20" i="5" s="1"/>
  <c r="X20" i="5" s="1"/>
  <c r="O20" i="5"/>
  <c r="S20" i="5" s="1"/>
  <c r="W20" i="5" s="1"/>
  <c r="N20" i="5"/>
  <c r="R20" i="5" s="1"/>
  <c r="V20" i="5" s="1"/>
  <c r="P19" i="5"/>
  <c r="T19" i="5" s="1"/>
  <c r="X19" i="5" s="1"/>
  <c r="O19" i="5"/>
  <c r="S19" i="5" s="1"/>
  <c r="W19" i="5" s="1"/>
  <c r="N19" i="5"/>
  <c r="R19" i="5" s="1"/>
  <c r="V19" i="5" s="1"/>
  <c r="P18" i="5"/>
  <c r="T18" i="5" s="1"/>
  <c r="X18" i="5" s="1"/>
  <c r="O18" i="5"/>
  <c r="S18" i="5" s="1"/>
  <c r="W18" i="5" s="1"/>
  <c r="N18" i="5"/>
  <c r="R18" i="5" s="1"/>
  <c r="V18" i="5" s="1"/>
  <c r="P16" i="5"/>
  <c r="T16" i="5" s="1"/>
  <c r="X16" i="5" s="1"/>
  <c r="O16" i="5"/>
  <c r="S16" i="5" s="1"/>
  <c r="W16" i="5" s="1"/>
  <c r="N16" i="5"/>
  <c r="R16" i="5" s="1"/>
  <c r="V16" i="5" s="1"/>
  <c r="P13" i="5"/>
  <c r="T13" i="5" s="1"/>
  <c r="X13" i="5" s="1"/>
  <c r="O13" i="5"/>
  <c r="S13" i="5" s="1"/>
  <c r="W13" i="5" s="1"/>
  <c r="N13" i="5"/>
  <c r="R13" i="5" s="1"/>
  <c r="V13" i="5" s="1"/>
  <c r="P12" i="5"/>
  <c r="T12" i="5" s="1"/>
  <c r="X12" i="5" s="1"/>
  <c r="O12" i="5"/>
  <c r="S12" i="5" s="1"/>
  <c r="W12" i="5" s="1"/>
  <c r="N12" i="5"/>
  <c r="R12" i="5" s="1"/>
  <c r="V12" i="5" s="1"/>
  <c r="P11" i="5"/>
  <c r="T11" i="5" s="1"/>
  <c r="X11" i="5" s="1"/>
  <c r="O11" i="5"/>
  <c r="S11" i="5" s="1"/>
  <c r="W11" i="5" s="1"/>
  <c r="N11" i="5"/>
  <c r="R11" i="5" s="1"/>
  <c r="V11" i="5" s="1"/>
  <c r="P10" i="5"/>
  <c r="T10" i="5" s="1"/>
  <c r="X10" i="5" s="1"/>
  <c r="O10" i="5"/>
  <c r="S10" i="5" s="1"/>
  <c r="W10" i="5" s="1"/>
  <c r="N10" i="5"/>
  <c r="R10" i="5" s="1"/>
  <c r="V10" i="5" s="1"/>
  <c r="P9" i="5"/>
  <c r="T9" i="5" s="1"/>
  <c r="X9" i="5" s="1"/>
  <c r="O9" i="5"/>
  <c r="S9" i="5" s="1"/>
  <c r="W9" i="5" s="1"/>
  <c r="N9" i="5"/>
  <c r="R9" i="5" s="1"/>
  <c r="V9" i="5" s="1"/>
  <c r="P8" i="5"/>
  <c r="T8" i="5" s="1"/>
  <c r="X8" i="5" s="1"/>
  <c r="O8" i="5"/>
  <c r="S8" i="5" s="1"/>
  <c r="W8" i="5" s="1"/>
  <c r="N8" i="5"/>
  <c r="R8" i="5" s="1"/>
  <c r="V8" i="5" s="1"/>
  <c r="P7" i="5"/>
  <c r="T7" i="5" s="1"/>
  <c r="X7" i="5" s="1"/>
  <c r="O7" i="5"/>
  <c r="S7" i="5" s="1"/>
  <c r="W7" i="5" s="1"/>
  <c r="N7" i="5"/>
  <c r="R7" i="5" s="1"/>
  <c r="V26" i="4"/>
  <c r="N19" i="4"/>
  <c r="O19" i="4"/>
  <c r="S19" i="4" s="1"/>
  <c r="W19" i="4" s="1"/>
  <c r="P19" i="4"/>
  <c r="T19" i="4" s="1"/>
  <c r="X19" i="4" s="1"/>
  <c r="P16" i="4"/>
  <c r="T16" i="4" s="1"/>
  <c r="X16" i="4" s="1"/>
  <c r="O16" i="4"/>
  <c r="S16" i="4" s="1"/>
  <c r="W16" i="4" s="1"/>
  <c r="O16" i="3"/>
  <c r="N14" i="3"/>
  <c r="O14" i="3"/>
  <c r="P14" i="3"/>
  <c r="R14" i="3"/>
  <c r="V14" i="3" s="1"/>
  <c r="S14" i="3"/>
  <c r="W14" i="3" s="1"/>
  <c r="T14" i="3"/>
  <c r="X14" i="3" s="1"/>
  <c r="N15" i="3"/>
  <c r="O15" i="3"/>
  <c r="P15" i="3"/>
  <c r="T15" i="3" s="1"/>
  <c r="X15" i="3" s="1"/>
  <c r="R15" i="3"/>
  <c r="V15" i="3" s="1"/>
  <c r="S15" i="3"/>
  <c r="W15" i="3" s="1"/>
  <c r="N14" i="1"/>
  <c r="O14" i="1"/>
  <c r="P14" i="1"/>
  <c r="R14" i="1"/>
  <c r="V14" i="1" s="1"/>
  <c r="S14" i="1"/>
  <c r="T14" i="1"/>
  <c r="X14" i="1" s="1"/>
  <c r="W14" i="1"/>
  <c r="N15" i="1"/>
  <c r="O15" i="1"/>
  <c r="P15" i="1"/>
  <c r="T15" i="1" s="1"/>
  <c r="X15" i="1" s="1"/>
  <c r="R15" i="1"/>
  <c r="S15" i="1"/>
  <c r="W15" i="1" s="1"/>
  <c r="V15" i="1"/>
  <c r="N14" i="2"/>
  <c r="O14" i="2"/>
  <c r="P14" i="2"/>
  <c r="R14" i="2"/>
  <c r="S14" i="2"/>
  <c r="W14" i="2" s="1"/>
  <c r="T14" i="2"/>
  <c r="X14" i="2" s="1"/>
  <c r="V14" i="2"/>
  <c r="V51" i="2" s="1"/>
  <c r="N15" i="2"/>
  <c r="O15" i="2"/>
  <c r="P15" i="2"/>
  <c r="R15" i="2"/>
  <c r="V15" i="2" s="1"/>
  <c r="S15" i="2"/>
  <c r="W15" i="2" s="1"/>
  <c r="T15" i="2"/>
  <c r="X15" i="2" s="1"/>
  <c r="X46" i="3"/>
  <c r="W46" i="3"/>
  <c r="V46" i="3"/>
  <c r="X45" i="3"/>
  <c r="W45" i="3"/>
  <c r="V45" i="3"/>
  <c r="X44" i="3"/>
  <c r="W44" i="3"/>
  <c r="V44" i="3"/>
  <c r="X43" i="3"/>
  <c r="W43" i="3"/>
  <c r="V43" i="3"/>
  <c r="X42" i="3"/>
  <c r="W42" i="3"/>
  <c r="V42" i="3"/>
  <c r="X41" i="3"/>
  <c r="W41" i="3"/>
  <c r="V41" i="3"/>
  <c r="X40" i="3"/>
  <c r="W40" i="3"/>
  <c r="V40" i="3"/>
  <c r="X39" i="3"/>
  <c r="W39" i="3"/>
  <c r="V39" i="3"/>
  <c r="X38" i="3"/>
  <c r="W38" i="3"/>
  <c r="V38" i="3"/>
  <c r="X37" i="3"/>
  <c r="W37" i="3"/>
  <c r="V37" i="3"/>
  <c r="X36" i="3"/>
  <c r="W36" i="3"/>
  <c r="V36" i="3"/>
  <c r="X35" i="3"/>
  <c r="W35" i="3"/>
  <c r="V35" i="3"/>
  <c r="X34" i="3"/>
  <c r="W34" i="3"/>
  <c r="V34" i="3"/>
  <c r="X33" i="3"/>
  <c r="W33" i="3"/>
  <c r="V33" i="3"/>
  <c r="X32" i="3"/>
  <c r="W32" i="3"/>
  <c r="V32" i="3"/>
  <c r="X30" i="3"/>
  <c r="W30" i="3"/>
  <c r="V30" i="3"/>
  <c r="X28" i="3"/>
  <c r="W28" i="3"/>
  <c r="V28" i="3"/>
  <c r="X26" i="3"/>
  <c r="W26" i="3"/>
  <c r="V26" i="3"/>
  <c r="X24" i="3"/>
  <c r="W24" i="3"/>
  <c r="V24" i="3"/>
  <c r="X23" i="3"/>
  <c r="W23" i="3"/>
  <c r="V23" i="3"/>
  <c r="X22" i="3"/>
  <c r="W22" i="3"/>
  <c r="V22" i="3"/>
  <c r="X21" i="3"/>
  <c r="W21" i="3"/>
  <c r="V21" i="3"/>
  <c r="X20" i="3"/>
  <c r="W20" i="3"/>
  <c r="V20" i="3"/>
  <c r="X19" i="3"/>
  <c r="W19" i="3"/>
  <c r="V19" i="3"/>
  <c r="X18" i="3"/>
  <c r="W18" i="3"/>
  <c r="V18" i="3"/>
  <c r="X16" i="3"/>
  <c r="W16" i="3"/>
  <c r="V16" i="3"/>
  <c r="X13" i="3"/>
  <c r="W13" i="3"/>
  <c r="V13" i="3"/>
  <c r="X12" i="3"/>
  <c r="W12" i="3"/>
  <c r="V12" i="3"/>
  <c r="X11" i="3"/>
  <c r="W11" i="3"/>
  <c r="V11" i="3"/>
  <c r="X10" i="3"/>
  <c r="W10" i="3"/>
  <c r="V10" i="3"/>
  <c r="X9" i="3"/>
  <c r="W9" i="3"/>
  <c r="V9" i="3"/>
  <c r="X8" i="3"/>
  <c r="W8" i="3"/>
  <c r="V8" i="3"/>
  <c r="X7" i="3"/>
  <c r="W7" i="3"/>
  <c r="V7" i="3"/>
  <c r="X46" i="1"/>
  <c r="W46" i="1"/>
  <c r="V46" i="1"/>
  <c r="X45" i="1"/>
  <c r="W45" i="1"/>
  <c r="V45" i="1"/>
  <c r="X44" i="1"/>
  <c r="W44" i="1"/>
  <c r="V44" i="1"/>
  <c r="X43" i="1"/>
  <c r="W43" i="1"/>
  <c r="V43" i="1"/>
  <c r="X42" i="1"/>
  <c r="W42" i="1"/>
  <c r="V42" i="1"/>
  <c r="X41" i="1"/>
  <c r="W41" i="1"/>
  <c r="V41" i="1"/>
  <c r="X40" i="1"/>
  <c r="W40" i="1"/>
  <c r="V40" i="1"/>
  <c r="X39" i="1"/>
  <c r="W39" i="1"/>
  <c r="V39" i="1"/>
  <c r="X38" i="1"/>
  <c r="W38" i="1"/>
  <c r="V38" i="1"/>
  <c r="X37" i="1"/>
  <c r="W37" i="1"/>
  <c r="V37" i="1"/>
  <c r="X36" i="1"/>
  <c r="W36" i="1"/>
  <c r="V36" i="1"/>
  <c r="X35" i="1"/>
  <c r="W35" i="1"/>
  <c r="V35" i="1"/>
  <c r="X34" i="1"/>
  <c r="W34" i="1"/>
  <c r="V34" i="1"/>
  <c r="X33" i="1"/>
  <c r="W33" i="1"/>
  <c r="V33" i="1"/>
  <c r="X32" i="1"/>
  <c r="W32" i="1"/>
  <c r="V32" i="1"/>
  <c r="X30" i="1"/>
  <c r="W30" i="1"/>
  <c r="V30" i="1"/>
  <c r="X28" i="1"/>
  <c r="W28" i="1"/>
  <c r="V28" i="1"/>
  <c r="X26" i="1"/>
  <c r="W26" i="1"/>
  <c r="V26" i="1"/>
  <c r="X24" i="1"/>
  <c r="W24" i="1"/>
  <c r="V24" i="1"/>
  <c r="X23" i="1"/>
  <c r="W23" i="1"/>
  <c r="V23" i="1"/>
  <c r="X22" i="1"/>
  <c r="W22" i="1"/>
  <c r="V22" i="1"/>
  <c r="X21" i="1"/>
  <c r="W21" i="1"/>
  <c r="V21" i="1"/>
  <c r="X20" i="1"/>
  <c r="W20" i="1"/>
  <c r="V20" i="1"/>
  <c r="X19" i="1"/>
  <c r="W19" i="1"/>
  <c r="V19" i="1"/>
  <c r="X18" i="1"/>
  <c r="W18" i="1"/>
  <c r="V18" i="1"/>
  <c r="X16" i="1"/>
  <c r="W16" i="1"/>
  <c r="V16" i="1"/>
  <c r="X13" i="1"/>
  <c r="W13" i="1"/>
  <c r="V13" i="1"/>
  <c r="X12" i="1"/>
  <c r="W12" i="1"/>
  <c r="V12" i="1"/>
  <c r="X11" i="1"/>
  <c r="W11" i="1"/>
  <c r="V11" i="1"/>
  <c r="X10" i="1"/>
  <c r="W10" i="1"/>
  <c r="V10" i="1"/>
  <c r="X9" i="1"/>
  <c r="W9" i="1"/>
  <c r="V9" i="1"/>
  <c r="X8" i="1"/>
  <c r="W8" i="1"/>
  <c r="V8" i="1"/>
  <c r="X7" i="1"/>
  <c r="W7" i="1"/>
  <c r="V7" i="1"/>
  <c r="X46" i="2"/>
  <c r="W46" i="2"/>
  <c r="V46" i="2"/>
  <c r="X45" i="2"/>
  <c r="W45" i="2"/>
  <c r="V45" i="2"/>
  <c r="X44" i="2"/>
  <c r="W44" i="2"/>
  <c r="V44" i="2"/>
  <c r="X43" i="2"/>
  <c r="W43" i="2"/>
  <c r="V43" i="2"/>
  <c r="X42" i="2"/>
  <c r="W42" i="2"/>
  <c r="V42" i="2"/>
  <c r="X41" i="2"/>
  <c r="W41" i="2"/>
  <c r="V41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0" i="2"/>
  <c r="W30" i="2"/>
  <c r="V30" i="2"/>
  <c r="X28" i="2"/>
  <c r="W28" i="2"/>
  <c r="V28" i="2"/>
  <c r="X26" i="2"/>
  <c r="W26" i="2"/>
  <c r="V26" i="2"/>
  <c r="X24" i="2"/>
  <c r="W24" i="2"/>
  <c r="V24" i="2"/>
  <c r="X23" i="2"/>
  <c r="W23" i="2"/>
  <c r="V23" i="2"/>
  <c r="X22" i="2"/>
  <c r="W22" i="2"/>
  <c r="V22" i="2"/>
  <c r="X21" i="2"/>
  <c r="W21" i="2"/>
  <c r="V21" i="2"/>
  <c r="X20" i="2"/>
  <c r="W20" i="2"/>
  <c r="V20" i="2"/>
  <c r="X19" i="2"/>
  <c r="W19" i="2"/>
  <c r="V19" i="2"/>
  <c r="X18" i="2"/>
  <c r="W18" i="2"/>
  <c r="V18" i="2"/>
  <c r="X16" i="2"/>
  <c r="W16" i="2"/>
  <c r="V16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W8" i="2"/>
  <c r="V8" i="2"/>
  <c r="X7" i="2"/>
  <c r="W7" i="2"/>
  <c r="V7" i="2"/>
  <c r="T26" i="5" l="1"/>
  <c r="X26" i="5" s="1"/>
  <c r="V30" i="5"/>
  <c r="X30" i="5"/>
  <c r="V7" i="5"/>
  <c r="V51" i="3"/>
  <c r="V51" i="1"/>
  <c r="V50" i="1"/>
  <c r="V50" i="2"/>
  <c r="V50" i="3"/>
  <c r="V49" i="3"/>
  <c r="V49" i="1"/>
  <c r="V49" i="2"/>
  <c r="R49" i="5" l="1"/>
  <c r="R50" i="5"/>
  <c r="R51" i="5"/>
  <c r="V51" i="5"/>
  <c r="V50" i="5"/>
  <c r="V49" i="5"/>
  <c r="P46" i="4"/>
  <c r="T46" i="4" s="1"/>
  <c r="X46" i="4" s="1"/>
  <c r="O46" i="4"/>
  <c r="S46" i="4" s="1"/>
  <c r="W46" i="4" s="1"/>
  <c r="N46" i="4"/>
  <c r="R46" i="4" s="1"/>
  <c r="V46" i="4" s="1"/>
  <c r="P45" i="4"/>
  <c r="T45" i="4" s="1"/>
  <c r="X45" i="4" s="1"/>
  <c r="O45" i="4"/>
  <c r="S45" i="4" s="1"/>
  <c r="W45" i="4" s="1"/>
  <c r="N45" i="4"/>
  <c r="R45" i="4" s="1"/>
  <c r="V45" i="4" s="1"/>
  <c r="P44" i="4"/>
  <c r="T44" i="4" s="1"/>
  <c r="X44" i="4" s="1"/>
  <c r="O44" i="4"/>
  <c r="S44" i="4" s="1"/>
  <c r="W44" i="4" s="1"/>
  <c r="N44" i="4"/>
  <c r="R44" i="4" s="1"/>
  <c r="V44" i="4" s="1"/>
  <c r="P43" i="4"/>
  <c r="T43" i="4" s="1"/>
  <c r="X43" i="4" s="1"/>
  <c r="O43" i="4"/>
  <c r="S43" i="4" s="1"/>
  <c r="W43" i="4" s="1"/>
  <c r="N43" i="4"/>
  <c r="R43" i="4" s="1"/>
  <c r="V43" i="4" s="1"/>
  <c r="P42" i="4"/>
  <c r="T42" i="4" s="1"/>
  <c r="X42" i="4" s="1"/>
  <c r="O42" i="4"/>
  <c r="S42" i="4" s="1"/>
  <c r="W42" i="4" s="1"/>
  <c r="N42" i="4"/>
  <c r="R42" i="4" s="1"/>
  <c r="V42" i="4" s="1"/>
  <c r="P41" i="4"/>
  <c r="T41" i="4" s="1"/>
  <c r="X41" i="4" s="1"/>
  <c r="O41" i="4"/>
  <c r="S41" i="4" s="1"/>
  <c r="W41" i="4" s="1"/>
  <c r="N41" i="4"/>
  <c r="R41" i="4" s="1"/>
  <c r="V41" i="4" s="1"/>
  <c r="P40" i="4"/>
  <c r="T40" i="4" s="1"/>
  <c r="X40" i="4" s="1"/>
  <c r="O40" i="4"/>
  <c r="S40" i="4" s="1"/>
  <c r="W40" i="4" s="1"/>
  <c r="N40" i="4"/>
  <c r="R40" i="4" s="1"/>
  <c r="V40" i="4" s="1"/>
  <c r="P39" i="4"/>
  <c r="T39" i="4" s="1"/>
  <c r="X39" i="4" s="1"/>
  <c r="O39" i="4"/>
  <c r="S39" i="4" s="1"/>
  <c r="W39" i="4" s="1"/>
  <c r="N39" i="4"/>
  <c r="R39" i="4" s="1"/>
  <c r="V39" i="4" s="1"/>
  <c r="P38" i="4"/>
  <c r="T38" i="4" s="1"/>
  <c r="X38" i="4" s="1"/>
  <c r="O38" i="4"/>
  <c r="S38" i="4" s="1"/>
  <c r="W38" i="4" s="1"/>
  <c r="N38" i="4"/>
  <c r="R38" i="4" s="1"/>
  <c r="V38" i="4" s="1"/>
  <c r="P37" i="4"/>
  <c r="T37" i="4" s="1"/>
  <c r="X37" i="4" s="1"/>
  <c r="O37" i="4"/>
  <c r="S37" i="4" s="1"/>
  <c r="W37" i="4" s="1"/>
  <c r="N37" i="4"/>
  <c r="R37" i="4" s="1"/>
  <c r="V37" i="4" s="1"/>
  <c r="P36" i="4"/>
  <c r="T36" i="4" s="1"/>
  <c r="X36" i="4" s="1"/>
  <c r="O36" i="4"/>
  <c r="S36" i="4" s="1"/>
  <c r="W36" i="4" s="1"/>
  <c r="N36" i="4"/>
  <c r="R36" i="4" s="1"/>
  <c r="V36" i="4" s="1"/>
  <c r="P35" i="4"/>
  <c r="T35" i="4" s="1"/>
  <c r="X35" i="4" s="1"/>
  <c r="O35" i="4"/>
  <c r="S35" i="4" s="1"/>
  <c r="W35" i="4" s="1"/>
  <c r="N35" i="4"/>
  <c r="R35" i="4" s="1"/>
  <c r="V35" i="4" s="1"/>
  <c r="P34" i="4"/>
  <c r="T34" i="4" s="1"/>
  <c r="X34" i="4" s="1"/>
  <c r="O34" i="4"/>
  <c r="S34" i="4" s="1"/>
  <c r="W34" i="4" s="1"/>
  <c r="N34" i="4"/>
  <c r="R34" i="4" s="1"/>
  <c r="V34" i="4" s="1"/>
  <c r="P33" i="4"/>
  <c r="T33" i="4" s="1"/>
  <c r="X33" i="4" s="1"/>
  <c r="O33" i="4"/>
  <c r="S33" i="4" s="1"/>
  <c r="W33" i="4" s="1"/>
  <c r="N33" i="4"/>
  <c r="R33" i="4" s="1"/>
  <c r="V33" i="4" s="1"/>
  <c r="P32" i="4"/>
  <c r="T32" i="4" s="1"/>
  <c r="X32" i="4" s="1"/>
  <c r="O32" i="4"/>
  <c r="S32" i="4" s="1"/>
  <c r="W32" i="4" s="1"/>
  <c r="N32" i="4"/>
  <c r="R32" i="4" s="1"/>
  <c r="V32" i="4" s="1"/>
  <c r="P30" i="4"/>
  <c r="T30" i="4" s="1"/>
  <c r="X30" i="4" s="1"/>
  <c r="O30" i="4"/>
  <c r="S30" i="4" s="1"/>
  <c r="W30" i="4" s="1"/>
  <c r="N30" i="4"/>
  <c r="R30" i="4" s="1"/>
  <c r="V30" i="4" s="1"/>
  <c r="P28" i="4"/>
  <c r="T28" i="4" s="1"/>
  <c r="X28" i="4" s="1"/>
  <c r="O28" i="4"/>
  <c r="S28" i="4" s="1"/>
  <c r="W28" i="4" s="1"/>
  <c r="N28" i="4"/>
  <c r="R28" i="4" s="1"/>
  <c r="V28" i="4" s="1"/>
  <c r="P26" i="4"/>
  <c r="T26" i="4" s="1"/>
  <c r="X26" i="4" s="1"/>
  <c r="O26" i="4"/>
  <c r="S26" i="4" s="1"/>
  <c r="W26" i="4" s="1"/>
  <c r="N26" i="4"/>
  <c r="P24" i="4"/>
  <c r="T24" i="4" s="1"/>
  <c r="X24" i="4" s="1"/>
  <c r="O24" i="4"/>
  <c r="S24" i="4" s="1"/>
  <c r="W24" i="4" s="1"/>
  <c r="N24" i="4"/>
  <c r="R24" i="4" s="1"/>
  <c r="V24" i="4" s="1"/>
  <c r="P23" i="4"/>
  <c r="T23" i="4" s="1"/>
  <c r="X23" i="4" s="1"/>
  <c r="O23" i="4"/>
  <c r="S23" i="4" s="1"/>
  <c r="W23" i="4" s="1"/>
  <c r="N23" i="4"/>
  <c r="R23" i="4" s="1"/>
  <c r="V23" i="4" s="1"/>
  <c r="P22" i="4"/>
  <c r="T22" i="4" s="1"/>
  <c r="X22" i="4" s="1"/>
  <c r="O22" i="4"/>
  <c r="S22" i="4" s="1"/>
  <c r="W22" i="4" s="1"/>
  <c r="N22" i="4"/>
  <c r="R22" i="4" s="1"/>
  <c r="V22" i="4" s="1"/>
  <c r="P21" i="4"/>
  <c r="T21" i="4" s="1"/>
  <c r="X21" i="4" s="1"/>
  <c r="O21" i="4"/>
  <c r="S21" i="4" s="1"/>
  <c r="W21" i="4" s="1"/>
  <c r="N21" i="4"/>
  <c r="R21" i="4" s="1"/>
  <c r="V21" i="4" s="1"/>
  <c r="P20" i="4"/>
  <c r="T20" i="4" s="1"/>
  <c r="X20" i="4" s="1"/>
  <c r="O20" i="4"/>
  <c r="S20" i="4" s="1"/>
  <c r="W20" i="4" s="1"/>
  <c r="N20" i="4"/>
  <c r="R20" i="4" s="1"/>
  <c r="V20" i="4" s="1"/>
  <c r="R19" i="4"/>
  <c r="V19" i="4" s="1"/>
  <c r="P18" i="4"/>
  <c r="T18" i="4" s="1"/>
  <c r="X18" i="4" s="1"/>
  <c r="O18" i="4"/>
  <c r="S18" i="4" s="1"/>
  <c r="W18" i="4" s="1"/>
  <c r="N18" i="4"/>
  <c r="R18" i="4" s="1"/>
  <c r="V18" i="4" s="1"/>
  <c r="N16" i="4"/>
  <c r="R16" i="4" s="1"/>
  <c r="V16" i="4" s="1"/>
  <c r="P13" i="4"/>
  <c r="T13" i="4" s="1"/>
  <c r="X13" i="4" s="1"/>
  <c r="O13" i="4"/>
  <c r="S13" i="4" s="1"/>
  <c r="W13" i="4" s="1"/>
  <c r="N13" i="4"/>
  <c r="R13" i="4" s="1"/>
  <c r="V13" i="4" s="1"/>
  <c r="P12" i="4"/>
  <c r="T12" i="4" s="1"/>
  <c r="X12" i="4" s="1"/>
  <c r="O12" i="4"/>
  <c r="S12" i="4" s="1"/>
  <c r="W12" i="4" s="1"/>
  <c r="N12" i="4"/>
  <c r="R12" i="4" s="1"/>
  <c r="V12" i="4" s="1"/>
  <c r="P11" i="4"/>
  <c r="T11" i="4" s="1"/>
  <c r="X11" i="4" s="1"/>
  <c r="O11" i="4"/>
  <c r="S11" i="4" s="1"/>
  <c r="W11" i="4" s="1"/>
  <c r="N11" i="4"/>
  <c r="R11" i="4" s="1"/>
  <c r="V11" i="4" s="1"/>
  <c r="P10" i="4"/>
  <c r="T10" i="4" s="1"/>
  <c r="X10" i="4" s="1"/>
  <c r="O10" i="4"/>
  <c r="S10" i="4" s="1"/>
  <c r="W10" i="4" s="1"/>
  <c r="N10" i="4"/>
  <c r="R10" i="4" s="1"/>
  <c r="V10" i="4" s="1"/>
  <c r="P9" i="4"/>
  <c r="T9" i="4" s="1"/>
  <c r="X9" i="4" s="1"/>
  <c r="O9" i="4"/>
  <c r="S9" i="4" s="1"/>
  <c r="W9" i="4" s="1"/>
  <c r="N9" i="4"/>
  <c r="R9" i="4" s="1"/>
  <c r="V9" i="4" s="1"/>
  <c r="P8" i="4"/>
  <c r="T8" i="4" s="1"/>
  <c r="X8" i="4" s="1"/>
  <c r="O8" i="4"/>
  <c r="S8" i="4" s="1"/>
  <c r="W8" i="4" s="1"/>
  <c r="N8" i="4"/>
  <c r="R8" i="4" s="1"/>
  <c r="V8" i="4" s="1"/>
  <c r="P7" i="4"/>
  <c r="T7" i="4" s="1"/>
  <c r="X7" i="4" s="1"/>
  <c r="O7" i="4"/>
  <c r="S7" i="4" s="1"/>
  <c r="W7" i="4" s="1"/>
  <c r="N7" i="4"/>
  <c r="R7" i="4" s="1"/>
  <c r="V7" i="4" s="1"/>
  <c r="V51" i="4" l="1"/>
  <c r="V49" i="4"/>
  <c r="V50" i="4"/>
  <c r="R51" i="4"/>
  <c r="R50" i="4"/>
  <c r="R49" i="4"/>
  <c r="P46" i="3" l="1"/>
  <c r="T46" i="3" s="1"/>
  <c r="O46" i="3"/>
  <c r="S46" i="3" s="1"/>
  <c r="N46" i="3"/>
  <c r="R46" i="3" s="1"/>
  <c r="P45" i="3"/>
  <c r="T45" i="3" s="1"/>
  <c r="O45" i="3"/>
  <c r="S45" i="3" s="1"/>
  <c r="N45" i="3"/>
  <c r="R45" i="3" s="1"/>
  <c r="P44" i="3"/>
  <c r="T44" i="3" s="1"/>
  <c r="O44" i="3"/>
  <c r="S44" i="3" s="1"/>
  <c r="N44" i="3"/>
  <c r="R44" i="3" s="1"/>
  <c r="P43" i="3"/>
  <c r="T43" i="3" s="1"/>
  <c r="O43" i="3"/>
  <c r="S43" i="3" s="1"/>
  <c r="N43" i="3"/>
  <c r="R43" i="3" s="1"/>
  <c r="P42" i="3"/>
  <c r="T42" i="3" s="1"/>
  <c r="O42" i="3"/>
  <c r="S42" i="3" s="1"/>
  <c r="N42" i="3"/>
  <c r="R42" i="3" s="1"/>
  <c r="P41" i="3"/>
  <c r="T41" i="3" s="1"/>
  <c r="O41" i="3"/>
  <c r="S41" i="3" s="1"/>
  <c r="N41" i="3"/>
  <c r="R41" i="3" s="1"/>
  <c r="P40" i="3"/>
  <c r="T40" i="3" s="1"/>
  <c r="O40" i="3"/>
  <c r="S40" i="3" s="1"/>
  <c r="N40" i="3"/>
  <c r="R40" i="3" s="1"/>
  <c r="P39" i="3"/>
  <c r="T39" i="3" s="1"/>
  <c r="O39" i="3"/>
  <c r="S39" i="3" s="1"/>
  <c r="N39" i="3"/>
  <c r="R39" i="3" s="1"/>
  <c r="P38" i="3"/>
  <c r="T38" i="3" s="1"/>
  <c r="O38" i="3"/>
  <c r="S38" i="3" s="1"/>
  <c r="N38" i="3"/>
  <c r="R38" i="3" s="1"/>
  <c r="P37" i="3"/>
  <c r="T37" i="3" s="1"/>
  <c r="O37" i="3"/>
  <c r="S37" i="3" s="1"/>
  <c r="N37" i="3"/>
  <c r="R37" i="3" s="1"/>
  <c r="P36" i="3"/>
  <c r="T36" i="3" s="1"/>
  <c r="O36" i="3"/>
  <c r="S36" i="3" s="1"/>
  <c r="N36" i="3"/>
  <c r="R36" i="3" s="1"/>
  <c r="P35" i="3"/>
  <c r="T35" i="3" s="1"/>
  <c r="O35" i="3"/>
  <c r="S35" i="3" s="1"/>
  <c r="N35" i="3"/>
  <c r="R35" i="3" s="1"/>
  <c r="P34" i="3"/>
  <c r="T34" i="3" s="1"/>
  <c r="O34" i="3"/>
  <c r="S34" i="3" s="1"/>
  <c r="N34" i="3"/>
  <c r="R34" i="3" s="1"/>
  <c r="P33" i="3"/>
  <c r="T33" i="3" s="1"/>
  <c r="O33" i="3"/>
  <c r="S33" i="3" s="1"/>
  <c r="N33" i="3"/>
  <c r="R33" i="3" s="1"/>
  <c r="P32" i="3"/>
  <c r="T32" i="3" s="1"/>
  <c r="O32" i="3"/>
  <c r="S32" i="3" s="1"/>
  <c r="N32" i="3"/>
  <c r="R32" i="3" s="1"/>
  <c r="P30" i="3"/>
  <c r="T30" i="3" s="1"/>
  <c r="O30" i="3"/>
  <c r="S30" i="3" s="1"/>
  <c r="N30" i="3"/>
  <c r="R30" i="3" s="1"/>
  <c r="P28" i="3"/>
  <c r="T28" i="3" s="1"/>
  <c r="O28" i="3"/>
  <c r="S28" i="3" s="1"/>
  <c r="N28" i="3"/>
  <c r="R28" i="3" s="1"/>
  <c r="P26" i="3"/>
  <c r="T26" i="3" s="1"/>
  <c r="O26" i="3"/>
  <c r="S26" i="3" s="1"/>
  <c r="N26" i="3"/>
  <c r="P24" i="3"/>
  <c r="T24" i="3" s="1"/>
  <c r="O24" i="3"/>
  <c r="S24" i="3" s="1"/>
  <c r="N24" i="3"/>
  <c r="R24" i="3" s="1"/>
  <c r="P23" i="3"/>
  <c r="T23" i="3" s="1"/>
  <c r="O23" i="3"/>
  <c r="S23" i="3" s="1"/>
  <c r="N23" i="3"/>
  <c r="R23" i="3" s="1"/>
  <c r="P22" i="3"/>
  <c r="T22" i="3" s="1"/>
  <c r="O22" i="3"/>
  <c r="S22" i="3" s="1"/>
  <c r="N22" i="3"/>
  <c r="R22" i="3" s="1"/>
  <c r="P21" i="3"/>
  <c r="T21" i="3" s="1"/>
  <c r="O21" i="3"/>
  <c r="S21" i="3" s="1"/>
  <c r="N21" i="3"/>
  <c r="R21" i="3" s="1"/>
  <c r="P20" i="3"/>
  <c r="T20" i="3" s="1"/>
  <c r="O20" i="3"/>
  <c r="S20" i="3" s="1"/>
  <c r="N20" i="3"/>
  <c r="R20" i="3" s="1"/>
  <c r="P19" i="3"/>
  <c r="T19" i="3" s="1"/>
  <c r="O19" i="3"/>
  <c r="S19" i="3" s="1"/>
  <c r="N19" i="3"/>
  <c r="R19" i="3" s="1"/>
  <c r="P18" i="3"/>
  <c r="T18" i="3" s="1"/>
  <c r="O18" i="3"/>
  <c r="S18" i="3" s="1"/>
  <c r="N18" i="3"/>
  <c r="R18" i="3" s="1"/>
  <c r="P16" i="3"/>
  <c r="T16" i="3" s="1"/>
  <c r="S16" i="3"/>
  <c r="N16" i="3"/>
  <c r="R16" i="3" s="1"/>
  <c r="P13" i="3"/>
  <c r="T13" i="3" s="1"/>
  <c r="O13" i="3"/>
  <c r="S13" i="3" s="1"/>
  <c r="N13" i="3"/>
  <c r="R13" i="3" s="1"/>
  <c r="P12" i="3"/>
  <c r="T12" i="3" s="1"/>
  <c r="O12" i="3"/>
  <c r="S12" i="3" s="1"/>
  <c r="N12" i="3"/>
  <c r="R12" i="3" s="1"/>
  <c r="P11" i="3"/>
  <c r="T11" i="3" s="1"/>
  <c r="O11" i="3"/>
  <c r="S11" i="3" s="1"/>
  <c r="N11" i="3"/>
  <c r="R11" i="3" s="1"/>
  <c r="P10" i="3"/>
  <c r="T10" i="3" s="1"/>
  <c r="O10" i="3"/>
  <c r="S10" i="3" s="1"/>
  <c r="N10" i="3"/>
  <c r="R10" i="3" s="1"/>
  <c r="P9" i="3"/>
  <c r="T9" i="3" s="1"/>
  <c r="O9" i="3"/>
  <c r="S9" i="3" s="1"/>
  <c r="N9" i="3"/>
  <c r="R9" i="3" s="1"/>
  <c r="P8" i="3"/>
  <c r="T8" i="3" s="1"/>
  <c r="O8" i="3"/>
  <c r="S8" i="3" s="1"/>
  <c r="N8" i="3"/>
  <c r="R8" i="3" s="1"/>
  <c r="P7" i="3"/>
  <c r="T7" i="3" s="1"/>
  <c r="O7" i="3"/>
  <c r="S7" i="3" s="1"/>
  <c r="N7" i="3"/>
  <c r="R7" i="3" s="1"/>
  <c r="P46" i="2"/>
  <c r="T46" i="2" s="1"/>
  <c r="O46" i="2"/>
  <c r="S46" i="2" s="1"/>
  <c r="N46" i="2"/>
  <c r="R46" i="2" s="1"/>
  <c r="P45" i="2"/>
  <c r="T45" i="2" s="1"/>
  <c r="O45" i="2"/>
  <c r="S45" i="2" s="1"/>
  <c r="N45" i="2"/>
  <c r="R45" i="2" s="1"/>
  <c r="P44" i="2"/>
  <c r="T44" i="2" s="1"/>
  <c r="O44" i="2"/>
  <c r="S44" i="2" s="1"/>
  <c r="N44" i="2"/>
  <c r="R44" i="2" s="1"/>
  <c r="P43" i="2"/>
  <c r="T43" i="2" s="1"/>
  <c r="O43" i="2"/>
  <c r="S43" i="2" s="1"/>
  <c r="N43" i="2"/>
  <c r="R43" i="2" s="1"/>
  <c r="P42" i="2"/>
  <c r="T42" i="2" s="1"/>
  <c r="O42" i="2"/>
  <c r="S42" i="2" s="1"/>
  <c r="N42" i="2"/>
  <c r="R42" i="2" s="1"/>
  <c r="P41" i="2"/>
  <c r="T41" i="2" s="1"/>
  <c r="O41" i="2"/>
  <c r="S41" i="2" s="1"/>
  <c r="N41" i="2"/>
  <c r="R41" i="2" s="1"/>
  <c r="P40" i="2"/>
  <c r="T40" i="2" s="1"/>
  <c r="O40" i="2"/>
  <c r="S40" i="2" s="1"/>
  <c r="N40" i="2"/>
  <c r="R40" i="2" s="1"/>
  <c r="P39" i="2"/>
  <c r="T39" i="2" s="1"/>
  <c r="O39" i="2"/>
  <c r="S39" i="2" s="1"/>
  <c r="N39" i="2"/>
  <c r="R39" i="2" s="1"/>
  <c r="P38" i="2"/>
  <c r="T38" i="2" s="1"/>
  <c r="O38" i="2"/>
  <c r="S38" i="2" s="1"/>
  <c r="N38" i="2"/>
  <c r="R38" i="2" s="1"/>
  <c r="P37" i="2"/>
  <c r="T37" i="2" s="1"/>
  <c r="O37" i="2"/>
  <c r="S37" i="2" s="1"/>
  <c r="N37" i="2"/>
  <c r="R37" i="2" s="1"/>
  <c r="P36" i="2"/>
  <c r="T36" i="2" s="1"/>
  <c r="O36" i="2"/>
  <c r="S36" i="2" s="1"/>
  <c r="N36" i="2"/>
  <c r="R36" i="2" s="1"/>
  <c r="P35" i="2"/>
  <c r="T35" i="2" s="1"/>
  <c r="O35" i="2"/>
  <c r="S35" i="2" s="1"/>
  <c r="N35" i="2"/>
  <c r="R35" i="2" s="1"/>
  <c r="P34" i="2"/>
  <c r="T34" i="2" s="1"/>
  <c r="O34" i="2"/>
  <c r="S34" i="2" s="1"/>
  <c r="N34" i="2"/>
  <c r="R34" i="2" s="1"/>
  <c r="P33" i="2"/>
  <c r="T33" i="2" s="1"/>
  <c r="O33" i="2"/>
  <c r="S33" i="2" s="1"/>
  <c r="N33" i="2"/>
  <c r="R33" i="2" s="1"/>
  <c r="P32" i="2"/>
  <c r="T32" i="2" s="1"/>
  <c r="O32" i="2"/>
  <c r="S32" i="2" s="1"/>
  <c r="N32" i="2"/>
  <c r="R32" i="2" s="1"/>
  <c r="P30" i="2"/>
  <c r="T30" i="2" s="1"/>
  <c r="O30" i="2"/>
  <c r="S30" i="2" s="1"/>
  <c r="N30" i="2"/>
  <c r="R30" i="2" s="1"/>
  <c r="P28" i="2"/>
  <c r="T28" i="2" s="1"/>
  <c r="O28" i="2"/>
  <c r="S28" i="2" s="1"/>
  <c r="N28" i="2"/>
  <c r="R28" i="2" s="1"/>
  <c r="P26" i="2"/>
  <c r="T26" i="2" s="1"/>
  <c r="O26" i="2"/>
  <c r="S26" i="2" s="1"/>
  <c r="N26" i="2"/>
  <c r="R26" i="2" s="1"/>
  <c r="P24" i="2"/>
  <c r="T24" i="2" s="1"/>
  <c r="O24" i="2"/>
  <c r="S24" i="2" s="1"/>
  <c r="N24" i="2"/>
  <c r="R24" i="2" s="1"/>
  <c r="P23" i="2"/>
  <c r="T23" i="2" s="1"/>
  <c r="O23" i="2"/>
  <c r="S23" i="2" s="1"/>
  <c r="N23" i="2"/>
  <c r="R23" i="2" s="1"/>
  <c r="P22" i="2"/>
  <c r="T22" i="2" s="1"/>
  <c r="O22" i="2"/>
  <c r="S22" i="2" s="1"/>
  <c r="N22" i="2"/>
  <c r="R22" i="2" s="1"/>
  <c r="P21" i="2"/>
  <c r="T21" i="2" s="1"/>
  <c r="O21" i="2"/>
  <c r="S21" i="2" s="1"/>
  <c r="N21" i="2"/>
  <c r="R21" i="2" s="1"/>
  <c r="P20" i="2"/>
  <c r="T20" i="2" s="1"/>
  <c r="O20" i="2"/>
  <c r="S20" i="2" s="1"/>
  <c r="N20" i="2"/>
  <c r="R20" i="2" s="1"/>
  <c r="P19" i="2"/>
  <c r="T19" i="2" s="1"/>
  <c r="O19" i="2"/>
  <c r="S19" i="2" s="1"/>
  <c r="N19" i="2"/>
  <c r="R19" i="2" s="1"/>
  <c r="P18" i="2"/>
  <c r="T18" i="2" s="1"/>
  <c r="O18" i="2"/>
  <c r="S18" i="2" s="1"/>
  <c r="N18" i="2"/>
  <c r="R18" i="2" s="1"/>
  <c r="P16" i="2"/>
  <c r="T16" i="2" s="1"/>
  <c r="O16" i="2"/>
  <c r="S16" i="2" s="1"/>
  <c r="N16" i="2"/>
  <c r="R16" i="2" s="1"/>
  <c r="P13" i="2"/>
  <c r="T13" i="2" s="1"/>
  <c r="O13" i="2"/>
  <c r="S13" i="2" s="1"/>
  <c r="N13" i="2"/>
  <c r="R13" i="2" s="1"/>
  <c r="P12" i="2"/>
  <c r="T12" i="2" s="1"/>
  <c r="O12" i="2"/>
  <c r="S12" i="2" s="1"/>
  <c r="N12" i="2"/>
  <c r="R12" i="2" s="1"/>
  <c r="P11" i="2"/>
  <c r="T11" i="2" s="1"/>
  <c r="O11" i="2"/>
  <c r="S11" i="2" s="1"/>
  <c r="N11" i="2"/>
  <c r="R11" i="2" s="1"/>
  <c r="P10" i="2"/>
  <c r="T10" i="2" s="1"/>
  <c r="O10" i="2"/>
  <c r="S10" i="2" s="1"/>
  <c r="N10" i="2"/>
  <c r="R10" i="2" s="1"/>
  <c r="P9" i="2"/>
  <c r="T9" i="2" s="1"/>
  <c r="O9" i="2"/>
  <c r="S9" i="2" s="1"/>
  <c r="N9" i="2"/>
  <c r="R9" i="2" s="1"/>
  <c r="P8" i="2"/>
  <c r="T8" i="2" s="1"/>
  <c r="O8" i="2"/>
  <c r="S8" i="2" s="1"/>
  <c r="N8" i="2"/>
  <c r="R8" i="2" s="1"/>
  <c r="P7" i="2"/>
  <c r="T7" i="2" s="1"/>
  <c r="O7" i="2"/>
  <c r="S7" i="2" s="1"/>
  <c r="N7" i="2"/>
  <c r="R7" i="2" s="1"/>
  <c r="P46" i="1"/>
  <c r="T46" i="1" s="1"/>
  <c r="O46" i="1"/>
  <c r="S46" i="1" s="1"/>
  <c r="N46" i="1"/>
  <c r="R46" i="1" s="1"/>
  <c r="P45" i="1"/>
  <c r="T45" i="1" s="1"/>
  <c r="O45" i="1"/>
  <c r="S45" i="1" s="1"/>
  <c r="N45" i="1"/>
  <c r="R45" i="1" s="1"/>
  <c r="P44" i="1"/>
  <c r="T44" i="1" s="1"/>
  <c r="O44" i="1"/>
  <c r="S44" i="1" s="1"/>
  <c r="N44" i="1"/>
  <c r="R44" i="1" s="1"/>
  <c r="P43" i="1"/>
  <c r="T43" i="1" s="1"/>
  <c r="O43" i="1"/>
  <c r="S43" i="1" s="1"/>
  <c r="N43" i="1"/>
  <c r="R43" i="1" s="1"/>
  <c r="P42" i="1"/>
  <c r="T42" i="1" s="1"/>
  <c r="O42" i="1"/>
  <c r="S42" i="1" s="1"/>
  <c r="N42" i="1"/>
  <c r="R42" i="1" s="1"/>
  <c r="P41" i="1"/>
  <c r="T41" i="1" s="1"/>
  <c r="O41" i="1"/>
  <c r="S41" i="1" s="1"/>
  <c r="N41" i="1"/>
  <c r="R41" i="1" s="1"/>
  <c r="P40" i="1"/>
  <c r="T40" i="1" s="1"/>
  <c r="O40" i="1"/>
  <c r="S40" i="1" s="1"/>
  <c r="N40" i="1"/>
  <c r="R40" i="1" s="1"/>
  <c r="P39" i="1"/>
  <c r="T39" i="1" s="1"/>
  <c r="O39" i="1"/>
  <c r="S39" i="1" s="1"/>
  <c r="N39" i="1"/>
  <c r="R39" i="1" s="1"/>
  <c r="P38" i="1"/>
  <c r="T38" i="1" s="1"/>
  <c r="O38" i="1"/>
  <c r="S38" i="1" s="1"/>
  <c r="N38" i="1"/>
  <c r="R38" i="1" s="1"/>
  <c r="P37" i="1"/>
  <c r="T37" i="1" s="1"/>
  <c r="O37" i="1"/>
  <c r="S37" i="1" s="1"/>
  <c r="N37" i="1"/>
  <c r="R37" i="1" s="1"/>
  <c r="P36" i="1"/>
  <c r="T36" i="1" s="1"/>
  <c r="O36" i="1"/>
  <c r="S36" i="1" s="1"/>
  <c r="N36" i="1"/>
  <c r="R36" i="1" s="1"/>
  <c r="P35" i="1"/>
  <c r="T35" i="1" s="1"/>
  <c r="O35" i="1"/>
  <c r="S35" i="1" s="1"/>
  <c r="N35" i="1"/>
  <c r="R35" i="1" s="1"/>
  <c r="P34" i="1"/>
  <c r="T34" i="1" s="1"/>
  <c r="O34" i="1"/>
  <c r="S34" i="1" s="1"/>
  <c r="N34" i="1"/>
  <c r="R34" i="1" s="1"/>
  <c r="P33" i="1"/>
  <c r="T33" i="1" s="1"/>
  <c r="O33" i="1"/>
  <c r="S33" i="1" s="1"/>
  <c r="N33" i="1"/>
  <c r="R33" i="1" s="1"/>
  <c r="P32" i="1"/>
  <c r="T32" i="1" s="1"/>
  <c r="O32" i="1"/>
  <c r="S32" i="1" s="1"/>
  <c r="N32" i="1"/>
  <c r="R32" i="1" s="1"/>
  <c r="P30" i="1"/>
  <c r="T30" i="1" s="1"/>
  <c r="O30" i="1"/>
  <c r="S30" i="1" s="1"/>
  <c r="N30" i="1"/>
  <c r="R30" i="1" s="1"/>
  <c r="P28" i="1"/>
  <c r="T28" i="1" s="1"/>
  <c r="O28" i="1"/>
  <c r="S28" i="1" s="1"/>
  <c r="N28" i="1"/>
  <c r="R28" i="1" s="1"/>
  <c r="P26" i="1"/>
  <c r="T26" i="1" s="1"/>
  <c r="O26" i="1"/>
  <c r="S26" i="1" s="1"/>
  <c r="N26" i="1"/>
  <c r="R26" i="1" s="1"/>
  <c r="P24" i="1"/>
  <c r="T24" i="1" s="1"/>
  <c r="O24" i="1"/>
  <c r="S24" i="1" s="1"/>
  <c r="N24" i="1"/>
  <c r="R24" i="1" s="1"/>
  <c r="P23" i="1"/>
  <c r="T23" i="1" s="1"/>
  <c r="O23" i="1"/>
  <c r="S23" i="1" s="1"/>
  <c r="N23" i="1"/>
  <c r="R23" i="1" s="1"/>
  <c r="P22" i="1"/>
  <c r="T22" i="1" s="1"/>
  <c r="O22" i="1"/>
  <c r="S22" i="1" s="1"/>
  <c r="N22" i="1"/>
  <c r="R22" i="1" s="1"/>
  <c r="P21" i="1"/>
  <c r="T21" i="1" s="1"/>
  <c r="O21" i="1"/>
  <c r="S21" i="1" s="1"/>
  <c r="N21" i="1"/>
  <c r="R21" i="1" s="1"/>
  <c r="P20" i="1"/>
  <c r="T20" i="1" s="1"/>
  <c r="O20" i="1"/>
  <c r="S20" i="1" s="1"/>
  <c r="N20" i="1"/>
  <c r="R20" i="1" s="1"/>
  <c r="P19" i="1"/>
  <c r="T19" i="1" s="1"/>
  <c r="O19" i="1"/>
  <c r="S19" i="1" s="1"/>
  <c r="N19" i="1"/>
  <c r="R19" i="1" s="1"/>
  <c r="P18" i="1"/>
  <c r="T18" i="1" s="1"/>
  <c r="O18" i="1"/>
  <c r="S18" i="1" s="1"/>
  <c r="N18" i="1"/>
  <c r="R18" i="1" s="1"/>
  <c r="P16" i="1"/>
  <c r="T16" i="1" s="1"/>
  <c r="O16" i="1"/>
  <c r="S16" i="1" s="1"/>
  <c r="N16" i="1"/>
  <c r="R16" i="1" s="1"/>
  <c r="P13" i="1"/>
  <c r="T13" i="1" s="1"/>
  <c r="O13" i="1"/>
  <c r="S13" i="1" s="1"/>
  <c r="N13" i="1"/>
  <c r="R13" i="1" s="1"/>
  <c r="P12" i="1"/>
  <c r="T12" i="1" s="1"/>
  <c r="O12" i="1"/>
  <c r="S12" i="1" s="1"/>
  <c r="N12" i="1"/>
  <c r="R12" i="1" s="1"/>
  <c r="P11" i="1"/>
  <c r="T11" i="1" s="1"/>
  <c r="O11" i="1"/>
  <c r="S11" i="1" s="1"/>
  <c r="N11" i="1"/>
  <c r="R11" i="1" s="1"/>
  <c r="P10" i="1"/>
  <c r="T10" i="1" s="1"/>
  <c r="O10" i="1"/>
  <c r="S10" i="1" s="1"/>
  <c r="N10" i="1"/>
  <c r="R10" i="1" s="1"/>
  <c r="P9" i="1"/>
  <c r="T9" i="1" s="1"/>
  <c r="O9" i="1"/>
  <c r="S9" i="1" s="1"/>
  <c r="N9" i="1"/>
  <c r="R9" i="1" s="1"/>
  <c r="P8" i="1"/>
  <c r="T8" i="1" s="1"/>
  <c r="O8" i="1"/>
  <c r="S8" i="1" s="1"/>
  <c r="N8" i="1"/>
  <c r="R8" i="1" s="1"/>
  <c r="P7" i="1"/>
  <c r="T7" i="1" s="1"/>
  <c r="O7" i="1"/>
  <c r="S7" i="1" s="1"/>
  <c r="N7" i="1"/>
  <c r="R7" i="1" s="1"/>
  <c r="R51" i="3" l="1"/>
  <c r="R50" i="3"/>
  <c r="R49" i="3"/>
  <c r="R51" i="2"/>
  <c r="R50" i="2"/>
  <c r="R49" i="2"/>
  <c r="R51" i="1"/>
  <c r="R50" i="1"/>
  <c r="R49" i="1"/>
</calcChain>
</file>

<file path=xl/sharedStrings.xml><?xml version="1.0" encoding="utf-8"?>
<sst xmlns="http://schemas.openxmlformats.org/spreadsheetml/2006/main" count="721" uniqueCount="140">
  <si>
    <t xml:space="preserve">MOBH35 </t>
  </si>
  <si>
    <r>
      <t>(a)  J. Phys. Chem. A</t>
    </r>
    <r>
      <rPr>
        <b/>
        <i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  <scheme val="minor"/>
      </rPr>
      <t xml:space="preserve">2019, </t>
    </r>
    <r>
      <rPr>
        <i/>
        <sz val="12"/>
        <color rgb="FF000000"/>
        <rFont val="Calibri"/>
        <family val="2"/>
        <scheme val="minor"/>
      </rPr>
      <t>123</t>
    </r>
    <r>
      <rPr>
        <b/>
        <sz val="12"/>
        <color rgb="FF000000"/>
        <rFont val="Calibri"/>
        <family val="2"/>
        <scheme val="minor"/>
      </rPr>
      <t>,</t>
    </r>
    <r>
      <rPr>
        <sz val="12"/>
        <color rgb="FF000000"/>
        <rFont val="Calibri"/>
        <family val="2"/>
        <scheme val="minor"/>
      </rPr>
      <t xml:space="preserve"> 3761-3781</t>
    </r>
  </si>
  <si>
    <r>
      <t>(b)  J. Phys. Chem. A</t>
    </r>
    <r>
      <rPr>
        <b/>
        <i/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  <scheme val="minor"/>
      </rPr>
      <t xml:space="preserve">2019, </t>
    </r>
    <r>
      <rPr>
        <i/>
        <sz val="12"/>
        <color rgb="FF000000"/>
        <rFont val="Calibri"/>
        <family val="2"/>
        <scheme val="minor"/>
      </rPr>
      <t>123</t>
    </r>
    <r>
      <rPr>
        <b/>
        <sz val="12"/>
        <color rgb="FF000000"/>
        <rFont val="Calibri"/>
        <family val="2"/>
        <scheme val="minor"/>
      </rPr>
      <t>,</t>
    </r>
    <r>
      <rPr>
        <sz val="12"/>
        <color rgb="FF000000"/>
        <rFont val="Calibri"/>
        <family val="2"/>
        <scheme val="minor"/>
      </rPr>
      <t xml:space="preserve"> 6379-6380</t>
    </r>
  </si>
  <si>
    <t>* reference values quoted from (b)</t>
  </si>
  <si>
    <t xml:space="preserve"> REFERENCE VALUES (kcal/mol)*</t>
  </si>
  <si>
    <t>ABSOLUTE DEVATION</t>
  </si>
  <si>
    <t>REACTION</t>
  </si>
  <si>
    <t>FWD Barrier</t>
  </si>
  <si>
    <t>REV Barrier</t>
  </si>
  <si>
    <t>Reaction Energy</t>
  </si>
  <si>
    <t>REACTANT</t>
  </si>
  <si>
    <t>TS</t>
  </si>
  <si>
    <t>PRODUCT</t>
  </si>
  <si>
    <t>r1+</t>
  </si>
  <si>
    <t>ts1+</t>
  </si>
  <si>
    <t>p1+</t>
  </si>
  <si>
    <t>r2+</t>
  </si>
  <si>
    <t>ts2+</t>
  </si>
  <si>
    <t xml:space="preserve">p2+ </t>
  </si>
  <si>
    <t>r3</t>
  </si>
  <si>
    <t>ts3</t>
  </si>
  <si>
    <t>p3</t>
  </si>
  <si>
    <t>r4</t>
  </si>
  <si>
    <t>ts4</t>
  </si>
  <si>
    <t>p4</t>
  </si>
  <si>
    <t>r5</t>
  </si>
  <si>
    <t>ts5</t>
  </si>
  <si>
    <t>p5</t>
  </si>
  <si>
    <t>r6</t>
  </si>
  <si>
    <t>ts6</t>
  </si>
  <si>
    <t>p6_r7</t>
  </si>
  <si>
    <t>ts7</t>
  </si>
  <si>
    <t>p7</t>
  </si>
  <si>
    <t>r8</t>
  </si>
  <si>
    <t>ts8</t>
  </si>
  <si>
    <t>p8_r9</t>
  </si>
  <si>
    <t>ts9</t>
  </si>
  <si>
    <t>p9</t>
  </si>
  <si>
    <t>r10</t>
  </si>
  <si>
    <t>ts10</t>
  </si>
  <si>
    <t>p10</t>
  </si>
  <si>
    <t>CO</t>
  </si>
  <si>
    <t>r11</t>
  </si>
  <si>
    <t>ts11</t>
  </si>
  <si>
    <t>p11</t>
  </si>
  <si>
    <t>r12</t>
  </si>
  <si>
    <t>ts12</t>
  </si>
  <si>
    <t>p12</t>
  </si>
  <si>
    <t>r13</t>
  </si>
  <si>
    <t>ts13</t>
  </si>
  <si>
    <t>p13</t>
  </si>
  <si>
    <t>r14</t>
  </si>
  <si>
    <t>ts14</t>
  </si>
  <si>
    <t>p14</t>
  </si>
  <si>
    <t>r15</t>
  </si>
  <si>
    <t>ts15</t>
  </si>
  <si>
    <t>p15</t>
  </si>
  <si>
    <t>r16</t>
  </si>
  <si>
    <t>ts16</t>
  </si>
  <si>
    <t>p16</t>
  </si>
  <si>
    <t>r17</t>
  </si>
  <si>
    <t>ts17</t>
  </si>
  <si>
    <t>p17</t>
  </si>
  <si>
    <t>PEt3</t>
  </si>
  <si>
    <t>r18</t>
  </si>
  <si>
    <t>ts18</t>
  </si>
  <si>
    <t>p18</t>
  </si>
  <si>
    <t>r19</t>
  </si>
  <si>
    <t>ts19</t>
  </si>
  <si>
    <t>p19</t>
  </si>
  <si>
    <t>r20</t>
  </si>
  <si>
    <t>ts20</t>
  </si>
  <si>
    <t>p20</t>
  </si>
  <si>
    <t>r21</t>
  </si>
  <si>
    <t>ts21</t>
  </si>
  <si>
    <t>p21</t>
  </si>
  <si>
    <t>r22</t>
  </si>
  <si>
    <t>ts22</t>
  </si>
  <si>
    <t>p22</t>
  </si>
  <si>
    <t>r23</t>
  </si>
  <si>
    <t>ts23</t>
  </si>
  <si>
    <t>p23</t>
  </si>
  <si>
    <t>r24</t>
  </si>
  <si>
    <t>ts24</t>
  </si>
  <si>
    <t>p24</t>
  </si>
  <si>
    <t>r25</t>
  </si>
  <si>
    <t>ts25</t>
  </si>
  <si>
    <t>p25</t>
  </si>
  <si>
    <t>r26</t>
  </si>
  <si>
    <t>ts26</t>
  </si>
  <si>
    <t>p26</t>
  </si>
  <si>
    <t>r27</t>
  </si>
  <si>
    <t>ts27</t>
  </si>
  <si>
    <t>p27</t>
  </si>
  <si>
    <t>r28</t>
  </si>
  <si>
    <t>ts28</t>
  </si>
  <si>
    <t>p28</t>
  </si>
  <si>
    <t>r29</t>
  </si>
  <si>
    <t>ts29</t>
  </si>
  <si>
    <t>p29</t>
  </si>
  <si>
    <t>r30_31</t>
  </si>
  <si>
    <t>ts30</t>
  </si>
  <si>
    <t>p30</t>
  </si>
  <si>
    <t>r30_r31</t>
  </si>
  <si>
    <t>ts31</t>
  </si>
  <si>
    <t>p31</t>
  </si>
  <si>
    <t>r32+</t>
  </si>
  <si>
    <t>ts32+</t>
  </si>
  <si>
    <t>p32+</t>
  </si>
  <si>
    <t>r33+</t>
  </si>
  <si>
    <t>ts33+</t>
  </si>
  <si>
    <t>p33+</t>
  </si>
  <si>
    <t>r34</t>
  </si>
  <si>
    <t>ts34</t>
  </si>
  <si>
    <t>p34_r35</t>
  </si>
  <si>
    <t>ts35</t>
  </si>
  <si>
    <t>p35</t>
  </si>
  <si>
    <t>CH4</t>
  </si>
  <si>
    <t>MAD</t>
  </si>
  <si>
    <t>max</t>
  </si>
  <si>
    <t>SD</t>
  </si>
  <si>
    <t>DFA: revDOD-PBEP86-D4</t>
  </si>
  <si>
    <t>STRUCTURES &amp; CALCULATED ENERGIES (revDOD-PBEP86-D4/def2-TZVP(-F)) in hartree</t>
  </si>
  <si>
    <t>CALCULATED (revDOD-PBEP86-D4/def2-TZVP(-F)) in kcal/mol</t>
  </si>
  <si>
    <t>STRUCTURES &amp; CALCULATED ENERGIES (revDOD-PBEP86/def2-TZVP(-F)) in hartree</t>
  </si>
  <si>
    <t>CALCULATED (revDOD-PBEP86/def2-TZVP(-F)) in kcal/mol</t>
  </si>
  <si>
    <t>STRUCTURES &amp; CALCULATED ENERGIES (revDOD-PBEP86/def2-TZVPP) in hartree</t>
  </si>
  <si>
    <t>CALCULATED (revDOD-PBEP86/def2-TZVPP) in kcal/mol</t>
  </si>
  <si>
    <t>BASIS SET:  def2-QZVPP</t>
  </si>
  <si>
    <t>STRUCTURES &amp; CALCULATED ENERGIES (revDOD-PBEP86/def2-QZVPP) in hartree</t>
  </si>
  <si>
    <t>CALCULATED (revDOD-PBEP86/def2-QZVPP) in kcal/mol</t>
  </si>
  <si>
    <t>%MARE</t>
  </si>
  <si>
    <t>BASIS SET: def2-TZVP(-F)</t>
  </si>
  <si>
    <t>BASIS SET: def2-TZVPP</t>
  </si>
  <si>
    <t>ARE</t>
  </si>
  <si>
    <t>BASIS SET: def2-TZVP</t>
  </si>
  <si>
    <t>STRUCTURES &amp; CALCULATED ENERGIES (revDOD-PBEP86/def2-TZVP) in hartree</t>
  </si>
  <si>
    <t>CALCULATED (revDOD-PBEP86/def2-TZVP) in kcal/mol</t>
  </si>
  <si>
    <t xml:space="preserve">Statistical parameters presented at the end of the spreadsheets include data for reactions 8 and 9. In the manuscript, </t>
  </si>
  <si>
    <t>these reactions were excluded. For details, see computational methods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</si>
</sst>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00"/>
  </numFmts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4472C4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rgb="FF4472C4"/>
      <name val="Calibri"/>
      <family val="2"/>
      <scheme val="minor"/>
    </font>
    <font>
      <i/>
      <sz val="14"/>
      <color rgb="FF4472C4"/>
      <name val="Calibri"/>
      <family val="2"/>
      <scheme val="minor"/>
    </font>
    <font>
      <sz val="11"/>
      <color rgb="FF000000"/>
      <name val="Menlo"/>
      <family val="2"/>
    </font>
    <font>
      <b/>
      <sz val="14"/>
      <color theme="1"/>
      <name val="Calibri"/>
      <family val="2"/>
      <scheme val="minor"/>
    </font>
    <font>
      <b/>
      <sz val="14"/>
      <color rgb="FF0070C0"/>
      <name val="Calibri (Body)"/>
    </font>
    <font>
      <b/>
      <sz val="14"/>
      <color theme="4"/>
      <name val="Calibri"/>
      <family val="2"/>
      <scheme val="minor"/>
    </font>
    <font>
      <b/>
      <i/>
      <sz val="12"/>
      <color theme="4"/>
      <name val="Calibri"/>
      <family val="2"/>
      <scheme val="minor"/>
    </font>
    <font>
      <b/>
      <i/>
      <sz val="14"/>
      <color theme="4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2" borderId="0" xfId="0" applyFont="1" applyFill="1"/>
    <xf numFmtId="0" fontId="10" fillId="0" borderId="0" xfId="0" applyFont="1"/>
    <xf numFmtId="2" fontId="0" fillId="0" borderId="0" xfId="0" applyNumberFormat="1" applyAlignment="1">
      <alignment horizontal="center"/>
    </xf>
    <xf numFmtId="0" fontId="0" fillId="3" borderId="0" xfId="0" applyFill="1"/>
    <xf numFmtId="164" fontId="6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/>
    <xf numFmtId="0" fontId="1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0" fontId="6" fillId="0" borderId="0" xfId="0" applyFont="1" applyFill="1"/>
    <xf numFmtId="0" fontId="0" fillId="0" borderId="1" xfId="0" applyFill="1" applyBorder="1"/>
    <xf numFmtId="0" fontId="0" fillId="0" borderId="0" xfId="0" applyFill="1"/>
    <xf numFmtId="0" fontId="1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ill="1"/>
    <xf numFmtId="0" fontId="16" fillId="5" borderId="0" xfId="0" applyFont="1" applyFill="1"/>
    <xf numFmtId="0" fontId="1" fillId="5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A12D4-9EA3-7E4F-9D58-AEF453513067}">
  <dimension ref="A2:K3"/>
  <sheetViews>
    <sheetView tabSelected="1" workbookViewId="0">
      <selection activeCell="A2" sqref="A2:XFD3"/>
    </sheetView>
  </sheetViews>
  <sheetFormatPr baseColWidth="10" defaultRowHeight="16" x14ac:dyDescent="0.2"/>
  <sheetData>
    <row r="2" spans="1:11" s="48" customFormat="1" x14ac:dyDescent="0.2">
      <c r="A2" s="46" t="s">
        <v>138</v>
      </c>
      <c r="B2" s="46"/>
      <c r="C2" s="46"/>
      <c r="D2" s="46"/>
      <c r="E2" s="46"/>
      <c r="F2" s="46"/>
      <c r="G2" s="46"/>
      <c r="H2" s="46"/>
      <c r="I2" s="46"/>
      <c r="J2" s="47"/>
      <c r="K2" s="47"/>
    </row>
    <row r="3" spans="1:11" s="48" customFormat="1" x14ac:dyDescent="0.2">
      <c r="A3" s="46" t="s">
        <v>139</v>
      </c>
      <c r="B3" s="46"/>
      <c r="C3" s="46"/>
      <c r="D3" s="46"/>
      <c r="E3" s="46"/>
      <c r="F3" s="46"/>
      <c r="G3" s="46"/>
      <c r="H3" s="46"/>
      <c r="I3" s="46"/>
      <c r="J3" s="47"/>
      <c r="K3" s="4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ED5AA-6DCF-2B40-9D31-DEA81DBAA8CB}">
  <dimension ref="A1:X51"/>
  <sheetViews>
    <sheetView topLeftCell="D7" workbookViewId="0">
      <selection activeCell="Q60" sqref="Q60"/>
    </sheetView>
  </sheetViews>
  <sheetFormatPr baseColWidth="10" defaultRowHeight="16" x14ac:dyDescent="0.2"/>
  <cols>
    <col min="7" max="7" width="20" customWidth="1"/>
    <col min="9" max="9" width="20.33203125" customWidth="1"/>
    <col min="11" max="11" width="19.33203125" customWidth="1"/>
    <col min="17" max="17" width="24.6640625" customWidth="1"/>
    <col min="18" max="21" width="10.83203125" style="42"/>
    <col min="22" max="22" width="12.83203125" customWidth="1"/>
    <col min="23" max="23" width="12.5" customWidth="1"/>
    <col min="24" max="24" width="15.5" customWidth="1"/>
  </cols>
  <sheetData>
    <row r="1" spans="1:24" ht="26" x14ac:dyDescent="0.3">
      <c r="A1" s="1" t="s">
        <v>0</v>
      </c>
      <c r="B1" s="1"/>
      <c r="C1" s="2" t="s">
        <v>1</v>
      </c>
      <c r="D1" s="2"/>
      <c r="E1" s="2"/>
      <c r="F1" s="3"/>
      <c r="G1" s="4"/>
      <c r="H1" s="2"/>
      <c r="I1" s="3"/>
      <c r="J1" s="3"/>
      <c r="K1" s="3"/>
      <c r="L1" s="3"/>
      <c r="M1" s="3"/>
      <c r="N1" s="3"/>
      <c r="O1" s="3"/>
      <c r="P1" s="3"/>
      <c r="Q1" s="3"/>
      <c r="R1" s="34"/>
      <c r="S1" s="34"/>
      <c r="T1" s="34"/>
      <c r="U1" s="34"/>
      <c r="V1" s="28"/>
      <c r="W1" s="28"/>
      <c r="X1" s="28"/>
    </row>
    <row r="2" spans="1:24" ht="19" x14ac:dyDescent="0.25">
      <c r="A2" s="4"/>
      <c r="B2" s="4"/>
      <c r="C2" s="2" t="s">
        <v>2</v>
      </c>
      <c r="D2" s="2"/>
      <c r="E2" s="2"/>
      <c r="F2" s="2" t="s">
        <v>3</v>
      </c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4"/>
      <c r="S2" s="34"/>
      <c r="T2" s="34"/>
      <c r="U2" s="34"/>
      <c r="V2" s="28"/>
      <c r="W2" s="28"/>
      <c r="X2" s="28"/>
    </row>
    <row r="3" spans="1:24" ht="19" x14ac:dyDescent="0.25">
      <c r="A3" s="5" t="s">
        <v>121</v>
      </c>
      <c r="B3" s="4"/>
      <c r="C3" s="2"/>
      <c r="D3" s="33" t="s">
        <v>132</v>
      </c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4"/>
      <c r="S3" s="34"/>
      <c r="T3" s="34"/>
      <c r="U3" s="34"/>
      <c r="V3" s="29"/>
      <c r="W3" s="29"/>
      <c r="X3" s="29"/>
    </row>
    <row r="4" spans="1:24" ht="19" x14ac:dyDescent="0.25">
      <c r="A4" s="5"/>
      <c r="B4" s="5"/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35"/>
      <c r="S4" s="35"/>
      <c r="T4" s="35"/>
      <c r="U4" s="35"/>
      <c r="V4" s="29"/>
      <c r="W4" s="29"/>
      <c r="X4" s="29"/>
    </row>
    <row r="5" spans="1:24" ht="19" x14ac:dyDescent="0.25">
      <c r="A5" s="5" t="s">
        <v>4</v>
      </c>
      <c r="B5" s="5"/>
      <c r="C5" s="5"/>
      <c r="D5" s="3"/>
      <c r="E5" s="3"/>
      <c r="F5" s="5" t="s">
        <v>122</v>
      </c>
      <c r="G5" s="5"/>
      <c r="H5" s="5"/>
      <c r="I5" s="5"/>
      <c r="J5" s="5"/>
      <c r="K5" s="3"/>
      <c r="L5" s="3"/>
      <c r="M5" s="5" t="s">
        <v>123</v>
      </c>
      <c r="N5" s="5"/>
      <c r="O5" s="5"/>
      <c r="P5" s="5"/>
      <c r="Q5" s="5"/>
      <c r="R5" s="36" t="s">
        <v>5</v>
      </c>
      <c r="S5" s="34"/>
      <c r="T5" s="34"/>
      <c r="U5" s="34"/>
      <c r="V5" s="30" t="s">
        <v>134</v>
      </c>
      <c r="W5" s="28"/>
      <c r="X5" s="28"/>
    </row>
    <row r="6" spans="1:24" x14ac:dyDescent="0.2">
      <c r="A6" s="7" t="s">
        <v>6</v>
      </c>
      <c r="B6" s="7" t="s">
        <v>7</v>
      </c>
      <c r="C6" s="4" t="s">
        <v>8</v>
      </c>
      <c r="D6" s="4" t="s">
        <v>9</v>
      </c>
      <c r="E6" s="8"/>
      <c r="F6" s="9" t="s">
        <v>10</v>
      </c>
      <c r="G6" s="10"/>
      <c r="H6" s="7" t="s">
        <v>11</v>
      </c>
      <c r="I6" s="10"/>
      <c r="J6" s="7" t="s">
        <v>12</v>
      </c>
      <c r="K6" s="10"/>
      <c r="L6" s="8"/>
      <c r="M6" s="7" t="s">
        <v>6</v>
      </c>
      <c r="N6" s="7" t="s">
        <v>7</v>
      </c>
      <c r="O6" s="7" t="s">
        <v>8</v>
      </c>
      <c r="P6" s="7" t="s">
        <v>9</v>
      </c>
      <c r="Q6" s="8"/>
      <c r="R6" s="26" t="s">
        <v>7</v>
      </c>
      <c r="S6" s="25" t="s">
        <v>8</v>
      </c>
      <c r="T6" s="25" t="s">
        <v>9</v>
      </c>
      <c r="U6" s="37"/>
      <c r="V6" s="31" t="s">
        <v>7</v>
      </c>
      <c r="W6" s="21" t="s">
        <v>8</v>
      </c>
      <c r="X6" s="21" t="s">
        <v>9</v>
      </c>
    </row>
    <row r="7" spans="1:24" x14ac:dyDescent="0.2">
      <c r="A7" s="7">
        <v>1</v>
      </c>
      <c r="B7" s="12">
        <v>26.03</v>
      </c>
      <c r="C7" s="12">
        <v>15.4</v>
      </c>
      <c r="D7" s="12">
        <v>10.63</v>
      </c>
      <c r="E7" s="13"/>
      <c r="F7" s="9" t="s">
        <v>13</v>
      </c>
      <c r="G7" s="14">
        <v>-1857.89251780991</v>
      </c>
      <c r="H7" s="9" t="s">
        <v>14</v>
      </c>
      <c r="I7" s="14">
        <v>-1857.85055907319</v>
      </c>
      <c r="J7" s="9" t="s">
        <v>15</v>
      </c>
      <c r="K7" s="14">
        <v>-1857.8747614537899</v>
      </c>
      <c r="L7" s="13"/>
      <c r="M7" s="7">
        <v>1</v>
      </c>
      <c r="N7" s="15">
        <f t="shared" ref="N7:N16" si="0">(I7-G7)*627.50960803</f>
        <v>26.329510432640078</v>
      </c>
      <c r="O7" s="15">
        <f t="shared" ref="O7:O15" si="1">(I7-K7)*627.50960803</f>
        <v>15.187226363664472</v>
      </c>
      <c r="P7" s="15">
        <f t="shared" ref="P7:P15" si="2">(K7-G7)*627.50960803</f>
        <v>11.142284068975606</v>
      </c>
      <c r="Q7" s="16"/>
      <c r="R7" s="38">
        <f t="shared" ref="R7:T16" si="3">ABS(N7-B7)</f>
        <v>0.29951043264007637</v>
      </c>
      <c r="S7" s="39">
        <f t="shared" si="3"/>
        <v>0.21277363633552859</v>
      </c>
      <c r="T7" s="39">
        <f t="shared" si="3"/>
        <v>0.51228406897560497</v>
      </c>
      <c r="U7" s="40"/>
      <c r="V7" s="15">
        <f>ABS(R7/B7)*100</f>
        <v>1.1506355460625293</v>
      </c>
      <c r="W7" s="15">
        <f t="shared" ref="W7:X16" si="4">ABS(S7/C7)*100</f>
        <v>1.381646989191744</v>
      </c>
      <c r="X7" s="15">
        <f t="shared" si="4"/>
        <v>4.8192292471834897</v>
      </c>
    </row>
    <row r="8" spans="1:24" x14ac:dyDescent="0.2">
      <c r="A8" s="7">
        <v>2</v>
      </c>
      <c r="B8" s="12">
        <v>5.58</v>
      </c>
      <c r="C8" s="12">
        <v>22.11</v>
      </c>
      <c r="D8" s="12">
        <v>-16.53</v>
      </c>
      <c r="E8" s="13"/>
      <c r="F8" s="9" t="s">
        <v>16</v>
      </c>
      <c r="G8" s="14">
        <v>-1688.64783264326</v>
      </c>
      <c r="H8" s="9" t="s">
        <v>17</v>
      </c>
      <c r="I8" s="14">
        <v>-1688.63865695459</v>
      </c>
      <c r="J8" s="9" t="s">
        <v>18</v>
      </c>
      <c r="K8" s="14">
        <v>-1688.67920817094</v>
      </c>
      <c r="L8" s="13"/>
      <c r="M8" s="7">
        <v>2</v>
      </c>
      <c r="N8" s="15">
        <f t="shared" si="0"/>
        <v>5.7578328007070239</v>
      </c>
      <c r="O8" s="15">
        <f t="shared" si="1"/>
        <v>25.446277876908113</v>
      </c>
      <c r="P8" s="15">
        <f t="shared" si="2"/>
        <v>-19.688445076201088</v>
      </c>
      <c r="Q8" s="16"/>
      <c r="R8" s="38">
        <f t="shared" si="3"/>
        <v>0.17783280070702379</v>
      </c>
      <c r="S8" s="39">
        <f t="shared" si="3"/>
        <v>3.3362778769081132</v>
      </c>
      <c r="T8" s="39">
        <f t="shared" si="3"/>
        <v>3.1584450762010867</v>
      </c>
      <c r="U8" s="40"/>
      <c r="V8" s="15">
        <f t="shared" ref="V8:V16" si="5">ABS(R8/B8)*100</f>
        <v>3.1869677546061612</v>
      </c>
      <c r="W8" s="15">
        <f t="shared" si="4"/>
        <v>15.089452179593458</v>
      </c>
      <c r="X8" s="15">
        <f t="shared" si="4"/>
        <v>19.107350733218915</v>
      </c>
    </row>
    <row r="9" spans="1:24" x14ac:dyDescent="0.2">
      <c r="A9" s="7">
        <v>3</v>
      </c>
      <c r="B9" s="12">
        <v>0.91</v>
      </c>
      <c r="C9" s="12">
        <v>27.21</v>
      </c>
      <c r="D9" s="12">
        <v>-26.3</v>
      </c>
      <c r="E9" s="13"/>
      <c r="F9" s="9" t="s">
        <v>19</v>
      </c>
      <c r="G9" s="14">
        <v>-1269.20249800901</v>
      </c>
      <c r="H9" s="9" t="s">
        <v>20</v>
      </c>
      <c r="I9" s="14">
        <v>-1269.2007666224099</v>
      </c>
      <c r="J9" s="9" t="s">
        <v>21</v>
      </c>
      <c r="K9" s="14">
        <v>-1269.24571257862</v>
      </c>
      <c r="L9" s="13"/>
      <c r="M9" s="7">
        <v>3</v>
      </c>
      <c r="N9" s="15">
        <f t="shared" si="0"/>
        <v>1.0864617267854177</v>
      </c>
      <c r="O9" s="15">
        <f t="shared" si="1"/>
        <v>28.204019363924338</v>
      </c>
      <c r="P9" s="15">
        <f t="shared" si="2"/>
        <v>-27.117557637138923</v>
      </c>
      <c r="Q9" s="16"/>
      <c r="R9" s="38">
        <f t="shared" si="3"/>
        <v>0.17646172678541772</v>
      </c>
      <c r="S9" s="39">
        <f t="shared" si="3"/>
        <v>0.99401936392433754</v>
      </c>
      <c r="T9" s="39">
        <f t="shared" si="3"/>
        <v>0.81755763713892193</v>
      </c>
      <c r="U9" s="40"/>
      <c r="V9" s="15">
        <f t="shared" si="5"/>
        <v>19.391398547848098</v>
      </c>
      <c r="W9" s="15">
        <f t="shared" si="4"/>
        <v>3.6531398894683478</v>
      </c>
      <c r="X9" s="15">
        <f t="shared" si="4"/>
        <v>3.1085841716308815</v>
      </c>
    </row>
    <row r="10" spans="1:24" x14ac:dyDescent="0.2">
      <c r="A10" s="7">
        <v>4</v>
      </c>
      <c r="B10" s="12">
        <v>1.49</v>
      </c>
      <c r="C10" s="12">
        <v>8.85</v>
      </c>
      <c r="D10" s="12">
        <v>-7.37</v>
      </c>
      <c r="E10" s="13"/>
      <c r="F10" s="9" t="s">
        <v>22</v>
      </c>
      <c r="G10" s="14">
        <v>-1231.2499509531201</v>
      </c>
      <c r="H10" s="9" t="s">
        <v>23</v>
      </c>
      <c r="I10" s="14">
        <v>-1231.2457652112801</v>
      </c>
      <c r="J10" s="9" t="s">
        <v>24</v>
      </c>
      <c r="K10" s="14">
        <v>-1231.2619602028001</v>
      </c>
      <c r="L10" s="13"/>
      <c r="M10" s="7">
        <v>4</v>
      </c>
      <c r="N10" s="15">
        <f t="shared" si="0"/>
        <v>2.6265932213625574</v>
      </c>
      <c r="O10" s="15">
        <f t="shared" si="1"/>
        <v>10.162512780779375</v>
      </c>
      <c r="P10" s="15">
        <f t="shared" si="2"/>
        <v>-7.5359195594168167</v>
      </c>
      <c r="Q10" s="16"/>
      <c r="R10" s="38">
        <f t="shared" si="3"/>
        <v>1.1365932213625574</v>
      </c>
      <c r="S10" s="39">
        <f t="shared" si="3"/>
        <v>1.3125127807793753</v>
      </c>
      <c r="T10" s="39">
        <f t="shared" si="3"/>
        <v>0.16591955941681658</v>
      </c>
      <c r="U10" s="40"/>
      <c r="V10" s="15">
        <f t="shared" si="5"/>
        <v>76.281424252520623</v>
      </c>
      <c r="W10" s="15">
        <f t="shared" si="4"/>
        <v>14.830652890162433</v>
      </c>
      <c r="X10" s="15">
        <f t="shared" si="4"/>
        <v>2.2512830314357744</v>
      </c>
    </row>
    <row r="11" spans="1:24" x14ac:dyDescent="0.2">
      <c r="A11" s="7">
        <v>5</v>
      </c>
      <c r="B11" s="12">
        <v>4.47</v>
      </c>
      <c r="C11" s="12">
        <v>22.77</v>
      </c>
      <c r="D11" s="12">
        <v>-18.29</v>
      </c>
      <c r="E11" s="13"/>
      <c r="F11" s="9" t="s">
        <v>25</v>
      </c>
      <c r="G11" s="14">
        <v>-2743.5378486375498</v>
      </c>
      <c r="H11" s="9" t="s">
        <v>26</v>
      </c>
      <c r="I11" s="14">
        <v>-2743.5325409936199</v>
      </c>
      <c r="J11" s="9" t="s">
        <v>27</v>
      </c>
      <c r="K11" s="14">
        <v>-2743.5746865425999</v>
      </c>
      <c r="L11" s="13"/>
      <c r="M11" s="7">
        <v>5</v>
      </c>
      <c r="N11" s="15">
        <f t="shared" si="0"/>
        <v>3.3305975620030832</v>
      </c>
      <c r="O11" s="15">
        <f t="shared" si="1"/>
        <v>26.446736920641584</v>
      </c>
      <c r="P11" s="15">
        <f t="shared" si="2"/>
        <v>-23.116139358638499</v>
      </c>
      <c r="Q11" s="16"/>
      <c r="R11" s="38">
        <f t="shared" si="3"/>
        <v>1.1394024379969165</v>
      </c>
      <c r="S11" s="39">
        <f t="shared" si="3"/>
        <v>3.6767369206415843</v>
      </c>
      <c r="T11" s="39">
        <f t="shared" si="3"/>
        <v>4.8261393586384997</v>
      </c>
      <c r="U11" s="40"/>
      <c r="V11" s="15">
        <f t="shared" si="5"/>
        <v>25.489987427224087</v>
      </c>
      <c r="W11" s="15">
        <f t="shared" si="4"/>
        <v>16.147285553981487</v>
      </c>
      <c r="X11" s="15">
        <f t="shared" si="4"/>
        <v>26.386765219455988</v>
      </c>
    </row>
    <row r="12" spans="1:24" x14ac:dyDescent="0.2">
      <c r="A12" s="7">
        <v>6</v>
      </c>
      <c r="B12" s="12">
        <v>15.77</v>
      </c>
      <c r="C12" s="12">
        <v>14.25</v>
      </c>
      <c r="D12" s="12">
        <v>1.52</v>
      </c>
      <c r="E12" s="13"/>
      <c r="F12" s="9" t="s">
        <v>28</v>
      </c>
      <c r="G12" s="14">
        <v>-2595.9976714555501</v>
      </c>
      <c r="H12" s="9" t="s">
        <v>29</v>
      </c>
      <c r="I12" s="14">
        <v>-2595.97607297889</v>
      </c>
      <c r="J12" s="9" t="s">
        <v>30</v>
      </c>
      <c r="K12" s="14">
        <v>-2595.9951435231401</v>
      </c>
      <c r="L12" s="13"/>
      <c r="M12" s="7">
        <v>6</v>
      </c>
      <c r="N12" s="15">
        <f t="shared" si="0"/>
        <v>13.553251623008192</v>
      </c>
      <c r="O12" s="15">
        <f t="shared" si="1"/>
        <v>11.966949747298058</v>
      </c>
      <c r="P12" s="15">
        <f t="shared" si="2"/>
        <v>1.5863018757101341</v>
      </c>
      <c r="Q12" s="16"/>
      <c r="R12" s="38">
        <f t="shared" si="3"/>
        <v>2.2167483769918075</v>
      </c>
      <c r="S12" s="39">
        <f t="shared" si="3"/>
        <v>2.2830502527019423</v>
      </c>
      <c r="T12" s="39">
        <f t="shared" si="3"/>
        <v>6.6301875710134128E-2</v>
      </c>
      <c r="U12" s="40"/>
      <c r="V12" s="15">
        <f t="shared" si="5"/>
        <v>14.056743037360858</v>
      </c>
      <c r="W12" s="15">
        <f t="shared" si="4"/>
        <v>16.021405282118895</v>
      </c>
      <c r="X12" s="15">
        <f t="shared" si="4"/>
        <v>4.3619655072456665</v>
      </c>
    </row>
    <row r="13" spans="1:24" x14ac:dyDescent="0.2">
      <c r="A13" s="7">
        <v>7</v>
      </c>
      <c r="B13" s="12">
        <v>27.94</v>
      </c>
      <c r="C13" s="12">
        <v>18.47</v>
      </c>
      <c r="D13" s="12">
        <v>9.4700000000000006</v>
      </c>
      <c r="E13" s="13"/>
      <c r="F13" s="9" t="s">
        <v>30</v>
      </c>
      <c r="G13" s="14">
        <v>-2595.9951435231401</v>
      </c>
      <c r="H13" s="9" t="s">
        <v>31</v>
      </c>
      <c r="I13" s="14">
        <v>-2595.9559493771299</v>
      </c>
      <c r="J13" s="9" t="s">
        <v>32</v>
      </c>
      <c r="K13" s="14">
        <v>-2595.9826904015399</v>
      </c>
      <c r="L13" s="13"/>
      <c r="M13" s="7">
        <v>7</v>
      </c>
      <c r="N13" s="15">
        <f t="shared" si="0"/>
        <v>24.594703199951041</v>
      </c>
      <c r="O13" s="15">
        <f t="shared" si="1"/>
        <v>16.780249745875803</v>
      </c>
      <c r="P13" s="15">
        <f t="shared" si="2"/>
        <v>7.8144534540752382</v>
      </c>
      <c r="Q13" s="16"/>
      <c r="R13" s="38">
        <f t="shared" si="3"/>
        <v>3.3452968000489598</v>
      </c>
      <c r="S13" s="39">
        <f t="shared" si="3"/>
        <v>1.6897502541241955</v>
      </c>
      <c r="T13" s="39">
        <f t="shared" si="3"/>
        <v>1.6555465459247625</v>
      </c>
      <c r="U13" s="40"/>
      <c r="V13" s="15">
        <f t="shared" si="5"/>
        <v>11.973145311556763</v>
      </c>
      <c r="W13" s="15">
        <f t="shared" si="4"/>
        <v>9.1486207586583426</v>
      </c>
      <c r="X13" s="15">
        <f t="shared" si="4"/>
        <v>17.482012100578274</v>
      </c>
    </row>
    <row r="14" spans="1:24" x14ac:dyDescent="0.2">
      <c r="A14" s="7">
        <v>8</v>
      </c>
      <c r="B14" s="12">
        <v>37.28</v>
      </c>
      <c r="C14" s="12">
        <v>35.82</v>
      </c>
      <c r="D14" s="12">
        <v>1.46</v>
      </c>
      <c r="E14" s="13"/>
      <c r="F14" s="9" t="s">
        <v>33</v>
      </c>
      <c r="G14" s="14">
        <v>-2623.4362967530101</v>
      </c>
      <c r="H14" s="9" t="s">
        <v>34</v>
      </c>
      <c r="I14" s="14">
        <v>-2623.3719162478701</v>
      </c>
      <c r="J14" s="9" t="s">
        <v>35</v>
      </c>
      <c r="K14" s="14">
        <v>-2623.4311224970702</v>
      </c>
      <c r="L14" s="13"/>
      <c r="M14" s="7">
        <v>8</v>
      </c>
      <c r="N14" s="15">
        <f t="shared" si="0"/>
        <v>40.399385545161941</v>
      </c>
      <c r="O14" s="15">
        <f t="shared" si="1"/>
        <v>37.152490228473575</v>
      </c>
      <c r="P14" s="15">
        <f t="shared" si="2"/>
        <v>3.2468953166883625</v>
      </c>
      <c r="Q14" s="16"/>
      <c r="R14" s="38">
        <f t="shared" si="3"/>
        <v>3.1193855451619399</v>
      </c>
      <c r="S14" s="39">
        <f t="shared" si="3"/>
        <v>1.3324902284735742</v>
      </c>
      <c r="T14" s="39">
        <f t="shared" si="3"/>
        <v>1.7868953166883625</v>
      </c>
      <c r="U14" s="40"/>
      <c r="V14" s="15">
        <f t="shared" ref="V14:X15" si="6">ABS(R14/B14)*100</f>
        <v>8.3674504966790231</v>
      </c>
      <c r="W14" s="15">
        <f t="shared" si="6"/>
        <v>3.7199615535275661</v>
      </c>
      <c r="X14" s="15">
        <f t="shared" si="6"/>
        <v>122.39009018413442</v>
      </c>
    </row>
    <row r="15" spans="1:24" x14ac:dyDescent="0.2">
      <c r="A15" s="7">
        <v>9</v>
      </c>
      <c r="B15" s="12">
        <v>33</v>
      </c>
      <c r="C15" s="12">
        <v>4.93</v>
      </c>
      <c r="D15" s="12">
        <v>28.07</v>
      </c>
      <c r="E15" s="13"/>
      <c r="F15" s="9" t="s">
        <v>35</v>
      </c>
      <c r="G15" s="14">
        <v>-2623.4311224970702</v>
      </c>
      <c r="H15" s="9" t="s">
        <v>36</v>
      </c>
      <c r="I15" s="14">
        <v>-2623.3795195530502</v>
      </c>
      <c r="J15" s="9" t="s">
        <v>37</v>
      </c>
      <c r="K15" s="14">
        <v>-2623.4010975012402</v>
      </c>
      <c r="L15" s="13"/>
      <c r="M15" s="7">
        <v>9</v>
      </c>
      <c r="N15" s="15">
        <f t="shared" si="0"/>
        <v>32.381343175204776</v>
      </c>
      <c r="O15" s="15">
        <f t="shared" si="1"/>
        <v>13.540369810825318</v>
      </c>
      <c r="P15" s="15">
        <f t="shared" si="2"/>
        <v>18.840973364379455</v>
      </c>
      <c r="Q15" s="16"/>
      <c r="R15" s="38">
        <f t="shared" si="3"/>
        <v>0.61865682479522377</v>
      </c>
      <c r="S15" s="39">
        <f t="shared" si="3"/>
        <v>8.6103698108253184</v>
      </c>
      <c r="T15" s="39">
        <f t="shared" si="3"/>
        <v>9.2290266356205457</v>
      </c>
      <c r="U15" s="40"/>
      <c r="V15" s="15">
        <f t="shared" si="6"/>
        <v>1.8747176508946175</v>
      </c>
      <c r="W15" s="15">
        <f t="shared" si="6"/>
        <v>174.65253165974278</v>
      </c>
      <c r="X15" s="15">
        <f t="shared" si="6"/>
        <v>32.878612880728696</v>
      </c>
    </row>
    <row r="16" spans="1:24" x14ac:dyDescent="0.2">
      <c r="A16" s="7">
        <v>10</v>
      </c>
      <c r="B16" s="12">
        <v>-5.28</v>
      </c>
      <c r="C16" s="12">
        <v>7.67</v>
      </c>
      <c r="D16" s="12">
        <v>-12.95</v>
      </c>
      <c r="E16" s="13"/>
      <c r="F16" s="9" t="s">
        <v>38</v>
      </c>
      <c r="G16" s="14">
        <v>-1141.77020455249</v>
      </c>
      <c r="H16" s="9" t="s">
        <v>39</v>
      </c>
      <c r="I16" s="14">
        <v>-1141.7741208654199</v>
      </c>
      <c r="J16" s="9" t="s">
        <v>40</v>
      </c>
      <c r="K16" s="14">
        <v>-1028.77768501434</v>
      </c>
      <c r="L16" s="13"/>
      <c r="M16" s="7">
        <v>10</v>
      </c>
      <c r="N16" s="15">
        <f t="shared" si="0"/>
        <v>-2.4575239916017262</v>
      </c>
      <c r="O16" s="15">
        <f>(I16-K16-K17)*627.50960803</f>
        <v>8.1706056855337454</v>
      </c>
      <c r="P16" s="15">
        <f>(K16+K17-G16)*627.50960803</f>
        <v>-10.628129677099803</v>
      </c>
      <c r="Q16" s="16"/>
      <c r="R16" s="38">
        <f t="shared" si="3"/>
        <v>2.8224760083982741</v>
      </c>
      <c r="S16" s="39">
        <f t="shared" si="3"/>
        <v>0.50060568553374551</v>
      </c>
      <c r="T16" s="39">
        <f t="shared" si="3"/>
        <v>2.321870322900196</v>
      </c>
      <c r="U16" s="40"/>
      <c r="V16" s="15">
        <f t="shared" si="5"/>
        <v>53.45598500754307</v>
      </c>
      <c r="W16" s="15">
        <f t="shared" si="4"/>
        <v>6.5268016366850787</v>
      </c>
      <c r="X16" s="15">
        <f t="shared" si="4"/>
        <v>17.929500562935878</v>
      </c>
    </row>
    <row r="17" spans="1:24" x14ac:dyDescent="0.2">
      <c r="A17" s="7"/>
      <c r="B17" s="12"/>
      <c r="C17" s="12"/>
      <c r="D17" s="12"/>
      <c r="E17" s="13"/>
      <c r="F17" s="9"/>
      <c r="G17" s="17"/>
      <c r="H17" s="7"/>
      <c r="I17" s="17"/>
      <c r="J17" s="7" t="s">
        <v>41</v>
      </c>
      <c r="K17" s="14">
        <v>-113.009456537267</v>
      </c>
      <c r="L17" s="13"/>
      <c r="M17" s="7"/>
      <c r="N17" s="15"/>
      <c r="O17" s="15"/>
      <c r="P17" s="15"/>
      <c r="Q17" s="16"/>
      <c r="R17" s="38"/>
      <c r="S17" s="39"/>
      <c r="T17" s="39"/>
      <c r="U17" s="40"/>
      <c r="V17" s="15"/>
      <c r="W17" s="15"/>
      <c r="X17" s="15"/>
    </row>
    <row r="18" spans="1:24" x14ac:dyDescent="0.2">
      <c r="A18" s="7">
        <v>11</v>
      </c>
      <c r="B18" s="12">
        <v>34.799999999999997</v>
      </c>
      <c r="C18" s="12">
        <v>89.6</v>
      </c>
      <c r="D18" s="12">
        <v>-54.8</v>
      </c>
      <c r="E18" s="13"/>
      <c r="F18" s="9" t="s">
        <v>42</v>
      </c>
      <c r="G18" s="14">
        <v>-1247.08865778001</v>
      </c>
      <c r="H18" s="9" t="s">
        <v>43</v>
      </c>
      <c r="I18" s="14">
        <v>-1247.0324569059501</v>
      </c>
      <c r="J18" s="9" t="s">
        <v>44</v>
      </c>
      <c r="K18" s="14">
        <v>-1247.1771573195299</v>
      </c>
      <c r="L18" s="13"/>
      <c r="M18" s="7">
        <v>11</v>
      </c>
      <c r="N18" s="15">
        <f t="shared" ref="N18:N24" si="7">(I18-G18)*627.50960803</f>
        <v>35.266588452251483</v>
      </c>
      <c r="O18" s="15">
        <f t="shared" ref="O18:O23" si="8">(I18-K18)*627.50960803</f>
        <v>90.800899807246992</v>
      </c>
      <c r="P18" s="15">
        <f t="shared" ref="P18:P23" si="9">(K18-G18)*627.50960803</f>
        <v>-55.534311354995509</v>
      </c>
      <c r="Q18" s="16"/>
      <c r="R18" s="38">
        <f t="shared" ref="R18:T24" si="10">ABS(N18-B18)</f>
        <v>0.46658845225148582</v>
      </c>
      <c r="S18" s="39">
        <f t="shared" si="10"/>
        <v>1.2008998072469979</v>
      </c>
      <c r="T18" s="39">
        <f t="shared" si="10"/>
        <v>0.73431135499551203</v>
      </c>
      <c r="U18" s="40"/>
      <c r="V18" s="15">
        <f t="shared" ref="V18:X46" si="11">ABS(R18/B18)*100</f>
        <v>1.3407714145157639</v>
      </c>
      <c r="W18" s="15">
        <f t="shared" si="11"/>
        <v>1.3402899634453103</v>
      </c>
      <c r="X18" s="15">
        <f t="shared" si="11"/>
        <v>1.3399842244443652</v>
      </c>
    </row>
    <row r="19" spans="1:24" x14ac:dyDescent="0.2">
      <c r="A19" s="7">
        <v>12</v>
      </c>
      <c r="B19" s="12">
        <v>-0.63</v>
      </c>
      <c r="C19" s="12">
        <v>31.02</v>
      </c>
      <c r="D19" s="12">
        <v>-31.65</v>
      </c>
      <c r="E19" s="13"/>
      <c r="F19" s="9" t="s">
        <v>45</v>
      </c>
      <c r="G19" s="14">
        <v>-1797.5396621938501</v>
      </c>
      <c r="H19" s="9" t="s">
        <v>46</v>
      </c>
      <c r="I19" s="14">
        <v>-1797.53775920415</v>
      </c>
      <c r="J19" s="9" t="s">
        <v>47</v>
      </c>
      <c r="K19" s="14">
        <v>-1797.5898098912601</v>
      </c>
      <c r="L19" s="13"/>
      <c r="M19" s="7">
        <v>12</v>
      </c>
      <c r="N19" s="15">
        <f t="shared" si="7"/>
        <v>1.1941443207675335</v>
      </c>
      <c r="O19" s="15">
        <f t="shared" si="8"/>
        <v>32.662306266130869</v>
      </c>
      <c r="P19" s="15">
        <f t="shared" si="9"/>
        <v>-31.468161945363338</v>
      </c>
      <c r="Q19" s="16"/>
      <c r="R19" s="38">
        <f t="shared" si="10"/>
        <v>1.8241443207675334</v>
      </c>
      <c r="S19" s="39">
        <f t="shared" si="10"/>
        <v>1.6423062661308698</v>
      </c>
      <c r="T19" s="39">
        <f t="shared" si="10"/>
        <v>0.18183805463666047</v>
      </c>
      <c r="U19" s="40"/>
      <c r="V19" s="15">
        <f t="shared" si="11"/>
        <v>289.54671758214812</v>
      </c>
      <c r="W19" s="15">
        <f t="shared" si="11"/>
        <v>5.2943464414276917</v>
      </c>
      <c r="X19" s="15">
        <f t="shared" si="11"/>
        <v>0.57452781875722103</v>
      </c>
    </row>
    <row r="20" spans="1:24" x14ac:dyDescent="0.2">
      <c r="A20" s="7">
        <v>13</v>
      </c>
      <c r="B20" s="12">
        <v>22.41</v>
      </c>
      <c r="C20" s="12">
        <v>49.69</v>
      </c>
      <c r="D20" s="12">
        <v>-27.28</v>
      </c>
      <c r="E20" s="13"/>
      <c r="F20" s="9" t="s">
        <v>48</v>
      </c>
      <c r="G20" s="14">
        <v>-1681.1143024196799</v>
      </c>
      <c r="H20" s="9" t="s">
        <v>49</v>
      </c>
      <c r="I20" s="14">
        <v>-1681.0830122115101</v>
      </c>
      <c r="J20" s="9" t="s">
        <v>50</v>
      </c>
      <c r="K20" s="14">
        <v>-1681.16023115045</v>
      </c>
      <c r="L20" s="13"/>
      <c r="M20" s="7">
        <v>13</v>
      </c>
      <c r="N20" s="15">
        <f t="shared" si="7"/>
        <v>19.634906263821602</v>
      </c>
      <c r="O20" s="15">
        <f t="shared" si="8"/>
        <v>48.455626106700542</v>
      </c>
      <c r="P20" s="15">
        <f t="shared" si="9"/>
        <v>-28.820719842878937</v>
      </c>
      <c r="Q20" s="16"/>
      <c r="R20" s="38">
        <f t="shared" si="10"/>
        <v>2.7750937361783983</v>
      </c>
      <c r="S20" s="39">
        <f t="shared" si="10"/>
        <v>1.2343738932994555</v>
      </c>
      <c r="T20" s="39">
        <f t="shared" si="10"/>
        <v>1.5407198428789357</v>
      </c>
      <c r="U20" s="40"/>
      <c r="V20" s="15">
        <f t="shared" si="11"/>
        <v>12.383283070854075</v>
      </c>
      <c r="W20" s="15">
        <f t="shared" si="11"/>
        <v>2.4841495135831266</v>
      </c>
      <c r="X20" s="15">
        <f t="shared" si="11"/>
        <v>5.6478000105532828</v>
      </c>
    </row>
    <row r="21" spans="1:24" x14ac:dyDescent="0.2">
      <c r="A21" s="7">
        <v>14</v>
      </c>
      <c r="B21" s="12">
        <v>10.33</v>
      </c>
      <c r="C21" s="12">
        <v>14.46</v>
      </c>
      <c r="D21" s="12">
        <v>-4.13</v>
      </c>
      <c r="E21" s="13"/>
      <c r="F21" s="9" t="s">
        <v>51</v>
      </c>
      <c r="G21" s="14">
        <v>-1163.45386801717</v>
      </c>
      <c r="H21" s="9" t="s">
        <v>52</v>
      </c>
      <c r="I21" s="14">
        <v>-1163.43768595652</v>
      </c>
      <c r="J21" s="9" t="s">
        <v>53</v>
      </c>
      <c r="K21" s="14">
        <v>-1163.4573850326501</v>
      </c>
      <c r="L21" s="13"/>
      <c r="M21" s="7">
        <v>14</v>
      </c>
      <c r="N21" s="15">
        <f t="shared" si="7"/>
        <v>10.15439853556982</v>
      </c>
      <c r="O21" s="15">
        <f t="shared" si="8"/>
        <v>12.361359540958116</v>
      </c>
      <c r="P21" s="15">
        <f t="shared" si="9"/>
        <v>-2.2069610053882971</v>
      </c>
      <c r="Q21" s="16"/>
      <c r="R21" s="38">
        <f t="shared" si="10"/>
        <v>0.17560146443017999</v>
      </c>
      <c r="S21" s="39">
        <f t="shared" si="10"/>
        <v>2.098640459041885</v>
      </c>
      <c r="T21" s="39">
        <f t="shared" si="10"/>
        <v>1.9230389946117028</v>
      </c>
      <c r="U21" s="40"/>
      <c r="V21" s="15">
        <f t="shared" si="11"/>
        <v>1.6999173710569213</v>
      </c>
      <c r="W21" s="15">
        <f t="shared" si="11"/>
        <v>14.513419495448721</v>
      </c>
      <c r="X21" s="15">
        <f t="shared" si="11"/>
        <v>46.562687520864479</v>
      </c>
    </row>
    <row r="22" spans="1:24" x14ac:dyDescent="0.2">
      <c r="A22" s="7">
        <v>15</v>
      </c>
      <c r="B22" s="12">
        <v>20.27</v>
      </c>
      <c r="C22" s="12">
        <v>77.23</v>
      </c>
      <c r="D22" s="12">
        <v>-56.96</v>
      </c>
      <c r="E22" s="13"/>
      <c r="F22" s="9" t="s">
        <v>54</v>
      </c>
      <c r="G22" s="14">
        <v>-988.62122446039302</v>
      </c>
      <c r="H22" s="9" t="s">
        <v>55</v>
      </c>
      <c r="I22" s="14">
        <v>-988.58483401892101</v>
      </c>
      <c r="J22" s="9" t="s">
        <v>56</v>
      </c>
      <c r="K22" s="14">
        <v>-988.70169441804001</v>
      </c>
      <c r="L22" s="13"/>
      <c r="M22" s="7">
        <v>15</v>
      </c>
      <c r="N22" s="15">
        <f t="shared" si="7"/>
        <v>22.835351664138525</v>
      </c>
      <c r="O22" s="15">
        <f t="shared" si="8"/>
        <v>73.331023245387499</v>
      </c>
      <c r="P22" s="15">
        <f t="shared" si="9"/>
        <v>-50.49567158124897</v>
      </c>
      <c r="Q22" s="16"/>
      <c r="R22" s="38">
        <f t="shared" si="10"/>
        <v>2.5653516641385252</v>
      </c>
      <c r="S22" s="39">
        <f t="shared" si="10"/>
        <v>3.8989767546125051</v>
      </c>
      <c r="T22" s="39">
        <f t="shared" si="10"/>
        <v>6.4643284187510304</v>
      </c>
      <c r="U22" s="40"/>
      <c r="V22" s="15">
        <f t="shared" si="11"/>
        <v>12.655903621798348</v>
      </c>
      <c r="W22" s="15">
        <f t="shared" si="11"/>
        <v>5.0485261616114263</v>
      </c>
      <c r="X22" s="15">
        <f t="shared" si="11"/>
        <v>11.348891184605039</v>
      </c>
    </row>
    <row r="23" spans="1:24" x14ac:dyDescent="0.2">
      <c r="A23" s="7">
        <v>16</v>
      </c>
      <c r="B23" s="12">
        <v>34.22</v>
      </c>
      <c r="C23" s="12">
        <v>55.4</v>
      </c>
      <c r="D23" s="12">
        <v>-21.18</v>
      </c>
      <c r="E23" s="13"/>
      <c r="F23" s="18" t="s">
        <v>57</v>
      </c>
      <c r="G23" s="14">
        <v>-513.40789237170395</v>
      </c>
      <c r="H23" s="9" t="s">
        <v>58</v>
      </c>
      <c r="I23" s="14">
        <v>-513.35024518381204</v>
      </c>
      <c r="J23" s="9" t="s">
        <v>59</v>
      </c>
      <c r="K23" s="14">
        <v>-513.44074351255404</v>
      </c>
      <c r="L23" s="13"/>
      <c r="M23" s="7">
        <v>16</v>
      </c>
      <c r="N23" s="15">
        <f t="shared" si="7"/>
        <v>36.17416427808827</v>
      </c>
      <c r="O23" s="15">
        <f t="shared" si="8"/>
        <v>56.78857079626308</v>
      </c>
      <c r="P23" s="15">
        <f t="shared" si="9"/>
        <v>-20.614406518174814</v>
      </c>
      <c r="Q23" s="16"/>
      <c r="R23" s="38">
        <f t="shared" si="10"/>
        <v>1.9541642780882711</v>
      </c>
      <c r="S23" s="39">
        <f t="shared" si="10"/>
        <v>1.3885707962630818</v>
      </c>
      <c r="T23" s="39">
        <f t="shared" si="10"/>
        <v>0.56559348182518576</v>
      </c>
      <c r="U23" s="40"/>
      <c r="V23" s="15">
        <f t="shared" si="11"/>
        <v>5.7105911107196707</v>
      </c>
      <c r="W23" s="15">
        <f t="shared" si="11"/>
        <v>2.5064454806192815</v>
      </c>
      <c r="X23" s="15">
        <f t="shared" si="11"/>
        <v>2.6704130397789698</v>
      </c>
    </row>
    <row r="24" spans="1:24" x14ac:dyDescent="0.2">
      <c r="A24" s="7">
        <v>17</v>
      </c>
      <c r="B24" s="12">
        <v>21.48</v>
      </c>
      <c r="C24" s="12">
        <v>35.47</v>
      </c>
      <c r="D24" s="12">
        <v>-13.99</v>
      </c>
      <c r="E24" s="13"/>
      <c r="F24" s="9" t="s">
        <v>60</v>
      </c>
      <c r="G24" s="14">
        <v>-4988.7802447368504</v>
      </c>
      <c r="H24" s="9" t="s">
        <v>61</v>
      </c>
      <c r="I24" s="14">
        <v>-4988.7406000884102</v>
      </c>
      <c r="J24" s="9" t="s">
        <v>62</v>
      </c>
      <c r="K24" s="14">
        <v>-4410.9132522603604</v>
      </c>
      <c r="L24" s="13"/>
      <c r="M24" s="7">
        <v>17</v>
      </c>
      <c r="N24" s="15">
        <f t="shared" si="7"/>
        <v>24.877397803144795</v>
      </c>
      <c r="O24" s="15">
        <f>(I24-K24-K25)*627.50960803</f>
        <v>31.676777140003473</v>
      </c>
      <c r="P24" s="15">
        <f>(K24+K25-G24)*627.50960803</f>
        <v>-6.7993793369300173</v>
      </c>
      <c r="Q24" s="16"/>
      <c r="R24" s="38">
        <f t="shared" si="10"/>
        <v>3.3973978031447949</v>
      </c>
      <c r="S24" s="39">
        <f t="shared" si="10"/>
        <v>3.7932228599965256</v>
      </c>
      <c r="T24" s="39">
        <f t="shared" si="10"/>
        <v>7.1906206630699829</v>
      </c>
      <c r="U24" s="40"/>
      <c r="V24" s="15">
        <f t="shared" si="11"/>
        <v>15.816563329351933</v>
      </c>
      <c r="W24" s="15">
        <f t="shared" si="11"/>
        <v>10.694172145465254</v>
      </c>
      <c r="X24" s="15">
        <f t="shared" si="11"/>
        <v>51.398289228520241</v>
      </c>
    </row>
    <row r="25" spans="1:24" x14ac:dyDescent="0.2">
      <c r="A25" s="7"/>
      <c r="B25" s="12"/>
      <c r="C25" s="12"/>
      <c r="D25" s="12"/>
      <c r="E25" s="13"/>
      <c r="F25" s="9"/>
      <c r="G25" s="17"/>
      <c r="H25" s="7"/>
      <c r="I25" s="17"/>
      <c r="J25" s="7" t="s">
        <v>63</v>
      </c>
      <c r="K25" s="14">
        <v>-577.87782797486295</v>
      </c>
      <c r="L25" s="13"/>
      <c r="M25" s="7"/>
      <c r="N25" s="15"/>
      <c r="O25" s="15"/>
      <c r="P25" s="15"/>
      <c r="Q25" s="16"/>
      <c r="R25" s="38"/>
      <c r="S25" s="39"/>
      <c r="T25" s="39"/>
      <c r="U25" s="40"/>
      <c r="V25" s="15"/>
      <c r="W25" s="15"/>
      <c r="X25" s="15"/>
    </row>
    <row r="26" spans="1:24" x14ac:dyDescent="0.2">
      <c r="A26" s="7">
        <v>18</v>
      </c>
      <c r="B26" s="12">
        <v>25.34</v>
      </c>
      <c r="C26" s="12">
        <v>36.049999999999997</v>
      </c>
      <c r="D26" s="12">
        <v>-10.72</v>
      </c>
      <c r="E26" s="13"/>
      <c r="F26" s="9" t="s">
        <v>64</v>
      </c>
      <c r="G26" s="14">
        <v>-2713.0429620734699</v>
      </c>
      <c r="H26" s="9" t="s">
        <v>65</v>
      </c>
      <c r="I26" s="14">
        <v>-2713.0021121258001</v>
      </c>
      <c r="J26" s="9" t="s">
        <v>66</v>
      </c>
      <c r="K26" s="14">
        <v>-2135.1713224711598</v>
      </c>
      <c r="L26" s="13"/>
      <c r="M26" s="7">
        <v>18</v>
      </c>
      <c r="N26" s="15">
        <f>(I26-G26)*627.50960803</f>
        <v>25.633734650330076</v>
      </c>
      <c r="O26" s="15">
        <f>(I26-K26-K27)*627.50960803</f>
        <v>29.516997885316343</v>
      </c>
      <c r="P26" s="15">
        <f>(K26+K27-G26)*627.50960803</f>
        <v>-3.8832632350576066</v>
      </c>
      <c r="Q26" s="16"/>
      <c r="R26" s="38">
        <f>ABS(N26-B26)</f>
        <v>0.29373465033007662</v>
      </c>
      <c r="S26" s="39">
        <f>ABS(O26-C26)</f>
        <v>6.5330021146836543</v>
      </c>
      <c r="T26" s="39">
        <f>ABS(P26-D26)</f>
        <v>6.836736764942394</v>
      </c>
      <c r="U26" s="40"/>
      <c r="V26" s="15">
        <f t="shared" si="11"/>
        <v>1.1591738371352669</v>
      </c>
      <c r="W26" s="15">
        <f t="shared" si="11"/>
        <v>18.122058570551054</v>
      </c>
      <c r="X26" s="15">
        <f t="shared" si="11"/>
        <v>63.775529523716358</v>
      </c>
    </row>
    <row r="27" spans="1:24" x14ac:dyDescent="0.2">
      <c r="A27" s="7"/>
      <c r="B27" s="12"/>
      <c r="C27" s="12"/>
      <c r="D27" s="12"/>
      <c r="E27" s="13"/>
      <c r="F27" s="9"/>
      <c r="G27" s="17"/>
      <c r="H27" s="7"/>
      <c r="I27" s="17"/>
      <c r="J27" s="7" t="s">
        <v>63</v>
      </c>
      <c r="K27" s="14">
        <v>-577.87782797486295</v>
      </c>
      <c r="L27" s="13"/>
      <c r="M27" s="7"/>
      <c r="N27" s="15"/>
      <c r="O27" s="15"/>
      <c r="P27" s="15"/>
      <c r="Q27" s="16"/>
      <c r="R27" s="38"/>
      <c r="S27" s="39"/>
      <c r="T27" s="39"/>
      <c r="U27" s="40"/>
      <c r="V27" s="15"/>
      <c r="W27" s="15"/>
      <c r="X27" s="15"/>
    </row>
    <row r="28" spans="1:24" x14ac:dyDescent="0.2">
      <c r="A28" s="7">
        <v>19</v>
      </c>
      <c r="B28" s="12">
        <v>12.27</v>
      </c>
      <c r="C28" s="12">
        <v>35.81</v>
      </c>
      <c r="D28" s="12">
        <v>-23.54</v>
      </c>
      <c r="E28" s="13"/>
      <c r="F28" s="9" t="s">
        <v>67</v>
      </c>
      <c r="G28" s="14">
        <v>-4987.5214157749397</v>
      </c>
      <c r="H28" s="9" t="s">
        <v>68</v>
      </c>
      <c r="I28" s="14">
        <v>-4987.4993648312302</v>
      </c>
      <c r="J28" s="9" t="s">
        <v>69</v>
      </c>
      <c r="K28" s="14">
        <v>-4409.6727441421899</v>
      </c>
      <c r="L28" s="13"/>
      <c r="M28" s="7">
        <v>19</v>
      </c>
      <c r="N28" s="15">
        <f>(I28-G28)*627.50960803</f>
        <v>13.837179043823221</v>
      </c>
      <c r="O28" s="15">
        <f>(I28-K28-K29)*627.50960803</f>
        <v>32.133063854863956</v>
      </c>
      <c r="P28" s="15">
        <f>(K28+K29-G28)*627.50960803</f>
        <v>-18.295884811112071</v>
      </c>
      <c r="Q28" s="16"/>
      <c r="R28" s="38">
        <f>ABS(N28-B28)</f>
        <v>1.5671790438232218</v>
      </c>
      <c r="S28" s="39">
        <f>ABS(O28-C28)</f>
        <v>3.6769361451360467</v>
      </c>
      <c r="T28" s="39">
        <f>ABS(P28-D28)</f>
        <v>5.2441151888879283</v>
      </c>
      <c r="U28" s="40"/>
      <c r="V28" s="15">
        <f t="shared" si="11"/>
        <v>12.772445344932533</v>
      </c>
      <c r="W28" s="15">
        <f t="shared" si="11"/>
        <v>10.267903225735958</v>
      </c>
      <c r="X28" s="15">
        <f t="shared" si="11"/>
        <v>22.277464693661546</v>
      </c>
    </row>
    <row r="29" spans="1:24" x14ac:dyDescent="0.2">
      <c r="A29" s="7"/>
      <c r="B29" s="12"/>
      <c r="C29" s="12"/>
      <c r="D29" s="12"/>
      <c r="E29" s="13"/>
      <c r="F29" s="9"/>
      <c r="G29" s="17"/>
      <c r="H29" s="7"/>
      <c r="I29" s="17"/>
      <c r="J29" s="7" t="s">
        <v>63</v>
      </c>
      <c r="K29" s="14">
        <v>-577.87782797486295</v>
      </c>
      <c r="L29" s="13"/>
      <c r="M29" s="7"/>
      <c r="N29" s="15"/>
      <c r="O29" s="15"/>
      <c r="P29" s="15"/>
      <c r="Q29" s="16"/>
      <c r="R29" s="38"/>
      <c r="S29" s="39"/>
      <c r="T29" s="39"/>
      <c r="U29" s="40"/>
      <c r="V29" s="15"/>
      <c r="W29" s="15"/>
      <c r="X29" s="15"/>
    </row>
    <row r="30" spans="1:24" x14ac:dyDescent="0.2">
      <c r="A30" s="7">
        <v>20</v>
      </c>
      <c r="B30" s="12">
        <v>13.36</v>
      </c>
      <c r="C30" s="12">
        <v>37.72</v>
      </c>
      <c r="D30" s="12">
        <v>-24.36</v>
      </c>
      <c r="E30" s="13"/>
      <c r="F30" s="9" t="s">
        <v>70</v>
      </c>
      <c r="G30" s="14">
        <v>-2711.7768511256199</v>
      </c>
      <c r="H30" s="9" t="s">
        <v>71</v>
      </c>
      <c r="I30" s="14">
        <v>-2711.76114621843</v>
      </c>
      <c r="J30" s="9" t="s">
        <v>72</v>
      </c>
      <c r="K30" s="14">
        <v>-2133.9306855501</v>
      </c>
      <c r="L30" s="13"/>
      <c r="M30" s="7">
        <v>20</v>
      </c>
      <c r="N30" s="15">
        <f>(I30-G30)*627.50960803</f>
        <v>9.8549801549170883</v>
      </c>
      <c r="O30" s="15">
        <f>(I30-K30-K29)*627.50960803</f>
        <v>29.723439955909129</v>
      </c>
      <c r="P30" s="15">
        <f>(K30+K31-G30)*627.50960803</f>
        <v>-19.868459801063381</v>
      </c>
      <c r="Q30" s="16"/>
      <c r="R30" s="38">
        <f>ABS(N30-B30)</f>
        <v>3.5050198450829111</v>
      </c>
      <c r="S30" s="39">
        <f>ABS(O30-C30)</f>
        <v>7.9965600440908702</v>
      </c>
      <c r="T30" s="39">
        <f>ABS(P30-D30)</f>
        <v>4.4915401989366188</v>
      </c>
      <c r="U30" s="40"/>
      <c r="V30" s="15">
        <f t="shared" si="11"/>
        <v>26.235178481159515</v>
      </c>
      <c r="W30" s="15">
        <f t="shared" si="11"/>
        <v>21.199788027812488</v>
      </c>
      <c r="X30" s="15">
        <f t="shared" si="11"/>
        <v>18.438178156554265</v>
      </c>
    </row>
    <row r="31" spans="1:24" x14ac:dyDescent="0.2">
      <c r="A31" s="7"/>
      <c r="B31" s="12"/>
      <c r="C31" s="12"/>
      <c r="D31" s="12"/>
      <c r="E31" s="13"/>
      <c r="F31" s="9"/>
      <c r="G31" s="17"/>
      <c r="H31" s="7"/>
      <c r="I31" s="17"/>
      <c r="J31" s="7" t="s">
        <v>63</v>
      </c>
      <c r="K31" s="14">
        <v>-577.87782797486295</v>
      </c>
      <c r="L31" s="13"/>
      <c r="M31" s="7"/>
      <c r="N31" s="15"/>
      <c r="O31" s="15"/>
      <c r="P31" s="15"/>
      <c r="Q31" s="16"/>
      <c r="R31" s="38"/>
      <c r="S31" s="39"/>
      <c r="T31" s="39"/>
      <c r="U31" s="40"/>
      <c r="V31" s="15"/>
      <c r="W31" s="15"/>
      <c r="X31" s="15"/>
    </row>
    <row r="32" spans="1:24" x14ac:dyDescent="0.2">
      <c r="A32" s="7">
        <v>21</v>
      </c>
      <c r="B32" s="12">
        <v>9.18</v>
      </c>
      <c r="C32" s="12">
        <v>9.1999999999999993</v>
      </c>
      <c r="D32" s="12">
        <v>-0.02</v>
      </c>
      <c r="E32" s="13"/>
      <c r="F32" s="9" t="s">
        <v>73</v>
      </c>
      <c r="G32" s="14">
        <v>-710.53623494025203</v>
      </c>
      <c r="H32" s="9" t="s">
        <v>74</v>
      </c>
      <c r="I32" s="14">
        <v>-710.518197986107</v>
      </c>
      <c r="J32" s="9" t="s">
        <v>75</v>
      </c>
      <c r="K32" s="14">
        <v>-710.53623481924296</v>
      </c>
      <c r="L32" s="13"/>
      <c r="M32" s="7">
        <v>21</v>
      </c>
      <c r="N32" s="15">
        <f t="shared" ref="N32:N46" si="12">(I32-G32)*627.50960803</f>
        <v>11.318362025603998</v>
      </c>
      <c r="O32" s="15">
        <f t="shared" ref="O32:O45" si="13">(I32-K32)*627.50960803</f>
        <v>11.318286091252499</v>
      </c>
      <c r="P32" s="15">
        <f t="shared" ref="P32:P45" si="14">(K32-G32)*627.50960803</f>
        <v>7.5934351497652214E-5</v>
      </c>
      <c r="Q32" s="16"/>
      <c r="R32" s="38">
        <f t="shared" ref="R32:T46" si="15">ABS(N32-B32)</f>
        <v>2.1383620256039979</v>
      </c>
      <c r="S32" s="39">
        <f t="shared" si="15"/>
        <v>2.1182860912525001</v>
      </c>
      <c r="T32" s="39">
        <f t="shared" si="15"/>
        <v>2.0075934351497654E-2</v>
      </c>
      <c r="U32" s="40"/>
      <c r="V32" s="15">
        <f t="shared" si="11"/>
        <v>23.293703982614357</v>
      </c>
      <c r="W32" s="15">
        <f t="shared" si="11"/>
        <v>23.02484881796196</v>
      </c>
      <c r="X32" s="15">
        <f t="shared" si="11"/>
        <v>100.37967175748828</v>
      </c>
    </row>
    <row r="33" spans="1:24" x14ac:dyDescent="0.2">
      <c r="A33" s="7">
        <v>22</v>
      </c>
      <c r="B33" s="12">
        <v>14.3</v>
      </c>
      <c r="C33" s="12">
        <v>29.05</v>
      </c>
      <c r="D33" s="12">
        <v>-14.75</v>
      </c>
      <c r="E33" s="13"/>
      <c r="F33" s="9" t="s">
        <v>76</v>
      </c>
      <c r="G33" s="14">
        <v>-960.53219479035897</v>
      </c>
      <c r="H33" s="9" t="s">
        <v>77</v>
      </c>
      <c r="I33" s="14">
        <v>-960.50847636941103</v>
      </c>
      <c r="J33" s="9" t="s">
        <v>78</v>
      </c>
      <c r="K33" s="14">
        <v>-960.55863214538601</v>
      </c>
      <c r="L33" s="13"/>
      <c r="M33" s="7">
        <v>22</v>
      </c>
      <c r="N33" s="15">
        <f t="shared" si="12"/>
        <v>14.883537032134718</v>
      </c>
      <c r="O33" s="15">
        <f t="shared" si="13"/>
        <v>31.473231322503811</v>
      </c>
      <c r="P33" s="15">
        <f t="shared" si="14"/>
        <v>-16.589694290369096</v>
      </c>
      <c r="Q33" s="16"/>
      <c r="R33" s="38">
        <f t="shared" si="15"/>
        <v>0.58353703213471775</v>
      </c>
      <c r="S33" s="39">
        <f t="shared" si="15"/>
        <v>2.4232313225038098</v>
      </c>
      <c r="T33" s="39">
        <f t="shared" si="15"/>
        <v>1.8396942903690956</v>
      </c>
      <c r="U33" s="40"/>
      <c r="V33" s="15">
        <f t="shared" si="11"/>
        <v>4.0806785463966273</v>
      </c>
      <c r="W33" s="15">
        <f t="shared" si="11"/>
        <v>8.3415880292730122</v>
      </c>
      <c r="X33" s="15">
        <f t="shared" si="11"/>
        <v>12.472503663519293</v>
      </c>
    </row>
    <row r="34" spans="1:24" x14ac:dyDescent="0.2">
      <c r="A34" s="7">
        <v>23</v>
      </c>
      <c r="B34" s="12">
        <v>30.71</v>
      </c>
      <c r="C34" s="12">
        <v>21.19</v>
      </c>
      <c r="D34" s="12">
        <v>9.52</v>
      </c>
      <c r="E34" s="13"/>
      <c r="F34" s="9" t="s">
        <v>79</v>
      </c>
      <c r="G34" s="14">
        <v>-1011.78192466806</v>
      </c>
      <c r="H34" s="9" t="s">
        <v>80</v>
      </c>
      <c r="I34" s="14">
        <v>-1011.73658972062</v>
      </c>
      <c r="J34" s="9" t="s">
        <v>81</v>
      </c>
      <c r="K34" s="14">
        <v>-1011.76897751629</v>
      </c>
      <c r="L34" s="13"/>
      <c r="M34" s="7">
        <v>23</v>
      </c>
      <c r="N34" s="15">
        <f t="shared" si="12"/>
        <v>28.448115098124319</v>
      </c>
      <c r="O34" s="15">
        <f t="shared" si="13"/>
        <v>20.323652965795663</v>
      </c>
      <c r="P34" s="15">
        <f t="shared" si="14"/>
        <v>8.1244621323286559</v>
      </c>
      <c r="Q34" s="16"/>
      <c r="R34" s="38">
        <f t="shared" si="15"/>
        <v>2.2618849018756819</v>
      </c>
      <c r="S34" s="39">
        <f t="shared" si="15"/>
        <v>0.86634703420433823</v>
      </c>
      <c r="T34" s="39">
        <f t="shared" si="15"/>
        <v>1.3955378676713437</v>
      </c>
      <c r="U34" s="40"/>
      <c r="V34" s="15">
        <f t="shared" si="11"/>
        <v>7.365304141568485</v>
      </c>
      <c r="W34" s="15">
        <f t="shared" si="11"/>
        <v>4.0884711382932428</v>
      </c>
      <c r="X34" s="15">
        <f t="shared" si="11"/>
        <v>14.659011215035122</v>
      </c>
    </row>
    <row r="35" spans="1:24" x14ac:dyDescent="0.2">
      <c r="A35" s="7">
        <v>24</v>
      </c>
      <c r="B35" s="12">
        <v>2.87</v>
      </c>
      <c r="C35" s="12">
        <v>16.96</v>
      </c>
      <c r="D35" s="12">
        <v>-14.1</v>
      </c>
      <c r="E35" s="13"/>
      <c r="F35" s="9" t="s">
        <v>82</v>
      </c>
      <c r="G35" s="14">
        <v>-2263.3257894805301</v>
      </c>
      <c r="H35" s="9" t="s">
        <v>83</v>
      </c>
      <c r="I35" s="14">
        <v>-2263.3229954645499</v>
      </c>
      <c r="J35" s="9" t="s">
        <v>84</v>
      </c>
      <c r="K35" s="14">
        <v>-2263.3507700727801</v>
      </c>
      <c r="L35" s="13"/>
      <c r="M35" s="7">
        <v>24</v>
      </c>
      <c r="N35" s="15">
        <f t="shared" si="12"/>
        <v>1.7532718726094549</v>
      </c>
      <c r="O35" s="15">
        <f t="shared" si="13"/>
        <v>17.428833523703698</v>
      </c>
      <c r="P35" s="15">
        <f t="shared" si="14"/>
        <v>-15.675561651094242</v>
      </c>
      <c r="Q35" s="16"/>
      <c r="R35" s="38">
        <f t="shared" si="15"/>
        <v>1.1167281273905452</v>
      </c>
      <c r="S35" s="39">
        <f t="shared" si="15"/>
        <v>0.46883352370369735</v>
      </c>
      <c r="T35" s="39">
        <f t="shared" si="15"/>
        <v>1.5755616510942421</v>
      </c>
      <c r="U35" s="40"/>
      <c r="V35" s="15">
        <f t="shared" si="11"/>
        <v>38.910387713956275</v>
      </c>
      <c r="W35" s="15">
        <f t="shared" si="11"/>
        <v>2.7643486067434981</v>
      </c>
      <c r="X35" s="15">
        <f t="shared" si="11"/>
        <v>11.174196107051362</v>
      </c>
    </row>
    <row r="36" spans="1:24" x14ac:dyDescent="0.2">
      <c r="A36" s="7">
        <v>25</v>
      </c>
      <c r="B36" s="12">
        <v>2.66</v>
      </c>
      <c r="C36" s="12">
        <v>12.01</v>
      </c>
      <c r="D36" s="12">
        <v>-9.35</v>
      </c>
      <c r="E36" s="13"/>
      <c r="F36" s="9" t="s">
        <v>85</v>
      </c>
      <c r="G36" s="14">
        <v>-2189.7393697765001</v>
      </c>
      <c r="H36" s="9" t="s">
        <v>86</v>
      </c>
      <c r="I36" s="14">
        <v>-2189.7360531373101</v>
      </c>
      <c r="J36" s="9" t="s">
        <v>87</v>
      </c>
      <c r="K36" s="14">
        <v>-2189.7572257269298</v>
      </c>
      <c r="L36" s="13"/>
      <c r="M36" s="7">
        <v>25</v>
      </c>
      <c r="N36" s="15">
        <f t="shared" si="12"/>
        <v>2.0812229580695387</v>
      </c>
      <c r="O36" s="15">
        <f t="shared" si="13"/>
        <v>13.286003413243936</v>
      </c>
      <c r="P36" s="15">
        <f t="shared" si="14"/>
        <v>-11.204780455174397</v>
      </c>
      <c r="Q36" s="16"/>
      <c r="R36" s="38">
        <f t="shared" si="15"/>
        <v>0.57877704193046142</v>
      </c>
      <c r="S36" s="39">
        <f t="shared" si="15"/>
        <v>1.2760034132439362</v>
      </c>
      <c r="T36" s="39">
        <f t="shared" si="15"/>
        <v>1.8547804551743976</v>
      </c>
      <c r="U36" s="40"/>
      <c r="V36" s="15">
        <f t="shared" si="11"/>
        <v>21.758535410919603</v>
      </c>
      <c r="W36" s="15">
        <f t="shared" si="11"/>
        <v>10.624508020349177</v>
      </c>
      <c r="X36" s="15">
        <f t="shared" si="11"/>
        <v>19.837224119512275</v>
      </c>
    </row>
    <row r="37" spans="1:24" x14ac:dyDescent="0.2">
      <c r="A37" s="7">
        <v>26</v>
      </c>
      <c r="B37" s="12">
        <v>25.39</v>
      </c>
      <c r="C37" s="12">
        <v>0.19</v>
      </c>
      <c r="D37" s="12">
        <v>25.2</v>
      </c>
      <c r="E37" s="13"/>
      <c r="F37" s="9" t="s">
        <v>88</v>
      </c>
      <c r="G37" s="14">
        <v>-1126.53556660662</v>
      </c>
      <c r="H37" s="9" t="s">
        <v>89</v>
      </c>
      <c r="I37" s="14">
        <v>-1126.50070167168</v>
      </c>
      <c r="J37" s="9" t="s">
        <v>90</v>
      </c>
      <c r="K37" s="14">
        <v>-1126.50104285929</v>
      </c>
      <c r="L37" s="13"/>
      <c r="M37" s="7">
        <v>26</v>
      </c>
      <c r="N37" s="15">
        <f t="shared" si="12"/>
        <v>21.87808165822867</v>
      </c>
      <c r="O37" s="15">
        <f t="shared" si="13"/>
        <v>0.21409850344541095</v>
      </c>
      <c r="P37" s="15">
        <f t="shared" si="14"/>
        <v>21.663983154783256</v>
      </c>
      <c r="Q37" s="16"/>
      <c r="R37" s="38">
        <f t="shared" si="15"/>
        <v>3.5119183417713309</v>
      </c>
      <c r="S37" s="39">
        <f t="shared" si="15"/>
        <v>2.4098503445410951E-2</v>
      </c>
      <c r="T37" s="39">
        <f t="shared" si="15"/>
        <v>3.5360168452167429</v>
      </c>
      <c r="U37" s="40"/>
      <c r="V37" s="15">
        <f t="shared" si="11"/>
        <v>13.83189579271891</v>
      </c>
      <c r="W37" s="15">
        <f t="shared" si="11"/>
        <v>12.683422866005763</v>
      </c>
      <c r="X37" s="15">
        <f t="shared" si="11"/>
        <v>14.031812877844219</v>
      </c>
    </row>
    <row r="38" spans="1:24" x14ac:dyDescent="0.2">
      <c r="A38" s="7">
        <v>27</v>
      </c>
      <c r="B38" s="12">
        <v>13.76</v>
      </c>
      <c r="C38" s="12">
        <v>2.39</v>
      </c>
      <c r="D38" s="12">
        <v>11.37</v>
      </c>
      <c r="E38" s="13"/>
      <c r="F38" s="9" t="s">
        <v>91</v>
      </c>
      <c r="G38" s="14">
        <v>-1208.3347861166301</v>
      </c>
      <c r="H38" s="9" t="s">
        <v>92</v>
      </c>
      <c r="I38" s="14">
        <v>-1208.3090627736899</v>
      </c>
      <c r="J38" s="9" t="s">
        <v>93</v>
      </c>
      <c r="K38" s="14">
        <v>-1208.31111693668</v>
      </c>
      <c r="L38" s="13"/>
      <c r="M38" s="7">
        <v>27</v>
      </c>
      <c r="N38" s="15">
        <f t="shared" si="12"/>
        <v>16.141644845614994</v>
      </c>
      <c r="O38" s="15">
        <f t="shared" si="13"/>
        <v>1.2890070127690332</v>
      </c>
      <c r="P38" s="15">
        <f t="shared" si="14"/>
        <v>14.852637832845963</v>
      </c>
      <c r="Q38" s="16"/>
      <c r="R38" s="38">
        <f t="shared" si="15"/>
        <v>2.3816448456149946</v>
      </c>
      <c r="S38" s="39">
        <f t="shared" si="15"/>
        <v>1.1009929872309669</v>
      </c>
      <c r="T38" s="39">
        <f t="shared" si="15"/>
        <v>3.4826378328459633</v>
      </c>
      <c r="U38" s="40"/>
      <c r="V38" s="15">
        <f t="shared" si="11"/>
        <v>17.308465447783391</v>
      </c>
      <c r="W38" s="15">
        <f t="shared" si="11"/>
        <v>46.066652185396109</v>
      </c>
      <c r="X38" s="15">
        <f t="shared" si="11"/>
        <v>30.630060095391059</v>
      </c>
    </row>
    <row r="39" spans="1:24" x14ac:dyDescent="0.2">
      <c r="A39" s="7">
        <v>28</v>
      </c>
      <c r="B39" s="12">
        <v>29.06</v>
      </c>
      <c r="C39" s="12">
        <v>16.63</v>
      </c>
      <c r="D39" s="12">
        <v>12.43</v>
      </c>
      <c r="E39" s="13"/>
      <c r="F39" s="9" t="s">
        <v>94</v>
      </c>
      <c r="G39" s="14">
        <v>-1653.3697742668401</v>
      </c>
      <c r="H39" s="9" t="s">
        <v>95</v>
      </c>
      <c r="I39" s="14">
        <v>-1653.32381119669</v>
      </c>
      <c r="J39" s="9" t="s">
        <v>96</v>
      </c>
      <c r="K39" s="14">
        <v>-1653.3471986895499</v>
      </c>
      <c r="L39" s="13"/>
      <c r="M39" s="7">
        <v>28</v>
      </c>
      <c r="N39" s="15">
        <f t="shared" si="12"/>
        <v>28.842268133705304</v>
      </c>
      <c r="O39" s="15">
        <f t="shared" si="13"/>
        <v>14.675876477326991</v>
      </c>
      <c r="P39" s="15">
        <f t="shared" si="14"/>
        <v>14.166391656378314</v>
      </c>
      <c r="Q39" s="16"/>
      <c r="R39" s="38">
        <f t="shared" si="15"/>
        <v>0.21773186629469521</v>
      </c>
      <c r="S39" s="39">
        <f t="shared" si="15"/>
        <v>1.954123522673008</v>
      </c>
      <c r="T39" s="39">
        <f t="shared" si="15"/>
        <v>1.7363916563783146</v>
      </c>
      <c r="U39" s="40"/>
      <c r="V39" s="15">
        <f t="shared" si="11"/>
        <v>0.74924936784134633</v>
      </c>
      <c r="W39" s="15">
        <f t="shared" si="11"/>
        <v>11.750592439404739</v>
      </c>
      <c r="X39" s="15">
        <f t="shared" si="11"/>
        <v>13.969361676414438</v>
      </c>
    </row>
    <row r="40" spans="1:24" x14ac:dyDescent="0.2">
      <c r="A40" s="7">
        <v>29</v>
      </c>
      <c r="B40" s="12">
        <v>14.95</v>
      </c>
      <c r="C40" s="12">
        <v>30.89</v>
      </c>
      <c r="D40" s="12">
        <v>-15.93</v>
      </c>
      <c r="E40" s="13"/>
      <c r="F40" s="9" t="s">
        <v>97</v>
      </c>
      <c r="G40" s="14">
        <v>-1654.5345983700399</v>
      </c>
      <c r="H40" s="9" t="s">
        <v>98</v>
      </c>
      <c r="I40" s="14">
        <v>-1654.5111339807299</v>
      </c>
      <c r="J40" s="9" t="s">
        <v>99</v>
      </c>
      <c r="K40" s="14">
        <v>-1654.5601296039899</v>
      </c>
      <c r="L40" s="13"/>
      <c r="M40" s="7">
        <v>29</v>
      </c>
      <c r="N40" s="15">
        <f t="shared" si="12"/>
        <v>14.724129738576929</v>
      </c>
      <c r="O40" s="15">
        <f t="shared" si="13"/>
        <v>30.745224347066866</v>
      </c>
      <c r="P40" s="15">
        <f t="shared" si="14"/>
        <v>-16.021094608489939</v>
      </c>
      <c r="Q40" s="16"/>
      <c r="R40" s="38">
        <f t="shared" si="15"/>
        <v>0.22587026142307032</v>
      </c>
      <c r="S40" s="39">
        <f t="shared" si="15"/>
        <v>0.14477565293313432</v>
      </c>
      <c r="T40" s="39">
        <f t="shared" si="15"/>
        <v>9.1094608489939333E-2</v>
      </c>
      <c r="U40" s="40"/>
      <c r="V40" s="15">
        <f t="shared" si="11"/>
        <v>1.5108378690506377</v>
      </c>
      <c r="W40" s="15">
        <f t="shared" si="11"/>
        <v>0.46868129793827878</v>
      </c>
      <c r="X40" s="15">
        <f t="shared" si="11"/>
        <v>0.57184311669767318</v>
      </c>
    </row>
    <row r="41" spans="1:24" x14ac:dyDescent="0.2">
      <c r="A41" s="7">
        <v>30</v>
      </c>
      <c r="B41" s="12">
        <v>9.8800000000000008</v>
      </c>
      <c r="C41" s="12">
        <v>17.22</v>
      </c>
      <c r="D41" s="12">
        <v>-7.34</v>
      </c>
      <c r="E41" s="13"/>
      <c r="F41" s="9" t="s">
        <v>100</v>
      </c>
      <c r="G41" s="14">
        <v>-1062.02722023303</v>
      </c>
      <c r="H41" s="9" t="s">
        <v>101</v>
      </c>
      <c r="I41" s="14">
        <v>-1062.0098652352799</v>
      </c>
      <c r="J41" s="9" t="s">
        <v>102</v>
      </c>
      <c r="K41" s="14">
        <v>-1062.0404101139</v>
      </c>
      <c r="L41" s="13"/>
      <c r="M41" s="7">
        <v>30</v>
      </c>
      <c r="N41" s="15">
        <f t="shared" si="12"/>
        <v>10.890427835520351</v>
      </c>
      <c r="O41" s="15">
        <f t="shared" si="13"/>
        <v>19.167204810190636</v>
      </c>
      <c r="P41" s="15">
        <f t="shared" si="14"/>
        <v>-8.2767769746702857</v>
      </c>
      <c r="Q41" s="16"/>
      <c r="R41" s="38">
        <f t="shared" si="15"/>
        <v>1.0104278355203498</v>
      </c>
      <c r="S41" s="39">
        <f t="shared" si="15"/>
        <v>1.9472048101906374</v>
      </c>
      <c r="T41" s="39">
        <f t="shared" si="15"/>
        <v>0.93677697467028587</v>
      </c>
      <c r="U41" s="40"/>
      <c r="V41" s="15">
        <f t="shared" si="11"/>
        <v>10.227002383809207</v>
      </c>
      <c r="W41" s="15">
        <f t="shared" si="11"/>
        <v>11.307809582988604</v>
      </c>
      <c r="X41" s="15">
        <f t="shared" si="11"/>
        <v>12.762629082701443</v>
      </c>
    </row>
    <row r="42" spans="1:24" x14ac:dyDescent="0.2">
      <c r="A42" s="7">
        <v>31</v>
      </c>
      <c r="B42" s="12">
        <v>3.25</v>
      </c>
      <c r="C42" s="12">
        <v>13.34</v>
      </c>
      <c r="D42" s="12">
        <v>-10.08</v>
      </c>
      <c r="E42" s="13"/>
      <c r="F42" s="9" t="s">
        <v>103</v>
      </c>
      <c r="G42" s="14">
        <v>-1062.02722023303</v>
      </c>
      <c r="H42" s="9" t="s">
        <v>104</v>
      </c>
      <c r="I42" s="14">
        <v>-1062.02187977821</v>
      </c>
      <c r="J42" s="9" t="s">
        <v>105</v>
      </c>
      <c r="K42" s="14">
        <v>-1062.04050159914</v>
      </c>
      <c r="L42" s="13"/>
      <c r="M42" s="7">
        <v>31</v>
      </c>
      <c r="N42" s="15">
        <f>(I42-G42)*627.50960803</f>
        <v>3.3511867108272986</v>
      </c>
      <c r="O42" s="15">
        <f t="shared" si="13"/>
        <v>11.685371552647656</v>
      </c>
      <c r="P42" s="15">
        <f>(K42-G42)*627.50960803</f>
        <v>-8.3341848418203579</v>
      </c>
      <c r="Q42" s="16"/>
      <c r="R42" s="38">
        <f t="shared" si="15"/>
        <v>0.10118671082729858</v>
      </c>
      <c r="S42" s="39">
        <f t="shared" si="15"/>
        <v>1.6546284473523443</v>
      </c>
      <c r="T42" s="39">
        <f t="shared" si="15"/>
        <v>1.7458151581796422</v>
      </c>
      <c r="U42" s="40"/>
      <c r="V42" s="15">
        <f t="shared" si="11"/>
        <v>3.1134372562245716</v>
      </c>
      <c r="W42" s="15">
        <f t="shared" si="11"/>
        <v>12.403511599342911</v>
      </c>
      <c r="X42" s="15">
        <f t="shared" si="11"/>
        <v>17.319594823210736</v>
      </c>
    </row>
    <row r="43" spans="1:24" x14ac:dyDescent="0.2">
      <c r="A43" s="7">
        <v>32</v>
      </c>
      <c r="B43" s="12">
        <v>19.16</v>
      </c>
      <c r="C43" s="12">
        <v>64.569999999999993</v>
      </c>
      <c r="D43" s="12">
        <v>-45.4</v>
      </c>
      <c r="E43" s="13"/>
      <c r="F43" s="9" t="s">
        <v>106</v>
      </c>
      <c r="G43" s="14">
        <v>-997.16587297040803</v>
      </c>
      <c r="H43" s="9" t="s">
        <v>107</v>
      </c>
      <c r="I43" s="14">
        <v>-997.12721897356505</v>
      </c>
      <c r="J43" s="9" t="s">
        <v>108</v>
      </c>
      <c r="K43" s="14">
        <v>-997.22348301019395</v>
      </c>
      <c r="L43" s="13"/>
      <c r="M43" s="7">
        <v>32</v>
      </c>
      <c r="N43" s="15">
        <f>(I43-G43)*627.50960803</f>
        <v>24.255754407732205</v>
      </c>
      <c r="O43" s="15">
        <f t="shared" si="13"/>
        <v>60.406607892383562</v>
      </c>
      <c r="P43" s="15">
        <f>(K43-G43)*627.50960803</f>
        <v>-36.150853484651357</v>
      </c>
      <c r="Q43" s="16"/>
      <c r="R43" s="38">
        <f t="shared" si="15"/>
        <v>5.0957544077322048</v>
      </c>
      <c r="S43" s="39">
        <f t="shared" si="15"/>
        <v>4.1633921076164313</v>
      </c>
      <c r="T43" s="39">
        <f t="shared" si="15"/>
        <v>9.2491465153486416</v>
      </c>
      <c r="U43" s="40"/>
      <c r="V43" s="15">
        <f t="shared" si="11"/>
        <v>26.595795447454094</v>
      </c>
      <c r="W43" s="15">
        <f t="shared" si="11"/>
        <v>6.4478737921889921</v>
      </c>
      <c r="X43" s="15">
        <f t="shared" si="11"/>
        <v>20.372569417067492</v>
      </c>
    </row>
    <row r="44" spans="1:24" x14ac:dyDescent="0.2">
      <c r="A44" s="7">
        <v>33</v>
      </c>
      <c r="B44" s="12">
        <v>1.26</v>
      </c>
      <c r="C44" s="12">
        <v>7.83</v>
      </c>
      <c r="D44" s="12">
        <v>-6.57</v>
      </c>
      <c r="E44" s="13"/>
      <c r="F44" s="9" t="s">
        <v>109</v>
      </c>
      <c r="G44" s="14">
        <v>-272.58074944563998</v>
      </c>
      <c r="H44" s="9" t="s">
        <v>110</v>
      </c>
      <c r="I44" s="14">
        <v>-272.57647253030802</v>
      </c>
      <c r="J44" s="9" t="s">
        <v>111</v>
      </c>
      <c r="K44" s="14">
        <v>-272.59106387133102</v>
      </c>
      <c r="L44" s="13"/>
      <c r="M44" s="7">
        <v>33</v>
      </c>
      <c r="N44" s="15">
        <f t="shared" si="12"/>
        <v>2.6838054635337358</v>
      </c>
      <c r="O44" s="15">
        <f t="shared" si="13"/>
        <v>9.1562066859699627</v>
      </c>
      <c r="P44" s="15">
        <f t="shared" si="14"/>
        <v>-6.4724012224362273</v>
      </c>
      <c r="Q44" s="16"/>
      <c r="R44" s="38">
        <f t="shared" si="15"/>
        <v>1.4238054635337358</v>
      </c>
      <c r="S44" s="39">
        <f t="shared" si="15"/>
        <v>1.3262066859699626</v>
      </c>
      <c r="T44" s="39">
        <f t="shared" si="15"/>
        <v>9.7598777563772998E-2</v>
      </c>
      <c r="U44" s="40"/>
      <c r="V44" s="15">
        <f t="shared" si="11"/>
        <v>113.00043361378856</v>
      </c>
      <c r="W44" s="15">
        <f t="shared" si="11"/>
        <v>16.93750556794333</v>
      </c>
      <c r="X44" s="15">
        <f t="shared" si="11"/>
        <v>1.4855217285201368</v>
      </c>
    </row>
    <row r="45" spans="1:24" x14ac:dyDescent="0.2">
      <c r="A45" s="7">
        <v>34</v>
      </c>
      <c r="B45" s="12">
        <v>29.15</v>
      </c>
      <c r="C45" s="12">
        <v>2.91</v>
      </c>
      <c r="D45" s="12">
        <v>26.24</v>
      </c>
      <c r="E45" s="13"/>
      <c r="F45" s="9" t="s">
        <v>112</v>
      </c>
      <c r="G45" s="14">
        <v>-860.41698524226194</v>
      </c>
      <c r="H45" s="9" t="s">
        <v>113</v>
      </c>
      <c r="I45" s="14">
        <v>-860.37017122149598</v>
      </c>
      <c r="J45" s="9" t="s">
        <v>114</v>
      </c>
      <c r="K45" s="14">
        <v>-860.37671199962404</v>
      </c>
      <c r="L45" s="13"/>
      <c r="M45" s="7">
        <v>34</v>
      </c>
      <c r="N45" s="15">
        <f t="shared" si="12"/>
        <v>29.376247821158611</v>
      </c>
      <c r="O45" s="15">
        <f t="shared" si="13"/>
        <v>4.104401119347326</v>
      </c>
      <c r="P45" s="15">
        <f t="shared" si="14"/>
        <v>25.271846701811285</v>
      </c>
      <c r="Q45" s="16"/>
      <c r="R45" s="38">
        <f t="shared" si="15"/>
        <v>0.22624782115861208</v>
      </c>
      <c r="S45" s="39">
        <f t="shared" si="15"/>
        <v>1.1944011193473258</v>
      </c>
      <c r="T45" s="39">
        <f t="shared" si="15"/>
        <v>0.96815329818871376</v>
      </c>
      <c r="U45" s="40"/>
      <c r="V45" s="15">
        <f t="shared" si="11"/>
        <v>0.77615032987517019</v>
      </c>
      <c r="W45" s="15">
        <f t="shared" si="11"/>
        <v>41.044712005062742</v>
      </c>
      <c r="X45" s="15">
        <f t="shared" si="11"/>
        <v>3.6896086059021109</v>
      </c>
    </row>
    <row r="46" spans="1:24" x14ac:dyDescent="0.2">
      <c r="A46" s="7">
        <v>35</v>
      </c>
      <c r="B46" s="12">
        <v>18.309999999999999</v>
      </c>
      <c r="C46" s="12">
        <v>-1.41</v>
      </c>
      <c r="D46" s="12">
        <v>19.72</v>
      </c>
      <c r="E46" s="13"/>
      <c r="F46" s="9" t="s">
        <v>114</v>
      </c>
      <c r="G46" s="14">
        <v>-860.37671199962404</v>
      </c>
      <c r="H46" s="9" t="s">
        <v>115</v>
      </c>
      <c r="I46" s="14">
        <v>-860.35134519580504</v>
      </c>
      <c r="J46" s="9" t="s">
        <v>116</v>
      </c>
      <c r="K46" s="14">
        <v>-819.96252026140098</v>
      </c>
      <c r="L46" s="13"/>
      <c r="M46" s="7">
        <v>35</v>
      </c>
      <c r="N46" s="15">
        <f t="shared" si="12"/>
        <v>15.917913121432802</v>
      </c>
      <c r="O46" s="15">
        <f>(I46-K46-K47)*627.50960803</f>
        <v>-3.4043735071660501</v>
      </c>
      <c r="P46" s="15">
        <f>(K46+K47-G46)*627.50960803</f>
        <v>19.322286628598853</v>
      </c>
      <c r="Q46" s="16"/>
      <c r="R46" s="38">
        <f t="shared" si="15"/>
        <v>2.3920868785671967</v>
      </c>
      <c r="S46" s="39">
        <f t="shared" si="15"/>
        <v>1.9943735071660502</v>
      </c>
      <c r="T46" s="39">
        <f t="shared" si="15"/>
        <v>0.39771337140114582</v>
      </c>
      <c r="U46" s="40"/>
      <c r="V46" s="15">
        <f t="shared" si="11"/>
        <v>13.064373995451648</v>
      </c>
      <c r="W46" s="15">
        <f t="shared" si="11"/>
        <v>141.44492958624471</v>
      </c>
      <c r="X46" s="15">
        <f t="shared" si="11"/>
        <v>2.0168020862127074</v>
      </c>
    </row>
    <row r="47" spans="1:24" x14ac:dyDescent="0.2">
      <c r="A47" s="8"/>
      <c r="B47" s="8"/>
      <c r="C47" s="8"/>
      <c r="D47" s="8"/>
      <c r="E47" s="8"/>
      <c r="F47" s="11"/>
      <c r="G47" s="19"/>
      <c r="H47" s="11"/>
      <c r="I47" s="11"/>
      <c r="J47" s="9" t="s">
        <v>117</v>
      </c>
      <c r="K47" s="14">
        <v>-40.383399721046999</v>
      </c>
      <c r="L47" s="20"/>
      <c r="M47" s="8"/>
      <c r="N47" s="21"/>
      <c r="R47" s="41"/>
      <c r="U47" s="40"/>
    </row>
    <row r="48" spans="1:24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14"/>
      <c r="L48" s="8"/>
      <c r="M48" s="8"/>
      <c r="N48" s="21"/>
      <c r="U48" s="40"/>
    </row>
    <row r="49" spans="1:22" ht="19" x14ac:dyDescent="0.25">
      <c r="A49" s="8"/>
      <c r="B49" s="8"/>
      <c r="C49" s="8"/>
      <c r="D49" s="8"/>
      <c r="E49" s="8"/>
      <c r="F49" s="8"/>
      <c r="G49" s="14"/>
      <c r="H49" s="8"/>
      <c r="I49" s="14"/>
      <c r="J49" s="8"/>
      <c r="K49" s="14"/>
      <c r="L49" s="8"/>
      <c r="M49" s="8"/>
      <c r="N49" s="21"/>
      <c r="Q49" s="22" t="s">
        <v>118</v>
      </c>
      <c r="R49" s="39">
        <f>AVERAGE(R7:R46,R7:S46,T7:T46)</f>
        <v>2.0171000376163049</v>
      </c>
      <c r="U49" s="43" t="s">
        <v>131</v>
      </c>
      <c r="V49" s="15">
        <f>AVERAGE(V7:X46)</f>
        <v>22.307608322494868</v>
      </c>
    </row>
    <row r="50" spans="1:22" ht="19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Q50" s="23" t="s">
        <v>119</v>
      </c>
      <c r="R50" s="39">
        <f>MAX(R7:R46,R7:S46,T7:T46)</f>
        <v>9.2491465153486416</v>
      </c>
      <c r="U50" s="43" t="s">
        <v>119</v>
      </c>
      <c r="V50" s="15">
        <f>MAX(V7:X46)</f>
        <v>289.54671758214812</v>
      </c>
    </row>
    <row r="51" spans="1:22" x14ac:dyDescent="0.2">
      <c r="Q51" s="21" t="s">
        <v>120</v>
      </c>
      <c r="R51" s="39">
        <f>STDEV(R7:R46,R7:S46,T7:T46)</f>
        <v>1.909562083161114</v>
      </c>
      <c r="U51" s="44" t="s">
        <v>120</v>
      </c>
      <c r="V51" s="15">
        <f>STDEV(V7:X46)</f>
        <v>39.133271468066397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562DB-FB70-BF40-9F03-73139F396F61}">
  <dimension ref="A1:X51"/>
  <sheetViews>
    <sheetView topLeftCell="J44" workbookViewId="0">
      <selection activeCell="P61" sqref="P61"/>
    </sheetView>
  </sheetViews>
  <sheetFormatPr baseColWidth="10" defaultRowHeight="16" x14ac:dyDescent="0.2"/>
  <cols>
    <col min="7" max="7" width="20" customWidth="1"/>
    <col min="9" max="9" width="20.33203125" customWidth="1"/>
    <col min="11" max="11" width="19.33203125" customWidth="1"/>
    <col min="17" max="17" width="22" customWidth="1"/>
    <col min="18" max="20" width="10.83203125" style="42"/>
    <col min="22" max="22" width="12.83203125" customWidth="1"/>
    <col min="23" max="23" width="12.5" customWidth="1"/>
    <col min="24" max="24" width="15.5" customWidth="1"/>
  </cols>
  <sheetData>
    <row r="1" spans="1:24" ht="26" x14ac:dyDescent="0.3">
      <c r="A1" s="1" t="s">
        <v>0</v>
      </c>
      <c r="B1" s="1"/>
      <c r="C1" s="2" t="s">
        <v>1</v>
      </c>
      <c r="D1" s="2"/>
      <c r="E1" s="2"/>
      <c r="F1" s="3"/>
      <c r="G1" s="4"/>
      <c r="H1" s="2"/>
      <c r="I1" s="3"/>
      <c r="J1" s="3"/>
      <c r="K1" s="3"/>
      <c r="L1" s="3"/>
      <c r="M1" s="3"/>
      <c r="N1" s="3"/>
      <c r="O1" s="3"/>
      <c r="P1" s="3"/>
      <c r="Q1" s="3"/>
      <c r="R1" s="34"/>
      <c r="S1" s="34"/>
      <c r="T1" s="34"/>
      <c r="U1" s="3"/>
      <c r="V1" s="28"/>
      <c r="W1" s="28"/>
      <c r="X1" s="28"/>
    </row>
    <row r="2" spans="1:24" ht="19" x14ac:dyDescent="0.25">
      <c r="A2" s="4"/>
      <c r="B2" s="4"/>
      <c r="C2" s="2" t="s">
        <v>2</v>
      </c>
      <c r="D2" s="2"/>
      <c r="E2" s="2"/>
      <c r="F2" s="2" t="s">
        <v>3</v>
      </c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4"/>
      <c r="S2" s="34"/>
      <c r="T2" s="34"/>
      <c r="U2" s="3"/>
      <c r="V2" s="28"/>
      <c r="W2" s="28"/>
      <c r="X2" s="28"/>
    </row>
    <row r="3" spans="1:24" ht="19" x14ac:dyDescent="0.25">
      <c r="A3" s="5" t="s">
        <v>121</v>
      </c>
      <c r="B3" s="4"/>
      <c r="C3" s="2"/>
      <c r="D3" s="32" t="s">
        <v>132</v>
      </c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4"/>
      <c r="S3" s="34"/>
      <c r="T3" s="34"/>
      <c r="U3" s="3"/>
      <c r="V3" s="29"/>
      <c r="W3" s="29"/>
      <c r="X3" s="29"/>
    </row>
    <row r="4" spans="1:24" ht="19" x14ac:dyDescent="0.25">
      <c r="A4" s="5"/>
      <c r="B4" s="5"/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35"/>
      <c r="S4" s="35"/>
      <c r="T4" s="35"/>
      <c r="U4" s="5"/>
      <c r="V4" s="29"/>
      <c r="W4" s="29"/>
      <c r="X4" s="29"/>
    </row>
    <row r="5" spans="1:24" ht="19" x14ac:dyDescent="0.25">
      <c r="A5" s="5" t="s">
        <v>4</v>
      </c>
      <c r="B5" s="5"/>
      <c r="C5" s="5"/>
      <c r="D5" s="3"/>
      <c r="E5" s="3"/>
      <c r="F5" s="5" t="s">
        <v>124</v>
      </c>
      <c r="G5" s="5"/>
      <c r="H5" s="5"/>
      <c r="I5" s="5"/>
      <c r="J5" s="5"/>
      <c r="K5" s="3"/>
      <c r="L5" s="3"/>
      <c r="M5" s="24" t="s">
        <v>125</v>
      </c>
      <c r="N5" s="5"/>
      <c r="O5" s="5"/>
      <c r="P5" s="5"/>
      <c r="Q5" s="5"/>
      <c r="R5" s="36" t="s">
        <v>5</v>
      </c>
      <c r="S5" s="34"/>
      <c r="T5" s="34"/>
      <c r="U5" s="3"/>
      <c r="V5" s="30" t="s">
        <v>134</v>
      </c>
      <c r="W5" s="28"/>
      <c r="X5" s="28"/>
    </row>
    <row r="6" spans="1:24" x14ac:dyDescent="0.2">
      <c r="A6" s="7" t="s">
        <v>6</v>
      </c>
      <c r="B6" s="7" t="s">
        <v>7</v>
      </c>
      <c r="C6" s="4" t="s">
        <v>8</v>
      </c>
      <c r="D6" s="4" t="s">
        <v>9</v>
      </c>
      <c r="E6" s="8"/>
      <c r="F6" s="9" t="s">
        <v>10</v>
      </c>
      <c r="G6" s="10"/>
      <c r="H6" s="7" t="s">
        <v>11</v>
      </c>
      <c r="I6" s="10"/>
      <c r="J6" s="7" t="s">
        <v>12</v>
      </c>
      <c r="K6" s="10"/>
      <c r="L6" s="8"/>
      <c r="M6" s="7" t="s">
        <v>6</v>
      </c>
      <c r="N6" s="7" t="s">
        <v>7</v>
      </c>
      <c r="O6" s="7" t="s">
        <v>8</v>
      </c>
      <c r="P6" s="7" t="s">
        <v>9</v>
      </c>
      <c r="Q6" s="8"/>
      <c r="R6" s="26" t="s">
        <v>7</v>
      </c>
      <c r="S6" s="25" t="s">
        <v>8</v>
      </c>
      <c r="T6" s="25" t="s">
        <v>9</v>
      </c>
      <c r="U6" s="11"/>
      <c r="V6" s="31" t="s">
        <v>7</v>
      </c>
      <c r="W6" s="21" t="s">
        <v>8</v>
      </c>
      <c r="X6" s="21" t="s">
        <v>9</v>
      </c>
    </row>
    <row r="7" spans="1:24" x14ac:dyDescent="0.2">
      <c r="A7" s="7">
        <v>1</v>
      </c>
      <c r="B7" s="12">
        <v>26.03</v>
      </c>
      <c r="C7" s="12">
        <v>15.4</v>
      </c>
      <c r="D7" s="12">
        <v>10.63</v>
      </c>
      <c r="E7" s="13"/>
      <c r="F7" s="9" t="s">
        <v>13</v>
      </c>
      <c r="G7" s="14">
        <v>-1859.3518463074699</v>
      </c>
      <c r="H7" s="9" t="s">
        <v>14</v>
      </c>
      <c r="I7" s="14">
        <v>-1859.30803700463</v>
      </c>
      <c r="J7" s="9" t="s">
        <v>15</v>
      </c>
      <c r="K7" s="14">
        <v>-1859.33376649712</v>
      </c>
      <c r="L7" s="13"/>
      <c r="M7" s="7">
        <v>1</v>
      </c>
      <c r="N7" s="15">
        <f t="shared" ref="N7:N16" si="0">(I7-G7)*627.50960803</f>
        <v>27.490758453144522</v>
      </c>
      <c r="O7" s="15">
        <f t="shared" ref="O7:O15" si="1">(I7-K7)*627.50960803</f>
        <v>16.145503747193455</v>
      </c>
      <c r="P7" s="15">
        <f t="shared" ref="P7:P15" si="2">(K7-G7)*627.50960803</f>
        <v>11.345254705951067</v>
      </c>
      <c r="Q7" s="16"/>
      <c r="R7" s="38">
        <f t="shared" ref="R7:T16" si="3">ABS(N7-B7)</f>
        <v>1.4607584531445212</v>
      </c>
      <c r="S7" s="39">
        <f t="shared" si="3"/>
        <v>0.74550374719345491</v>
      </c>
      <c r="T7" s="39">
        <f t="shared" si="3"/>
        <v>0.71525470595106633</v>
      </c>
      <c r="U7" s="8"/>
      <c r="V7">
        <f>ABS(R7/B7)*100</f>
        <v>5.6118265583731128</v>
      </c>
      <c r="W7">
        <f t="shared" ref="W7:X16" si="4">ABS(S7/C7)*100</f>
        <v>4.840933423334123</v>
      </c>
      <c r="X7">
        <f t="shared" si="4"/>
        <v>6.7286425771501994</v>
      </c>
    </row>
    <row r="8" spans="1:24" x14ac:dyDescent="0.2">
      <c r="A8" s="7">
        <v>2</v>
      </c>
      <c r="B8" s="12">
        <v>5.58</v>
      </c>
      <c r="C8" s="12">
        <v>22.11</v>
      </c>
      <c r="D8" s="12">
        <v>-16.53</v>
      </c>
      <c r="E8" s="13"/>
      <c r="F8" s="9" t="s">
        <v>16</v>
      </c>
      <c r="G8" s="14">
        <v>-1689.9051658184701</v>
      </c>
      <c r="H8" s="9" t="s">
        <v>17</v>
      </c>
      <c r="I8" s="14">
        <v>-1689.8947564407799</v>
      </c>
      <c r="J8" s="9" t="s">
        <v>18</v>
      </c>
      <c r="K8" s="14">
        <v>-1689.9314867135299</v>
      </c>
      <c r="L8" s="13"/>
      <c r="M8" s="7">
        <v>2</v>
      </c>
      <c r="N8" s="15">
        <f t="shared" si="0"/>
        <v>6.5319845141925228</v>
      </c>
      <c r="O8" s="15">
        <f t="shared" si="1"/>
        <v>23.048599056182379</v>
      </c>
      <c r="P8" s="15">
        <f t="shared" si="2"/>
        <v>-16.516614541989856</v>
      </c>
      <c r="Q8" s="16"/>
      <c r="R8" s="38">
        <f t="shared" si="3"/>
        <v>0.95198451419252272</v>
      </c>
      <c r="S8" s="39">
        <f t="shared" si="3"/>
        <v>0.9385990561823796</v>
      </c>
      <c r="T8" s="39">
        <f t="shared" si="3"/>
        <v>1.3385458010144902E-2</v>
      </c>
      <c r="U8" s="8"/>
      <c r="V8">
        <f t="shared" ref="V8:V16" si="5">ABS(R8/B8)*100</f>
        <v>17.060654376210085</v>
      </c>
      <c r="W8">
        <f t="shared" si="4"/>
        <v>4.2451336778940734</v>
      </c>
      <c r="X8">
        <f t="shared" si="4"/>
        <v>8.0976757472140962E-2</v>
      </c>
    </row>
    <row r="9" spans="1:24" x14ac:dyDescent="0.2">
      <c r="A9" s="7">
        <v>3</v>
      </c>
      <c r="B9" s="12">
        <v>0.91</v>
      </c>
      <c r="C9" s="12">
        <v>27.21</v>
      </c>
      <c r="D9" s="12">
        <v>-26.3</v>
      </c>
      <c r="E9" s="13"/>
      <c r="F9" s="9" t="s">
        <v>19</v>
      </c>
      <c r="G9" s="14">
        <v>-1269.88816359314</v>
      </c>
      <c r="H9" s="9" t="s">
        <v>20</v>
      </c>
      <c r="I9" s="14">
        <v>-1269.88622507379</v>
      </c>
      <c r="J9" s="9" t="s">
        <v>21</v>
      </c>
      <c r="K9" s="14">
        <v>-1269.92695083688</v>
      </c>
      <c r="L9" s="13"/>
      <c r="M9" s="7">
        <v>3</v>
      </c>
      <c r="N9" s="15">
        <f t="shared" si="0"/>
        <v>1.216439517480624</v>
      </c>
      <c r="O9" s="15">
        <f t="shared" si="1"/>
        <v>25.555807633325323</v>
      </c>
      <c r="P9" s="15">
        <f t="shared" si="2"/>
        <v>-24.3393681158447</v>
      </c>
      <c r="Q9" s="16"/>
      <c r="R9" s="38">
        <f t="shared" si="3"/>
        <v>0.30643951748062392</v>
      </c>
      <c r="S9" s="39">
        <f t="shared" si="3"/>
        <v>1.6541923666746783</v>
      </c>
      <c r="T9" s="39">
        <f t="shared" si="3"/>
        <v>1.9606318841553012</v>
      </c>
      <c r="U9" s="8"/>
      <c r="V9">
        <f t="shared" si="5"/>
        <v>33.674672250618016</v>
      </c>
      <c r="W9">
        <f t="shared" si="4"/>
        <v>6.0793545265515547</v>
      </c>
      <c r="X9">
        <f t="shared" si="4"/>
        <v>7.4548740842406884</v>
      </c>
    </row>
    <row r="10" spans="1:24" x14ac:dyDescent="0.2">
      <c r="A10" s="7">
        <v>4</v>
      </c>
      <c r="B10" s="12">
        <v>1.49</v>
      </c>
      <c r="C10" s="12">
        <v>8.85</v>
      </c>
      <c r="D10" s="12">
        <v>-7.37</v>
      </c>
      <c r="E10" s="13"/>
      <c r="F10" s="9" t="s">
        <v>22</v>
      </c>
      <c r="G10" s="14">
        <v>-1231.8889412276301</v>
      </c>
      <c r="H10" s="9" t="s">
        <v>23</v>
      </c>
      <c r="I10" s="14">
        <v>-1231.8850840836001</v>
      </c>
      <c r="J10" s="9" t="s">
        <v>24</v>
      </c>
      <c r="K10" s="14">
        <v>-1231.89742188124</v>
      </c>
      <c r="L10" s="13"/>
      <c r="M10" s="7">
        <v>4</v>
      </c>
      <c r="N10" s="15">
        <f t="shared" si="0"/>
        <v>2.4203949383852454</v>
      </c>
      <c r="O10" s="15">
        <f t="shared" si="1"/>
        <v>7.7420865609857472</v>
      </c>
      <c r="P10" s="15">
        <f t="shared" si="2"/>
        <v>-5.3216916226005022</v>
      </c>
      <c r="Q10" s="16"/>
      <c r="R10" s="38">
        <f t="shared" si="3"/>
        <v>0.93039493838524545</v>
      </c>
      <c r="S10" s="39">
        <f t="shared" si="3"/>
        <v>1.1079134390142524</v>
      </c>
      <c r="T10" s="39">
        <f t="shared" si="3"/>
        <v>2.0483083773994979</v>
      </c>
      <c r="U10" s="8"/>
      <c r="V10">
        <f t="shared" si="5"/>
        <v>62.442613314446007</v>
      </c>
      <c r="W10">
        <f t="shared" si="4"/>
        <v>12.518795921064999</v>
      </c>
      <c r="X10">
        <f t="shared" si="4"/>
        <v>27.792515297143801</v>
      </c>
    </row>
    <row r="11" spans="1:24" x14ac:dyDescent="0.2">
      <c r="A11" s="7">
        <v>5</v>
      </c>
      <c r="B11" s="12">
        <v>4.47</v>
      </c>
      <c r="C11" s="12">
        <v>22.77</v>
      </c>
      <c r="D11" s="12">
        <v>-18.29</v>
      </c>
      <c r="E11" s="13"/>
      <c r="F11" s="9" t="s">
        <v>25</v>
      </c>
      <c r="G11" s="14">
        <v>-2745.1644529781302</v>
      </c>
      <c r="H11" s="9" t="s">
        <v>26</v>
      </c>
      <c r="I11" s="14">
        <v>-2745.1573885788998</v>
      </c>
      <c r="J11" s="9" t="s">
        <v>27</v>
      </c>
      <c r="K11" s="14">
        <v>-2745.2018919376201</v>
      </c>
      <c r="L11" s="13"/>
      <c r="M11" s="7">
        <v>5</v>
      </c>
      <c r="N11" s="15">
        <f t="shared" si="0"/>
        <v>4.4329783919920063</v>
      </c>
      <c r="O11" s="15">
        <f t="shared" si="1"/>
        <v>27.926285186561806</v>
      </c>
      <c r="P11" s="15">
        <f t="shared" si="2"/>
        <v>-23.493306794569797</v>
      </c>
      <c r="Q11" s="16"/>
      <c r="R11" s="38">
        <f t="shared" si="3"/>
        <v>3.7021608007993478E-2</v>
      </c>
      <c r="S11" s="39">
        <f t="shared" si="3"/>
        <v>5.1562851865618065</v>
      </c>
      <c r="T11" s="39">
        <f t="shared" si="3"/>
        <v>5.2033067945697979</v>
      </c>
      <c r="U11" s="8"/>
      <c r="V11">
        <f t="shared" si="5"/>
        <v>0.82822389279627473</v>
      </c>
      <c r="W11">
        <f t="shared" si="4"/>
        <v>22.645082066586767</v>
      </c>
      <c r="X11">
        <f t="shared" si="4"/>
        <v>28.448916318041544</v>
      </c>
    </row>
    <row r="12" spans="1:24" x14ac:dyDescent="0.2">
      <c r="A12" s="7">
        <v>6</v>
      </c>
      <c r="B12" s="12">
        <v>15.77</v>
      </c>
      <c r="C12" s="12">
        <v>14.25</v>
      </c>
      <c r="D12" s="12">
        <v>1.52</v>
      </c>
      <c r="E12" s="13"/>
      <c r="F12" s="9" t="s">
        <v>28</v>
      </c>
      <c r="G12" s="14">
        <v>-2597.3217682569698</v>
      </c>
      <c r="H12" s="9" t="s">
        <v>29</v>
      </c>
      <c r="I12" s="14">
        <v>-2597.29766848604</v>
      </c>
      <c r="J12" s="9" t="s">
        <v>30</v>
      </c>
      <c r="K12" s="14">
        <v>-2597.3213348415102</v>
      </c>
      <c r="L12" s="13"/>
      <c r="M12" s="7">
        <v>6</v>
      </c>
      <c r="N12" s="15">
        <f t="shared" si="0"/>
        <v>15.122837809741268</v>
      </c>
      <c r="O12" s="15">
        <f t="shared" si="1"/>
        <v>14.850865444566725</v>
      </c>
      <c r="P12" s="15">
        <f t="shared" si="2"/>
        <v>0.27197236517454171</v>
      </c>
      <c r="Q12" s="16"/>
      <c r="R12" s="38">
        <f t="shared" si="3"/>
        <v>0.64716219025873123</v>
      </c>
      <c r="S12" s="39">
        <f t="shared" si="3"/>
        <v>0.60086544456672542</v>
      </c>
      <c r="T12" s="39">
        <f t="shared" si="3"/>
        <v>1.2480276348254584</v>
      </c>
      <c r="U12" s="8"/>
      <c r="V12">
        <f t="shared" si="5"/>
        <v>4.1037551696812384</v>
      </c>
      <c r="W12">
        <f t="shared" si="4"/>
        <v>4.2165996109945638</v>
      </c>
      <c r="X12">
        <f t="shared" si="4"/>
        <v>82.107081238516997</v>
      </c>
    </row>
    <row r="13" spans="1:24" x14ac:dyDescent="0.2">
      <c r="A13" s="7">
        <v>7</v>
      </c>
      <c r="B13" s="12">
        <v>27.94</v>
      </c>
      <c r="C13" s="12">
        <v>18.47</v>
      </c>
      <c r="D13" s="12">
        <v>9.4700000000000006</v>
      </c>
      <c r="E13" s="13"/>
      <c r="F13" s="9" t="s">
        <v>30</v>
      </c>
      <c r="G13" s="14">
        <v>-2597.3213348415102</v>
      </c>
      <c r="H13" s="9" t="s">
        <v>31</v>
      </c>
      <c r="I13" s="14">
        <v>-2597.2796031739699</v>
      </c>
      <c r="J13" s="9" t="s">
        <v>32</v>
      </c>
      <c r="K13" s="14">
        <v>-2597.30917003065</v>
      </c>
      <c r="L13" s="13"/>
      <c r="M13" s="7">
        <v>7</v>
      </c>
      <c r="N13" s="15">
        <f t="shared" si="0"/>
        <v>26.187022340627891</v>
      </c>
      <c r="O13" s="15">
        <f t="shared" si="1"/>
        <v>18.55348664597652</v>
      </c>
      <c r="P13" s="15">
        <f t="shared" si="2"/>
        <v>7.6335356946513704</v>
      </c>
      <c r="Q13" s="16"/>
      <c r="R13" s="38">
        <f t="shared" si="3"/>
        <v>1.7529776593721103</v>
      </c>
      <c r="S13" s="39">
        <f t="shared" si="3"/>
        <v>8.348664597652089E-2</v>
      </c>
      <c r="T13" s="39">
        <f t="shared" si="3"/>
        <v>1.8364643053486303</v>
      </c>
      <c r="U13" s="8"/>
      <c r="V13">
        <f t="shared" si="5"/>
        <v>6.2740789526560858</v>
      </c>
      <c r="W13">
        <f t="shared" si="4"/>
        <v>0.45201216013276069</v>
      </c>
      <c r="X13">
        <f t="shared" si="4"/>
        <v>19.392442506321331</v>
      </c>
    </row>
    <row r="14" spans="1:24" x14ac:dyDescent="0.2">
      <c r="A14" s="7">
        <v>8</v>
      </c>
      <c r="B14" s="12">
        <v>37.28</v>
      </c>
      <c r="C14" s="12">
        <v>35.82</v>
      </c>
      <c r="D14" s="12">
        <v>1.46</v>
      </c>
      <c r="E14" s="13"/>
      <c r="F14" s="9" t="s">
        <v>33</v>
      </c>
      <c r="G14" s="14">
        <v>-2625.3468291067102</v>
      </c>
      <c r="H14" s="9" t="s">
        <v>34</v>
      </c>
      <c r="I14" s="14">
        <v>-2625.2863206323</v>
      </c>
      <c r="J14" s="9" t="s">
        <v>35</v>
      </c>
      <c r="K14" s="14">
        <v>-2625.3459678333802</v>
      </c>
      <c r="L14" s="13"/>
      <c r="M14" s="7">
        <v>8</v>
      </c>
      <c r="N14" s="15">
        <f t="shared" si="0"/>
        <v>37.969649059637064</v>
      </c>
      <c r="O14" s="15">
        <f t="shared" si="1"/>
        <v>37.429191769938249</v>
      </c>
      <c r="P14" s="15">
        <f t="shared" si="2"/>
        <v>0.54045728969880957</v>
      </c>
      <c r="Q14" s="16"/>
      <c r="R14" s="38">
        <f t="shared" si="3"/>
        <v>0.68964905963706258</v>
      </c>
      <c r="S14" s="39">
        <f t="shared" si="3"/>
        <v>1.6091917699382492</v>
      </c>
      <c r="T14" s="39">
        <f t="shared" si="3"/>
        <v>0.91954271030119039</v>
      </c>
      <c r="U14" s="8"/>
      <c r="V14">
        <f t="shared" si="5"/>
        <v>1.8499170054642238</v>
      </c>
      <c r="W14">
        <f t="shared" si="4"/>
        <v>4.4924393353943302</v>
      </c>
      <c r="X14">
        <f t="shared" si="4"/>
        <v>62.982377417889758</v>
      </c>
    </row>
    <row r="15" spans="1:24" x14ac:dyDescent="0.2">
      <c r="A15" s="7">
        <v>9</v>
      </c>
      <c r="B15" s="12">
        <v>33</v>
      </c>
      <c r="C15" s="12">
        <v>4.93</v>
      </c>
      <c r="D15" s="12">
        <v>28.07</v>
      </c>
      <c r="E15" s="13"/>
      <c r="F15" s="9" t="s">
        <v>35</v>
      </c>
      <c r="G15" s="14">
        <v>-2625.3459678333802</v>
      </c>
      <c r="H15" s="9" t="s">
        <v>36</v>
      </c>
      <c r="I15" s="14">
        <v>-2625.2988524438802</v>
      </c>
      <c r="J15" s="9" t="s">
        <v>37</v>
      </c>
      <c r="K15" s="14">
        <v>-2625.3192758427899</v>
      </c>
      <c r="L15" s="13"/>
      <c r="M15" s="7">
        <v>9</v>
      </c>
      <c r="N15" s="15">
        <f t="shared" si="0"/>
        <v>29.56535959735702</v>
      </c>
      <c r="O15" s="15">
        <f t="shared" si="1"/>
        <v>12.815879044510218</v>
      </c>
      <c r="P15" s="15">
        <f t="shared" si="2"/>
        <v>16.749480552846801</v>
      </c>
      <c r="Q15" s="16"/>
      <c r="R15" s="38">
        <f t="shared" si="3"/>
        <v>3.4346404026429802</v>
      </c>
      <c r="S15" s="39">
        <f t="shared" si="3"/>
        <v>7.8858790445102187</v>
      </c>
      <c r="T15" s="39">
        <f t="shared" si="3"/>
        <v>11.320519447153199</v>
      </c>
      <c r="U15" s="8"/>
      <c r="V15">
        <f t="shared" si="5"/>
        <v>10.408001220130243</v>
      </c>
      <c r="W15">
        <f t="shared" si="4"/>
        <v>159.95697859047098</v>
      </c>
      <c r="X15">
        <f t="shared" si="4"/>
        <v>40.329602590499462</v>
      </c>
    </row>
    <row r="16" spans="1:24" x14ac:dyDescent="0.2">
      <c r="A16" s="7">
        <v>10</v>
      </c>
      <c r="B16" s="12">
        <v>-5.28</v>
      </c>
      <c r="C16" s="12">
        <v>7.67</v>
      </c>
      <c r="D16" s="12">
        <v>-12.95</v>
      </c>
      <c r="E16" s="13"/>
      <c r="F16" s="9" t="s">
        <v>38</v>
      </c>
      <c r="G16" s="14">
        <v>-1143.1144302335499</v>
      </c>
      <c r="H16" s="9" t="s">
        <v>39</v>
      </c>
      <c r="I16" s="14">
        <v>-1143.1200629335301</v>
      </c>
      <c r="J16" s="9" t="s">
        <v>40</v>
      </c>
      <c r="K16" s="14">
        <v>-1029.97087080085</v>
      </c>
      <c r="L16" s="13"/>
      <c r="M16" s="7">
        <v>10</v>
      </c>
      <c r="N16" s="15">
        <f t="shared" si="0"/>
        <v>-3.5345733567238673</v>
      </c>
      <c r="O16" s="15">
        <f>(I16-K16-K17)*627.50960803</f>
        <v>10.103782783478298</v>
      </c>
      <c r="P16" s="15">
        <f>(K16+K17-G16)*627.50960803</f>
        <v>-13.638356140139743</v>
      </c>
      <c r="Q16" s="16"/>
      <c r="R16" s="38">
        <f t="shared" si="3"/>
        <v>1.7454266432761329</v>
      </c>
      <c r="S16" s="39">
        <f t="shared" si="3"/>
        <v>2.4337827834782981</v>
      </c>
      <c r="T16" s="39">
        <f t="shared" si="3"/>
        <v>0.688356140139744</v>
      </c>
      <c r="U16" s="8"/>
      <c r="V16">
        <f t="shared" si="5"/>
        <v>33.0573227893207</v>
      </c>
      <c r="W16">
        <f t="shared" si="4"/>
        <v>31.731196655518879</v>
      </c>
      <c r="X16">
        <f t="shared" si="4"/>
        <v>5.3154914296505336</v>
      </c>
    </row>
    <row r="17" spans="1:24" x14ac:dyDescent="0.2">
      <c r="A17" s="7"/>
      <c r="B17" s="12"/>
      <c r="C17" s="12"/>
      <c r="D17" s="12"/>
      <c r="E17" s="13"/>
      <c r="F17" s="9"/>
      <c r="G17" s="17"/>
      <c r="H17" s="7"/>
      <c r="I17" s="17"/>
      <c r="J17" s="7" t="s">
        <v>41</v>
      </c>
      <c r="K17" s="14">
        <v>-113.165293532012</v>
      </c>
      <c r="L17" s="13"/>
      <c r="M17" s="7"/>
      <c r="N17" s="15"/>
      <c r="O17" s="15"/>
      <c r="P17" s="15"/>
      <c r="Q17" s="16"/>
      <c r="R17" s="38"/>
      <c r="S17" s="39"/>
      <c r="T17" s="39"/>
      <c r="U17" s="8"/>
    </row>
    <row r="18" spans="1:24" x14ac:dyDescent="0.2">
      <c r="A18" s="7">
        <v>11</v>
      </c>
      <c r="B18" s="12">
        <v>34.799999999999997</v>
      </c>
      <c r="C18" s="12">
        <v>89.6</v>
      </c>
      <c r="D18" s="12">
        <v>-54.8</v>
      </c>
      <c r="E18" s="13"/>
      <c r="F18" s="9" t="s">
        <v>42</v>
      </c>
      <c r="G18" s="14">
        <v>-1248.6104646204201</v>
      </c>
      <c r="H18" s="9" t="s">
        <v>43</v>
      </c>
      <c r="I18" s="14">
        <v>-1248.5557838536999</v>
      </c>
      <c r="J18" s="9" t="s">
        <v>44</v>
      </c>
      <c r="K18" s="14">
        <v>-1248.6992330977</v>
      </c>
      <c r="L18" s="13"/>
      <c r="M18" s="7">
        <v>11</v>
      </c>
      <c r="N18" s="15">
        <f t="shared" ref="N18:N24" si="6">(I18-G18)*627.50960803</f>
        <v>34.312706491334431</v>
      </c>
      <c r="O18" s="15">
        <f t="shared" ref="O18:O23" si="7">(I18-K18)*627.50960803</f>
        <v>90.015778874681715</v>
      </c>
      <c r="P18" s="15">
        <f t="shared" ref="P18:P23" si="8">(K18-G18)*627.50960803</f>
        <v>-55.70307238334729</v>
      </c>
      <c r="Q18" s="16"/>
      <c r="R18" s="38">
        <f t="shared" ref="R18:T24" si="9">ABS(N18-B18)</f>
        <v>0.48729350866556587</v>
      </c>
      <c r="S18" s="39">
        <f t="shared" si="9"/>
        <v>0.41577887468172037</v>
      </c>
      <c r="T18" s="39">
        <f t="shared" si="9"/>
        <v>0.90307238334729334</v>
      </c>
      <c r="U18" s="8"/>
      <c r="V18">
        <f t="shared" ref="V18:X46" si="10">ABS(R18/B18)*100</f>
        <v>1.4002687030619709</v>
      </c>
      <c r="W18">
        <f t="shared" si="10"/>
        <v>0.46403892263584867</v>
      </c>
      <c r="X18">
        <f t="shared" si="10"/>
        <v>1.6479423053782725</v>
      </c>
    </row>
    <row r="19" spans="1:24" x14ac:dyDescent="0.2">
      <c r="A19" s="7">
        <v>12</v>
      </c>
      <c r="B19" s="12">
        <v>-0.63</v>
      </c>
      <c r="C19" s="12">
        <v>31.02</v>
      </c>
      <c r="D19" s="12">
        <v>-31.65</v>
      </c>
      <c r="E19" s="13"/>
      <c r="F19" s="9" t="s">
        <v>45</v>
      </c>
      <c r="G19" s="14">
        <v>-1798.90212566993</v>
      </c>
      <c r="H19" s="9" t="s">
        <v>46</v>
      </c>
      <c r="I19" s="14">
        <v>-1798.9027384501001</v>
      </c>
      <c r="J19" s="9" t="s">
        <v>47</v>
      </c>
      <c r="K19" s="14">
        <v>-1798.95197698627</v>
      </c>
      <c r="L19" s="13"/>
      <c r="M19" s="7">
        <v>12</v>
      </c>
      <c r="N19" s="15">
        <f t="shared" si="6"/>
        <v>-0.38452544432203717</v>
      </c>
      <c r="O19" s="15">
        <f t="shared" si="7"/>
        <v>30.897654531959649</v>
      </c>
      <c r="P19" s="15">
        <f t="shared" si="8"/>
        <v>-31.282179976281686</v>
      </c>
      <c r="Q19" s="16"/>
      <c r="R19" s="38">
        <f t="shared" si="9"/>
        <v>0.24547455567796284</v>
      </c>
      <c r="S19" s="39">
        <f t="shared" si="9"/>
        <v>0.12234546804035062</v>
      </c>
      <c r="T19" s="39">
        <f t="shared" si="9"/>
        <v>0.36782002371831268</v>
      </c>
      <c r="U19" s="8"/>
      <c r="V19">
        <f t="shared" si="10"/>
        <v>38.96421518697823</v>
      </c>
      <c r="W19">
        <f t="shared" si="10"/>
        <v>0.39440834313459261</v>
      </c>
      <c r="X19">
        <f t="shared" si="10"/>
        <v>1.1621485741494872</v>
      </c>
    </row>
    <row r="20" spans="1:24" x14ac:dyDescent="0.2">
      <c r="A20" s="7">
        <v>13</v>
      </c>
      <c r="B20" s="12">
        <v>22.41</v>
      </c>
      <c r="C20" s="12">
        <v>49.69</v>
      </c>
      <c r="D20" s="12">
        <v>-27.28</v>
      </c>
      <c r="E20" s="13"/>
      <c r="F20" s="9" t="s">
        <v>48</v>
      </c>
      <c r="G20" s="14">
        <v>-1682.5512905348501</v>
      </c>
      <c r="H20" s="9" t="s">
        <v>49</v>
      </c>
      <c r="I20" s="14">
        <v>-1682.51887836884</v>
      </c>
      <c r="J20" s="9" t="s">
        <v>50</v>
      </c>
      <c r="K20" s="14">
        <v>-1682.59575028515</v>
      </c>
      <c r="L20" s="13"/>
      <c r="M20" s="7">
        <v>13</v>
      </c>
      <c r="N20" s="15">
        <f t="shared" si="6"/>
        <v>20.338945588394868</v>
      </c>
      <c r="O20" s="15">
        <f t="shared" si="7"/>
        <v>48.237866072192482</v>
      </c>
      <c r="P20" s="15">
        <f t="shared" si="8"/>
        <v>-27.898920483797614</v>
      </c>
      <c r="Q20" s="16"/>
      <c r="R20" s="38">
        <f t="shared" si="9"/>
        <v>2.0710544116051324</v>
      </c>
      <c r="S20" s="39">
        <f t="shared" si="9"/>
        <v>1.452133927807516</v>
      </c>
      <c r="T20" s="39">
        <f t="shared" si="9"/>
        <v>0.61892048379761277</v>
      </c>
      <c r="U20" s="8"/>
      <c r="V20">
        <f t="shared" si="10"/>
        <v>9.2416528853419564</v>
      </c>
      <c r="W20">
        <f t="shared" si="10"/>
        <v>2.9223866528627815</v>
      </c>
      <c r="X20">
        <f t="shared" si="10"/>
        <v>2.2687701018974074</v>
      </c>
    </row>
    <row r="21" spans="1:24" x14ac:dyDescent="0.2">
      <c r="A21" s="7">
        <v>14</v>
      </c>
      <c r="B21" s="12">
        <v>10.33</v>
      </c>
      <c r="C21" s="12">
        <v>14.46</v>
      </c>
      <c r="D21" s="12">
        <v>-4.13</v>
      </c>
      <c r="E21" s="13"/>
      <c r="F21" s="9" t="s">
        <v>51</v>
      </c>
      <c r="G21" s="14">
        <v>-1164.5708601701299</v>
      </c>
      <c r="H21" s="9" t="s">
        <v>52</v>
      </c>
      <c r="I21" s="14">
        <v>-1164.5552156598501</v>
      </c>
      <c r="J21" s="9" t="s">
        <v>53</v>
      </c>
      <c r="K21" s="14">
        <v>-1164.5782712899299</v>
      </c>
      <c r="L21" s="13"/>
      <c r="M21" s="7">
        <v>14</v>
      </c>
      <c r="N21" s="15">
        <f t="shared" si="6"/>
        <v>9.8170805134978831</v>
      </c>
      <c r="O21" s="15">
        <f t="shared" si="7"/>
        <v>14.467629394292958</v>
      </c>
      <c r="P21" s="15">
        <f t="shared" si="8"/>
        <v>-4.6505488807950766</v>
      </c>
      <c r="Q21" s="16"/>
      <c r="R21" s="38">
        <f t="shared" si="9"/>
        <v>0.51291948650211694</v>
      </c>
      <c r="S21" s="39">
        <f t="shared" si="9"/>
        <v>7.6293942929570591E-3</v>
      </c>
      <c r="T21" s="39">
        <f t="shared" si="9"/>
        <v>0.52054888079507666</v>
      </c>
      <c r="U21" s="8"/>
      <c r="V21">
        <f t="shared" si="10"/>
        <v>4.9653386883070372</v>
      </c>
      <c r="W21">
        <f t="shared" si="10"/>
        <v>5.2762062883520464E-2</v>
      </c>
      <c r="X21">
        <f t="shared" si="10"/>
        <v>12.604089123367473</v>
      </c>
    </row>
    <row r="22" spans="1:24" x14ac:dyDescent="0.2">
      <c r="A22" s="7">
        <v>15</v>
      </c>
      <c r="B22" s="12">
        <v>20.27</v>
      </c>
      <c r="C22" s="12">
        <v>77.23</v>
      </c>
      <c r="D22" s="12">
        <v>-56.96</v>
      </c>
      <c r="E22" s="13"/>
      <c r="F22" s="9" t="s">
        <v>54</v>
      </c>
      <c r="G22" s="14">
        <v>-989.19470642745603</v>
      </c>
      <c r="H22" s="9" t="s">
        <v>55</v>
      </c>
      <c r="I22" s="14">
        <v>-989.16050169147002</v>
      </c>
      <c r="J22" s="9" t="s">
        <v>56</v>
      </c>
      <c r="K22" s="14">
        <v>-989.27524145729706</v>
      </c>
      <c r="L22" s="13"/>
      <c r="M22" s="7">
        <v>15</v>
      </c>
      <c r="N22" s="15">
        <f t="shared" si="6"/>
        <v>21.463800471350098</v>
      </c>
      <c r="O22" s="15">
        <f t="shared" si="7"/>
        <v>72.000305479579396</v>
      </c>
      <c r="P22" s="15">
        <f t="shared" si="8"/>
        <v>-50.536505008229298</v>
      </c>
      <c r="Q22" s="16"/>
      <c r="R22" s="38">
        <f t="shared" si="9"/>
        <v>1.193800471350098</v>
      </c>
      <c r="S22" s="39">
        <f t="shared" si="9"/>
        <v>5.2296945204206082</v>
      </c>
      <c r="T22" s="39">
        <f t="shared" si="9"/>
        <v>6.4234949917707027</v>
      </c>
      <c r="U22" s="8"/>
      <c r="V22">
        <f t="shared" si="10"/>
        <v>5.8894941852496201</v>
      </c>
      <c r="W22">
        <f t="shared" si="10"/>
        <v>6.7715842553678725</v>
      </c>
      <c r="X22">
        <f t="shared" si="10"/>
        <v>11.277203286114295</v>
      </c>
    </row>
    <row r="23" spans="1:24" x14ac:dyDescent="0.2">
      <c r="A23" s="7">
        <v>16</v>
      </c>
      <c r="B23" s="12">
        <v>34.22</v>
      </c>
      <c r="C23" s="12">
        <v>55.4</v>
      </c>
      <c r="D23" s="12">
        <v>-21.18</v>
      </c>
      <c r="E23" s="13"/>
      <c r="F23" s="18" t="s">
        <v>57</v>
      </c>
      <c r="G23" s="14">
        <v>-513.97533532075295</v>
      </c>
      <c r="H23" s="9" t="s">
        <v>58</v>
      </c>
      <c r="I23" s="14">
        <v>-513.91871617193897</v>
      </c>
      <c r="J23" s="9" t="s">
        <v>59</v>
      </c>
      <c r="K23" s="14">
        <v>-514.00503239500699</v>
      </c>
      <c r="L23" s="13"/>
      <c r="M23" s="7">
        <v>16</v>
      </c>
      <c r="N23" s="15">
        <f t="shared" si="6"/>
        <v>35.529059879252415</v>
      </c>
      <c r="O23" s="15">
        <f t="shared" si="7"/>
        <v>54.164259304046134</v>
      </c>
      <c r="P23" s="15">
        <f t="shared" si="8"/>
        <v>-18.635199424793718</v>
      </c>
      <c r="Q23" s="16"/>
      <c r="R23" s="38">
        <f t="shared" si="9"/>
        <v>1.3090598792524162</v>
      </c>
      <c r="S23" s="39">
        <f t="shared" si="9"/>
        <v>1.235740695953865</v>
      </c>
      <c r="T23" s="39">
        <f t="shared" si="9"/>
        <v>2.5448005752062812</v>
      </c>
      <c r="U23" s="8"/>
      <c r="V23">
        <f t="shared" si="10"/>
        <v>3.8254233759567975</v>
      </c>
      <c r="W23">
        <f t="shared" si="10"/>
        <v>2.2305788735629331</v>
      </c>
      <c r="X23">
        <f t="shared" si="10"/>
        <v>12.015111308811527</v>
      </c>
    </row>
    <row r="24" spans="1:24" x14ac:dyDescent="0.2">
      <c r="A24" s="7">
        <v>17</v>
      </c>
      <c r="B24" s="12">
        <v>21.48</v>
      </c>
      <c r="C24" s="12">
        <v>35.47</v>
      </c>
      <c r="D24" s="12">
        <v>-13.99</v>
      </c>
      <c r="E24" s="13"/>
      <c r="F24" s="9" t="s">
        <v>60</v>
      </c>
      <c r="G24" s="14">
        <v>-4991.1172938882301</v>
      </c>
      <c r="H24" s="9" t="s">
        <v>61</v>
      </c>
      <c r="I24" s="14">
        <v>-4991.0798906131404</v>
      </c>
      <c r="J24" s="9" t="s">
        <v>62</v>
      </c>
      <c r="K24" s="14">
        <v>-4412.83196015268</v>
      </c>
      <c r="L24" s="13"/>
      <c r="M24" s="7">
        <v>17</v>
      </c>
      <c r="N24" s="15">
        <f t="shared" si="6"/>
        <v>23.470914490559039</v>
      </c>
      <c r="O24" s="15">
        <f>(I24-K24-K25)*627.50960803</f>
        <v>30.412476466663641</v>
      </c>
      <c r="P24" s="15">
        <f>(K24+K25-G24)*627.50960803</f>
        <v>-6.9415619759619211</v>
      </c>
      <c r="Q24" s="16"/>
      <c r="R24" s="38">
        <f t="shared" si="9"/>
        <v>1.9909144905590388</v>
      </c>
      <c r="S24" s="39">
        <f t="shared" si="9"/>
        <v>5.057523533336358</v>
      </c>
      <c r="T24" s="39">
        <f t="shared" si="9"/>
        <v>7.0484380240380791</v>
      </c>
      <c r="U24" s="8"/>
      <c r="V24">
        <f t="shared" si="10"/>
        <v>9.268689434632396</v>
      </c>
      <c r="W24">
        <f t="shared" si="10"/>
        <v>14.258594680959567</v>
      </c>
      <c r="X24">
        <f t="shared" si="10"/>
        <v>50.38197300956454</v>
      </c>
    </row>
    <row r="25" spans="1:24" x14ac:dyDescent="0.2">
      <c r="A25" s="7"/>
      <c r="B25" s="12"/>
      <c r="C25" s="12"/>
      <c r="D25" s="12"/>
      <c r="E25" s="13"/>
      <c r="F25" s="9"/>
      <c r="G25" s="17"/>
      <c r="H25" s="7"/>
      <c r="I25" s="17"/>
      <c r="J25" s="7" t="s">
        <v>63</v>
      </c>
      <c r="K25" s="14">
        <v>-578.29639581633296</v>
      </c>
      <c r="L25" s="13"/>
      <c r="M25" s="7"/>
      <c r="N25" s="15"/>
      <c r="O25" s="15"/>
      <c r="P25" s="15"/>
      <c r="Q25" s="16"/>
      <c r="R25" s="38"/>
      <c r="S25" s="39"/>
      <c r="T25" s="39"/>
      <c r="U25" s="8"/>
    </row>
    <row r="26" spans="1:24" x14ac:dyDescent="0.2">
      <c r="A26" s="7">
        <v>18</v>
      </c>
      <c r="B26" s="12">
        <v>25.34</v>
      </c>
      <c r="C26" s="12">
        <v>36.049999999999997</v>
      </c>
      <c r="D26" s="12">
        <v>-10.72</v>
      </c>
      <c r="E26" s="13"/>
      <c r="F26" s="9" t="s">
        <v>64</v>
      </c>
      <c r="G26" s="14">
        <v>-2715.22521925501</v>
      </c>
      <c r="H26" s="9" t="s">
        <v>65</v>
      </c>
      <c r="I26" s="14">
        <v>-2715.1844920342401</v>
      </c>
      <c r="J26" s="9" t="s">
        <v>66</v>
      </c>
      <c r="K26" s="14">
        <v>-2136.9364963960602</v>
      </c>
      <c r="L26" s="13"/>
      <c r="M26" s="7">
        <v>18</v>
      </c>
      <c r="N26" s="15">
        <f>(I26-G26)*627.50960803</f>
        <v>25.55672234146822</v>
      </c>
      <c r="O26" s="15">
        <f>(I26-K26-K27)*627.50960803</f>
        <v>30.371576821426316</v>
      </c>
      <c r="P26" s="15">
        <f>(K26+K27-G26)*627.50960803</f>
        <v>-4.8148544801007773</v>
      </c>
      <c r="Q26" s="16"/>
      <c r="R26" s="38">
        <f>ABS(N26-B26)</f>
        <v>0.21672234146821978</v>
      </c>
      <c r="S26" s="39">
        <f>ABS(O26-C26)</f>
        <v>5.6784231785736807</v>
      </c>
      <c r="T26" s="39">
        <f>ABS(P26-D26)</f>
        <v>5.9051455198992233</v>
      </c>
      <c r="U26" s="8"/>
      <c r="V26">
        <f t="shared" si="10"/>
        <v>0.8552578589906068</v>
      </c>
      <c r="W26">
        <f t="shared" si="10"/>
        <v>15.75152060630702</v>
      </c>
      <c r="X26">
        <f t="shared" si="10"/>
        <v>55.085312685627073</v>
      </c>
    </row>
    <row r="27" spans="1:24" x14ac:dyDescent="0.2">
      <c r="A27" s="7"/>
      <c r="B27" s="12"/>
      <c r="C27" s="12"/>
      <c r="D27" s="12"/>
      <c r="E27" s="13"/>
      <c r="F27" s="9"/>
      <c r="G27" s="17"/>
      <c r="H27" s="7"/>
      <c r="I27" s="17"/>
      <c r="J27" s="7" t="s">
        <v>63</v>
      </c>
      <c r="K27" s="14">
        <v>-578.29639581633296</v>
      </c>
      <c r="L27" s="13"/>
      <c r="M27" s="7"/>
      <c r="N27" s="15"/>
      <c r="O27" s="15"/>
      <c r="P27" s="15"/>
      <c r="Q27" s="16"/>
      <c r="R27" s="38"/>
      <c r="S27" s="39"/>
      <c r="T27" s="39"/>
      <c r="U27" s="8"/>
    </row>
    <row r="28" spans="1:24" x14ac:dyDescent="0.2">
      <c r="A28" s="7">
        <v>19</v>
      </c>
      <c r="B28" s="12">
        <v>12.27</v>
      </c>
      <c r="C28" s="12">
        <v>35.81</v>
      </c>
      <c r="D28" s="12">
        <v>-23.54</v>
      </c>
      <c r="E28" s="13"/>
      <c r="F28" s="9" t="s">
        <v>67</v>
      </c>
      <c r="G28" s="14">
        <v>-4989.8589754661498</v>
      </c>
      <c r="H28" s="9" t="s">
        <v>68</v>
      </c>
      <c r="I28" s="14">
        <v>-4989.8373817578804</v>
      </c>
      <c r="J28" s="9" t="s">
        <v>69</v>
      </c>
      <c r="K28" s="14">
        <v>-4411.5901727619103</v>
      </c>
      <c r="L28" s="13"/>
      <c r="M28" s="7">
        <v>19</v>
      </c>
      <c r="N28" s="15">
        <f>(I28-G28)*627.50960803</f>
        <v>13.550259412040759</v>
      </c>
      <c r="O28" s="15">
        <f>(I28-K28-K29)*627.50960803</f>
        <v>30.865202366115245</v>
      </c>
      <c r="P28" s="15">
        <f>(K28+K29-G28)*627.50960803</f>
        <v>-17.314942953931805</v>
      </c>
      <c r="Q28" s="16"/>
      <c r="R28" s="38">
        <f>ABS(N28-B28)</f>
        <v>1.2802594120407598</v>
      </c>
      <c r="S28" s="39">
        <f>ABS(O28-C28)</f>
        <v>4.9447976338847575</v>
      </c>
      <c r="T28" s="39">
        <f>ABS(P28-D28)</f>
        <v>6.2250570460681942</v>
      </c>
      <c r="U28" s="8"/>
      <c r="V28">
        <f t="shared" si="10"/>
        <v>10.434062037822004</v>
      </c>
      <c r="W28">
        <f t="shared" si="10"/>
        <v>13.808426791077233</v>
      </c>
      <c r="X28">
        <f t="shared" si="10"/>
        <v>26.444592379219177</v>
      </c>
    </row>
    <row r="29" spans="1:24" x14ac:dyDescent="0.2">
      <c r="A29" s="7"/>
      <c r="B29" s="12"/>
      <c r="C29" s="12"/>
      <c r="D29" s="12"/>
      <c r="E29" s="13"/>
      <c r="F29" s="9"/>
      <c r="G29" s="17"/>
      <c r="H29" s="7"/>
      <c r="I29" s="17"/>
      <c r="J29" s="7" t="s">
        <v>63</v>
      </c>
      <c r="K29" s="14">
        <v>-578.29639581633296</v>
      </c>
      <c r="L29" s="13"/>
      <c r="M29" s="7"/>
      <c r="N29" s="15"/>
      <c r="O29" s="15"/>
      <c r="P29" s="15"/>
      <c r="Q29" s="16"/>
      <c r="R29" s="38"/>
      <c r="S29" s="39"/>
      <c r="T29" s="39"/>
      <c r="U29" s="8"/>
    </row>
    <row r="30" spans="1:24" x14ac:dyDescent="0.2">
      <c r="A30" s="7">
        <v>20</v>
      </c>
      <c r="B30" s="12">
        <v>13.36</v>
      </c>
      <c r="C30" s="12">
        <v>37.72</v>
      </c>
      <c r="D30" s="12">
        <v>-24.36</v>
      </c>
      <c r="E30" s="13"/>
      <c r="F30" s="9" t="s">
        <v>70</v>
      </c>
      <c r="G30" s="14">
        <v>-2713.9602547159302</v>
      </c>
      <c r="H30" s="9" t="s">
        <v>71</v>
      </c>
      <c r="I30" s="14">
        <v>-2713.94208168043</v>
      </c>
      <c r="J30" s="9" t="s">
        <v>72</v>
      </c>
      <c r="K30" s="14">
        <v>-2135.69464922619</v>
      </c>
      <c r="L30" s="13"/>
      <c r="M30" s="7">
        <v>20</v>
      </c>
      <c r="N30" s="15">
        <f>(I30-G30)*627.50960803</f>
        <v>11.403754383470924</v>
      </c>
      <c r="O30" s="15">
        <f>(I30-K30-K29)*627.50960803</f>
        <v>30.72498015480361</v>
      </c>
      <c r="P30" s="15">
        <f>(K30+K31-G30)*627.50960803</f>
        <v>-19.321225771475365</v>
      </c>
      <c r="Q30" s="16"/>
      <c r="R30" s="38">
        <f>ABS(N30-B30)</f>
        <v>1.9562456165290758</v>
      </c>
      <c r="S30" s="39">
        <f>ABS(O30-C30)</f>
        <v>6.9950198451963885</v>
      </c>
      <c r="T30" s="39">
        <f>ABS(P30-D30)</f>
        <v>5.038774228524634</v>
      </c>
      <c r="U30" s="8"/>
      <c r="V30">
        <f t="shared" si="10"/>
        <v>14.642557009948174</v>
      </c>
      <c r="W30">
        <f t="shared" si="10"/>
        <v>18.544591318124041</v>
      </c>
      <c r="X30">
        <f t="shared" si="10"/>
        <v>20.684623269805556</v>
      </c>
    </row>
    <row r="31" spans="1:24" x14ac:dyDescent="0.2">
      <c r="A31" s="7"/>
      <c r="B31" s="12"/>
      <c r="C31" s="12"/>
      <c r="D31" s="12"/>
      <c r="E31" s="13"/>
      <c r="F31" s="9"/>
      <c r="G31" s="17"/>
      <c r="H31" s="7"/>
      <c r="I31" s="17"/>
      <c r="J31" s="7" t="s">
        <v>63</v>
      </c>
      <c r="K31" s="14">
        <v>-578.29639581633296</v>
      </c>
      <c r="L31" s="13"/>
      <c r="M31" s="7"/>
      <c r="N31" s="15"/>
      <c r="O31" s="15"/>
      <c r="P31" s="15"/>
      <c r="Q31" s="16"/>
      <c r="R31" s="38"/>
      <c r="S31" s="39"/>
      <c r="T31" s="39"/>
      <c r="U31" s="8"/>
    </row>
    <row r="32" spans="1:24" x14ac:dyDescent="0.2">
      <c r="A32" s="7">
        <v>21</v>
      </c>
      <c r="B32" s="12">
        <v>9.18</v>
      </c>
      <c r="C32" s="12">
        <v>9.1999999999999993</v>
      </c>
      <c r="D32" s="12">
        <v>-0.02</v>
      </c>
      <c r="E32" s="13"/>
      <c r="F32" s="9" t="s">
        <v>73</v>
      </c>
      <c r="G32" s="14">
        <v>-711.40808542343404</v>
      </c>
      <c r="H32" s="9" t="s">
        <v>74</v>
      </c>
      <c r="I32" s="14">
        <v>-711.393578206597</v>
      </c>
      <c r="J32" s="9" t="s">
        <v>75</v>
      </c>
      <c r="K32" s="14">
        <v>-711.40808542343404</v>
      </c>
      <c r="L32" s="13"/>
      <c r="M32" s="7">
        <v>21</v>
      </c>
      <c r="N32" s="15">
        <f t="shared" ref="N32:N46" si="11">(I32-G32)*627.50960803</f>
        <v>9.1034179510210418</v>
      </c>
      <c r="O32" s="15">
        <f t="shared" ref="O32:O45" si="12">(I32-K32)*627.50960803</f>
        <v>9.1034179510210418</v>
      </c>
      <c r="P32" s="15">
        <f t="shared" ref="P32:P45" si="13">(K32-G32)*627.50960803</f>
        <v>0</v>
      </c>
      <c r="Q32" s="16"/>
      <c r="R32" s="38">
        <f t="shared" ref="R32:T46" si="14">ABS(N32-B32)</f>
        <v>7.6582048978957928E-2</v>
      </c>
      <c r="S32" s="39">
        <f t="shared" si="14"/>
        <v>9.6582048978957502E-2</v>
      </c>
      <c r="T32" s="39">
        <f t="shared" si="14"/>
        <v>0.02</v>
      </c>
      <c r="U32" s="8"/>
      <c r="V32">
        <f t="shared" si="10"/>
        <v>0.83422711306054398</v>
      </c>
      <c r="W32">
        <f t="shared" si="10"/>
        <v>1.04980488020606</v>
      </c>
      <c r="X32">
        <f t="shared" si="10"/>
        <v>100</v>
      </c>
    </row>
    <row r="33" spans="1:24" x14ac:dyDescent="0.2">
      <c r="A33" s="7">
        <v>22</v>
      </c>
      <c r="B33" s="12">
        <v>14.3</v>
      </c>
      <c r="C33" s="12">
        <v>29.05</v>
      </c>
      <c r="D33" s="12">
        <v>-14.75</v>
      </c>
      <c r="E33" s="13"/>
      <c r="F33" s="9" t="s">
        <v>76</v>
      </c>
      <c r="G33" s="14">
        <v>-961.71096878400795</v>
      </c>
      <c r="H33" s="9" t="s">
        <v>77</v>
      </c>
      <c r="I33" s="14">
        <v>-961.68694043102198</v>
      </c>
      <c r="J33" s="9" t="s">
        <v>78</v>
      </c>
      <c r="K33" s="14">
        <v>-961.73192850237297</v>
      </c>
      <c r="L33" s="13"/>
      <c r="M33" s="7">
        <v>22</v>
      </c>
      <c r="N33" s="15">
        <f t="shared" si="11"/>
        <v>15.078022363829556</v>
      </c>
      <c r="O33" s="15">
        <f t="shared" si="12"/>
        <v>28.230447019482639</v>
      </c>
      <c r="P33" s="15">
        <f t="shared" si="13"/>
        <v>-13.152424655653085</v>
      </c>
      <c r="Q33" s="16"/>
      <c r="R33" s="38">
        <f t="shared" si="14"/>
        <v>0.77802236382955492</v>
      </c>
      <c r="S33" s="39">
        <f t="shared" si="14"/>
        <v>0.81955298051736136</v>
      </c>
      <c r="T33" s="39">
        <f t="shared" si="14"/>
        <v>1.5975753443469145</v>
      </c>
      <c r="U33" s="8"/>
      <c r="V33">
        <f t="shared" si="10"/>
        <v>5.4407158309759085</v>
      </c>
      <c r="W33">
        <f t="shared" si="10"/>
        <v>2.8211806558256844</v>
      </c>
      <c r="X33">
        <f t="shared" si="10"/>
        <v>10.831019283707894</v>
      </c>
    </row>
    <row r="34" spans="1:24" x14ac:dyDescent="0.2">
      <c r="A34" s="7">
        <v>23</v>
      </c>
      <c r="B34" s="12">
        <v>30.71</v>
      </c>
      <c r="C34" s="12">
        <v>21.19</v>
      </c>
      <c r="D34" s="12">
        <v>9.52</v>
      </c>
      <c r="E34" s="13"/>
      <c r="F34" s="9" t="s">
        <v>79</v>
      </c>
      <c r="G34" s="14">
        <v>-1012.99924367959</v>
      </c>
      <c r="H34" s="9" t="s">
        <v>80</v>
      </c>
      <c r="I34" s="14">
        <v>-1012.95062327528</v>
      </c>
      <c r="J34" s="9" t="s">
        <v>81</v>
      </c>
      <c r="K34" s="14">
        <v>-1012.98199122236</v>
      </c>
      <c r="L34" s="13"/>
      <c r="M34" s="7">
        <v>23</v>
      </c>
      <c r="N34" s="15">
        <f t="shared" si="11"/>
        <v>30.509770850819464</v>
      </c>
      <c r="O34" s="15">
        <f t="shared" si="12"/>
        <v>19.683688176849628</v>
      </c>
      <c r="P34" s="15">
        <f t="shared" si="13"/>
        <v>10.826082673969834</v>
      </c>
      <c r="Q34" s="16"/>
      <c r="R34" s="38">
        <f t="shared" si="14"/>
        <v>0.20022914918053658</v>
      </c>
      <c r="S34" s="39">
        <f t="shared" si="14"/>
        <v>1.5063118231503729</v>
      </c>
      <c r="T34" s="39">
        <f t="shared" si="14"/>
        <v>1.3060826739698346</v>
      </c>
      <c r="U34" s="8"/>
      <c r="V34">
        <f t="shared" si="10"/>
        <v>0.65199983451819143</v>
      </c>
      <c r="W34">
        <f t="shared" si="10"/>
        <v>7.1085975608795318</v>
      </c>
      <c r="X34">
        <f t="shared" si="10"/>
        <v>13.719355819010866</v>
      </c>
    </row>
    <row r="35" spans="1:24" x14ac:dyDescent="0.2">
      <c r="A35" s="7">
        <v>24</v>
      </c>
      <c r="B35" s="12">
        <v>2.87</v>
      </c>
      <c r="C35" s="12">
        <v>16.96</v>
      </c>
      <c r="D35" s="12">
        <v>-14.1</v>
      </c>
      <c r="E35" s="13"/>
      <c r="F35" s="9" t="s">
        <v>82</v>
      </c>
      <c r="G35" s="14">
        <v>-2265.4948647067699</v>
      </c>
      <c r="H35" s="9" t="s">
        <v>83</v>
      </c>
      <c r="I35" s="14">
        <v>-2265.4910138238101</v>
      </c>
      <c r="J35" s="9" t="s">
        <v>84</v>
      </c>
      <c r="K35" s="14">
        <v>-2265.5161194801199</v>
      </c>
      <c r="L35" s="13"/>
      <c r="M35" s="7">
        <v>24</v>
      </c>
      <c r="N35" s="15">
        <f t="shared" si="11"/>
        <v>2.4164660566709024</v>
      </c>
      <c r="O35" s="15">
        <f t="shared" si="12"/>
        <v>15.75404055025683</v>
      </c>
      <c r="P35" s="15">
        <f t="shared" si="13"/>
        <v>-13.337574493585928</v>
      </c>
      <c r="Q35" s="16"/>
      <c r="R35" s="38">
        <f t="shared" si="14"/>
        <v>0.45353394332909769</v>
      </c>
      <c r="S35" s="39">
        <f t="shared" si="14"/>
        <v>1.2059594497431707</v>
      </c>
      <c r="T35" s="39">
        <f t="shared" si="14"/>
        <v>0.76242550641407192</v>
      </c>
      <c r="U35" s="8"/>
      <c r="V35">
        <f t="shared" si="10"/>
        <v>15.802576422616642</v>
      </c>
      <c r="W35">
        <f t="shared" si="10"/>
        <v>7.1106099631083177</v>
      </c>
      <c r="X35">
        <f t="shared" si="10"/>
        <v>5.4072730951352623</v>
      </c>
    </row>
    <row r="36" spans="1:24" x14ac:dyDescent="0.2">
      <c r="A36" s="7">
        <v>25</v>
      </c>
      <c r="B36" s="12">
        <v>2.66</v>
      </c>
      <c r="C36" s="12">
        <v>12.01</v>
      </c>
      <c r="D36" s="12">
        <v>-9.35</v>
      </c>
      <c r="E36" s="13"/>
      <c r="F36" s="9" t="s">
        <v>85</v>
      </c>
      <c r="G36" s="14">
        <v>-2191.8226236284499</v>
      </c>
      <c r="H36" s="9" t="s">
        <v>86</v>
      </c>
      <c r="I36" s="14">
        <v>-2191.81839707671</v>
      </c>
      <c r="J36" s="9" t="s">
        <v>87</v>
      </c>
      <c r="K36" s="14">
        <v>-2191.8366706766501</v>
      </c>
      <c r="L36" s="13"/>
      <c r="M36" s="7">
        <v>25</v>
      </c>
      <c r="N36" s="15">
        <f t="shared" si="11"/>
        <v>2.6522018256705704</v>
      </c>
      <c r="O36" s="15">
        <f t="shared" si="12"/>
        <v>11.466859535728149</v>
      </c>
      <c r="P36" s="15">
        <f t="shared" si="13"/>
        <v>-8.8146577100575776</v>
      </c>
      <c r="Q36" s="16"/>
      <c r="R36" s="38">
        <f t="shared" si="14"/>
        <v>7.7981743294297523E-3</v>
      </c>
      <c r="S36" s="39">
        <f t="shared" si="14"/>
        <v>0.54314046427185048</v>
      </c>
      <c r="T36" s="39">
        <f t="shared" si="14"/>
        <v>0.53534228994242206</v>
      </c>
      <c r="U36" s="8"/>
      <c r="V36">
        <f t="shared" si="10"/>
        <v>0.29316444847480272</v>
      </c>
      <c r="W36">
        <f t="shared" si="10"/>
        <v>4.5224018673759403</v>
      </c>
      <c r="X36">
        <f t="shared" si="10"/>
        <v>5.7255859886890059</v>
      </c>
    </row>
    <row r="37" spans="1:24" x14ac:dyDescent="0.2">
      <c r="A37" s="7">
        <v>26</v>
      </c>
      <c r="B37" s="12">
        <v>25.39</v>
      </c>
      <c r="C37" s="12">
        <v>0.19</v>
      </c>
      <c r="D37" s="12">
        <v>25.2</v>
      </c>
      <c r="E37" s="13"/>
      <c r="F37" s="9" t="s">
        <v>88</v>
      </c>
      <c r="G37" s="14">
        <v>-1127.2984424066999</v>
      </c>
      <c r="H37" s="9" t="s">
        <v>89</v>
      </c>
      <c r="I37" s="14">
        <v>-1127.26135423899</v>
      </c>
      <c r="J37" s="9" t="s">
        <v>90</v>
      </c>
      <c r="K37" s="14">
        <v>-1127.2615481168</v>
      </c>
      <c r="L37" s="13"/>
      <c r="M37" s="7">
        <v>26</v>
      </c>
      <c r="N37" s="15">
        <f t="shared" si="11"/>
        <v>23.273181582223678</v>
      </c>
      <c r="O37" s="15">
        <f t="shared" si="12"/>
        <v>0.12166018858007627</v>
      </c>
      <c r="P37" s="15">
        <f t="shared" si="13"/>
        <v>23.151521393643602</v>
      </c>
      <c r="Q37" s="16"/>
      <c r="R37" s="38">
        <f t="shared" si="14"/>
        <v>2.1168184177763223</v>
      </c>
      <c r="S37" s="39">
        <f t="shared" si="14"/>
        <v>6.8339811419923735E-2</v>
      </c>
      <c r="T37" s="39">
        <f t="shared" si="14"/>
        <v>2.0484786063563973</v>
      </c>
      <c r="U37" s="8"/>
      <c r="V37">
        <f t="shared" si="10"/>
        <v>8.3372131460272634</v>
      </c>
      <c r="W37">
        <f t="shared" si="10"/>
        <v>35.96832179995986</v>
      </c>
      <c r="X37">
        <f t="shared" si="10"/>
        <v>8.1288833585571325</v>
      </c>
    </row>
    <row r="38" spans="1:24" x14ac:dyDescent="0.2">
      <c r="A38" s="7">
        <v>27</v>
      </c>
      <c r="B38" s="12">
        <v>13.76</v>
      </c>
      <c r="C38" s="12">
        <v>2.39</v>
      </c>
      <c r="D38" s="12">
        <v>11.37</v>
      </c>
      <c r="E38" s="13"/>
      <c r="F38" s="9" t="s">
        <v>91</v>
      </c>
      <c r="G38" s="14">
        <v>-1209.19965880683</v>
      </c>
      <c r="H38" s="9" t="s">
        <v>92</v>
      </c>
      <c r="I38" s="14">
        <v>-1209.17622718286</v>
      </c>
      <c r="J38" s="9" t="s">
        <v>93</v>
      </c>
      <c r="K38" s="14">
        <v>-1209.1791341333101</v>
      </c>
      <c r="L38" s="13"/>
      <c r="M38" s="7">
        <v>27</v>
      </c>
      <c r="N38" s="15">
        <f t="shared" si="11"/>
        <v>14.703569172955387</v>
      </c>
      <c r="O38" s="15">
        <f t="shared" si="12"/>
        <v>1.8241393375028132</v>
      </c>
      <c r="P38" s="15">
        <f t="shared" si="13"/>
        <v>12.879429835452573</v>
      </c>
      <c r="Q38" s="16"/>
      <c r="R38" s="38">
        <f t="shared" si="14"/>
        <v>0.943569172955387</v>
      </c>
      <c r="S38" s="39">
        <f t="shared" si="14"/>
        <v>0.56586066249718692</v>
      </c>
      <c r="T38" s="39">
        <f t="shared" si="14"/>
        <v>1.5094298354525737</v>
      </c>
      <c r="U38" s="8"/>
      <c r="V38">
        <f t="shared" si="10"/>
        <v>6.8573341057804287</v>
      </c>
      <c r="W38">
        <f t="shared" si="10"/>
        <v>23.676178347162633</v>
      </c>
      <c r="X38">
        <f t="shared" si="10"/>
        <v>13.275548244965469</v>
      </c>
    </row>
    <row r="39" spans="1:24" x14ac:dyDescent="0.2">
      <c r="A39" s="7">
        <v>28</v>
      </c>
      <c r="B39" s="12">
        <v>29.06</v>
      </c>
      <c r="C39" s="12">
        <v>16.63</v>
      </c>
      <c r="D39" s="12">
        <v>12.43</v>
      </c>
      <c r="E39" s="13"/>
      <c r="F39" s="9" t="s">
        <v>94</v>
      </c>
      <c r="G39" s="14">
        <v>-1654.7632042796499</v>
      </c>
      <c r="H39" s="9" t="s">
        <v>95</v>
      </c>
      <c r="I39" s="14">
        <v>-1654.71843436213</v>
      </c>
      <c r="J39" s="9" t="s">
        <v>96</v>
      </c>
      <c r="K39" s="14">
        <v>-1654.7408380683901</v>
      </c>
      <c r="L39" s="13"/>
      <c r="M39" s="7">
        <v>28</v>
      </c>
      <c r="N39" s="15">
        <f t="shared" si="11"/>
        <v>28.093553394474981</v>
      </c>
      <c r="O39" s="15">
        <f t="shared" si="12"/>
        <v>14.058540933690091</v>
      </c>
      <c r="P39" s="15">
        <f t="shared" si="13"/>
        <v>14.035012460784889</v>
      </c>
      <c r="Q39" s="16"/>
      <c r="R39" s="38">
        <f t="shared" si="14"/>
        <v>0.96644660552501804</v>
      </c>
      <c r="S39" s="39">
        <f t="shared" si="14"/>
        <v>2.5714590663099077</v>
      </c>
      <c r="T39" s="39">
        <f t="shared" si="14"/>
        <v>1.6050124607848897</v>
      </c>
      <c r="U39" s="8"/>
      <c r="V39">
        <f t="shared" si="10"/>
        <v>3.3256937561081146</v>
      </c>
      <c r="W39">
        <f t="shared" si="10"/>
        <v>15.462772497353624</v>
      </c>
      <c r="X39">
        <f t="shared" si="10"/>
        <v>12.912409177674093</v>
      </c>
    </row>
    <row r="40" spans="1:24" x14ac:dyDescent="0.2">
      <c r="A40" s="7">
        <v>29</v>
      </c>
      <c r="B40" s="12">
        <v>14.95</v>
      </c>
      <c r="C40" s="12">
        <v>30.89</v>
      </c>
      <c r="D40" s="12">
        <v>-15.93</v>
      </c>
      <c r="E40" s="13"/>
      <c r="F40" s="9" t="s">
        <v>97</v>
      </c>
      <c r="G40" s="14">
        <v>-1655.9355002782499</v>
      </c>
      <c r="H40" s="9" t="s">
        <v>98</v>
      </c>
      <c r="I40" s="14">
        <v>-1655.91347172257</v>
      </c>
      <c r="J40" s="9" t="s">
        <v>99</v>
      </c>
      <c r="K40" s="14">
        <v>-1655.9611996977501</v>
      </c>
      <c r="L40" s="13"/>
      <c r="M40" s="7">
        <v>29</v>
      </c>
      <c r="N40" s="15">
        <f t="shared" si="11"/>
        <v>13.823130340211815</v>
      </c>
      <c r="O40" s="15">
        <f t="shared" si="12"/>
        <v>29.949762997344799</v>
      </c>
      <c r="P40" s="15">
        <f t="shared" si="13"/>
        <v>-16.126632657132983</v>
      </c>
      <c r="Q40" s="16"/>
      <c r="R40" s="38">
        <f t="shared" si="14"/>
        <v>1.1268696597881842</v>
      </c>
      <c r="S40" s="39">
        <f t="shared" si="14"/>
        <v>0.94023700265520205</v>
      </c>
      <c r="T40" s="39">
        <f t="shared" si="14"/>
        <v>0.19663265713298372</v>
      </c>
      <c r="U40" s="8"/>
      <c r="V40">
        <f t="shared" si="10"/>
        <v>7.5375896975798273</v>
      </c>
      <c r="W40">
        <f t="shared" si="10"/>
        <v>3.0438232523638784</v>
      </c>
      <c r="X40">
        <f t="shared" si="10"/>
        <v>1.2343544076144617</v>
      </c>
    </row>
    <row r="41" spans="1:24" x14ac:dyDescent="0.2">
      <c r="A41" s="7">
        <v>30</v>
      </c>
      <c r="B41" s="12">
        <v>9.8800000000000008</v>
      </c>
      <c r="C41" s="12">
        <v>17.22</v>
      </c>
      <c r="D41" s="12">
        <v>-7.34</v>
      </c>
      <c r="E41" s="13"/>
      <c r="F41" s="9" t="s">
        <v>100</v>
      </c>
      <c r="G41" s="14">
        <v>-1062.9503222257599</v>
      </c>
      <c r="H41" s="9" t="s">
        <v>101</v>
      </c>
      <c r="I41" s="14">
        <v>-1062.93225122588</v>
      </c>
      <c r="J41" s="9" t="s">
        <v>102</v>
      </c>
      <c r="K41" s="14">
        <v>-1062.9615792024599</v>
      </c>
      <c r="L41" s="13"/>
      <c r="M41" s="7">
        <v>30</v>
      </c>
      <c r="N41" s="15">
        <f t="shared" si="11"/>
        <v>11.339726051352647</v>
      </c>
      <c r="O41" s="15">
        <f t="shared" si="12"/>
        <v>18.403587087970489</v>
      </c>
      <c r="P41" s="15">
        <f t="shared" si="13"/>
        <v>-7.0638610366178423</v>
      </c>
      <c r="Q41" s="16"/>
      <c r="R41" s="38">
        <f t="shared" si="14"/>
        <v>1.4597260513526464</v>
      </c>
      <c r="S41" s="39">
        <f t="shared" si="14"/>
        <v>1.1835870879704906</v>
      </c>
      <c r="T41" s="39">
        <f t="shared" si="14"/>
        <v>0.2761389633821576</v>
      </c>
      <c r="U41" s="8"/>
      <c r="V41">
        <f t="shared" si="10"/>
        <v>14.774555175634072</v>
      </c>
      <c r="W41">
        <f t="shared" si="10"/>
        <v>6.8733280369947192</v>
      </c>
      <c r="X41">
        <f t="shared" si="10"/>
        <v>3.7621112177405664</v>
      </c>
    </row>
    <row r="42" spans="1:24" x14ac:dyDescent="0.2">
      <c r="A42" s="7">
        <v>31</v>
      </c>
      <c r="B42" s="12">
        <v>3.25</v>
      </c>
      <c r="C42" s="12">
        <v>13.34</v>
      </c>
      <c r="D42" s="12">
        <v>-10.08</v>
      </c>
      <c r="E42" s="13"/>
      <c r="F42" s="9" t="s">
        <v>103</v>
      </c>
      <c r="G42" s="14">
        <v>-1062.9503222257599</v>
      </c>
      <c r="H42" s="9" t="s">
        <v>104</v>
      </c>
      <c r="I42" s="14">
        <v>-1062.94472835076</v>
      </c>
      <c r="J42" s="9" t="s">
        <v>105</v>
      </c>
      <c r="K42" s="14">
        <v>-1062.9659351875</v>
      </c>
      <c r="L42" s="13"/>
      <c r="M42" s="7">
        <v>31</v>
      </c>
      <c r="N42" s="15">
        <f t="shared" si="11"/>
        <v>3.510210308575743</v>
      </c>
      <c r="O42" s="15">
        <f t="shared" si="12"/>
        <v>13.307493810286569</v>
      </c>
      <c r="P42" s="15">
        <f t="shared" si="13"/>
        <v>-9.797283501710826</v>
      </c>
      <c r="Q42" s="16"/>
      <c r="R42" s="38">
        <f t="shared" si="14"/>
        <v>0.26021030857574301</v>
      </c>
      <c r="S42" s="39">
        <f t="shared" si="14"/>
        <v>3.2506189713430444E-2</v>
      </c>
      <c r="T42" s="39">
        <f t="shared" si="14"/>
        <v>0.28271649828917411</v>
      </c>
      <c r="U42" s="8"/>
      <c r="V42">
        <f t="shared" si="10"/>
        <v>8.0064710330997855</v>
      </c>
      <c r="W42">
        <f t="shared" si="10"/>
        <v>0.24367458555794938</v>
      </c>
      <c r="X42">
        <f t="shared" si="10"/>
        <v>2.8047271655672037</v>
      </c>
    </row>
    <row r="43" spans="1:24" x14ac:dyDescent="0.2">
      <c r="A43" s="7">
        <v>32</v>
      </c>
      <c r="B43" s="12">
        <v>19.16</v>
      </c>
      <c r="C43" s="12">
        <v>64.569999999999993</v>
      </c>
      <c r="D43" s="12">
        <v>-45.4</v>
      </c>
      <c r="E43" s="13"/>
      <c r="F43" s="9" t="s">
        <v>106</v>
      </c>
      <c r="G43" s="14">
        <v>-997.70151750812499</v>
      </c>
      <c r="H43" s="9" t="s">
        <v>107</v>
      </c>
      <c r="I43" s="14">
        <v>-997.66664542937701</v>
      </c>
      <c r="J43" s="9" t="s">
        <v>108</v>
      </c>
      <c r="K43" s="14">
        <v>-997.76549485368105</v>
      </c>
      <c r="L43" s="13"/>
      <c r="M43" s="7">
        <v>32</v>
      </c>
      <c r="N43" s="15">
        <f t="shared" si="11"/>
        <v>21.882564466336596</v>
      </c>
      <c r="O43" s="15">
        <f t="shared" si="12"/>
        <v>62.028963499016143</v>
      </c>
      <c r="P43" s="15">
        <f t="shared" si="13"/>
        <v>-40.146399032679547</v>
      </c>
      <c r="Q43" s="16"/>
      <c r="R43" s="38">
        <f t="shared" si="14"/>
        <v>2.7225644663365962</v>
      </c>
      <c r="S43" s="39">
        <f t="shared" si="14"/>
        <v>2.54103650098385</v>
      </c>
      <c r="T43" s="39">
        <f t="shared" si="14"/>
        <v>5.2536009673204518</v>
      </c>
      <c r="U43" s="8"/>
      <c r="V43">
        <f t="shared" si="10"/>
        <v>14.209626651026074</v>
      </c>
      <c r="W43">
        <f t="shared" si="10"/>
        <v>3.9353205838374636</v>
      </c>
      <c r="X43">
        <f t="shared" si="10"/>
        <v>11.571808298062669</v>
      </c>
    </row>
    <row r="44" spans="1:24" x14ac:dyDescent="0.2">
      <c r="A44" s="7">
        <v>33</v>
      </c>
      <c r="B44" s="12">
        <v>1.26</v>
      </c>
      <c r="C44" s="12">
        <v>7.83</v>
      </c>
      <c r="D44" s="12">
        <v>-6.57</v>
      </c>
      <c r="E44" s="13"/>
      <c r="F44" s="9" t="s">
        <v>109</v>
      </c>
      <c r="G44" s="14">
        <v>-272.83333324756001</v>
      </c>
      <c r="H44" s="9" t="s">
        <v>110</v>
      </c>
      <c r="I44" s="14">
        <v>-272.83015531820598</v>
      </c>
      <c r="J44" s="9" t="s">
        <v>111</v>
      </c>
      <c r="K44" s="14">
        <v>-272.84137991146201</v>
      </c>
      <c r="L44" s="13"/>
      <c r="M44" s="7">
        <v>33</v>
      </c>
      <c r="N44" s="15">
        <f t="shared" si="11"/>
        <v>1.9941812032905968</v>
      </c>
      <c r="O44" s="15">
        <f t="shared" si="12"/>
        <v>7.0435401143883896</v>
      </c>
      <c r="P44" s="15">
        <f t="shared" si="13"/>
        <v>-5.0493589110977934</v>
      </c>
      <c r="Q44" s="16"/>
      <c r="R44" s="38">
        <f t="shared" si="14"/>
        <v>0.73418120329059677</v>
      </c>
      <c r="S44" s="39">
        <f t="shared" si="14"/>
        <v>0.78645988561161051</v>
      </c>
      <c r="T44" s="39">
        <f t="shared" si="14"/>
        <v>1.5206410889022068</v>
      </c>
      <c r="U44" s="8"/>
      <c r="V44">
        <f t="shared" si="10"/>
        <v>58.268349467507683</v>
      </c>
      <c r="W44">
        <f t="shared" si="10"/>
        <v>10.044187555703838</v>
      </c>
      <c r="X44">
        <f t="shared" si="10"/>
        <v>23.145222053306039</v>
      </c>
    </row>
    <row r="45" spans="1:24" x14ac:dyDescent="0.2">
      <c r="A45" s="7">
        <v>34</v>
      </c>
      <c r="B45" s="12">
        <v>29.15</v>
      </c>
      <c r="C45" s="12">
        <v>2.91</v>
      </c>
      <c r="D45" s="12">
        <v>26.24</v>
      </c>
      <c r="E45" s="13"/>
      <c r="F45" s="9" t="s">
        <v>112</v>
      </c>
      <c r="G45" s="14">
        <v>-861.38805728795296</v>
      </c>
      <c r="H45" s="9" t="s">
        <v>113</v>
      </c>
      <c r="I45" s="14">
        <v>-861.33842912951104</v>
      </c>
      <c r="J45" s="9" t="s">
        <v>114</v>
      </c>
      <c r="K45" s="14">
        <v>-861.343943866838</v>
      </c>
      <c r="L45" s="13"/>
      <c r="M45" s="7">
        <v>34</v>
      </c>
      <c r="N45" s="15">
        <f t="shared" si="11"/>
        <v>31.142146251139557</v>
      </c>
      <c r="O45" s="15">
        <f t="shared" si="12"/>
        <v>3.4605506584303027</v>
      </c>
      <c r="P45" s="15">
        <f t="shared" si="13"/>
        <v>27.681595592709254</v>
      </c>
      <c r="Q45" s="16"/>
      <c r="R45" s="38">
        <f t="shared" si="14"/>
        <v>1.9921462511395589</v>
      </c>
      <c r="S45" s="39">
        <f t="shared" si="14"/>
        <v>0.5505506584303026</v>
      </c>
      <c r="T45" s="39">
        <f t="shared" si="14"/>
        <v>1.4415955927092554</v>
      </c>
      <c r="U45" s="8"/>
      <c r="V45">
        <f t="shared" si="10"/>
        <v>6.8341209301528609</v>
      </c>
      <c r="W45">
        <f t="shared" si="10"/>
        <v>18.919266612725174</v>
      </c>
      <c r="X45">
        <f t="shared" si="10"/>
        <v>5.4938856429468581</v>
      </c>
    </row>
    <row r="46" spans="1:24" x14ac:dyDescent="0.2">
      <c r="A46" s="7">
        <v>35</v>
      </c>
      <c r="B46" s="12">
        <v>18.309999999999999</v>
      </c>
      <c r="C46" s="12">
        <v>-1.41</v>
      </c>
      <c r="D46" s="12">
        <v>19.72</v>
      </c>
      <c r="E46" s="13"/>
      <c r="F46" s="9" t="s">
        <v>114</v>
      </c>
      <c r="G46" s="14">
        <v>-861.343943866838</v>
      </c>
      <c r="H46" s="9" t="s">
        <v>115</v>
      </c>
      <c r="I46" s="14">
        <v>-861.31791340375196</v>
      </c>
      <c r="J46" s="9" t="s">
        <v>116</v>
      </c>
      <c r="K46" s="14">
        <v>-820.87873884962301</v>
      </c>
      <c r="L46" s="13"/>
      <c r="M46" s="7">
        <v>35</v>
      </c>
      <c r="N46" s="15">
        <f t="shared" si="11"/>
        <v>16.334365687963242</v>
      </c>
      <c r="O46" s="15">
        <f>(I46-K46-K47)*627.50960803</f>
        <v>-1.690126941623699</v>
      </c>
      <c r="P46" s="15">
        <f>(K46+K47-G46)*627.50960803</f>
        <v>18.024492629578024</v>
      </c>
      <c r="Q46" s="16"/>
      <c r="R46" s="38">
        <f t="shared" si="14"/>
        <v>1.9756343120367568</v>
      </c>
      <c r="S46" s="39">
        <f t="shared" si="14"/>
        <v>0.28012694162369911</v>
      </c>
      <c r="T46" s="39">
        <f t="shared" si="14"/>
        <v>1.695507370421975</v>
      </c>
      <c r="U46" s="8"/>
      <c r="V46">
        <f t="shared" si="10"/>
        <v>10.78991978174089</v>
      </c>
      <c r="W46">
        <f t="shared" si="10"/>
        <v>19.867158980404191</v>
      </c>
      <c r="X46">
        <f t="shared" si="10"/>
        <v>8.5979075579207649</v>
      </c>
    </row>
    <row r="47" spans="1:24" x14ac:dyDescent="0.2">
      <c r="A47" s="8"/>
      <c r="B47" s="8"/>
      <c r="C47" s="8"/>
      <c r="D47" s="8"/>
      <c r="E47" s="8"/>
      <c r="F47" s="11"/>
      <c r="G47" s="19"/>
      <c r="H47" s="11"/>
      <c r="I47" s="11"/>
      <c r="J47" s="9" t="s">
        <v>117</v>
      </c>
      <c r="K47" s="14">
        <v>-40.436481165979998</v>
      </c>
      <c r="L47" s="20"/>
      <c r="M47" s="8"/>
      <c r="N47" s="21"/>
      <c r="R47" s="41"/>
      <c r="U47" s="8"/>
    </row>
    <row r="48" spans="1:24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14"/>
      <c r="L48" s="8"/>
      <c r="M48" s="8"/>
      <c r="N48" s="21"/>
      <c r="U48" s="8"/>
    </row>
    <row r="49" spans="1:22" ht="19" x14ac:dyDescent="0.25">
      <c r="A49" s="8"/>
      <c r="B49" s="8"/>
      <c r="C49" s="8"/>
      <c r="D49" s="8"/>
      <c r="E49" s="8"/>
      <c r="F49" s="8"/>
      <c r="G49" s="14"/>
      <c r="H49" s="8"/>
      <c r="I49" s="14"/>
      <c r="J49" s="8"/>
      <c r="K49" s="14"/>
      <c r="L49" s="8"/>
      <c r="M49" s="8"/>
      <c r="N49" s="21"/>
      <c r="Q49" s="22" t="s">
        <v>118</v>
      </c>
      <c r="R49" s="39">
        <f>AVERAGE(R7:R46,R7:S46,T7:T46)</f>
        <v>1.6194043512682301</v>
      </c>
      <c r="U49" s="22" t="s">
        <v>131</v>
      </c>
      <c r="V49" s="15">
        <f>AVERAGE(V7:X46)</f>
        <v>15.47238481444157</v>
      </c>
    </row>
    <row r="50" spans="1:22" ht="19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Q50" s="23" t="s">
        <v>119</v>
      </c>
      <c r="R50" s="39">
        <f>MAX(R7:R46,R7:S46,T7:T46)</f>
        <v>11.320519447153199</v>
      </c>
      <c r="U50" s="23" t="s">
        <v>119</v>
      </c>
      <c r="V50" s="15">
        <f>MAX(V7:X46)</f>
        <v>159.95697859047098</v>
      </c>
    </row>
    <row r="51" spans="1:22" x14ac:dyDescent="0.2">
      <c r="Q51" s="21" t="s">
        <v>120</v>
      </c>
      <c r="R51" s="39">
        <f>STDEV(R7:R46,R7:S46,T7:T46)</f>
        <v>1.839670939308605</v>
      </c>
      <c r="U51" s="21" t="s">
        <v>120</v>
      </c>
      <c r="V51" s="15">
        <f>STDEV(V7:X46)</f>
        <v>22.529319158547523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90E49-A9B1-CF4E-BFA4-7BE7EC608313}">
  <dimension ref="A1:Y51"/>
  <sheetViews>
    <sheetView topLeftCell="F32" workbookViewId="0">
      <selection activeCell="A14" sqref="A14:XFD15"/>
    </sheetView>
  </sheetViews>
  <sheetFormatPr baseColWidth="10" defaultRowHeight="16" x14ac:dyDescent="0.2"/>
  <cols>
    <col min="7" max="7" width="20" customWidth="1"/>
    <col min="9" max="9" width="20.33203125" customWidth="1"/>
    <col min="11" max="11" width="19.33203125" customWidth="1"/>
    <col min="17" max="17" width="22" customWidth="1"/>
    <col min="18" max="20" width="10.83203125" style="42"/>
    <col min="22" max="22" width="12.83203125" customWidth="1"/>
    <col min="23" max="23" width="12.5" customWidth="1"/>
    <col min="24" max="24" width="15.5" customWidth="1"/>
  </cols>
  <sheetData>
    <row r="1" spans="1:25" ht="26" x14ac:dyDescent="0.3">
      <c r="A1" s="1" t="s">
        <v>0</v>
      </c>
      <c r="B1" s="1"/>
      <c r="C1" s="2" t="s">
        <v>1</v>
      </c>
      <c r="D1" s="2"/>
      <c r="E1" s="2"/>
      <c r="F1" s="3"/>
      <c r="G1" s="4"/>
      <c r="H1" s="2"/>
      <c r="I1" s="3"/>
      <c r="J1" s="3"/>
      <c r="K1" s="3"/>
      <c r="L1" s="3"/>
      <c r="M1" s="3"/>
      <c r="N1" s="3"/>
      <c r="O1" s="3"/>
      <c r="P1" s="3"/>
      <c r="Q1" s="3"/>
      <c r="R1" s="34"/>
      <c r="S1" s="34"/>
      <c r="T1" s="34"/>
      <c r="U1" s="3"/>
      <c r="V1" s="28"/>
      <c r="W1" s="28"/>
      <c r="X1" s="28"/>
    </row>
    <row r="2" spans="1:25" ht="19" x14ac:dyDescent="0.25">
      <c r="A2" s="4"/>
      <c r="B2" s="4"/>
      <c r="C2" s="2" t="s">
        <v>2</v>
      </c>
      <c r="D2" s="2"/>
      <c r="E2" s="2"/>
      <c r="F2" s="2" t="s">
        <v>3</v>
      </c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4"/>
      <c r="S2" s="34"/>
      <c r="T2" s="34"/>
      <c r="U2" s="3"/>
      <c r="V2" s="28"/>
      <c r="W2" s="28"/>
      <c r="X2" s="28"/>
    </row>
    <row r="3" spans="1:25" ht="19" x14ac:dyDescent="0.25">
      <c r="A3" s="5" t="s">
        <v>121</v>
      </c>
      <c r="B3" s="4"/>
      <c r="C3" s="2"/>
      <c r="D3" s="33" t="s">
        <v>135</v>
      </c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4"/>
      <c r="S3" s="34"/>
      <c r="T3" s="34"/>
      <c r="U3" s="3"/>
      <c r="V3" s="29"/>
      <c r="W3" s="29"/>
      <c r="X3" s="29"/>
    </row>
    <row r="4" spans="1:25" ht="19" x14ac:dyDescent="0.25">
      <c r="A4" s="5"/>
      <c r="B4" s="5"/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35"/>
      <c r="S4" s="35"/>
      <c r="T4" s="35"/>
      <c r="U4" s="5"/>
      <c r="V4" s="29"/>
      <c r="W4" s="29"/>
      <c r="X4" s="29"/>
    </row>
    <row r="5" spans="1:25" ht="19" x14ac:dyDescent="0.25">
      <c r="A5" s="5" t="s">
        <v>4</v>
      </c>
      <c r="B5" s="5"/>
      <c r="C5" s="5"/>
      <c r="D5" s="3"/>
      <c r="E5" s="3"/>
      <c r="F5" s="5" t="s">
        <v>136</v>
      </c>
      <c r="G5" s="5"/>
      <c r="H5" s="5"/>
      <c r="I5" s="5"/>
      <c r="J5" s="5"/>
      <c r="K5" s="3"/>
      <c r="L5" s="3"/>
      <c r="M5" s="24" t="s">
        <v>137</v>
      </c>
      <c r="N5" s="5"/>
      <c r="O5" s="5"/>
      <c r="P5" s="5"/>
      <c r="Q5" s="5"/>
      <c r="R5" s="36" t="s">
        <v>5</v>
      </c>
      <c r="S5" s="34"/>
      <c r="T5" s="34"/>
      <c r="U5" s="3"/>
      <c r="V5" s="30" t="s">
        <v>134</v>
      </c>
      <c r="W5" s="28"/>
      <c r="X5" s="28"/>
    </row>
    <row r="6" spans="1:25" x14ac:dyDescent="0.2">
      <c r="A6" s="7" t="s">
        <v>6</v>
      </c>
      <c r="B6" s="7" t="s">
        <v>7</v>
      </c>
      <c r="C6" s="4" t="s">
        <v>8</v>
      </c>
      <c r="D6" s="4" t="s">
        <v>9</v>
      </c>
      <c r="E6" s="8"/>
      <c r="F6" s="9" t="s">
        <v>10</v>
      </c>
      <c r="G6" s="10"/>
      <c r="H6" s="7" t="s">
        <v>11</v>
      </c>
      <c r="I6" s="10"/>
      <c r="J6" s="7" t="s">
        <v>12</v>
      </c>
      <c r="K6" s="10"/>
      <c r="L6" s="8"/>
      <c r="M6" s="7" t="s">
        <v>6</v>
      </c>
      <c r="N6" s="7" t="s">
        <v>7</v>
      </c>
      <c r="O6" s="7" t="s">
        <v>8</v>
      </c>
      <c r="P6" s="7" t="s">
        <v>9</v>
      </c>
      <c r="Q6" s="8"/>
      <c r="R6" s="26" t="s">
        <v>7</v>
      </c>
      <c r="S6" s="25" t="s">
        <v>8</v>
      </c>
      <c r="T6" s="25" t="s">
        <v>9</v>
      </c>
      <c r="U6" s="11"/>
      <c r="V6" s="31" t="s">
        <v>7</v>
      </c>
      <c r="W6" s="21" t="s">
        <v>8</v>
      </c>
      <c r="X6" s="21" t="s">
        <v>9</v>
      </c>
    </row>
    <row r="7" spans="1:25" x14ac:dyDescent="0.2">
      <c r="A7" s="7">
        <v>1</v>
      </c>
      <c r="B7" s="12">
        <v>26.03</v>
      </c>
      <c r="C7" s="12">
        <v>15.4</v>
      </c>
      <c r="D7" s="12">
        <v>10.63</v>
      </c>
      <c r="E7" s="13"/>
      <c r="F7" s="9" t="s">
        <v>13</v>
      </c>
      <c r="G7" s="14">
        <v>-1859.53530196563</v>
      </c>
      <c r="H7" s="9" t="s">
        <v>14</v>
      </c>
      <c r="I7" s="14">
        <v>-1859.4924737859201</v>
      </c>
      <c r="J7" s="9" t="s">
        <v>15</v>
      </c>
      <c r="K7" s="14">
        <v>-1859.5177322131201</v>
      </c>
      <c r="L7" s="13"/>
      <c r="M7" s="7">
        <v>1</v>
      </c>
      <c r="N7" s="15">
        <f t="shared" ref="N7:N16" si="0">(I7-G7)*627.50960803</f>
        <v>26.875094262389069</v>
      </c>
      <c r="O7" s="15">
        <f t="shared" ref="O7:O13" si="1">(I7-K7)*627.50960803</f>
        <v>15.849905751735653</v>
      </c>
      <c r="P7" s="15">
        <f t="shared" ref="P7:P13" si="2">(K7-G7)*627.50960803</f>
        <v>11.025188510653416</v>
      </c>
      <c r="Q7" s="16"/>
      <c r="R7" s="38">
        <f t="shared" ref="R7:T16" si="3">ABS(N7-B7)</f>
        <v>0.84509426238906826</v>
      </c>
      <c r="S7" s="39">
        <f t="shared" si="3"/>
        <v>0.44990575173565261</v>
      </c>
      <c r="T7" s="39">
        <f t="shared" si="3"/>
        <v>0.39518851065341565</v>
      </c>
      <c r="U7" s="8"/>
      <c r="V7">
        <f>ABS(R7/B7)*100</f>
        <v>3.2466164517444036</v>
      </c>
      <c r="W7">
        <f t="shared" ref="W7:X16" si="4">ABS(S7/C7)*100</f>
        <v>2.9214659203613809</v>
      </c>
      <c r="X7">
        <f t="shared" si="4"/>
        <v>3.717671784133731</v>
      </c>
      <c r="Y7" s="15"/>
    </row>
    <row r="8" spans="1:25" x14ac:dyDescent="0.2">
      <c r="A8" s="7">
        <v>2</v>
      </c>
      <c r="B8" s="12">
        <v>5.58</v>
      </c>
      <c r="C8" s="12">
        <v>22.11</v>
      </c>
      <c r="D8" s="12">
        <v>-16.53</v>
      </c>
      <c r="E8" s="13"/>
      <c r="F8" s="9" t="s">
        <v>16</v>
      </c>
      <c r="G8" s="14">
        <v>-1690.05794342176</v>
      </c>
      <c r="H8" s="9" t="s">
        <v>17</v>
      </c>
      <c r="I8" s="14">
        <v>-1690.0476538816399</v>
      </c>
      <c r="J8" s="9" t="s">
        <v>18</v>
      </c>
      <c r="K8" s="14">
        <v>-1690.0842548268799</v>
      </c>
      <c r="L8" s="13"/>
      <c r="M8" s="7">
        <v>2</v>
      </c>
      <c r="N8" s="15">
        <f t="shared" si="0"/>
        <v>6.4567852875628597</v>
      </c>
      <c r="O8" s="15">
        <f t="shared" si="1"/>
        <v>22.96744480109551</v>
      </c>
      <c r="P8" s="15">
        <f t="shared" si="2"/>
        <v>-16.510659513532648</v>
      </c>
      <c r="Q8" s="16"/>
      <c r="R8" s="38">
        <f t="shared" si="3"/>
        <v>0.87678528756285967</v>
      </c>
      <c r="S8" s="39">
        <f t="shared" si="3"/>
        <v>0.85744480109551091</v>
      </c>
      <c r="T8" s="39">
        <f t="shared" si="3"/>
        <v>1.9340486467353202E-2</v>
      </c>
      <c r="U8" s="8"/>
      <c r="V8">
        <f t="shared" ref="V8:V16" si="5">ABS(R8/B8)*100</f>
        <v>15.712997984997484</v>
      </c>
      <c r="W8">
        <f t="shared" si="4"/>
        <v>3.8780859389213522</v>
      </c>
      <c r="X8">
        <f t="shared" si="4"/>
        <v>0.11700233797551846</v>
      </c>
      <c r="Y8" s="15"/>
    </row>
    <row r="9" spans="1:25" x14ac:dyDescent="0.2">
      <c r="A9" s="7">
        <v>3</v>
      </c>
      <c r="B9" s="12">
        <v>0.91</v>
      </c>
      <c r="C9" s="12">
        <v>27.21</v>
      </c>
      <c r="D9" s="12">
        <v>-26.3</v>
      </c>
      <c r="E9" s="13"/>
      <c r="F9" s="9" t="s">
        <v>19</v>
      </c>
      <c r="G9" s="14">
        <v>-1269.9602025643801</v>
      </c>
      <c r="H9" s="9" t="s">
        <v>20</v>
      </c>
      <c r="I9" s="14">
        <v>-1269.95823101786</v>
      </c>
      <c r="J9" s="9" t="s">
        <v>21</v>
      </c>
      <c r="K9" s="14">
        <v>-1269.99976027854</v>
      </c>
      <c r="L9" s="13"/>
      <c r="M9" s="7">
        <v>3</v>
      </c>
      <c r="N9" s="15">
        <f t="shared" si="0"/>
        <v>1.2371643840116069</v>
      </c>
      <c r="O9" s="15">
        <f t="shared" si="1"/>
        <v>26.060010091025056</v>
      </c>
      <c r="P9" s="15">
        <f t="shared" si="2"/>
        <v>-24.82284570701345</v>
      </c>
      <c r="Q9" s="16"/>
      <c r="R9" s="38">
        <f t="shared" si="3"/>
        <v>0.32716438401160686</v>
      </c>
      <c r="S9" s="39">
        <f t="shared" si="3"/>
        <v>1.1499899089749448</v>
      </c>
      <c r="T9" s="39">
        <f t="shared" si="3"/>
        <v>1.4771542929865511</v>
      </c>
      <c r="U9" s="8"/>
      <c r="V9">
        <f t="shared" si="5"/>
        <v>35.952130111165587</v>
      </c>
      <c r="W9">
        <f t="shared" si="4"/>
        <v>4.2263502718667576</v>
      </c>
      <c r="X9">
        <f t="shared" si="4"/>
        <v>5.6165562470971517</v>
      </c>
      <c r="Y9" s="15"/>
    </row>
    <row r="10" spans="1:25" x14ac:dyDescent="0.2">
      <c r="A10" s="7">
        <v>4</v>
      </c>
      <c r="B10" s="12">
        <v>1.49</v>
      </c>
      <c r="C10" s="12">
        <v>8.85</v>
      </c>
      <c r="D10" s="12">
        <v>-7.37</v>
      </c>
      <c r="E10" s="13"/>
      <c r="F10" s="9" t="s">
        <v>22</v>
      </c>
      <c r="G10" s="14">
        <v>-1231.95375732709</v>
      </c>
      <c r="H10" s="9" t="s">
        <v>23</v>
      </c>
      <c r="I10" s="14">
        <v>-1231.9500104628301</v>
      </c>
      <c r="J10" s="9" t="s">
        <v>24</v>
      </c>
      <c r="K10" s="14">
        <v>-1231.96305506832</v>
      </c>
      <c r="L10" s="13"/>
      <c r="M10" s="7">
        <v>4</v>
      </c>
      <c r="N10" s="15">
        <f t="shared" si="0"/>
        <v>2.351193323095226</v>
      </c>
      <c r="O10" s="15">
        <f t="shared" si="1"/>
        <v>8.1856152779326639</v>
      </c>
      <c r="P10" s="15">
        <f t="shared" si="2"/>
        <v>-5.8344219548374374</v>
      </c>
      <c r="Q10" s="16"/>
      <c r="R10" s="38">
        <f t="shared" si="3"/>
        <v>0.861193323095226</v>
      </c>
      <c r="S10" s="39">
        <f t="shared" si="3"/>
        <v>0.66438472206733579</v>
      </c>
      <c r="T10" s="39">
        <f t="shared" si="3"/>
        <v>1.5355780451625627</v>
      </c>
      <c r="U10" s="8"/>
      <c r="V10">
        <f t="shared" si="5"/>
        <v>57.798209603706439</v>
      </c>
      <c r="W10">
        <f t="shared" si="4"/>
        <v>7.507172000760856</v>
      </c>
      <c r="X10">
        <f t="shared" si="4"/>
        <v>20.835523000848884</v>
      </c>
      <c r="Y10" s="15"/>
    </row>
    <row r="11" spans="1:25" x14ac:dyDescent="0.2">
      <c r="A11" s="7">
        <v>5</v>
      </c>
      <c r="B11" s="12">
        <v>4.47</v>
      </c>
      <c r="C11" s="12">
        <v>22.77</v>
      </c>
      <c r="D11" s="12">
        <v>-18.29</v>
      </c>
      <c r="E11" s="13"/>
      <c r="F11" s="9" t="s">
        <v>25</v>
      </c>
      <c r="G11" s="14">
        <v>-2745.3328297666699</v>
      </c>
      <c r="H11" s="9" t="s">
        <v>26</v>
      </c>
      <c r="I11" s="14">
        <v>-2745.3257449766502</v>
      </c>
      <c r="J11" s="9" t="s">
        <v>27</v>
      </c>
      <c r="K11" s="14">
        <v>-2745.3694208095699</v>
      </c>
      <c r="L11" s="13"/>
      <c r="M11" s="7">
        <v>5</v>
      </c>
      <c r="N11" s="15">
        <f t="shared" si="0"/>
        <v>4.4457738082302365</v>
      </c>
      <c r="O11" s="15">
        <f t="shared" si="1"/>
        <v>27.407004795817894</v>
      </c>
      <c r="P11" s="15">
        <f t="shared" si="2"/>
        <v>-22.961230987587658</v>
      </c>
      <c r="Q11" s="16"/>
      <c r="R11" s="38">
        <f t="shared" si="3"/>
        <v>2.4226191769763261E-2</v>
      </c>
      <c r="S11" s="39">
        <f t="shared" si="3"/>
        <v>4.6370047958178944</v>
      </c>
      <c r="T11" s="39">
        <f t="shared" si="3"/>
        <v>4.6712309875876592</v>
      </c>
      <c r="U11" s="8"/>
      <c r="V11">
        <f t="shared" si="5"/>
        <v>0.54197297024078883</v>
      </c>
      <c r="W11">
        <f t="shared" si="4"/>
        <v>20.364535774342972</v>
      </c>
      <c r="X11">
        <f t="shared" si="4"/>
        <v>25.539808570736245</v>
      </c>
      <c r="Y11" s="15"/>
    </row>
    <row r="12" spans="1:25" x14ac:dyDescent="0.2">
      <c r="A12" s="7">
        <v>6</v>
      </c>
      <c r="B12" s="12">
        <v>15.77</v>
      </c>
      <c r="C12" s="12">
        <v>14.25</v>
      </c>
      <c r="D12" s="12">
        <v>1.52</v>
      </c>
      <c r="E12" s="13"/>
      <c r="F12" s="9" t="s">
        <v>28</v>
      </c>
      <c r="G12" s="14">
        <v>-2597.45390909444</v>
      </c>
      <c r="H12" s="9" t="s">
        <v>29</v>
      </c>
      <c r="I12" s="14">
        <v>-2597.4295239214698</v>
      </c>
      <c r="J12" s="9" t="s">
        <v>30</v>
      </c>
      <c r="K12" s="14">
        <v>-2597.4524495251499</v>
      </c>
      <c r="L12" s="13"/>
      <c r="M12" s="7">
        <v>6</v>
      </c>
      <c r="N12" s="15">
        <f t="shared" si="0"/>
        <v>15.301930332237474</v>
      </c>
      <c r="O12" s="15">
        <f t="shared" si="1"/>
        <v>14.38603657911974</v>
      </c>
      <c r="P12" s="15">
        <f t="shared" si="2"/>
        <v>0.91589375311773369</v>
      </c>
      <c r="Q12" s="16"/>
      <c r="R12" s="38">
        <f t="shared" si="3"/>
        <v>0.46806966776252601</v>
      </c>
      <c r="S12" s="39">
        <f t="shared" si="3"/>
        <v>0.13603657911973954</v>
      </c>
      <c r="T12" s="39">
        <f t="shared" si="3"/>
        <v>0.60410624688226633</v>
      </c>
      <c r="U12" s="8"/>
      <c r="V12">
        <f t="shared" si="5"/>
        <v>2.9681018881580599</v>
      </c>
      <c r="W12">
        <f t="shared" si="4"/>
        <v>0.95464266048940027</v>
      </c>
      <c r="X12">
        <f t="shared" si="4"/>
        <v>39.743832031728047</v>
      </c>
      <c r="Y12" s="15"/>
    </row>
    <row r="13" spans="1:25" x14ac:dyDescent="0.2">
      <c r="A13" s="7">
        <v>7</v>
      </c>
      <c r="B13" s="12">
        <v>27.94</v>
      </c>
      <c r="C13" s="12">
        <v>18.47</v>
      </c>
      <c r="D13" s="12">
        <v>9.4700000000000006</v>
      </c>
      <c r="E13" s="13"/>
      <c r="F13" s="9" t="s">
        <v>30</v>
      </c>
      <c r="G13" s="14">
        <v>-2597.4524495251499</v>
      </c>
      <c r="H13" s="9" t="s">
        <v>31</v>
      </c>
      <c r="I13" s="14">
        <v>-2597.4112943350501</v>
      </c>
      <c r="J13" s="9" t="s">
        <v>32</v>
      </c>
      <c r="K13" s="14">
        <v>-2597.4407753669202</v>
      </c>
      <c r="L13" s="13"/>
      <c r="M13" s="7">
        <v>7</v>
      </c>
      <c r="N13" s="15">
        <f t="shared" si="0"/>
        <v>25.825277207890352</v>
      </c>
      <c r="O13" s="15">
        <f t="shared" si="1"/>
        <v>18.499630753120805</v>
      </c>
      <c r="P13" s="15">
        <f t="shared" si="2"/>
        <v>7.325646454769549</v>
      </c>
      <c r="Q13" s="16"/>
      <c r="R13" s="38">
        <f t="shared" si="3"/>
        <v>2.1147227921096494</v>
      </c>
      <c r="S13" s="39">
        <f t="shared" si="3"/>
        <v>2.9630753120805764E-2</v>
      </c>
      <c r="T13" s="39">
        <f t="shared" si="3"/>
        <v>2.1443535452304516</v>
      </c>
      <c r="U13" s="8"/>
      <c r="V13">
        <f t="shared" si="5"/>
        <v>7.5688002580875064</v>
      </c>
      <c r="W13">
        <f t="shared" si="4"/>
        <v>0.16042638397837447</v>
      </c>
      <c r="X13">
        <f t="shared" si="4"/>
        <v>22.643648840870657</v>
      </c>
      <c r="Y13" s="15"/>
    </row>
    <row r="14" spans="1:25" x14ac:dyDescent="0.2">
      <c r="A14" s="7"/>
      <c r="B14" s="12"/>
      <c r="C14" s="12"/>
      <c r="D14" s="12"/>
      <c r="E14" s="13"/>
      <c r="F14" s="26"/>
      <c r="G14" s="14"/>
      <c r="H14" s="26"/>
      <c r="I14" s="14"/>
      <c r="J14" s="9"/>
      <c r="K14" s="14"/>
      <c r="L14" s="13"/>
      <c r="M14" s="7"/>
      <c r="N14" s="15"/>
      <c r="O14" s="15"/>
      <c r="P14" s="15"/>
      <c r="Q14" s="16"/>
      <c r="R14" s="38"/>
      <c r="S14" s="39"/>
      <c r="T14" s="39"/>
      <c r="U14" s="8"/>
      <c r="Y14" s="15"/>
    </row>
    <row r="15" spans="1:25" x14ac:dyDescent="0.2">
      <c r="A15" s="7"/>
      <c r="B15" s="12"/>
      <c r="C15" s="12"/>
      <c r="D15" s="12"/>
      <c r="E15" s="13"/>
      <c r="F15" s="26"/>
      <c r="G15" s="14"/>
      <c r="H15" s="26"/>
      <c r="I15" s="14"/>
      <c r="J15" s="9"/>
      <c r="K15" s="14"/>
      <c r="L15" s="13"/>
      <c r="M15" s="7"/>
      <c r="N15" s="15"/>
      <c r="O15" s="15"/>
      <c r="P15" s="15"/>
      <c r="Q15" s="16"/>
      <c r="R15" s="38"/>
      <c r="S15" s="39"/>
      <c r="T15" s="39"/>
      <c r="U15" s="8"/>
      <c r="Y15" s="15"/>
    </row>
    <row r="16" spans="1:25" x14ac:dyDescent="0.2">
      <c r="A16" s="7">
        <v>10</v>
      </c>
      <c r="B16" s="12">
        <v>-5.28</v>
      </c>
      <c r="C16" s="12">
        <v>7.67</v>
      </c>
      <c r="D16" s="12">
        <v>-12.95</v>
      </c>
      <c r="E16" s="13"/>
      <c r="F16" s="26" t="s">
        <v>38</v>
      </c>
      <c r="G16" s="14">
        <v>-1143.2643509816201</v>
      </c>
      <c r="H16" s="26" t="s">
        <v>39</v>
      </c>
      <c r="I16" s="14">
        <v>-1143.2686701248299</v>
      </c>
      <c r="J16" s="26" t="s">
        <v>40</v>
      </c>
      <c r="K16" s="14">
        <v>-1030.10125907873</v>
      </c>
      <c r="L16" s="13"/>
      <c r="M16" s="7">
        <v>10</v>
      </c>
      <c r="N16" s="15">
        <f t="shared" si="0"/>
        <v>-2.7103038626327987</v>
      </c>
      <c r="O16" s="15">
        <f>(I16-K16-K17)*627.50960803</f>
        <v>8.8358054477094932</v>
      </c>
      <c r="P16" s="15">
        <f>(K16+K17-G16)*627.50960803</f>
        <v>-11.546109310306623</v>
      </c>
      <c r="Q16" s="16"/>
      <c r="R16" s="38">
        <f t="shared" si="3"/>
        <v>2.5696961373672016</v>
      </c>
      <c r="S16" s="39">
        <f t="shared" si="3"/>
        <v>1.1658054477094932</v>
      </c>
      <c r="T16" s="39">
        <f t="shared" si="3"/>
        <v>1.4038906896933767</v>
      </c>
      <c r="U16" s="8"/>
      <c r="V16">
        <f t="shared" si="5"/>
        <v>48.668487450136396</v>
      </c>
      <c r="W16">
        <f t="shared" si="4"/>
        <v>15.199549513813471</v>
      </c>
      <c r="X16">
        <f t="shared" si="4"/>
        <v>10.840854746667002</v>
      </c>
      <c r="Y16" s="15"/>
    </row>
    <row r="17" spans="1:25" x14ac:dyDescent="0.2">
      <c r="A17" s="7"/>
      <c r="B17" s="12"/>
      <c r="C17" s="12"/>
      <c r="D17" s="12"/>
      <c r="E17" s="13"/>
      <c r="F17" s="26"/>
      <c r="G17" s="17"/>
      <c r="H17" s="25"/>
      <c r="I17" s="17"/>
      <c r="J17" s="7" t="s">
        <v>41</v>
      </c>
      <c r="K17" s="14">
        <v>-113.181491795358</v>
      </c>
      <c r="L17" s="13"/>
      <c r="M17" s="7"/>
      <c r="N17" s="15"/>
      <c r="O17" s="15"/>
      <c r="P17" s="15"/>
      <c r="Q17" s="16"/>
      <c r="R17" s="38"/>
      <c r="S17" s="39"/>
      <c r="T17" s="39"/>
      <c r="U17" s="8"/>
      <c r="Y17" s="15"/>
    </row>
    <row r="18" spans="1:25" x14ac:dyDescent="0.2">
      <c r="A18" s="7">
        <v>11</v>
      </c>
      <c r="B18" s="12">
        <v>34.799999999999997</v>
      </c>
      <c r="C18" s="12">
        <v>89.6</v>
      </c>
      <c r="D18" s="12">
        <v>-54.8</v>
      </c>
      <c r="E18" s="13"/>
      <c r="F18" s="26" t="s">
        <v>42</v>
      </c>
      <c r="G18" s="14">
        <v>-1248.8171282634801</v>
      </c>
      <c r="H18" s="26" t="s">
        <v>43</v>
      </c>
      <c r="I18" s="14">
        <v>-1248.7606524410401</v>
      </c>
      <c r="J18" s="26" t="s">
        <v>44</v>
      </c>
      <c r="K18" s="14">
        <v>-1248.9043333771699</v>
      </c>
      <c r="L18" s="13"/>
      <c r="M18" s="7">
        <v>11</v>
      </c>
      <c r="N18" s="15">
        <f t="shared" ref="N18:N24" si="6">(I18-G18)*627.50960803</f>
        <v>35.439121202500417</v>
      </c>
      <c r="O18" s="15">
        <f t="shared" ref="O18:O23" si="7">(I18-K18)*627.50960803</f>
        <v>90.16116791221944</v>
      </c>
      <c r="P18" s="15">
        <f t="shared" ref="P18:P23" si="8">(K18-G18)*627.50960803</f>
        <v>-54.722046709719024</v>
      </c>
      <c r="Q18" s="16"/>
      <c r="R18" s="38">
        <f t="shared" ref="R18:T24" si="9">ABS(N18-B18)</f>
        <v>0.63912120250041937</v>
      </c>
      <c r="S18" s="39">
        <f t="shared" si="9"/>
        <v>0.56116791221944595</v>
      </c>
      <c r="T18" s="39">
        <f t="shared" si="9"/>
        <v>7.795329028097342E-2</v>
      </c>
      <c r="U18" s="8"/>
      <c r="V18">
        <f t="shared" ref="V18:X46" si="10">ABS(R18/B18)*100</f>
        <v>1.8365551795989064</v>
      </c>
      <c r="W18">
        <f t="shared" si="10"/>
        <v>0.62630347345920312</v>
      </c>
      <c r="X18">
        <f t="shared" si="10"/>
        <v>0.14225052970980553</v>
      </c>
      <c r="Y18" s="15"/>
    </row>
    <row r="19" spans="1:25" x14ac:dyDescent="0.2">
      <c r="A19" s="7">
        <v>12</v>
      </c>
      <c r="B19" s="12">
        <v>-0.63</v>
      </c>
      <c r="C19" s="12">
        <v>31.02</v>
      </c>
      <c r="D19" s="12">
        <v>-31.65</v>
      </c>
      <c r="E19" s="13"/>
      <c r="F19" s="26" t="s">
        <v>45</v>
      </c>
      <c r="G19" s="14">
        <v>-1799.0566528756001</v>
      </c>
      <c r="H19" s="26" t="s">
        <v>46</v>
      </c>
      <c r="I19" s="14">
        <v>-1799.05745823599</v>
      </c>
      <c r="J19" s="9" t="s">
        <v>47</v>
      </c>
      <c r="K19" s="14">
        <v>-1799.1072446273799</v>
      </c>
      <c r="L19" s="13"/>
      <c r="M19" s="7">
        <v>12</v>
      </c>
      <c r="N19" s="15">
        <f t="shared" si="6"/>
        <v>-0.50537138259174041</v>
      </c>
      <c r="O19" s="15">
        <f t="shared" si="7"/>
        <v>31.241438946331719</v>
      </c>
      <c r="P19" s="15">
        <f t="shared" si="8"/>
        <v>-31.746810328923463</v>
      </c>
      <c r="Q19" s="16"/>
      <c r="R19" s="38">
        <f t="shared" si="9"/>
        <v>0.12462861740825959</v>
      </c>
      <c r="S19" s="39">
        <f t="shared" si="9"/>
        <v>0.22143894633171968</v>
      </c>
      <c r="T19" s="39">
        <f t="shared" si="9"/>
        <v>9.6810328923464084E-2</v>
      </c>
      <c r="U19" s="8"/>
      <c r="V19">
        <f t="shared" si="10"/>
        <v>19.782320223533269</v>
      </c>
      <c r="W19">
        <f t="shared" si="10"/>
        <v>0.71385862776183007</v>
      </c>
      <c r="X19">
        <f t="shared" si="10"/>
        <v>0.305877816503836</v>
      </c>
      <c r="Y19" s="15"/>
    </row>
    <row r="20" spans="1:25" x14ac:dyDescent="0.2">
      <c r="A20" s="7">
        <v>13</v>
      </c>
      <c r="B20" s="12">
        <v>22.41</v>
      </c>
      <c r="C20" s="12">
        <v>49.69</v>
      </c>
      <c r="D20" s="12">
        <v>-27.28</v>
      </c>
      <c r="E20" s="13"/>
      <c r="F20" s="26" t="s">
        <v>48</v>
      </c>
      <c r="G20" s="14">
        <v>-1682.7304379418399</v>
      </c>
      <c r="H20" s="26" t="s">
        <v>49</v>
      </c>
      <c r="I20" s="14">
        <v>-1682.6996179217899</v>
      </c>
      <c r="J20" s="9" t="s">
        <v>50</v>
      </c>
      <c r="K20" s="14">
        <v>-1682.7770719272401</v>
      </c>
      <c r="L20" s="13"/>
      <c r="M20" s="7">
        <v>13</v>
      </c>
      <c r="N20" s="15">
        <f t="shared" si="6"/>
        <v>19.33985870104399</v>
      </c>
      <c r="O20" s="15">
        <f t="shared" si="7"/>
        <v>48.603132600368205</v>
      </c>
      <c r="P20" s="15">
        <f t="shared" si="8"/>
        <v>-29.263273899324215</v>
      </c>
      <c r="Q20" s="16"/>
      <c r="R20" s="38">
        <f t="shared" si="9"/>
        <v>3.0701412989560097</v>
      </c>
      <c r="S20" s="39">
        <f t="shared" si="9"/>
        <v>1.0868673996317924</v>
      </c>
      <c r="T20" s="39">
        <f t="shared" si="9"/>
        <v>1.9832738993242138</v>
      </c>
      <c r="U20" s="8"/>
      <c r="V20">
        <f t="shared" si="10"/>
        <v>13.699871927514545</v>
      </c>
      <c r="W20">
        <f t="shared" si="10"/>
        <v>2.1872960346785919</v>
      </c>
      <c r="X20">
        <f t="shared" si="10"/>
        <v>7.2700656133585548</v>
      </c>
      <c r="Y20" s="15"/>
    </row>
    <row r="21" spans="1:25" x14ac:dyDescent="0.2">
      <c r="A21" s="7">
        <v>14</v>
      </c>
      <c r="B21" s="12">
        <v>10.33</v>
      </c>
      <c r="C21" s="12">
        <v>14.46</v>
      </c>
      <c r="D21" s="12">
        <v>-4.13</v>
      </c>
      <c r="E21" s="13"/>
      <c r="F21" s="26" t="s">
        <v>51</v>
      </c>
      <c r="G21" s="14">
        <v>-1164.70581179482</v>
      </c>
      <c r="H21" s="26" t="s">
        <v>52</v>
      </c>
      <c r="I21" s="14">
        <v>-1164.6895792134101</v>
      </c>
      <c r="J21" s="9" t="s">
        <v>53</v>
      </c>
      <c r="K21" s="14">
        <v>-1164.7121030558601</v>
      </c>
      <c r="L21" s="13"/>
      <c r="M21" s="7">
        <v>14</v>
      </c>
      <c r="N21" s="15">
        <f t="shared" si="6"/>
        <v>10.186100797838225</v>
      </c>
      <c r="O21" s="15">
        <f t="shared" si="7"/>
        <v>14.133927547146286</v>
      </c>
      <c r="P21" s="15">
        <f t="shared" si="8"/>
        <v>-3.9478267493080601</v>
      </c>
      <c r="Q21" s="16"/>
      <c r="R21" s="38">
        <f t="shared" si="9"/>
        <v>0.14389920216177465</v>
      </c>
      <c r="S21" s="39">
        <f t="shared" si="9"/>
        <v>0.32607245285371533</v>
      </c>
      <c r="T21" s="39">
        <f t="shared" si="9"/>
        <v>0.18217325069193979</v>
      </c>
      <c r="U21" s="8"/>
      <c r="V21">
        <f t="shared" si="10"/>
        <v>1.3930222861740043</v>
      </c>
      <c r="W21">
        <f t="shared" si="10"/>
        <v>2.2549962161391104</v>
      </c>
      <c r="X21">
        <f t="shared" si="10"/>
        <v>4.410974593025176</v>
      </c>
      <c r="Y21" s="15"/>
    </row>
    <row r="22" spans="1:25" x14ac:dyDescent="0.2">
      <c r="A22" s="7">
        <v>15</v>
      </c>
      <c r="B22" s="12">
        <v>20.27</v>
      </c>
      <c r="C22" s="12">
        <v>77.23</v>
      </c>
      <c r="D22" s="12">
        <v>-56.96</v>
      </c>
      <c r="E22" s="13"/>
      <c r="F22" s="26" t="s">
        <v>54</v>
      </c>
      <c r="G22" s="14">
        <v>-989.25351518033006</v>
      </c>
      <c r="H22" s="26" t="s">
        <v>55</v>
      </c>
      <c r="I22" s="14">
        <v>-989.21961602698798</v>
      </c>
      <c r="J22" s="9" t="s">
        <v>56</v>
      </c>
      <c r="K22" s="14">
        <v>-989.33538631122201</v>
      </c>
      <c r="L22" s="13"/>
      <c r="M22" s="7">
        <v>15</v>
      </c>
      <c r="N22" s="15">
        <f t="shared" si="6"/>
        <v>21.272044426235425</v>
      </c>
      <c r="O22" s="15">
        <f t="shared" si="7"/>
        <v>72.646965681218703</v>
      </c>
      <c r="P22" s="15">
        <f t="shared" si="8"/>
        <v>-51.374921254983278</v>
      </c>
      <c r="Q22" s="16"/>
      <c r="R22" s="38">
        <f t="shared" si="9"/>
        <v>1.0020444262354253</v>
      </c>
      <c r="S22" s="39">
        <f t="shared" si="9"/>
        <v>4.5830343187813014</v>
      </c>
      <c r="T22" s="39">
        <f t="shared" si="9"/>
        <v>5.5850787450167232</v>
      </c>
      <c r="U22" s="8"/>
      <c r="V22">
        <f t="shared" si="10"/>
        <v>4.9434850825625327</v>
      </c>
      <c r="W22">
        <f t="shared" si="10"/>
        <v>5.934266889526481</v>
      </c>
      <c r="X22">
        <f t="shared" si="10"/>
        <v>9.8052646506613819</v>
      </c>
      <c r="Y22" s="15"/>
    </row>
    <row r="23" spans="1:25" x14ac:dyDescent="0.2">
      <c r="A23" s="7">
        <v>16</v>
      </c>
      <c r="B23" s="12">
        <v>34.22</v>
      </c>
      <c r="C23" s="12">
        <v>55.4</v>
      </c>
      <c r="D23" s="12">
        <v>-21.18</v>
      </c>
      <c r="E23" s="13"/>
      <c r="F23" s="27" t="s">
        <v>57</v>
      </c>
      <c r="G23" s="14">
        <v>-514.04551905960204</v>
      </c>
      <c r="H23" s="26" t="s">
        <v>58</v>
      </c>
      <c r="I23" s="14">
        <v>-513.98839741496499</v>
      </c>
      <c r="J23" s="9" t="s">
        <v>59</v>
      </c>
      <c r="K23" s="14">
        <v>-514.07422047114699</v>
      </c>
      <c r="L23" s="13"/>
      <c r="M23" s="7">
        <v>16</v>
      </c>
      <c r="N23" s="15">
        <f t="shared" si="6"/>
        <v>35.844380836224161</v>
      </c>
      <c r="O23" s="15">
        <f t="shared" si="7"/>
        <v>53.85479234469954</v>
      </c>
      <c r="P23" s="15">
        <f t="shared" si="8"/>
        <v>-18.010411508475379</v>
      </c>
      <c r="Q23" s="16"/>
      <c r="R23" s="38">
        <f t="shared" si="9"/>
        <v>1.6243808362241623</v>
      </c>
      <c r="S23" s="39">
        <f t="shared" si="9"/>
        <v>1.5452076553004588</v>
      </c>
      <c r="T23" s="39">
        <f t="shared" si="9"/>
        <v>3.1695884915246211</v>
      </c>
      <c r="U23" s="8"/>
      <c r="V23">
        <f t="shared" si="10"/>
        <v>4.7468756172535436</v>
      </c>
      <c r="W23">
        <f t="shared" si="10"/>
        <v>2.789183493322128</v>
      </c>
      <c r="X23">
        <f t="shared" si="10"/>
        <v>14.965007042137021</v>
      </c>
      <c r="Y23" s="15"/>
    </row>
    <row r="24" spans="1:25" x14ac:dyDescent="0.2">
      <c r="A24" s="7">
        <v>17</v>
      </c>
      <c r="B24" s="12">
        <v>21.48</v>
      </c>
      <c r="C24" s="12">
        <v>35.47</v>
      </c>
      <c r="D24" s="12">
        <v>-13.99</v>
      </c>
      <c r="E24" s="13"/>
      <c r="F24" s="26" t="s">
        <v>60</v>
      </c>
      <c r="G24" s="14">
        <v>-4991.3790014652996</v>
      </c>
      <c r="H24" s="26" t="s">
        <v>61</v>
      </c>
      <c r="I24" s="14">
        <v>-4991.3416148769902</v>
      </c>
      <c r="J24" s="9" t="s">
        <v>62</v>
      </c>
      <c r="K24" s="14">
        <v>-4413.0485592806399</v>
      </c>
      <c r="L24" s="13"/>
      <c r="M24" s="7">
        <v>17</v>
      </c>
      <c r="N24" s="15">
        <f t="shared" si="6"/>
        <v>23.460443375576578</v>
      </c>
      <c r="O24" s="15">
        <f>(I24-K24-K25)*627.50960803</f>
        <v>31.049477884239376</v>
      </c>
      <c r="P24" s="15">
        <f>(K24+K25-G24)*627.50960803</f>
        <v>-7.5890345088054767</v>
      </c>
      <c r="Q24" s="16"/>
      <c r="R24" s="38">
        <f t="shared" si="9"/>
        <v>1.9804433755765771</v>
      </c>
      <c r="S24" s="39">
        <f t="shared" si="9"/>
        <v>4.4205221157606225</v>
      </c>
      <c r="T24" s="39">
        <f t="shared" si="9"/>
        <v>6.4009654911945235</v>
      </c>
      <c r="U24" s="8"/>
      <c r="V24">
        <f t="shared" si="10"/>
        <v>9.2199412270790368</v>
      </c>
      <c r="W24">
        <f t="shared" si="10"/>
        <v>12.462706838907874</v>
      </c>
      <c r="X24">
        <f t="shared" si="10"/>
        <v>45.753863410968712</v>
      </c>
      <c r="Y24" s="15"/>
    </row>
    <row r="25" spans="1:25" x14ac:dyDescent="0.2">
      <c r="A25" s="7"/>
      <c r="B25" s="12"/>
      <c r="C25" s="12"/>
      <c r="D25" s="12"/>
      <c r="E25" s="13"/>
      <c r="F25" s="26"/>
      <c r="G25" s="17"/>
      <c r="H25" s="7"/>
      <c r="I25" s="17"/>
      <c r="J25" s="7" t="s">
        <v>63</v>
      </c>
      <c r="K25" s="14">
        <v>-578.34253607838104</v>
      </c>
      <c r="L25" s="13"/>
      <c r="M25" s="7"/>
      <c r="N25" s="15"/>
      <c r="O25" s="15"/>
      <c r="P25" s="15"/>
      <c r="Q25" s="16"/>
      <c r="R25" s="38"/>
      <c r="S25" s="39"/>
      <c r="T25" s="39"/>
      <c r="U25" s="8"/>
      <c r="Y25" s="15"/>
    </row>
    <row r="26" spans="1:25" x14ac:dyDescent="0.2">
      <c r="A26" s="7">
        <v>18</v>
      </c>
      <c r="B26" s="12">
        <v>25.34</v>
      </c>
      <c r="C26" s="12">
        <v>36.049999999999997</v>
      </c>
      <c r="D26" s="12">
        <v>-10.72</v>
      </c>
      <c r="E26" s="13"/>
      <c r="F26" s="26" t="s">
        <v>64</v>
      </c>
      <c r="G26" s="14">
        <v>-2715.4658393239101</v>
      </c>
      <c r="H26" s="26" t="s">
        <v>65</v>
      </c>
      <c r="I26" s="14">
        <v>-2715.4254796746</v>
      </c>
      <c r="J26" s="26" t="s">
        <v>66</v>
      </c>
      <c r="K26" s="14">
        <v>-2137.13161483574</v>
      </c>
      <c r="L26" s="13"/>
      <c r="M26" s="7">
        <v>18</v>
      </c>
      <c r="N26" s="15">
        <f>(I26-G26)*627.50960803</f>
        <v>25.326067718856727</v>
      </c>
      <c r="O26" s="15">
        <f>(I26-K26-K27)*627.50960803</f>
        <v>30.541670434236689</v>
      </c>
      <c r="P26" s="15">
        <f>(K26+K27-G26)*627.50960803</f>
        <v>-5.2156027155226399</v>
      </c>
      <c r="Q26" s="16"/>
      <c r="R26" s="38">
        <v>0.21672234146821978</v>
      </c>
      <c r="S26" s="39">
        <f>ABS(O26-C26)</f>
        <v>5.508329565763308</v>
      </c>
      <c r="T26" s="39">
        <f>ABS(P26-D26)</f>
        <v>5.5043972844773608</v>
      </c>
      <c r="U26" s="8"/>
      <c r="V26">
        <f t="shared" si="10"/>
        <v>0.8552578589906068</v>
      </c>
      <c r="W26">
        <f t="shared" si="10"/>
        <v>15.279693663698499</v>
      </c>
      <c r="X26">
        <f t="shared" si="10"/>
        <v>51.34698959400523</v>
      </c>
      <c r="Y26" s="15"/>
    </row>
    <row r="27" spans="1:25" x14ac:dyDescent="0.2">
      <c r="A27" s="7"/>
      <c r="B27" s="12"/>
      <c r="C27" s="12"/>
      <c r="D27" s="12"/>
      <c r="E27" s="13"/>
      <c r="F27" s="26"/>
      <c r="G27" s="17"/>
      <c r="H27" s="7"/>
      <c r="I27" s="17"/>
      <c r="J27" s="7" t="s">
        <v>63</v>
      </c>
      <c r="K27" s="14">
        <v>-578.34253607838104</v>
      </c>
      <c r="L27" s="13"/>
      <c r="M27" s="7"/>
      <c r="N27" s="15"/>
      <c r="O27" s="15"/>
      <c r="P27" s="15"/>
      <c r="Q27" s="16"/>
      <c r="R27" s="38"/>
      <c r="S27" s="39"/>
      <c r="T27" s="39"/>
      <c r="U27" s="8"/>
      <c r="Y27" s="15"/>
    </row>
    <row r="28" spans="1:25" x14ac:dyDescent="0.2">
      <c r="A28" s="7">
        <v>19</v>
      </c>
      <c r="B28" s="12">
        <v>12.27</v>
      </c>
      <c r="C28" s="12">
        <v>35.81</v>
      </c>
      <c r="D28" s="12">
        <v>-23.54</v>
      </c>
      <c r="E28" s="13"/>
      <c r="F28" s="26" t="s">
        <v>67</v>
      </c>
      <c r="G28" s="14">
        <v>-4990.1226791508498</v>
      </c>
      <c r="H28" s="9" t="s">
        <v>68</v>
      </c>
      <c r="I28" s="14">
        <v>-4990.09966070273</v>
      </c>
      <c r="J28" s="9" t="s">
        <v>69</v>
      </c>
      <c r="K28" s="14">
        <v>-4411.8072932734503</v>
      </c>
      <c r="L28" s="13"/>
      <c r="M28" s="7">
        <v>19</v>
      </c>
      <c r="N28" s="15">
        <f>(I28-G28)*627.50960803</f>
        <v>14.44429735706967</v>
      </c>
      <c r="O28" s="15">
        <f>(I28-K28-K29)*627.50960803</f>
        <v>31.48130933298372</v>
      </c>
      <c r="P28" s="15">
        <f>(K28+K29-G28)*627.50960803</f>
        <v>-17.037011976056728</v>
      </c>
      <c r="Q28" s="16"/>
      <c r="R28" s="38">
        <f>ABS(N28-B28)</f>
        <v>2.1742973570696709</v>
      </c>
      <c r="S28" s="39">
        <f>ABS(O28-C28)</f>
        <v>4.3286906670162821</v>
      </c>
      <c r="T28" s="39">
        <f>ABS(P28-D28)</f>
        <v>6.5029880239432707</v>
      </c>
      <c r="U28" s="8"/>
      <c r="V28">
        <f t="shared" si="10"/>
        <v>17.72043485794353</v>
      </c>
      <c r="W28">
        <f t="shared" si="10"/>
        <v>12.087938193287579</v>
      </c>
      <c r="X28">
        <f t="shared" si="10"/>
        <v>27.625267731279823</v>
      </c>
      <c r="Y28" s="15"/>
    </row>
    <row r="29" spans="1:25" x14ac:dyDescent="0.2">
      <c r="A29" s="7"/>
      <c r="B29" s="12"/>
      <c r="C29" s="12"/>
      <c r="D29" s="12"/>
      <c r="E29" s="13"/>
      <c r="F29" s="26"/>
      <c r="G29" s="17"/>
      <c r="H29" s="7"/>
      <c r="I29" s="17"/>
      <c r="J29" s="7" t="s">
        <v>63</v>
      </c>
      <c r="K29" s="14">
        <v>-578.34253607838104</v>
      </c>
      <c r="L29" s="13"/>
      <c r="M29" s="7"/>
      <c r="N29" s="15"/>
      <c r="O29" s="15"/>
      <c r="P29" s="15"/>
      <c r="Q29" s="16"/>
      <c r="R29" s="38"/>
      <c r="S29" s="39"/>
      <c r="T29" s="39"/>
      <c r="U29" s="8"/>
      <c r="Y29" s="15"/>
    </row>
    <row r="30" spans="1:25" x14ac:dyDescent="0.2">
      <c r="A30" s="7">
        <v>20</v>
      </c>
      <c r="B30" s="12">
        <v>13.36</v>
      </c>
      <c r="C30" s="12">
        <v>37.72</v>
      </c>
      <c r="D30" s="12">
        <v>-24.36</v>
      </c>
      <c r="E30" s="13"/>
      <c r="F30" s="26" t="s">
        <v>70</v>
      </c>
      <c r="G30" s="14">
        <v>-2714.20312472867</v>
      </c>
      <c r="H30" s="26" t="s">
        <v>71</v>
      </c>
      <c r="I30" s="14">
        <v>-2714.1835868017602</v>
      </c>
      <c r="J30" s="26" t="s">
        <v>72</v>
      </c>
      <c r="K30" s="14">
        <v>-2135.8902647821701</v>
      </c>
      <c r="L30" s="13"/>
      <c r="M30" s="7">
        <v>20</v>
      </c>
      <c r="N30" s="15">
        <f>(I30-G30)*627.50960803</f>
        <v>12.260236856908667</v>
      </c>
      <c r="O30" s="15">
        <f>(I30-K30-K29)*627.50960803</f>
        <v>30.88229474150226</v>
      </c>
      <c r="P30" s="15">
        <f>(K30+K31-G30)*627.50960803</f>
        <v>-18.622057884450914</v>
      </c>
      <c r="Q30" s="16"/>
      <c r="R30" s="38">
        <f>ABS(N30-B30)</f>
        <v>1.0997631430913319</v>
      </c>
      <c r="S30" s="39">
        <f>ABS(O30-C30)</f>
        <v>6.8377052584977385</v>
      </c>
      <c r="T30" s="39">
        <f>ABS(P30-D30)</f>
        <v>5.7379421155490853</v>
      </c>
      <c r="U30" s="8"/>
      <c r="V30">
        <f t="shared" si="10"/>
        <v>8.2317600530788315</v>
      </c>
      <c r="W30">
        <f t="shared" si="10"/>
        <v>18.127532498668447</v>
      </c>
      <c r="X30">
        <f t="shared" si="10"/>
        <v>23.554770589281958</v>
      </c>
      <c r="Y30" s="15"/>
    </row>
    <row r="31" spans="1:25" x14ac:dyDescent="0.2">
      <c r="A31" s="7"/>
      <c r="B31" s="12"/>
      <c r="C31" s="12"/>
      <c r="D31" s="12"/>
      <c r="E31" s="13"/>
      <c r="F31" s="26"/>
      <c r="G31" s="17"/>
      <c r="H31" s="7"/>
      <c r="I31" s="17"/>
      <c r="J31" s="7" t="s">
        <v>63</v>
      </c>
      <c r="K31" s="14">
        <v>-578.34253607838104</v>
      </c>
      <c r="L31" s="13"/>
      <c r="M31" s="7"/>
      <c r="N31" s="15"/>
      <c r="O31" s="15"/>
      <c r="P31" s="15"/>
      <c r="Q31" s="16"/>
      <c r="R31" s="38"/>
      <c r="S31" s="39"/>
      <c r="T31" s="39"/>
      <c r="U31" s="8"/>
      <c r="Y31" s="15"/>
    </row>
    <row r="32" spans="1:25" x14ac:dyDescent="0.2">
      <c r="A32" s="7">
        <v>21</v>
      </c>
      <c r="B32" s="12">
        <v>9.18</v>
      </c>
      <c r="C32" s="12">
        <v>9.1999999999999993</v>
      </c>
      <c r="D32" s="12">
        <v>-0.02</v>
      </c>
      <c r="E32" s="13"/>
      <c r="F32" s="9" t="s">
        <v>73</v>
      </c>
      <c r="G32" s="14">
        <v>-711.51456836411398</v>
      </c>
      <c r="H32" s="9" t="s">
        <v>74</v>
      </c>
      <c r="I32" s="14">
        <v>-711.50004026303702</v>
      </c>
      <c r="J32" s="9" t="s">
        <v>75</v>
      </c>
      <c r="K32" s="14">
        <v>-711.51457174241</v>
      </c>
      <c r="L32" s="13"/>
      <c r="M32" s="7">
        <v>21</v>
      </c>
      <c r="N32" s="15">
        <f t="shared" ref="N32:N46" si="11">(I32-G32)*627.50960803</f>
        <v>9.1165230122247891</v>
      </c>
      <c r="O32" s="15">
        <f t="shared" ref="O32:O45" si="12">(I32-K32)*627.50960803</f>
        <v>9.1186429254326509</v>
      </c>
      <c r="P32" s="15">
        <f t="shared" ref="P32:P45" si="13">(K32-G32)*627.50960803</f>
        <v>-2.1199132078613186E-3</v>
      </c>
      <c r="Q32" s="16"/>
      <c r="R32" s="38">
        <f t="shared" ref="R32:T46" si="14">ABS(N32-B32)</f>
        <v>6.3476987775210603E-2</v>
      </c>
      <c r="S32" s="39">
        <f t="shared" si="14"/>
        <v>8.135707456734842E-2</v>
      </c>
      <c r="T32" s="39">
        <f t="shared" si="14"/>
        <v>1.7880086792138681E-2</v>
      </c>
      <c r="U32" s="8"/>
      <c r="V32">
        <f t="shared" si="10"/>
        <v>0.69147045506765359</v>
      </c>
      <c r="W32">
        <f t="shared" si="10"/>
        <v>0.8843160279059612</v>
      </c>
      <c r="X32">
        <f t="shared" si="10"/>
        <v>89.400433960693405</v>
      </c>
      <c r="Y32" s="15"/>
    </row>
    <row r="33" spans="1:25" x14ac:dyDescent="0.2">
      <c r="A33" s="7">
        <v>22</v>
      </c>
      <c r="B33" s="12">
        <v>14.3</v>
      </c>
      <c r="C33" s="12">
        <v>29.05</v>
      </c>
      <c r="D33" s="12">
        <v>-14.75</v>
      </c>
      <c r="E33" s="13"/>
      <c r="F33" s="9" t="s">
        <v>76</v>
      </c>
      <c r="G33" s="14">
        <v>-961.85872896843898</v>
      </c>
      <c r="H33" s="9" t="s">
        <v>77</v>
      </c>
      <c r="I33" s="14">
        <v>-961.83461564561003</v>
      </c>
      <c r="J33" s="9" t="s">
        <v>78</v>
      </c>
      <c r="K33" s="14">
        <v>-961.87996116868703</v>
      </c>
      <c r="L33" s="13"/>
      <c r="M33" s="7">
        <v>22</v>
      </c>
      <c r="N33" s="15">
        <f t="shared" si="11"/>
        <v>15.13134175669698</v>
      </c>
      <c r="O33" s="15">
        <f t="shared" si="12"/>
        <v>28.454751411965621</v>
      </c>
      <c r="P33" s="15">
        <f t="shared" si="13"/>
        <v>-13.323409655268639</v>
      </c>
      <c r="Q33" s="16"/>
      <c r="R33" s="38">
        <f t="shared" si="14"/>
        <v>0.83134175669697896</v>
      </c>
      <c r="S33" s="39">
        <f t="shared" si="14"/>
        <v>0.59524858803438008</v>
      </c>
      <c r="T33" s="39">
        <f t="shared" si="14"/>
        <v>1.4265903447313608</v>
      </c>
      <c r="U33" s="8"/>
      <c r="V33">
        <f t="shared" si="10"/>
        <v>5.8135787181606915</v>
      </c>
      <c r="W33">
        <f t="shared" si="10"/>
        <v>2.049048495815422</v>
      </c>
      <c r="X33">
        <f t="shared" si="10"/>
        <v>9.6717989473312596</v>
      </c>
      <c r="Y33" s="15"/>
    </row>
    <row r="34" spans="1:25" x14ac:dyDescent="0.2">
      <c r="A34" s="7">
        <v>23</v>
      </c>
      <c r="B34" s="12">
        <v>30.71</v>
      </c>
      <c r="C34" s="12">
        <v>21.19</v>
      </c>
      <c r="D34" s="12">
        <v>9.52</v>
      </c>
      <c r="E34" s="13"/>
      <c r="F34" s="9" t="s">
        <v>79</v>
      </c>
      <c r="G34" s="14">
        <v>-1013.15979770286</v>
      </c>
      <c r="H34" s="9" t="s">
        <v>80</v>
      </c>
      <c r="I34" s="14">
        <v>-1013.11107344956</v>
      </c>
      <c r="J34" s="9" t="s">
        <v>81</v>
      </c>
      <c r="K34" s="14">
        <v>-1013.14240528818</v>
      </c>
      <c r="L34" s="13"/>
      <c r="M34" s="7">
        <v>23</v>
      </c>
      <c r="N34" s="15">
        <f t="shared" si="11"/>
        <v>30.574937089878446</v>
      </c>
      <c r="O34" s="15">
        <f t="shared" si="12"/>
        <v>19.661029771343276</v>
      </c>
      <c r="P34" s="15">
        <f t="shared" si="13"/>
        <v>10.91390731853517</v>
      </c>
      <c r="Q34" s="16"/>
      <c r="R34" s="38">
        <f t="shared" si="14"/>
        <v>0.13506291012155458</v>
      </c>
      <c r="S34" s="39">
        <f t="shared" si="14"/>
        <v>1.5289702286567248</v>
      </c>
      <c r="T34" s="39">
        <f t="shared" si="14"/>
        <v>1.3939073185351702</v>
      </c>
      <c r="U34" s="8"/>
      <c r="V34">
        <f t="shared" si="10"/>
        <v>0.43980107496435877</v>
      </c>
      <c r="W34">
        <f t="shared" si="10"/>
        <v>7.2155272706782663</v>
      </c>
      <c r="X34">
        <f t="shared" si="10"/>
        <v>14.641883598058511</v>
      </c>
      <c r="Y34" s="15"/>
    </row>
    <row r="35" spans="1:25" x14ac:dyDescent="0.2">
      <c r="A35" s="7">
        <v>24</v>
      </c>
      <c r="B35" s="12">
        <v>2.87</v>
      </c>
      <c r="C35" s="12">
        <v>16.96</v>
      </c>
      <c r="D35" s="12">
        <v>-14.1</v>
      </c>
      <c r="E35" s="13"/>
      <c r="F35" s="9" t="s">
        <v>82</v>
      </c>
      <c r="G35" s="14">
        <v>-2265.7671345171102</v>
      </c>
      <c r="H35" s="9" t="s">
        <v>83</v>
      </c>
      <c r="I35" s="14">
        <v>-2265.7624987755198</v>
      </c>
      <c r="J35" s="9" t="s">
        <v>84</v>
      </c>
      <c r="K35" s="14">
        <v>-2265.78690065104</v>
      </c>
      <c r="L35" s="13"/>
      <c r="M35" s="7">
        <v>24</v>
      </c>
      <c r="N35" s="15">
        <f t="shared" si="11"/>
        <v>2.90897238831479</v>
      </c>
      <c r="O35" s="15">
        <f t="shared" si="12"/>
        <v>15.312411342876167</v>
      </c>
      <c r="P35" s="15">
        <f t="shared" si="13"/>
        <v>-12.403438954561379</v>
      </c>
      <c r="Q35" s="16"/>
      <c r="R35" s="38">
        <f t="shared" si="14"/>
        <v>3.8972388314789885E-2</v>
      </c>
      <c r="S35" s="39">
        <f t="shared" si="14"/>
        <v>1.6475886571238334</v>
      </c>
      <c r="T35" s="39">
        <f t="shared" si="14"/>
        <v>1.6965610454386209</v>
      </c>
      <c r="U35" s="8"/>
      <c r="V35">
        <f t="shared" si="10"/>
        <v>1.357922937797557</v>
      </c>
      <c r="W35">
        <f t="shared" si="10"/>
        <v>9.7145557613433553</v>
      </c>
      <c r="X35">
        <f t="shared" si="10"/>
        <v>12.032347839990219</v>
      </c>
      <c r="Y35" s="15"/>
    </row>
    <row r="36" spans="1:25" x14ac:dyDescent="0.2">
      <c r="A36" s="7">
        <v>25</v>
      </c>
      <c r="B36" s="12">
        <v>2.66</v>
      </c>
      <c r="C36" s="12">
        <v>12.01</v>
      </c>
      <c r="D36" s="12">
        <v>-9.35</v>
      </c>
      <c r="E36" s="13"/>
      <c r="F36" s="9" t="s">
        <v>85</v>
      </c>
      <c r="G36" s="14">
        <v>-2192.0773407336401</v>
      </c>
      <c r="H36" s="9" t="s">
        <v>86</v>
      </c>
      <c r="I36" s="14">
        <v>-2192.0724039258498</v>
      </c>
      <c r="J36" s="9" t="s">
        <v>87</v>
      </c>
      <c r="K36" s="14">
        <v>-2192.0902828984699</v>
      </c>
      <c r="L36" s="13"/>
      <c r="M36" s="7">
        <v>25</v>
      </c>
      <c r="N36" s="15">
        <f t="shared" si="11"/>
        <v>3.0978943213934871</v>
      </c>
      <c r="O36" s="15">
        <f t="shared" si="12"/>
        <v>11.21922710082451</v>
      </c>
      <c r="P36" s="15">
        <f t="shared" si="13"/>
        <v>-8.1213327794310217</v>
      </c>
      <c r="Q36" s="16"/>
      <c r="R36" s="38">
        <f t="shared" si="14"/>
        <v>0.43789432139348694</v>
      </c>
      <c r="S36" s="39">
        <f t="shared" si="14"/>
        <v>0.7907728991754901</v>
      </c>
      <c r="T36" s="39">
        <f t="shared" si="14"/>
        <v>1.2286672205689779</v>
      </c>
      <c r="U36" s="8"/>
      <c r="V36">
        <f t="shared" si="10"/>
        <v>16.462192533589732</v>
      </c>
      <c r="W36">
        <f t="shared" si="10"/>
        <v>6.5842872537509587</v>
      </c>
      <c r="X36">
        <f t="shared" si="10"/>
        <v>13.140825888438268</v>
      </c>
      <c r="Y36" s="15"/>
    </row>
    <row r="37" spans="1:25" x14ac:dyDescent="0.2">
      <c r="A37" s="7">
        <v>26</v>
      </c>
      <c r="B37" s="12">
        <v>25.39</v>
      </c>
      <c r="C37" s="12">
        <v>0.19</v>
      </c>
      <c r="D37" s="12">
        <v>25.2</v>
      </c>
      <c r="E37" s="13"/>
      <c r="F37" s="9" t="s">
        <v>88</v>
      </c>
      <c r="G37" s="14">
        <v>-1127.37630972892</v>
      </c>
      <c r="H37" s="9" t="s">
        <v>89</v>
      </c>
      <c r="I37" s="14">
        <v>-1127.3395399434801</v>
      </c>
      <c r="J37" s="9" t="s">
        <v>90</v>
      </c>
      <c r="K37" s="14">
        <v>-1127.3397310109499</v>
      </c>
      <c r="L37" s="13"/>
      <c r="M37" s="7">
        <v>26</v>
      </c>
      <c r="N37" s="15">
        <f t="shared" si="11"/>
        <v>23.073393648739582</v>
      </c>
      <c r="O37" s="15">
        <f t="shared" si="12"/>
        <v>0.11989667309013408</v>
      </c>
      <c r="P37" s="15">
        <f t="shared" si="13"/>
        <v>22.95349697564945</v>
      </c>
      <c r="Q37" s="16"/>
      <c r="R37" s="38">
        <f t="shared" si="14"/>
        <v>2.3166063512604183</v>
      </c>
      <c r="S37" s="39">
        <f t="shared" si="14"/>
        <v>7.0103326909865926E-2</v>
      </c>
      <c r="T37" s="39">
        <f t="shared" si="14"/>
        <v>2.2465030243505488</v>
      </c>
      <c r="U37" s="8"/>
      <c r="V37">
        <f t="shared" si="10"/>
        <v>9.1240896071698234</v>
      </c>
      <c r="W37">
        <f t="shared" si="10"/>
        <v>36.896487847297855</v>
      </c>
      <c r="X37">
        <f t="shared" si="10"/>
        <v>8.9146945410736063</v>
      </c>
      <c r="Y37" s="15"/>
    </row>
    <row r="38" spans="1:25" x14ac:dyDescent="0.2">
      <c r="A38" s="7">
        <v>27</v>
      </c>
      <c r="B38" s="12">
        <v>13.76</v>
      </c>
      <c r="C38" s="12">
        <v>2.39</v>
      </c>
      <c r="D38" s="12">
        <v>11.37</v>
      </c>
      <c r="E38" s="13"/>
      <c r="F38" s="9" t="s">
        <v>91</v>
      </c>
      <c r="G38" s="14">
        <v>-1209.2896762221101</v>
      </c>
      <c r="H38" s="9" t="s">
        <v>92</v>
      </c>
      <c r="I38" s="14">
        <v>-1209.26718336362</v>
      </c>
      <c r="J38" s="9" t="s">
        <v>93</v>
      </c>
      <c r="K38" s="14">
        <v>-1209.2701647528099</v>
      </c>
      <c r="L38" s="13"/>
      <c r="M38" s="7">
        <v>27</v>
      </c>
      <c r="N38" s="15">
        <f t="shared" si="11"/>
        <v>14.114484814576892</v>
      </c>
      <c r="O38" s="15">
        <f t="shared" si="12"/>
        <v>1.8708503619557393</v>
      </c>
      <c r="P38" s="15">
        <f t="shared" si="13"/>
        <v>12.243634452621153</v>
      </c>
      <c r="Q38" s="16"/>
      <c r="R38" s="38">
        <f t="shared" si="14"/>
        <v>0.3544848145768924</v>
      </c>
      <c r="S38" s="39">
        <f t="shared" si="14"/>
        <v>0.51914963804426084</v>
      </c>
      <c r="T38" s="39">
        <f t="shared" si="14"/>
        <v>0.87363445262115391</v>
      </c>
      <c r="U38" s="8"/>
      <c r="V38">
        <f t="shared" si="10"/>
        <v>2.5761977803553227</v>
      </c>
      <c r="W38">
        <f t="shared" si="10"/>
        <v>21.721742177584137</v>
      </c>
      <c r="X38">
        <f t="shared" si="10"/>
        <v>7.6836803220857872</v>
      </c>
      <c r="Y38" s="15"/>
    </row>
    <row r="39" spans="1:25" x14ac:dyDescent="0.2">
      <c r="A39" s="7">
        <v>28</v>
      </c>
      <c r="B39" s="12">
        <v>29.06</v>
      </c>
      <c r="C39" s="12">
        <v>16.63</v>
      </c>
      <c r="D39" s="12">
        <v>12.43</v>
      </c>
      <c r="E39" s="13"/>
      <c r="F39" s="9" t="s">
        <v>94</v>
      </c>
      <c r="G39" s="14">
        <v>-1654.9314099606399</v>
      </c>
      <c r="H39" s="9" t="s">
        <v>95</v>
      </c>
      <c r="I39" s="14">
        <v>-1654.8869331475601</v>
      </c>
      <c r="J39" s="9" t="s">
        <v>96</v>
      </c>
      <c r="K39" s="14">
        <v>-1654.9099168125499</v>
      </c>
      <c r="L39" s="13"/>
      <c r="M39" s="7">
        <v>28</v>
      </c>
      <c r="N39" s="15">
        <f t="shared" si="11"/>
        <v>27.90962754218036</v>
      </c>
      <c r="O39" s="15">
        <f t="shared" si="12"/>
        <v>14.422470608874614</v>
      </c>
      <c r="P39" s="15">
        <f t="shared" si="13"/>
        <v>13.487156933305748</v>
      </c>
      <c r="Q39" s="16"/>
      <c r="R39" s="38">
        <f t="shared" si="14"/>
        <v>1.150372457819639</v>
      </c>
      <c r="S39" s="39">
        <f t="shared" si="14"/>
        <v>2.2075293911253855</v>
      </c>
      <c r="T39" s="39">
        <f t="shared" si="14"/>
        <v>1.0571569333057482</v>
      </c>
      <c r="U39" s="8"/>
      <c r="V39">
        <f t="shared" si="10"/>
        <v>3.9586113483125915</v>
      </c>
      <c r="W39">
        <f t="shared" si="10"/>
        <v>13.274379982714285</v>
      </c>
      <c r="X39">
        <f t="shared" si="10"/>
        <v>8.5048828101830107</v>
      </c>
      <c r="Y39" s="15"/>
    </row>
    <row r="40" spans="1:25" x14ac:dyDescent="0.2">
      <c r="A40" s="7">
        <v>29</v>
      </c>
      <c r="B40" s="12">
        <v>14.95</v>
      </c>
      <c r="C40" s="12">
        <v>30.89</v>
      </c>
      <c r="D40" s="12">
        <v>-15.93</v>
      </c>
      <c r="E40" s="13"/>
      <c r="F40" s="9" t="s">
        <v>97</v>
      </c>
      <c r="G40" s="14">
        <v>-1656.1043601613101</v>
      </c>
      <c r="H40" s="9" t="s">
        <v>98</v>
      </c>
      <c r="I40" s="14">
        <v>-1656.0816207494699</v>
      </c>
      <c r="J40" s="9" t="s">
        <v>99</v>
      </c>
      <c r="K40" s="14">
        <v>-1656.12910687923</v>
      </c>
      <c r="L40" s="13"/>
      <c r="M40" s="7">
        <v>29</v>
      </c>
      <c r="N40" s="15">
        <f t="shared" si="11"/>
        <v>14.269199410626905</v>
      </c>
      <c r="O40" s="15">
        <f t="shared" si="12"/>
        <v>29.798002672587877</v>
      </c>
      <c r="P40" s="15">
        <f t="shared" si="13"/>
        <v>-15.528803261960974</v>
      </c>
      <c r="Q40" s="16"/>
      <c r="R40" s="38">
        <f t="shared" si="14"/>
        <v>0.68080058937309396</v>
      </c>
      <c r="S40" s="39">
        <f t="shared" si="14"/>
        <v>1.0919973274121233</v>
      </c>
      <c r="T40" s="39">
        <f t="shared" si="14"/>
        <v>0.401196738039026</v>
      </c>
      <c r="U40" s="8"/>
      <c r="V40">
        <f t="shared" si="10"/>
        <v>4.5538500961410966</v>
      </c>
      <c r="W40">
        <f t="shared" si="10"/>
        <v>3.5351159838527781</v>
      </c>
      <c r="X40">
        <f t="shared" si="10"/>
        <v>2.5184980416762461</v>
      </c>
      <c r="Y40" s="15"/>
    </row>
    <row r="41" spans="1:25" x14ac:dyDescent="0.2">
      <c r="A41" s="7">
        <v>30</v>
      </c>
      <c r="B41" s="12">
        <v>9.8800000000000008</v>
      </c>
      <c r="C41" s="12">
        <v>17.22</v>
      </c>
      <c r="D41" s="12">
        <v>-7.34</v>
      </c>
      <c r="E41" s="13"/>
      <c r="F41" s="9" t="s">
        <v>100</v>
      </c>
      <c r="G41" s="14">
        <v>-1063.0627148062399</v>
      </c>
      <c r="H41" s="9" t="s">
        <v>101</v>
      </c>
      <c r="I41" s="14">
        <v>-1063.04475454571</v>
      </c>
      <c r="J41" s="9" t="s">
        <v>102</v>
      </c>
      <c r="K41" s="14">
        <v>-1063.07381391582</v>
      </c>
      <c r="L41" s="13"/>
      <c r="M41" s="7">
        <v>30</v>
      </c>
      <c r="N41" s="15">
        <f t="shared" si="11"/>
        <v>11.270236045227726</v>
      </c>
      <c r="O41" s="15">
        <f t="shared" si="12"/>
        <v>18.235033947301204</v>
      </c>
      <c r="P41" s="15">
        <f t="shared" si="13"/>
        <v>-6.9647979020734772</v>
      </c>
      <c r="Q41" s="16"/>
      <c r="R41" s="38">
        <f t="shared" si="14"/>
        <v>1.3902360452277254</v>
      </c>
      <c r="S41" s="39">
        <f t="shared" si="14"/>
        <v>1.0150339473012053</v>
      </c>
      <c r="T41" s="39">
        <f t="shared" si="14"/>
        <v>0.3752020979265227</v>
      </c>
      <c r="U41" s="8"/>
      <c r="V41">
        <f t="shared" si="10"/>
        <v>14.071215032669285</v>
      </c>
      <c r="W41">
        <f t="shared" si="10"/>
        <v>5.8945060818885331</v>
      </c>
      <c r="X41">
        <f t="shared" si="10"/>
        <v>5.1117452033586197</v>
      </c>
      <c r="Y41" s="15"/>
    </row>
    <row r="42" spans="1:25" x14ac:dyDescent="0.2">
      <c r="A42" s="7">
        <v>31</v>
      </c>
      <c r="B42" s="12">
        <v>3.25</v>
      </c>
      <c r="C42" s="12">
        <v>13.34</v>
      </c>
      <c r="D42" s="12">
        <v>-10.08</v>
      </c>
      <c r="E42" s="13"/>
      <c r="F42" s="9" t="s">
        <v>103</v>
      </c>
      <c r="G42" s="14">
        <v>-1063.0627148062399</v>
      </c>
      <c r="H42" s="9" t="s">
        <v>104</v>
      </c>
      <c r="I42" s="14">
        <v>-1063.0564094965</v>
      </c>
      <c r="J42" s="9" t="s">
        <v>105</v>
      </c>
      <c r="K42" s="14">
        <v>-1063.07719969959</v>
      </c>
      <c r="L42" s="13"/>
      <c r="M42" s="7">
        <v>31</v>
      </c>
      <c r="N42" s="15">
        <f t="shared" si="11"/>
        <v>3.9566424433927803</v>
      </c>
      <c r="O42" s="15">
        <f t="shared" si="12"/>
        <v>13.046052191853144</v>
      </c>
      <c r="P42" s="15">
        <f t="shared" si="13"/>
        <v>-9.0894097484603638</v>
      </c>
      <c r="Q42" s="16"/>
      <c r="R42" s="38">
        <f t="shared" si="14"/>
        <v>0.70664244339278026</v>
      </c>
      <c r="S42" s="39">
        <f t="shared" si="14"/>
        <v>0.29394780814685539</v>
      </c>
      <c r="T42" s="39">
        <f t="shared" si="14"/>
        <v>0.99059025153963631</v>
      </c>
      <c r="U42" s="8"/>
      <c r="V42">
        <f t="shared" si="10"/>
        <v>21.742844412085546</v>
      </c>
      <c r="W42">
        <f t="shared" si="10"/>
        <v>2.2035068076975666</v>
      </c>
      <c r="X42">
        <f t="shared" si="10"/>
        <v>9.8272842414646462</v>
      </c>
      <c r="Y42" s="15"/>
    </row>
    <row r="43" spans="1:25" x14ac:dyDescent="0.2">
      <c r="A43" s="7">
        <v>32</v>
      </c>
      <c r="B43" s="12">
        <v>19.16</v>
      </c>
      <c r="C43" s="12">
        <v>64.569999999999993</v>
      </c>
      <c r="D43" s="12">
        <v>-45.4</v>
      </c>
      <c r="E43" s="13"/>
      <c r="F43" s="9" t="s">
        <v>106</v>
      </c>
      <c r="G43" s="14">
        <v>-997.75722029106203</v>
      </c>
      <c r="H43" s="9" t="s">
        <v>107</v>
      </c>
      <c r="I43" s="14">
        <v>-997.72289900201804</v>
      </c>
      <c r="J43" s="9" t="s">
        <v>108</v>
      </c>
      <c r="K43" s="14">
        <v>-997.82293136259898</v>
      </c>
      <c r="L43" s="13"/>
      <c r="M43" s="7">
        <v>32</v>
      </c>
      <c r="N43" s="15">
        <f t="shared" si="11"/>
        <v>21.536938635076762</v>
      </c>
      <c r="O43" s="15">
        <f t="shared" si="12"/>
        <v>62.771267378461211</v>
      </c>
      <c r="P43" s="15">
        <f t="shared" si="13"/>
        <v>-41.234328743384452</v>
      </c>
      <c r="Q43" s="16"/>
      <c r="R43" s="38">
        <f t="shared" si="14"/>
        <v>2.3769386350767618</v>
      </c>
      <c r="S43" s="39">
        <f t="shared" si="14"/>
        <v>1.7987326215387824</v>
      </c>
      <c r="T43" s="39">
        <f t="shared" si="14"/>
        <v>4.1656712566155463</v>
      </c>
      <c r="U43" s="8"/>
      <c r="V43">
        <f t="shared" si="10"/>
        <v>12.40573400353216</v>
      </c>
      <c r="W43">
        <f t="shared" si="10"/>
        <v>2.7857094959559898</v>
      </c>
      <c r="X43">
        <f t="shared" si="10"/>
        <v>9.1754873493734497</v>
      </c>
      <c r="Y43" s="15"/>
    </row>
    <row r="44" spans="1:25" x14ac:dyDescent="0.2">
      <c r="A44" s="7">
        <v>33</v>
      </c>
      <c r="B44" s="12">
        <v>1.26</v>
      </c>
      <c r="C44" s="12">
        <v>7.83</v>
      </c>
      <c r="D44" s="12">
        <v>-6.57</v>
      </c>
      <c r="E44" s="13"/>
      <c r="F44" s="9" t="s">
        <v>109</v>
      </c>
      <c r="G44" s="14">
        <v>-272.855324819374</v>
      </c>
      <c r="H44" s="9" t="s">
        <v>110</v>
      </c>
      <c r="I44" s="14">
        <v>-272.85210915684002</v>
      </c>
      <c r="J44" s="9" t="s">
        <v>111</v>
      </c>
      <c r="K44" s="14">
        <v>-272.86283028645101</v>
      </c>
      <c r="L44" s="13"/>
      <c r="M44" s="7">
        <v>33</v>
      </c>
      <c r="N44" s="15">
        <f t="shared" si="11"/>
        <v>2.017859136260455</v>
      </c>
      <c r="O44" s="15">
        <f t="shared" si="12"/>
        <v>6.7276118398371034</v>
      </c>
      <c r="P44" s="15">
        <f t="shared" si="13"/>
        <v>-4.7097527035766475</v>
      </c>
      <c r="Q44" s="16"/>
      <c r="R44" s="38">
        <f t="shared" si="14"/>
        <v>0.75785913626045498</v>
      </c>
      <c r="S44" s="39">
        <f t="shared" si="14"/>
        <v>1.1023881601628966</v>
      </c>
      <c r="T44" s="39">
        <f t="shared" si="14"/>
        <v>1.8602472964233527</v>
      </c>
      <c r="U44" s="8"/>
      <c r="V44">
        <f t="shared" si="10"/>
        <v>60.147550496861498</v>
      </c>
      <c r="W44">
        <f t="shared" si="10"/>
        <v>14.079031419704938</v>
      </c>
      <c r="X44">
        <f t="shared" si="10"/>
        <v>28.314266307813586</v>
      </c>
      <c r="Y44" s="15"/>
    </row>
    <row r="45" spans="1:25" x14ac:dyDescent="0.2">
      <c r="A45" s="7">
        <v>34</v>
      </c>
      <c r="B45" s="12">
        <v>29.15</v>
      </c>
      <c r="C45" s="12">
        <v>2.91</v>
      </c>
      <c r="D45" s="12">
        <v>26.24</v>
      </c>
      <c r="E45" s="13"/>
      <c r="F45" s="9" t="s">
        <v>112</v>
      </c>
      <c r="G45" s="14">
        <v>-861.52318370830903</v>
      </c>
      <c r="H45" s="9" t="s">
        <v>113</v>
      </c>
      <c r="I45" s="14">
        <v>-861.47319264712996</v>
      </c>
      <c r="J45" s="9" t="s">
        <v>114</v>
      </c>
      <c r="K45" s="14">
        <v>-861.478237750262</v>
      </c>
      <c r="L45" s="13"/>
      <c r="M45" s="7">
        <v>34</v>
      </c>
      <c r="N45" s="15">
        <f t="shared" si="11"/>
        <v>31.369871205482617</v>
      </c>
      <c r="O45" s="15">
        <f t="shared" si="12"/>
        <v>3.1658506888532956</v>
      </c>
      <c r="P45" s="15">
        <f t="shared" si="13"/>
        <v>28.204020516629321</v>
      </c>
      <c r="Q45" s="16"/>
      <c r="R45" s="38">
        <f t="shared" si="14"/>
        <v>2.2198712054826188</v>
      </c>
      <c r="S45" s="39">
        <f t="shared" si="14"/>
        <v>0.25585068885329543</v>
      </c>
      <c r="T45" s="39">
        <f t="shared" si="14"/>
        <v>1.9640205166293221</v>
      </c>
      <c r="U45" s="8"/>
      <c r="V45">
        <f t="shared" si="10"/>
        <v>7.6153386122902882</v>
      </c>
      <c r="W45">
        <f t="shared" si="10"/>
        <v>8.7921198918658217</v>
      </c>
      <c r="X45">
        <f t="shared" si="10"/>
        <v>7.4848342859349177</v>
      </c>
      <c r="Y45" s="15"/>
    </row>
    <row r="46" spans="1:25" x14ac:dyDescent="0.2">
      <c r="A46" s="7">
        <v>35</v>
      </c>
      <c r="B46" s="12">
        <v>18.309999999999999</v>
      </c>
      <c r="C46" s="12">
        <v>-1.41</v>
      </c>
      <c r="D46" s="12">
        <v>19.72</v>
      </c>
      <c r="E46" s="13"/>
      <c r="F46" s="9" t="s">
        <v>114</v>
      </c>
      <c r="G46" s="14">
        <v>-861.478237750262</v>
      </c>
      <c r="H46" s="9" t="s">
        <v>115</v>
      </c>
      <c r="I46" s="14">
        <v>-861.45189696140301</v>
      </c>
      <c r="J46" s="9" t="s">
        <v>116</v>
      </c>
      <c r="K46" s="14">
        <v>-821.008009873162</v>
      </c>
      <c r="L46" s="13"/>
      <c r="M46" s="7">
        <v>35</v>
      </c>
      <c r="N46" s="15">
        <f t="shared" si="11"/>
        <v>16.52909809210465</v>
      </c>
      <c r="O46" s="15">
        <f>(I46-K46-K47)*627.50960803</f>
        <v>-1.5572200935498275</v>
      </c>
      <c r="P46" s="15">
        <f>(K46+K47-G46)*627.50960803</f>
        <v>18.086318185636646</v>
      </c>
      <c r="Q46" s="16"/>
      <c r="R46" s="38">
        <f t="shared" si="14"/>
        <v>1.7809019078953483</v>
      </c>
      <c r="S46" s="39">
        <f t="shared" si="14"/>
        <v>0.14722009354982757</v>
      </c>
      <c r="T46" s="39">
        <f t="shared" si="14"/>
        <v>1.6336818143633529</v>
      </c>
      <c r="U46" s="8"/>
      <c r="V46">
        <f t="shared" si="10"/>
        <v>9.7263894478173043</v>
      </c>
      <c r="W46">
        <f t="shared" si="10"/>
        <v>10.441141386512594</v>
      </c>
      <c r="X46">
        <f t="shared" si="10"/>
        <v>8.2843905393679158</v>
      </c>
      <c r="Y46" s="15"/>
    </row>
    <row r="47" spans="1:25" x14ac:dyDescent="0.2">
      <c r="A47" s="8"/>
      <c r="B47" s="8"/>
      <c r="C47" s="8"/>
      <c r="D47" s="8"/>
      <c r="E47" s="8"/>
      <c r="F47" s="11"/>
      <c r="G47" s="19"/>
      <c r="H47" s="11"/>
      <c r="I47" s="11"/>
      <c r="J47" s="9" t="s">
        <v>117</v>
      </c>
      <c r="K47" s="14">
        <v>-40.441405500591003</v>
      </c>
      <c r="L47" s="20"/>
      <c r="M47" s="8"/>
      <c r="N47" s="21"/>
      <c r="R47" s="41"/>
      <c r="U47" s="8"/>
    </row>
    <row r="48" spans="1:25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14"/>
      <c r="L48" s="8"/>
      <c r="M48" s="8"/>
      <c r="N48" s="21"/>
      <c r="U48" s="8"/>
    </row>
    <row r="49" spans="1:22" ht="19" x14ac:dyDescent="0.25">
      <c r="A49" s="8"/>
      <c r="B49" s="8"/>
      <c r="C49" s="8"/>
      <c r="D49" s="8"/>
      <c r="E49" s="8"/>
      <c r="F49" s="8"/>
      <c r="G49" s="14"/>
      <c r="H49" s="8"/>
      <c r="I49" s="14"/>
      <c r="J49" s="8"/>
      <c r="K49" s="14"/>
      <c r="L49" s="8"/>
      <c r="M49" s="8"/>
      <c r="N49" s="21"/>
      <c r="Q49" s="22" t="s">
        <v>118</v>
      </c>
      <c r="R49" s="39">
        <f>AVERAGE(R7:R46,R7:S46,T7:T46)</f>
        <v>1.4491391304600401</v>
      </c>
      <c r="U49" s="22" t="s">
        <v>131</v>
      </c>
      <c r="V49" s="15">
        <f>AVERAGE(V7:X46)</f>
        <v>12.608721119951165</v>
      </c>
    </row>
    <row r="50" spans="1:22" ht="19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Q50" s="23" t="s">
        <v>119</v>
      </c>
      <c r="R50" s="39">
        <f>MAX(R7:R46,R7:S46,T7:T46)</f>
        <v>6.8377052584977385</v>
      </c>
      <c r="U50" s="23" t="s">
        <v>119</v>
      </c>
      <c r="V50" s="15">
        <f>MAX(V7:X46)</f>
        <v>89.400433960693405</v>
      </c>
    </row>
    <row r="51" spans="1:22" x14ac:dyDescent="0.2">
      <c r="Q51" s="21" t="s">
        <v>120</v>
      </c>
      <c r="R51" s="39">
        <f>STDEV(R7:R46,R7:S46,T7:T46)</f>
        <v>1.5129977007312201</v>
      </c>
      <c r="U51" s="21" t="s">
        <v>120</v>
      </c>
      <c r="V51" s="15">
        <f>STDEV(V7:X46)</f>
        <v>14.906052791494103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78200-0386-2C48-9FFD-A4D673BED8AB}">
  <dimension ref="A1:Y51"/>
  <sheetViews>
    <sheetView topLeftCell="D32" workbookViewId="0">
      <selection activeCell="R25" sqref="R25"/>
    </sheetView>
  </sheetViews>
  <sheetFormatPr baseColWidth="10" defaultRowHeight="16" x14ac:dyDescent="0.2"/>
  <cols>
    <col min="7" max="7" width="20" customWidth="1"/>
    <col min="9" max="9" width="20.33203125" customWidth="1"/>
    <col min="11" max="11" width="19.33203125" customWidth="1"/>
    <col min="17" max="17" width="22" customWidth="1"/>
    <col min="18" max="20" width="10.83203125" style="42"/>
    <col min="22" max="22" width="12.83203125" customWidth="1"/>
    <col min="23" max="23" width="12.5" customWidth="1"/>
    <col min="24" max="24" width="15.5" customWidth="1"/>
  </cols>
  <sheetData>
    <row r="1" spans="1:25" ht="26" x14ac:dyDescent="0.3">
      <c r="A1" s="1" t="s">
        <v>0</v>
      </c>
      <c r="B1" s="1"/>
      <c r="C1" s="2" t="s">
        <v>1</v>
      </c>
      <c r="D1" s="2"/>
      <c r="E1" s="2"/>
      <c r="F1" s="3"/>
      <c r="G1" s="4"/>
      <c r="H1" s="2"/>
      <c r="I1" s="3"/>
      <c r="J1" s="3"/>
      <c r="K1" s="3"/>
      <c r="L1" s="3"/>
      <c r="M1" s="3"/>
      <c r="N1" s="3"/>
      <c r="O1" s="3"/>
      <c r="P1" s="3"/>
      <c r="Q1" s="3"/>
      <c r="R1" s="34"/>
      <c r="S1" s="34"/>
      <c r="T1" s="34"/>
      <c r="U1" s="3"/>
      <c r="V1" s="28"/>
      <c r="W1" s="28"/>
      <c r="X1" s="28"/>
    </row>
    <row r="2" spans="1:25" ht="19" x14ac:dyDescent="0.25">
      <c r="A2" s="4"/>
      <c r="B2" s="4"/>
      <c r="C2" s="2" t="s">
        <v>2</v>
      </c>
      <c r="D2" s="2"/>
      <c r="E2" s="2"/>
      <c r="F2" s="2" t="s">
        <v>3</v>
      </c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4"/>
      <c r="S2" s="34"/>
      <c r="T2" s="34"/>
      <c r="U2" s="3"/>
      <c r="V2" s="28"/>
      <c r="W2" s="28"/>
      <c r="X2" s="28"/>
    </row>
    <row r="3" spans="1:25" ht="19" x14ac:dyDescent="0.25">
      <c r="A3" s="5" t="s">
        <v>121</v>
      </c>
      <c r="B3" s="4"/>
      <c r="C3" s="2"/>
      <c r="D3" s="33" t="s">
        <v>133</v>
      </c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4"/>
      <c r="S3" s="34"/>
      <c r="T3" s="34"/>
      <c r="U3" s="3"/>
      <c r="V3" s="29"/>
      <c r="W3" s="29"/>
      <c r="X3" s="29"/>
    </row>
    <row r="4" spans="1:25" ht="19" x14ac:dyDescent="0.25">
      <c r="A4" s="5"/>
      <c r="B4" s="5"/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35"/>
      <c r="S4" s="35"/>
      <c r="T4" s="35"/>
      <c r="U4" s="5"/>
      <c r="V4" s="29"/>
      <c r="W4" s="29"/>
      <c r="X4" s="29"/>
    </row>
    <row r="5" spans="1:25" ht="19" x14ac:dyDescent="0.25">
      <c r="A5" s="5" t="s">
        <v>4</v>
      </c>
      <c r="B5" s="5"/>
      <c r="C5" s="5"/>
      <c r="D5" s="3"/>
      <c r="E5" s="3"/>
      <c r="F5" s="5" t="s">
        <v>126</v>
      </c>
      <c r="G5" s="5"/>
      <c r="H5" s="5"/>
      <c r="I5" s="5"/>
      <c r="J5" s="5"/>
      <c r="K5" s="3"/>
      <c r="L5" s="3"/>
      <c r="M5" s="24" t="s">
        <v>127</v>
      </c>
      <c r="N5" s="5"/>
      <c r="O5" s="5"/>
      <c r="P5" s="5"/>
      <c r="Q5" s="5"/>
      <c r="R5" s="36" t="s">
        <v>5</v>
      </c>
      <c r="S5" s="34"/>
      <c r="T5" s="34"/>
      <c r="U5" s="3"/>
      <c r="V5" s="30" t="s">
        <v>134</v>
      </c>
      <c r="W5" s="28"/>
      <c r="X5" s="28"/>
    </row>
    <row r="6" spans="1:25" x14ac:dyDescent="0.2">
      <c r="A6" s="7" t="s">
        <v>6</v>
      </c>
      <c r="B6" s="7" t="s">
        <v>7</v>
      </c>
      <c r="C6" s="4" t="s">
        <v>8</v>
      </c>
      <c r="D6" s="4" t="s">
        <v>9</v>
      </c>
      <c r="E6" s="8"/>
      <c r="F6" s="9" t="s">
        <v>10</v>
      </c>
      <c r="G6" s="10"/>
      <c r="H6" s="7" t="s">
        <v>11</v>
      </c>
      <c r="I6" s="10"/>
      <c r="J6" s="7" t="s">
        <v>12</v>
      </c>
      <c r="K6" s="10"/>
      <c r="L6" s="8"/>
      <c r="M6" s="7" t="s">
        <v>6</v>
      </c>
      <c r="N6" s="7" t="s">
        <v>7</v>
      </c>
      <c r="O6" s="7" t="s">
        <v>8</v>
      </c>
      <c r="P6" s="7" t="s">
        <v>9</v>
      </c>
      <c r="Q6" s="8"/>
      <c r="R6" s="26" t="s">
        <v>7</v>
      </c>
      <c r="S6" s="25" t="s">
        <v>8</v>
      </c>
      <c r="T6" s="25" t="s">
        <v>9</v>
      </c>
      <c r="U6" s="11"/>
      <c r="V6" s="31" t="s">
        <v>7</v>
      </c>
      <c r="W6" s="21" t="s">
        <v>8</v>
      </c>
      <c r="X6" s="21" t="s">
        <v>9</v>
      </c>
    </row>
    <row r="7" spans="1:25" x14ac:dyDescent="0.2">
      <c r="A7" s="7">
        <v>1</v>
      </c>
      <c r="B7" s="12">
        <v>26.03</v>
      </c>
      <c r="C7" s="12">
        <v>15.4</v>
      </c>
      <c r="D7" s="12">
        <v>10.63</v>
      </c>
      <c r="E7" s="13"/>
      <c r="F7" s="9" t="s">
        <v>13</v>
      </c>
      <c r="G7" s="14">
        <v>-1859.61578980384</v>
      </c>
      <c r="H7" s="9" t="s">
        <v>14</v>
      </c>
      <c r="I7" s="14">
        <v>-1859.5732322768799</v>
      </c>
      <c r="J7" s="9" t="s">
        <v>15</v>
      </c>
      <c r="K7" s="14">
        <v>-1859.5981487864699</v>
      </c>
      <c r="L7" s="13"/>
      <c r="M7" s="7">
        <v>1</v>
      </c>
      <c r="N7" s="15">
        <f t="shared" ref="N7:N16" si="0">(I7-G7)*627.50960803</f>
        <v>26.705257061446776</v>
      </c>
      <c r="O7" s="15">
        <f t="shared" ref="O7:O15" si="1">(I7-K7)*627.50960803</f>
        <v>15.635349166269689</v>
      </c>
      <c r="P7" s="15">
        <f t="shared" ref="P7:P15" si="2">(K7-G7)*627.50960803</f>
        <v>11.069907895177087</v>
      </c>
      <c r="Q7" s="16"/>
      <c r="R7" s="38">
        <f t="shared" ref="R7:T16" si="3">ABS(N7-B7)</f>
        <v>0.675257061446775</v>
      </c>
      <c r="S7" s="39">
        <f t="shared" si="3"/>
        <v>0.23534916626968894</v>
      </c>
      <c r="T7" s="39">
        <f t="shared" si="3"/>
        <v>0.43990789517708606</v>
      </c>
      <c r="U7" s="8"/>
      <c r="V7">
        <f>ABS(R7/B7)*100</f>
        <v>2.594149294839704</v>
      </c>
      <c r="W7">
        <f t="shared" ref="W7:X16" si="4">ABS(S7/C7)*100</f>
        <v>1.5282413394135643</v>
      </c>
      <c r="X7">
        <f t="shared" si="4"/>
        <v>4.1383621371315709</v>
      </c>
      <c r="Y7" s="15"/>
    </row>
    <row r="8" spans="1:25" x14ac:dyDescent="0.2">
      <c r="A8" s="7">
        <v>2</v>
      </c>
      <c r="B8" s="12">
        <v>5.58</v>
      </c>
      <c r="C8" s="12">
        <v>22.11</v>
      </c>
      <c r="D8" s="12">
        <v>-16.53</v>
      </c>
      <c r="E8" s="13"/>
      <c r="F8" s="9" t="s">
        <v>16</v>
      </c>
      <c r="G8" s="14">
        <v>-1690.1356612147799</v>
      </c>
      <c r="H8" s="9" t="s">
        <v>17</v>
      </c>
      <c r="I8" s="14">
        <v>-1690.1252915433799</v>
      </c>
      <c r="J8" s="9" t="s">
        <v>18</v>
      </c>
      <c r="K8" s="14">
        <v>-1690.1616657135301</v>
      </c>
      <c r="L8" s="13"/>
      <c r="M8" s="7">
        <v>2</v>
      </c>
      <c r="N8" s="15">
        <f t="shared" si="0"/>
        <v>6.5070684356046371</v>
      </c>
      <c r="O8" s="15">
        <f t="shared" si="1"/>
        <v>22.825141253312829</v>
      </c>
      <c r="P8" s="15">
        <f t="shared" si="2"/>
        <v>-16.318072817708192</v>
      </c>
      <c r="Q8" s="16"/>
      <c r="R8" s="38">
        <f t="shared" si="3"/>
        <v>0.92706843560463703</v>
      </c>
      <c r="S8" s="39">
        <f t="shared" si="3"/>
        <v>0.71514125331282941</v>
      </c>
      <c r="T8" s="39">
        <f t="shared" si="3"/>
        <v>0.2119271822918094</v>
      </c>
      <c r="U8" s="8"/>
      <c r="V8">
        <f t="shared" ref="V8:V16" si="5">ABS(R8/B8)*100</f>
        <v>16.614129670333995</v>
      </c>
      <c r="W8">
        <f t="shared" si="4"/>
        <v>3.2344697119530954</v>
      </c>
      <c r="X8">
        <f t="shared" si="4"/>
        <v>1.2820761179177822</v>
      </c>
      <c r="Y8" s="15"/>
    </row>
    <row r="9" spans="1:25" x14ac:dyDescent="0.2">
      <c r="A9" s="7">
        <v>3</v>
      </c>
      <c r="B9" s="12">
        <v>0.91</v>
      </c>
      <c r="C9" s="12">
        <v>27.21</v>
      </c>
      <c r="D9" s="12">
        <v>-26.3</v>
      </c>
      <c r="E9" s="13"/>
      <c r="F9" s="9" t="s">
        <v>19</v>
      </c>
      <c r="G9" s="14">
        <v>-1270.0097841873501</v>
      </c>
      <c r="H9" s="9" t="s">
        <v>20</v>
      </c>
      <c r="I9" s="14">
        <v>-1270.00782437783</v>
      </c>
      <c r="J9" s="9" t="s">
        <v>21</v>
      </c>
      <c r="K9" s="14">
        <v>-1270.0487319009401</v>
      </c>
      <c r="L9" s="13"/>
      <c r="M9" s="7">
        <v>3</v>
      </c>
      <c r="N9" s="15">
        <f t="shared" si="0"/>
        <v>1.2297993037280091</v>
      </c>
      <c r="O9" s="15">
        <f t="shared" si="1"/>
        <v>25.669863792256844</v>
      </c>
      <c r="P9" s="15">
        <f t="shared" si="2"/>
        <v>-24.440064488528837</v>
      </c>
      <c r="Q9" s="16"/>
      <c r="R9" s="38">
        <f t="shared" si="3"/>
        <v>0.31979930372800902</v>
      </c>
      <c r="S9" s="39">
        <f t="shared" si="3"/>
        <v>1.5401362077431564</v>
      </c>
      <c r="T9" s="39">
        <f t="shared" si="3"/>
        <v>1.8599355114711642</v>
      </c>
      <c r="U9" s="8"/>
      <c r="V9">
        <f t="shared" si="5"/>
        <v>35.142780629451543</v>
      </c>
      <c r="W9">
        <f t="shared" si="4"/>
        <v>5.6601845194529821</v>
      </c>
      <c r="X9">
        <f t="shared" si="4"/>
        <v>7.0719981424759091</v>
      </c>
      <c r="Y9" s="15"/>
    </row>
    <row r="10" spans="1:25" x14ac:dyDescent="0.2">
      <c r="A10" s="7">
        <v>4</v>
      </c>
      <c r="B10" s="12">
        <v>1.49</v>
      </c>
      <c r="C10" s="12">
        <v>8.85</v>
      </c>
      <c r="D10" s="12">
        <v>-7.37</v>
      </c>
      <c r="E10" s="13"/>
      <c r="F10" s="9" t="s">
        <v>22</v>
      </c>
      <c r="G10" s="14">
        <v>-1232.0034049314499</v>
      </c>
      <c r="H10" s="9" t="s">
        <v>23</v>
      </c>
      <c r="I10" s="14">
        <v>-1231.9995885631899</v>
      </c>
      <c r="J10" s="9" t="s">
        <v>24</v>
      </c>
      <c r="K10" s="14">
        <v>-1232.0122839401899</v>
      </c>
      <c r="L10" s="13"/>
      <c r="M10" s="7">
        <v>4</v>
      </c>
      <c r="N10" s="15">
        <f t="shared" si="0"/>
        <v>2.3948077509334378</v>
      </c>
      <c r="O10" s="15">
        <f t="shared" si="1"/>
        <v>7.9664710450630816</v>
      </c>
      <c r="P10" s="15">
        <f t="shared" si="2"/>
        <v>-5.5716632941296442</v>
      </c>
      <c r="Q10" s="16"/>
      <c r="R10" s="38">
        <f t="shared" si="3"/>
        <v>0.90480775093343779</v>
      </c>
      <c r="S10" s="39">
        <f t="shared" si="3"/>
        <v>0.88352895493691808</v>
      </c>
      <c r="T10" s="39">
        <f t="shared" si="3"/>
        <v>1.7983367058703559</v>
      </c>
      <c r="U10" s="8"/>
      <c r="V10">
        <f t="shared" si="5"/>
        <v>60.725352411640124</v>
      </c>
      <c r="W10">
        <f t="shared" si="4"/>
        <v>9.9833780218860806</v>
      </c>
      <c r="X10">
        <f t="shared" si="4"/>
        <v>24.400769414794514</v>
      </c>
      <c r="Y10" s="15"/>
    </row>
    <row r="11" spans="1:25" x14ac:dyDescent="0.2">
      <c r="A11" s="7">
        <v>5</v>
      </c>
      <c r="B11" s="12">
        <v>4.47</v>
      </c>
      <c r="C11" s="12">
        <v>22.77</v>
      </c>
      <c r="D11" s="12">
        <v>-18.29</v>
      </c>
      <c r="E11" s="13"/>
      <c r="F11" s="9" t="s">
        <v>25</v>
      </c>
      <c r="G11" s="14">
        <v>-2745.4592520027099</v>
      </c>
      <c r="H11" s="9" t="s">
        <v>26</v>
      </c>
      <c r="I11" s="14">
        <v>-2745.4530729995699</v>
      </c>
      <c r="J11" s="9" t="s">
        <v>27</v>
      </c>
      <c r="K11" s="14">
        <v>-2745.49645660532</v>
      </c>
      <c r="L11" s="13"/>
      <c r="M11" s="7">
        <v>5</v>
      </c>
      <c r="N11" s="15">
        <f t="shared" si="0"/>
        <v>3.8773838384007266</v>
      </c>
      <c r="O11" s="15">
        <f t="shared" si="1"/>
        <v>27.223629439124974</v>
      </c>
      <c r="P11" s="15">
        <f t="shared" si="2"/>
        <v>-23.346245600724249</v>
      </c>
      <c r="Q11" s="16"/>
      <c r="R11" s="38">
        <f t="shared" si="3"/>
        <v>0.59261616159927311</v>
      </c>
      <c r="S11" s="39">
        <f t="shared" si="3"/>
        <v>4.453629439124974</v>
      </c>
      <c r="T11" s="39">
        <f t="shared" si="3"/>
        <v>5.0562456007242496</v>
      </c>
      <c r="U11" s="8"/>
      <c r="V11">
        <f t="shared" si="5"/>
        <v>13.257632250543022</v>
      </c>
      <c r="W11">
        <f t="shared" si="4"/>
        <v>19.5591982394597</v>
      </c>
      <c r="X11">
        <f t="shared" si="4"/>
        <v>27.644863863992619</v>
      </c>
      <c r="Y11" s="15"/>
    </row>
    <row r="12" spans="1:25" x14ac:dyDescent="0.2">
      <c r="A12" s="7">
        <v>6</v>
      </c>
      <c r="B12" s="12">
        <v>15.77</v>
      </c>
      <c r="C12" s="12">
        <v>14.25</v>
      </c>
      <c r="D12" s="12">
        <v>1.52</v>
      </c>
      <c r="E12" s="13"/>
      <c r="F12" s="9" t="s">
        <v>28</v>
      </c>
      <c r="G12" s="14">
        <v>-2597.553915213</v>
      </c>
      <c r="H12" s="9" t="s">
        <v>29</v>
      </c>
      <c r="I12" s="14">
        <v>-2597.5286685975998</v>
      </c>
      <c r="J12" s="9" t="s">
        <v>30</v>
      </c>
      <c r="K12" s="14">
        <v>-2597.5514335100602</v>
      </c>
      <c r="L12" s="13"/>
      <c r="M12" s="7">
        <v>6</v>
      </c>
      <c r="N12" s="15">
        <f t="shared" si="0"/>
        <v>15.842493733858793</v>
      </c>
      <c r="O12" s="15">
        <f t="shared" si="1"/>
        <v>14.285201294855705</v>
      </c>
      <c r="P12" s="15">
        <f t="shared" si="2"/>
        <v>1.5572924390030896</v>
      </c>
      <c r="Q12" s="16"/>
      <c r="R12" s="38">
        <f t="shared" si="3"/>
        <v>7.2493733858793874E-2</v>
      </c>
      <c r="S12" s="39">
        <f t="shared" si="3"/>
        <v>3.5201294855705001E-2</v>
      </c>
      <c r="T12" s="39">
        <f t="shared" si="3"/>
        <v>3.7292439003089539E-2</v>
      </c>
      <c r="U12" s="8"/>
      <c r="V12">
        <f t="shared" si="5"/>
        <v>0.45969393696128008</v>
      </c>
      <c r="W12">
        <f t="shared" si="4"/>
        <v>0.24702663056635088</v>
      </c>
      <c r="X12">
        <f t="shared" si="4"/>
        <v>2.4534499344137854</v>
      </c>
      <c r="Y12" s="15"/>
    </row>
    <row r="13" spans="1:25" x14ac:dyDescent="0.2">
      <c r="A13" s="7">
        <v>7</v>
      </c>
      <c r="B13" s="12">
        <v>27.94</v>
      </c>
      <c r="C13" s="12">
        <v>18.47</v>
      </c>
      <c r="D13" s="12">
        <v>9.4700000000000006</v>
      </c>
      <c r="E13" s="13"/>
      <c r="F13" s="9" t="s">
        <v>30</v>
      </c>
      <c r="G13" s="14">
        <v>-2597.5514335100602</v>
      </c>
      <c r="H13" s="9" t="s">
        <v>31</v>
      </c>
      <c r="I13" s="14">
        <v>-2597.5100964039102</v>
      </c>
      <c r="J13" s="9" t="s">
        <v>32</v>
      </c>
      <c r="K13" s="14">
        <v>-2597.5392965413798</v>
      </c>
      <c r="L13" s="13"/>
      <c r="M13" s="7">
        <v>7</v>
      </c>
      <c r="N13" s="15">
        <f t="shared" si="0"/>
        <v>25.939431277260571</v>
      </c>
      <c r="O13" s="15">
        <f t="shared" si="1"/>
        <v>18.323366817980592</v>
      </c>
      <c r="P13" s="15">
        <f t="shared" si="2"/>
        <v>7.6160644592799791</v>
      </c>
      <c r="Q13" s="16"/>
      <c r="R13" s="38">
        <f t="shared" si="3"/>
        <v>2.0005687227394304</v>
      </c>
      <c r="S13" s="39">
        <f t="shared" si="3"/>
        <v>0.14663318201940712</v>
      </c>
      <c r="T13" s="39">
        <f t="shared" si="3"/>
        <v>1.8539355407200215</v>
      </c>
      <c r="U13" s="8"/>
      <c r="V13">
        <f t="shared" si="5"/>
        <v>7.1602316490316049</v>
      </c>
      <c r="W13">
        <f t="shared" si="4"/>
        <v>0.79389919880566928</v>
      </c>
      <c r="X13">
        <f t="shared" si="4"/>
        <v>19.576932848152286</v>
      </c>
      <c r="Y13" s="15"/>
    </row>
    <row r="14" spans="1:25" x14ac:dyDescent="0.2">
      <c r="A14" s="7">
        <v>8</v>
      </c>
      <c r="B14" s="12">
        <v>37.28</v>
      </c>
      <c r="C14" s="12">
        <v>35.82</v>
      </c>
      <c r="D14" s="12">
        <v>1.46</v>
      </c>
      <c r="E14" s="13"/>
      <c r="F14" s="9" t="s">
        <v>33</v>
      </c>
      <c r="G14" s="14">
        <v>-2625.7016852185002</v>
      </c>
      <c r="H14" s="26" t="s">
        <v>34</v>
      </c>
      <c r="I14" s="14">
        <v>-2625.6402866450098</v>
      </c>
      <c r="J14" s="9" t="s">
        <v>35</v>
      </c>
      <c r="K14" s="14">
        <v>-2625.7004560101</v>
      </c>
      <c r="L14" s="13"/>
      <c r="M14" s="7">
        <v>8</v>
      </c>
      <c r="N14" s="15">
        <f t="shared" si="0"/>
        <v>38.528194784531195</v>
      </c>
      <c r="O14" s="15">
        <f t="shared" si="1"/>
        <v>37.756854703123004</v>
      </c>
      <c r="P14" s="15">
        <f t="shared" si="2"/>
        <v>0.77134008140819399</v>
      </c>
      <c r="Q14" s="16"/>
      <c r="R14" s="38">
        <f t="shared" si="3"/>
        <v>1.2481947845311936</v>
      </c>
      <c r="S14" s="39">
        <f t="shared" si="3"/>
        <v>1.9368547031230037</v>
      </c>
      <c r="T14" s="39">
        <f t="shared" si="3"/>
        <v>0.68865991859180598</v>
      </c>
      <c r="U14" s="8"/>
      <c r="V14">
        <f t="shared" si="5"/>
        <v>3.3481619756738024</v>
      </c>
      <c r="W14">
        <f t="shared" si="4"/>
        <v>5.4071878925823667</v>
      </c>
      <c r="X14">
        <f t="shared" si="4"/>
        <v>47.168487574781231</v>
      </c>
      <c r="Y14" s="15"/>
    </row>
    <row r="15" spans="1:25" x14ac:dyDescent="0.2">
      <c r="A15" s="7">
        <v>9</v>
      </c>
      <c r="B15" s="12">
        <v>33</v>
      </c>
      <c r="C15" s="12">
        <v>4.93</v>
      </c>
      <c r="D15" s="12">
        <v>28.07</v>
      </c>
      <c r="E15" s="13"/>
      <c r="F15" s="9" t="s">
        <v>35</v>
      </c>
      <c r="G15" s="14">
        <v>-2625.7004560101</v>
      </c>
      <c r="H15" s="26" t="s">
        <v>36</v>
      </c>
      <c r="I15" s="14">
        <v>-2625.6519733785499</v>
      </c>
      <c r="J15" s="9" t="s">
        <v>37</v>
      </c>
      <c r="K15" s="14">
        <v>-2625.67271680766</v>
      </c>
      <c r="L15" s="13"/>
      <c r="M15" s="7">
        <v>9</v>
      </c>
      <c r="N15" s="15">
        <f t="shared" si="0"/>
        <v>30.423317120257884</v>
      </c>
      <c r="O15" s="15">
        <f t="shared" si="1"/>
        <v>13.016701070075737</v>
      </c>
      <c r="P15" s="15">
        <f t="shared" si="2"/>
        <v>17.406616050182148</v>
      </c>
      <c r="Q15" s="16"/>
      <c r="R15" s="38">
        <f t="shared" si="3"/>
        <v>2.5766828797421155</v>
      </c>
      <c r="S15" s="39">
        <f t="shared" si="3"/>
        <v>8.0867010700757369</v>
      </c>
      <c r="T15" s="39">
        <f t="shared" si="3"/>
        <v>10.663383949817852</v>
      </c>
      <c r="U15" s="8"/>
      <c r="V15">
        <f t="shared" si="5"/>
        <v>7.8081299386124705</v>
      </c>
      <c r="W15">
        <f t="shared" si="4"/>
        <v>164.03044766887908</v>
      </c>
      <c r="X15">
        <f t="shared" si="4"/>
        <v>37.988542749618283</v>
      </c>
      <c r="Y15" s="15"/>
    </row>
    <row r="16" spans="1:25" x14ac:dyDescent="0.2">
      <c r="A16" s="7">
        <v>10</v>
      </c>
      <c r="B16" s="12">
        <v>-5.28</v>
      </c>
      <c r="C16" s="12">
        <v>7.67</v>
      </c>
      <c r="D16" s="12">
        <v>-12.95</v>
      </c>
      <c r="E16" s="13"/>
      <c r="F16" s="26" t="s">
        <v>38</v>
      </c>
      <c r="G16" s="14">
        <v>-1143.36617329311</v>
      </c>
      <c r="H16" s="26" t="s">
        <v>39</v>
      </c>
      <c r="I16" s="14">
        <v>-1143.3706551068799</v>
      </c>
      <c r="J16" s="26" t="s">
        <v>40</v>
      </c>
      <c r="K16" s="14">
        <v>-1030.2040811706499</v>
      </c>
      <c r="L16" s="13"/>
      <c r="M16" s="7">
        <v>10</v>
      </c>
      <c r="N16" s="15">
        <f t="shared" si="0"/>
        <v>-2.8123812019953478</v>
      </c>
      <c r="O16" s="15">
        <f>(I16-K16-K17)*627.50960803</f>
        <v>9.3610999340878056</v>
      </c>
      <c r="P16" s="15">
        <f>(K16+K17-G16)*627.50960803</f>
        <v>-12.173481136047483</v>
      </c>
      <c r="Q16" s="16"/>
      <c r="R16" s="38">
        <f t="shared" si="3"/>
        <v>2.4676187980046524</v>
      </c>
      <c r="S16" s="39">
        <f t="shared" si="3"/>
        <v>1.6910999340878057</v>
      </c>
      <c r="T16" s="39">
        <f t="shared" si="3"/>
        <v>0.77651886395251601</v>
      </c>
      <c r="U16" s="8"/>
      <c r="V16">
        <f t="shared" si="5"/>
        <v>46.735204507663866</v>
      </c>
      <c r="W16">
        <f t="shared" si="4"/>
        <v>22.048239036346882</v>
      </c>
      <c r="X16">
        <f t="shared" si="4"/>
        <v>5.9962846637259926</v>
      </c>
      <c r="Y16" s="15"/>
    </row>
    <row r="17" spans="1:25" x14ac:dyDescent="0.2">
      <c r="A17" s="7"/>
      <c r="B17" s="12"/>
      <c r="C17" s="12"/>
      <c r="D17" s="12"/>
      <c r="E17" s="13"/>
      <c r="F17" s="26"/>
      <c r="G17" s="17"/>
      <c r="H17" s="25"/>
      <c r="I17" s="17"/>
      <c r="J17" s="7" t="s">
        <v>41</v>
      </c>
      <c r="K17" s="14">
        <v>-113.181491795358</v>
      </c>
      <c r="L17" s="13"/>
      <c r="M17" s="7"/>
      <c r="N17" s="15"/>
      <c r="O17" s="15"/>
      <c r="P17" s="15"/>
      <c r="Q17" s="16"/>
      <c r="R17" s="38"/>
      <c r="S17" s="39"/>
      <c r="T17" s="39"/>
      <c r="U17" s="8"/>
      <c r="Y17" s="15"/>
    </row>
    <row r="18" spans="1:25" x14ac:dyDescent="0.2">
      <c r="A18" s="7">
        <v>11</v>
      </c>
      <c r="B18" s="12">
        <v>34.799999999999997</v>
      </c>
      <c r="C18" s="12">
        <v>89.6</v>
      </c>
      <c r="D18" s="12">
        <v>-54.8</v>
      </c>
      <c r="E18" s="13"/>
      <c r="F18" s="26" t="s">
        <v>42</v>
      </c>
      <c r="G18" s="14">
        <v>-1248.8978566926901</v>
      </c>
      <c r="H18" s="26" t="s">
        <v>43</v>
      </c>
      <c r="I18" s="14">
        <v>-1248.8417075693801</v>
      </c>
      <c r="J18" s="26" t="s">
        <v>44</v>
      </c>
      <c r="K18" s="14">
        <v>-1248.9851252769199</v>
      </c>
      <c r="L18" s="13"/>
      <c r="M18" s="7">
        <v>11</v>
      </c>
      <c r="N18" s="15">
        <f t="shared" ref="N18:N24" si="6">(I18-G18)*627.50960803</f>
        <v>35.234114359472855</v>
      </c>
      <c r="O18" s="15">
        <f t="shared" ref="O18:O23" si="7">(I18-K18)*627.50960803</f>
        <v>89.995989442868037</v>
      </c>
      <c r="P18" s="15">
        <f t="shared" ref="P18:P23" si="8">(K18-G18)*627.50960803</f>
        <v>-54.761875083395175</v>
      </c>
      <c r="Q18" s="16"/>
      <c r="R18" s="38">
        <f t="shared" ref="R18:T24" si="9">ABS(N18-B18)</f>
        <v>0.43411435947285781</v>
      </c>
      <c r="S18" s="39">
        <f t="shared" si="9"/>
        <v>0.39598944286804283</v>
      </c>
      <c r="T18" s="39">
        <f t="shared" si="9"/>
        <v>3.812491660482209E-2</v>
      </c>
      <c r="U18" s="8"/>
      <c r="V18">
        <f t="shared" ref="V18:X46" si="10">ABS(R18/B18)*100</f>
        <v>1.2474550559564881</v>
      </c>
      <c r="W18">
        <f t="shared" si="10"/>
        <v>0.44195250320094071</v>
      </c>
      <c r="X18">
        <f t="shared" si="10"/>
        <v>6.9571015702230093E-2</v>
      </c>
      <c r="Y18" s="15"/>
    </row>
    <row r="19" spans="1:25" x14ac:dyDescent="0.2">
      <c r="A19" s="7">
        <v>12</v>
      </c>
      <c r="B19" s="12">
        <v>-0.63</v>
      </c>
      <c r="C19" s="12">
        <v>31.02</v>
      </c>
      <c r="D19" s="12">
        <v>-31.65</v>
      </c>
      <c r="E19" s="13"/>
      <c r="F19" s="26" t="s">
        <v>45</v>
      </c>
      <c r="G19" s="14">
        <v>-1799.1728782202899</v>
      </c>
      <c r="H19" s="26" t="s">
        <v>46</v>
      </c>
      <c r="I19" s="14">
        <v>-1799.17394236526</v>
      </c>
      <c r="J19" s="9" t="s">
        <v>47</v>
      </c>
      <c r="K19" s="14">
        <v>-1799.2234191740099</v>
      </c>
      <c r="L19" s="13"/>
      <c r="M19" s="7">
        <v>12</v>
      </c>
      <c r="N19" s="15">
        <f t="shared" si="6"/>
        <v>-0.66776119306638926</v>
      </c>
      <c r="O19" s="15">
        <f t="shared" si="7"/>
        <v>31.047172865216812</v>
      </c>
      <c r="P19" s="15">
        <f t="shared" si="8"/>
        <v>-31.714934058283198</v>
      </c>
      <c r="Q19" s="16"/>
      <c r="R19" s="38">
        <f t="shared" si="9"/>
        <v>3.7761193066389254E-2</v>
      </c>
      <c r="S19" s="39">
        <f t="shared" si="9"/>
        <v>2.717286521681217E-2</v>
      </c>
      <c r="T19" s="39">
        <f t="shared" si="9"/>
        <v>6.4934058283199647E-2</v>
      </c>
      <c r="U19" s="8"/>
      <c r="V19">
        <f t="shared" si="10"/>
        <v>5.9938401692681351</v>
      </c>
      <c r="W19">
        <f t="shared" si="10"/>
        <v>8.7597889158001832E-2</v>
      </c>
      <c r="X19">
        <f t="shared" si="10"/>
        <v>0.20516290136871926</v>
      </c>
      <c r="Y19" s="15"/>
    </row>
    <row r="20" spans="1:25" x14ac:dyDescent="0.2">
      <c r="A20" s="7">
        <v>13</v>
      </c>
      <c r="B20" s="12">
        <v>22.41</v>
      </c>
      <c r="C20" s="12">
        <v>49.69</v>
      </c>
      <c r="D20" s="12">
        <v>-27.28</v>
      </c>
      <c r="E20" s="13"/>
      <c r="F20" s="26" t="s">
        <v>48</v>
      </c>
      <c r="G20" s="14">
        <v>-1682.8465666449299</v>
      </c>
      <c r="H20" s="26" t="s">
        <v>49</v>
      </c>
      <c r="I20" s="14">
        <v>-1682.81401568311</v>
      </c>
      <c r="J20" s="9" t="s">
        <v>50</v>
      </c>
      <c r="K20" s="14">
        <v>-1682.8912289448799</v>
      </c>
      <c r="L20" s="13"/>
      <c r="M20" s="7">
        <v>13</v>
      </c>
      <c r="N20" s="15">
        <f t="shared" si="6"/>
        <v>20.426041292592004</v>
      </c>
      <c r="O20" s="15">
        <f t="shared" si="7"/>
        <v>48.452063627937953</v>
      </c>
      <c r="P20" s="15">
        <f t="shared" si="8"/>
        <v>-28.026022335345946</v>
      </c>
      <c r="Q20" s="16"/>
      <c r="R20" s="38">
        <f t="shared" si="9"/>
        <v>1.9839587074079965</v>
      </c>
      <c r="S20" s="39">
        <f t="shared" si="9"/>
        <v>1.2379363720620447</v>
      </c>
      <c r="T20" s="39">
        <f t="shared" si="9"/>
        <v>0.74602233534594475</v>
      </c>
      <c r="U20" s="8"/>
      <c r="V20">
        <f t="shared" si="10"/>
        <v>8.8530062802677225</v>
      </c>
      <c r="W20">
        <f t="shared" si="10"/>
        <v>2.4913189214369988</v>
      </c>
      <c r="X20">
        <f t="shared" si="10"/>
        <v>2.7346859800071286</v>
      </c>
      <c r="Y20" s="15"/>
    </row>
    <row r="21" spans="1:25" x14ac:dyDescent="0.2">
      <c r="A21" s="7">
        <v>14</v>
      </c>
      <c r="B21" s="12">
        <v>10.33</v>
      </c>
      <c r="C21" s="12">
        <v>14.46</v>
      </c>
      <c r="D21" s="12">
        <v>-4.13</v>
      </c>
      <c r="E21" s="13"/>
      <c r="F21" s="26" t="s">
        <v>51</v>
      </c>
      <c r="G21" s="14">
        <v>-1164.8143029663399</v>
      </c>
      <c r="H21" s="26" t="s">
        <v>52</v>
      </c>
      <c r="I21" s="14">
        <v>-1164.7971601782699</v>
      </c>
      <c r="J21" s="9" t="s">
        <v>53</v>
      </c>
      <c r="K21" s="14">
        <v>-1164.8198451957301</v>
      </c>
      <c r="L21" s="13"/>
      <c r="M21" s="7">
        <v>14</v>
      </c>
      <c r="N21" s="15">
        <f t="shared" si="6"/>
        <v>10.75726422236721</v>
      </c>
      <c r="O21" s="15">
        <f t="shared" si="7"/>
        <v>14.235066414580132</v>
      </c>
      <c r="P21" s="15">
        <f t="shared" si="8"/>
        <v>-3.4778021922129225</v>
      </c>
      <c r="Q21" s="16"/>
      <c r="R21" s="38">
        <f t="shared" si="9"/>
        <v>0.42726422236721007</v>
      </c>
      <c r="S21" s="39">
        <f t="shared" si="9"/>
        <v>0.22493358541986908</v>
      </c>
      <c r="T21" s="39">
        <f t="shared" si="9"/>
        <v>0.65219780778707737</v>
      </c>
      <c r="U21" s="8"/>
      <c r="V21">
        <f t="shared" si="10"/>
        <v>4.1361492968752183</v>
      </c>
      <c r="W21">
        <f t="shared" si="10"/>
        <v>1.5555572988925939</v>
      </c>
      <c r="X21">
        <f t="shared" si="10"/>
        <v>15.791714474263374</v>
      </c>
      <c r="Y21" s="15"/>
    </row>
    <row r="22" spans="1:25" x14ac:dyDescent="0.2">
      <c r="A22" s="7">
        <v>15</v>
      </c>
      <c r="B22" s="12">
        <v>20.27</v>
      </c>
      <c r="C22" s="12">
        <v>77.23</v>
      </c>
      <c r="D22" s="12">
        <v>-56.96</v>
      </c>
      <c r="E22" s="13"/>
      <c r="F22" s="26" t="s">
        <v>54</v>
      </c>
      <c r="G22" s="14">
        <v>-989.35049682725401</v>
      </c>
      <c r="H22" s="26" t="s">
        <v>55</v>
      </c>
      <c r="I22" s="14">
        <v>-989.31773853990001</v>
      </c>
      <c r="J22" s="9" t="s">
        <v>56</v>
      </c>
      <c r="K22" s="14">
        <v>-989.43468911364198</v>
      </c>
      <c r="L22" s="13"/>
      <c r="M22" s="7">
        <v>15</v>
      </c>
      <c r="N22" s="15">
        <f t="shared" si="6"/>
        <v>20.556140057242363</v>
      </c>
      <c r="O22" s="15">
        <f t="shared" si="7"/>
        <v>73.387608687709744</v>
      </c>
      <c r="P22" s="15">
        <f t="shared" si="8"/>
        <v>-52.831468630467377</v>
      </c>
      <c r="Q22" s="16"/>
      <c r="R22" s="38">
        <f t="shared" si="9"/>
        <v>0.28614005724236335</v>
      </c>
      <c r="S22" s="39">
        <f t="shared" si="9"/>
        <v>3.8423913122902604</v>
      </c>
      <c r="T22" s="39">
        <f t="shared" si="9"/>
        <v>4.1285313695326238</v>
      </c>
      <c r="U22" s="8"/>
      <c r="V22">
        <f t="shared" si="10"/>
        <v>1.4116431043037165</v>
      </c>
      <c r="W22">
        <f t="shared" si="10"/>
        <v>4.9752574288362812</v>
      </c>
      <c r="X22">
        <f t="shared" si="10"/>
        <v>7.2481238931401402</v>
      </c>
      <c r="Y22" s="15"/>
    </row>
    <row r="23" spans="1:25" x14ac:dyDescent="0.2">
      <c r="A23" s="7">
        <v>16</v>
      </c>
      <c r="B23" s="12">
        <v>34.22</v>
      </c>
      <c r="C23" s="12">
        <v>55.4</v>
      </c>
      <c r="D23" s="12">
        <v>-21.18</v>
      </c>
      <c r="E23" s="13"/>
      <c r="F23" s="27" t="s">
        <v>57</v>
      </c>
      <c r="G23" s="14">
        <v>-514.14493180019804</v>
      </c>
      <c r="H23" s="26" t="s">
        <v>58</v>
      </c>
      <c r="I23" s="14">
        <v>-514.08927650015403</v>
      </c>
      <c r="J23" s="9" t="s">
        <v>59</v>
      </c>
      <c r="K23" s="14">
        <v>-514.17590626790502</v>
      </c>
      <c r="L23" s="13"/>
      <c r="M23" s="7">
        <v>16</v>
      </c>
      <c r="N23" s="15">
        <f t="shared" si="6"/>
        <v>34.924235515408114</v>
      </c>
      <c r="O23" s="15">
        <f t="shared" si="7"/>
        <v>54.3610116051549</v>
      </c>
      <c r="P23" s="15">
        <f t="shared" si="8"/>
        <v>-19.436776089746779</v>
      </c>
      <c r="Q23" s="16"/>
      <c r="R23" s="38">
        <f t="shared" si="9"/>
        <v>0.70423551540811502</v>
      </c>
      <c r="S23" s="39">
        <f t="shared" si="9"/>
        <v>1.0389883948450986</v>
      </c>
      <c r="T23" s="39">
        <f t="shared" si="9"/>
        <v>1.7432239102532208</v>
      </c>
      <c r="U23" s="8"/>
      <c r="V23">
        <f t="shared" si="10"/>
        <v>2.0579646855877121</v>
      </c>
      <c r="W23">
        <f t="shared" si="10"/>
        <v>1.8754303156048713</v>
      </c>
      <c r="X23">
        <f t="shared" si="10"/>
        <v>8.2305189341511849</v>
      </c>
      <c r="Y23" s="15"/>
    </row>
    <row r="24" spans="1:25" x14ac:dyDescent="0.2">
      <c r="A24" s="7">
        <v>17</v>
      </c>
      <c r="B24" s="12">
        <v>21.48</v>
      </c>
      <c r="C24" s="12">
        <v>35.47</v>
      </c>
      <c r="D24" s="12">
        <v>-13.99</v>
      </c>
      <c r="E24" s="13"/>
      <c r="F24" s="26" t="s">
        <v>60</v>
      </c>
      <c r="G24" s="14">
        <v>-4991.5712283411103</v>
      </c>
      <c r="H24" s="26" t="s">
        <v>61</v>
      </c>
      <c r="I24" s="14">
        <v>-4991.5334084899496</v>
      </c>
      <c r="J24" s="9" t="s">
        <v>62</v>
      </c>
      <c r="K24" s="14">
        <v>-4413.2100158592602</v>
      </c>
      <c r="L24" s="13"/>
      <c r="M24" s="7">
        <v>17</v>
      </c>
      <c r="N24" s="15">
        <f t="shared" si="6"/>
        <v>23.732319977633875</v>
      </c>
      <c r="O24" s="15">
        <f>(I24-K24-K25)*627.50960803</f>
        <v>31.034580891420315</v>
      </c>
      <c r="P24" s="15">
        <f>(K24+K25-G24)*627.50960803</f>
        <v>-7.3022609137151031</v>
      </c>
      <c r="Q24" s="16"/>
      <c r="R24" s="38">
        <f t="shared" si="9"/>
        <v>2.2523199776338743</v>
      </c>
      <c r="S24" s="39">
        <f t="shared" si="9"/>
        <v>4.4354191085796835</v>
      </c>
      <c r="T24" s="39">
        <f t="shared" si="9"/>
        <v>6.6877390862848971</v>
      </c>
      <c r="U24" s="8"/>
      <c r="V24">
        <f t="shared" si="10"/>
        <v>10.485660975949134</v>
      </c>
      <c r="W24">
        <f t="shared" si="10"/>
        <v>12.504705690949205</v>
      </c>
      <c r="X24">
        <f t="shared" si="10"/>
        <v>47.803710409470312</v>
      </c>
      <c r="Y24" s="15"/>
    </row>
    <row r="25" spans="1:25" x14ac:dyDescent="0.2">
      <c r="A25" s="7"/>
      <c r="B25" s="12"/>
      <c r="C25" s="12"/>
      <c r="D25" s="12"/>
      <c r="E25" s="13"/>
      <c r="F25" s="26"/>
      <c r="G25" s="17"/>
      <c r="H25" s="7"/>
      <c r="I25" s="17"/>
      <c r="J25" s="7" t="s">
        <v>63</v>
      </c>
      <c r="K25" s="14">
        <v>-578.37284937285597</v>
      </c>
      <c r="L25" s="13"/>
      <c r="M25" s="7"/>
      <c r="N25" s="15"/>
      <c r="O25" s="15"/>
      <c r="P25" s="15"/>
      <c r="Q25" s="16"/>
      <c r="R25" s="38"/>
      <c r="S25" s="39"/>
      <c r="T25" s="39"/>
      <c r="U25" s="8"/>
      <c r="Y25" s="15"/>
    </row>
    <row r="26" spans="1:25" x14ac:dyDescent="0.2">
      <c r="A26" s="7">
        <v>18</v>
      </c>
      <c r="B26" s="12">
        <v>25.34</v>
      </c>
      <c r="C26" s="12">
        <v>36.049999999999997</v>
      </c>
      <c r="D26" s="12">
        <v>-10.72</v>
      </c>
      <c r="E26" s="13"/>
      <c r="F26" s="26" t="s">
        <v>64</v>
      </c>
      <c r="G26" s="14">
        <v>-2715.6583953365198</v>
      </c>
      <c r="H26" s="26" t="s">
        <v>65</v>
      </c>
      <c r="I26" s="14">
        <v>-2715.6172168046201</v>
      </c>
      <c r="J26" s="26" t="s">
        <v>66</v>
      </c>
      <c r="K26" s="14">
        <v>-2137.2932733153398</v>
      </c>
      <c r="L26" s="13"/>
      <c r="M26" s="7">
        <v>18</v>
      </c>
      <c r="N26" s="15">
        <f>(I26-G26)*627.50960803</f>
        <v>25.839924411651523</v>
      </c>
      <c r="O26" s="15">
        <f>(I26-K26-K27)*627.50960803</f>
        <v>30.688911832938931</v>
      </c>
      <c r="P26" s="15">
        <f>(K26+K27-G26)*627.50960803</f>
        <v>-4.8489874212160711</v>
      </c>
      <c r="Q26" s="16"/>
      <c r="R26" s="38">
        <v>0.21672234146821978</v>
      </c>
      <c r="S26" s="39">
        <f>ABS(O26-C26)</f>
        <v>5.3610881670610659</v>
      </c>
      <c r="T26" s="39">
        <f>ABS(P26-D26)</f>
        <v>5.8710125787839296</v>
      </c>
      <c r="U26" s="8"/>
      <c r="V26">
        <f t="shared" si="10"/>
        <v>0.8552578589906068</v>
      </c>
      <c r="W26">
        <f t="shared" si="10"/>
        <v>14.871257051487008</v>
      </c>
      <c r="X26">
        <f t="shared" si="10"/>
        <v>54.76690838417845</v>
      </c>
      <c r="Y26" s="15"/>
    </row>
    <row r="27" spans="1:25" x14ac:dyDescent="0.2">
      <c r="A27" s="7"/>
      <c r="B27" s="12"/>
      <c r="C27" s="12"/>
      <c r="D27" s="12"/>
      <c r="E27" s="13"/>
      <c r="F27" s="26"/>
      <c r="G27" s="17"/>
      <c r="H27" s="7"/>
      <c r="I27" s="17"/>
      <c r="J27" s="7" t="s">
        <v>63</v>
      </c>
      <c r="K27" s="14">
        <v>-578.37284937285597</v>
      </c>
      <c r="L27" s="13"/>
      <c r="M27" s="7"/>
      <c r="N27" s="15"/>
      <c r="O27" s="15"/>
      <c r="P27" s="15"/>
      <c r="Q27" s="16"/>
      <c r="R27" s="38"/>
      <c r="S27" s="39"/>
      <c r="T27" s="39"/>
      <c r="U27" s="8"/>
      <c r="Y27" s="15"/>
    </row>
    <row r="28" spans="1:25" x14ac:dyDescent="0.2">
      <c r="A28" s="7">
        <v>19</v>
      </c>
      <c r="B28" s="12">
        <v>12.27</v>
      </c>
      <c r="C28" s="12">
        <v>35.81</v>
      </c>
      <c r="D28" s="12">
        <v>-23.54</v>
      </c>
      <c r="E28" s="13"/>
      <c r="F28" s="26" t="s">
        <v>67</v>
      </c>
      <c r="G28" s="14">
        <v>-4990.3098290397602</v>
      </c>
      <c r="H28" s="9" t="s">
        <v>68</v>
      </c>
      <c r="I28" s="14">
        <v>-4990.2873661059702</v>
      </c>
      <c r="J28" s="9" t="s">
        <v>69</v>
      </c>
      <c r="K28" s="14">
        <v>-4411.9646704414899</v>
      </c>
      <c r="L28" s="13"/>
      <c r="M28" s="7">
        <v>19</v>
      </c>
      <c r="N28" s="15">
        <f>(I28-G28)*627.50960803</f>
        <v>14.095706777728267</v>
      </c>
      <c r="O28" s="15">
        <f>(I28-K28-K29)*627.50960803</f>
        <v>31.471933884061485</v>
      </c>
      <c r="P28" s="15">
        <f>(K28+K29-G28)*627.50960803</f>
        <v>-17.376227106261879</v>
      </c>
      <c r="Q28" s="16"/>
      <c r="R28" s="38">
        <f>ABS(N28-B28)</f>
        <v>1.8257067777282678</v>
      </c>
      <c r="S28" s="39">
        <f>ABS(O28-C28)</f>
        <v>4.338066115938517</v>
      </c>
      <c r="T28" s="39">
        <f>ABS(P28-D28)</f>
        <v>6.1637728937381198</v>
      </c>
      <c r="U28" s="8"/>
      <c r="V28">
        <f t="shared" si="10"/>
        <v>14.879435841306176</v>
      </c>
      <c r="W28">
        <f t="shared" si="10"/>
        <v>12.114119284944197</v>
      </c>
      <c r="X28">
        <f t="shared" si="10"/>
        <v>26.184251885038744</v>
      </c>
      <c r="Y28" s="15"/>
    </row>
    <row r="29" spans="1:25" x14ac:dyDescent="0.2">
      <c r="A29" s="7"/>
      <c r="B29" s="12"/>
      <c r="C29" s="12"/>
      <c r="D29" s="12"/>
      <c r="E29" s="13"/>
      <c r="F29" s="26"/>
      <c r="G29" s="17"/>
      <c r="H29" s="7"/>
      <c r="I29" s="17"/>
      <c r="J29" s="7" t="s">
        <v>63</v>
      </c>
      <c r="K29" s="14">
        <v>-578.37284937285597</v>
      </c>
      <c r="L29" s="13"/>
      <c r="M29" s="7"/>
      <c r="N29" s="15"/>
      <c r="O29" s="15"/>
      <c r="P29" s="15"/>
      <c r="Q29" s="16"/>
      <c r="R29" s="38"/>
      <c r="S29" s="39"/>
      <c r="T29" s="39"/>
      <c r="U29" s="8"/>
      <c r="Y29" s="15"/>
    </row>
    <row r="30" spans="1:25" x14ac:dyDescent="0.2">
      <c r="A30" s="7">
        <v>20</v>
      </c>
      <c r="B30" s="12">
        <v>13.36</v>
      </c>
      <c r="C30" s="12">
        <v>37.72</v>
      </c>
      <c r="D30" s="12">
        <v>-24.36</v>
      </c>
      <c r="E30" s="13"/>
      <c r="F30" s="26" t="s">
        <v>70</v>
      </c>
      <c r="G30" s="14">
        <v>-2714.3902948189302</v>
      </c>
      <c r="H30" s="26" t="s">
        <v>71</v>
      </c>
      <c r="I30" s="14">
        <v>-2714.37126930675</v>
      </c>
      <c r="J30" s="26" t="s">
        <v>72</v>
      </c>
      <c r="K30" s="14">
        <v>-2136.0478396241201</v>
      </c>
      <c r="L30" s="13"/>
      <c r="M30" s="7">
        <v>20</v>
      </c>
      <c r="N30" s="15">
        <f>(I30-G30)*627.50960803</f>
        <v>11.9386916907537</v>
      </c>
      <c r="O30" s="15">
        <f>(I30-K30-K29)*627.50960803</f>
        <v>31.011330442709852</v>
      </c>
      <c r="P30" s="15">
        <f>(K30+K31-G30)*627.50960803</f>
        <v>-19.072638751884814</v>
      </c>
      <c r="Q30" s="16"/>
      <c r="R30" s="38">
        <f>ABS(N30-B30)</f>
        <v>1.4213083092462995</v>
      </c>
      <c r="S30" s="39">
        <f>ABS(O30-C30)</f>
        <v>6.7086695572901469</v>
      </c>
      <c r="T30" s="39">
        <f>ABS(P30-D30)</f>
        <v>5.2873612481151859</v>
      </c>
      <c r="U30" s="8"/>
      <c r="V30">
        <f t="shared" si="10"/>
        <v>10.638535248849546</v>
      </c>
      <c r="W30">
        <f t="shared" si="10"/>
        <v>17.785444213388512</v>
      </c>
      <c r="X30">
        <f t="shared" si="10"/>
        <v>21.705095435612424</v>
      </c>
      <c r="Y30" s="15"/>
    </row>
    <row r="31" spans="1:25" x14ac:dyDescent="0.2">
      <c r="A31" s="7"/>
      <c r="B31" s="12"/>
      <c r="C31" s="12"/>
      <c r="D31" s="12"/>
      <c r="E31" s="13"/>
      <c r="F31" s="9"/>
      <c r="G31" s="17"/>
      <c r="H31" s="7"/>
      <c r="I31" s="17"/>
      <c r="J31" s="7" t="s">
        <v>63</v>
      </c>
      <c r="K31" s="14">
        <v>-578.37284937285597</v>
      </c>
      <c r="L31" s="13"/>
      <c r="M31" s="7"/>
      <c r="N31" s="15"/>
      <c r="O31" s="15"/>
      <c r="P31" s="15"/>
      <c r="Q31" s="16"/>
      <c r="R31" s="38"/>
      <c r="S31" s="39"/>
      <c r="T31" s="39"/>
      <c r="U31" s="8"/>
      <c r="Y31" s="15"/>
    </row>
    <row r="32" spans="1:25" x14ac:dyDescent="0.2">
      <c r="A32" s="7">
        <v>21</v>
      </c>
      <c r="B32" s="12">
        <v>9.18</v>
      </c>
      <c r="C32" s="12">
        <v>9.1999999999999993</v>
      </c>
      <c r="D32" s="12">
        <v>-0.02</v>
      </c>
      <c r="E32" s="13"/>
      <c r="F32" s="9" t="s">
        <v>73</v>
      </c>
      <c r="G32" s="14">
        <v>-711.59777083085601</v>
      </c>
      <c r="H32" s="9" t="s">
        <v>74</v>
      </c>
      <c r="I32" s="14">
        <v>-711.58312755647103</v>
      </c>
      <c r="J32" s="9" t="s">
        <v>75</v>
      </c>
      <c r="K32" s="14">
        <v>-711.59777510328797</v>
      </c>
      <c r="L32" s="13"/>
      <c r="M32" s="7">
        <v>21</v>
      </c>
      <c r="N32" s="15">
        <f t="shared" ref="N32:N46" si="11">(I32-G32)*627.50960803</f>
        <v>9.1887953695945583</v>
      </c>
      <c r="O32" s="15">
        <f t="shared" ref="O32:O45" si="12">(I32-K32)*627.50960803</f>
        <v>9.191476361702593</v>
      </c>
      <c r="P32" s="15">
        <f t="shared" ref="P32:P45" si="13">(K32-G32)*627.50960803</f>
        <v>-2.6809921080347852E-3</v>
      </c>
      <c r="Q32" s="16"/>
      <c r="R32" s="38">
        <f t="shared" ref="R32:T46" si="14">ABS(N32-B32)</f>
        <v>8.7953695945586219E-3</v>
      </c>
      <c r="S32" s="39">
        <f t="shared" si="14"/>
        <v>8.5236382974063218E-3</v>
      </c>
      <c r="T32" s="39">
        <f t="shared" si="14"/>
        <v>1.7319007891965214E-2</v>
      </c>
      <c r="U32" s="8"/>
      <c r="V32">
        <f t="shared" si="10"/>
        <v>9.5810126302381504E-2</v>
      </c>
      <c r="W32">
        <f t="shared" si="10"/>
        <v>9.2648242363112199E-2</v>
      </c>
      <c r="X32">
        <f t="shared" si="10"/>
        <v>86.595039459826069</v>
      </c>
      <c r="Y32" s="15"/>
    </row>
    <row r="33" spans="1:25" x14ac:dyDescent="0.2">
      <c r="A33" s="7">
        <v>22</v>
      </c>
      <c r="B33" s="12">
        <v>14.3</v>
      </c>
      <c r="C33" s="12">
        <v>29.05</v>
      </c>
      <c r="D33" s="12">
        <v>-14.75</v>
      </c>
      <c r="E33" s="13"/>
      <c r="F33" s="9" t="s">
        <v>76</v>
      </c>
      <c r="G33" s="14">
        <v>-961.95855723618899</v>
      </c>
      <c r="H33" s="9" t="s">
        <v>77</v>
      </c>
      <c r="I33" s="14">
        <v>-961.93476211872098</v>
      </c>
      <c r="J33" s="9" t="s">
        <v>78</v>
      </c>
      <c r="K33" s="14">
        <v>-961.98011213417499</v>
      </c>
      <c r="L33" s="13"/>
      <c r="M33" s="7">
        <v>22</v>
      </c>
      <c r="N33" s="15">
        <f t="shared" si="11"/>
        <v>14.931664835380012</v>
      </c>
      <c r="O33" s="15">
        <f t="shared" si="12"/>
        <v>28.457570421697238</v>
      </c>
      <c r="P33" s="15">
        <f t="shared" si="13"/>
        <v>-13.525905586317224</v>
      </c>
      <c r="Q33" s="16"/>
      <c r="R33" s="38">
        <f t="shared" si="14"/>
        <v>0.63166483538001117</v>
      </c>
      <c r="S33" s="39">
        <f t="shared" si="14"/>
        <v>0.5924295783027631</v>
      </c>
      <c r="T33" s="39">
        <f t="shared" si="14"/>
        <v>1.2240944136827761</v>
      </c>
      <c r="U33" s="8"/>
      <c r="V33">
        <f t="shared" si="10"/>
        <v>4.4172366110490291</v>
      </c>
      <c r="W33">
        <f t="shared" si="10"/>
        <v>2.0393445036239695</v>
      </c>
      <c r="X33">
        <f t="shared" si="10"/>
        <v>8.2989451775103458</v>
      </c>
      <c r="Y33" s="15"/>
    </row>
    <row r="34" spans="1:25" x14ac:dyDescent="0.2">
      <c r="A34" s="7">
        <v>23</v>
      </c>
      <c r="B34" s="12">
        <v>30.71</v>
      </c>
      <c r="C34" s="12">
        <v>21.19</v>
      </c>
      <c r="D34" s="12">
        <v>9.52</v>
      </c>
      <c r="E34" s="13"/>
      <c r="F34" s="9" t="s">
        <v>79</v>
      </c>
      <c r="G34" s="14">
        <v>-1013.25187122996</v>
      </c>
      <c r="H34" s="9" t="s">
        <v>80</v>
      </c>
      <c r="I34" s="14">
        <v>-1013.20402879658</v>
      </c>
      <c r="J34" s="9" t="s">
        <v>81</v>
      </c>
      <c r="K34" s="14">
        <v>-1013.23567490778</v>
      </c>
      <c r="L34" s="13"/>
      <c r="M34" s="7">
        <v>23</v>
      </c>
      <c r="N34" s="15">
        <f t="shared" si="11"/>
        <v>30.021586617465989</v>
      </c>
      <c r="O34" s="15">
        <f t="shared" si="12"/>
        <v>19.85823883476165</v>
      </c>
      <c r="P34" s="15">
        <f t="shared" si="13"/>
        <v>10.163347782704342</v>
      </c>
      <c r="Q34" s="16"/>
      <c r="R34" s="38">
        <f t="shared" si="14"/>
        <v>0.68841338253401219</v>
      </c>
      <c r="S34" s="39">
        <f t="shared" si="14"/>
        <v>1.3317611652383512</v>
      </c>
      <c r="T34" s="39">
        <f t="shared" si="14"/>
        <v>0.64334778270434256</v>
      </c>
      <c r="U34" s="8"/>
      <c r="V34">
        <f t="shared" si="10"/>
        <v>2.2416586862064869</v>
      </c>
      <c r="W34">
        <f t="shared" si="10"/>
        <v>6.2848568439752297</v>
      </c>
      <c r="X34">
        <f t="shared" si="10"/>
        <v>6.7578548603397337</v>
      </c>
      <c r="Y34" s="15"/>
    </row>
    <row r="35" spans="1:25" x14ac:dyDescent="0.2">
      <c r="A35" s="7">
        <v>24</v>
      </c>
      <c r="B35" s="12">
        <v>2.87</v>
      </c>
      <c r="C35" s="12">
        <v>16.96</v>
      </c>
      <c r="D35" s="12">
        <v>-14.1</v>
      </c>
      <c r="E35" s="13"/>
      <c r="F35" s="9" t="s">
        <v>82</v>
      </c>
      <c r="G35" s="14">
        <v>-2265.9072829779998</v>
      </c>
      <c r="H35" s="9" t="s">
        <v>83</v>
      </c>
      <c r="I35" s="14">
        <v>-2265.9025662495901</v>
      </c>
      <c r="J35" s="9" t="s">
        <v>84</v>
      </c>
      <c r="K35" s="14">
        <v>-2265.9267720324701</v>
      </c>
      <c r="L35" s="13"/>
      <c r="M35" s="7">
        <v>24</v>
      </c>
      <c r="N35" s="15">
        <f t="shared" si="11"/>
        <v>2.959792395539659</v>
      </c>
      <c r="O35" s="15">
        <f t="shared" si="12"/>
        <v>15.189361327098794</v>
      </c>
      <c r="P35" s="15">
        <f t="shared" si="13"/>
        <v>-12.229568931559136</v>
      </c>
      <c r="Q35" s="16"/>
      <c r="R35" s="38">
        <f t="shared" si="14"/>
        <v>8.9792395539658898E-2</v>
      </c>
      <c r="S35" s="39">
        <f t="shared" si="14"/>
        <v>1.7706386729012067</v>
      </c>
      <c r="T35" s="39">
        <f t="shared" si="14"/>
        <v>1.8704310684408636</v>
      </c>
      <c r="U35" s="8"/>
      <c r="V35">
        <f t="shared" si="10"/>
        <v>3.1286548968522259</v>
      </c>
      <c r="W35">
        <f t="shared" si="10"/>
        <v>10.44008651474768</v>
      </c>
      <c r="X35">
        <f t="shared" si="10"/>
        <v>13.265468570502579</v>
      </c>
      <c r="Y35" s="15"/>
    </row>
    <row r="36" spans="1:25" x14ac:dyDescent="0.2">
      <c r="A36" s="7">
        <v>25</v>
      </c>
      <c r="B36" s="12">
        <v>2.66</v>
      </c>
      <c r="C36" s="12">
        <v>12.01</v>
      </c>
      <c r="D36" s="12">
        <v>-9.35</v>
      </c>
      <c r="E36" s="13"/>
      <c r="F36" s="9" t="s">
        <v>85</v>
      </c>
      <c r="G36" s="14">
        <v>-2192.2253270317601</v>
      </c>
      <c r="H36" s="9" t="s">
        <v>86</v>
      </c>
      <c r="I36" s="14">
        <v>-2192.22005317721</v>
      </c>
      <c r="J36" s="9" t="s">
        <v>87</v>
      </c>
      <c r="K36" s="14">
        <v>-2192.2377588835802</v>
      </c>
      <c r="L36" s="13"/>
      <c r="M36" s="7">
        <v>25</v>
      </c>
      <c r="N36" s="15">
        <f t="shared" si="11"/>
        <v>3.3093944015208985</v>
      </c>
      <c r="O36" s="15">
        <f t="shared" si="12"/>
        <v>11.110500864245639</v>
      </c>
      <c r="P36" s="15">
        <f t="shared" si="13"/>
        <v>-7.8011064627247393</v>
      </c>
      <c r="Q36" s="16"/>
      <c r="R36" s="38">
        <f t="shared" si="14"/>
        <v>0.64939440152089833</v>
      </c>
      <c r="S36" s="39">
        <f t="shared" si="14"/>
        <v>0.89949913575436113</v>
      </c>
      <c r="T36" s="39">
        <f t="shared" si="14"/>
        <v>1.5488935372752604</v>
      </c>
      <c r="U36" s="8"/>
      <c r="V36">
        <f t="shared" si="10"/>
        <v>24.413323365447305</v>
      </c>
      <c r="W36">
        <f t="shared" si="10"/>
        <v>7.4895848106108343</v>
      </c>
      <c r="X36">
        <f t="shared" si="10"/>
        <v>16.565706281018826</v>
      </c>
      <c r="Y36" s="15"/>
    </row>
    <row r="37" spans="1:25" x14ac:dyDescent="0.2">
      <c r="A37" s="7">
        <v>26</v>
      </c>
      <c r="B37" s="12">
        <v>25.39</v>
      </c>
      <c r="C37" s="12">
        <v>0.19</v>
      </c>
      <c r="D37" s="12">
        <v>25.2</v>
      </c>
      <c r="E37" s="13"/>
      <c r="F37" s="9" t="s">
        <v>88</v>
      </c>
      <c r="G37" s="14">
        <v>-1127.48189897477</v>
      </c>
      <c r="H37" s="9" t="s">
        <v>89</v>
      </c>
      <c r="I37" s="14">
        <v>-1127.4438155590601</v>
      </c>
      <c r="J37" s="9" t="s">
        <v>90</v>
      </c>
      <c r="K37" s="14">
        <v>-1127.4441745886299</v>
      </c>
      <c r="L37" s="13"/>
      <c r="M37" s="7">
        <v>26</v>
      </c>
      <c r="N37" s="15">
        <f t="shared" si="11"/>
        <v>23.897709264584442</v>
      </c>
      <c r="O37" s="15">
        <f t="shared" si="12"/>
        <v>0.22529450463891226</v>
      </c>
      <c r="P37" s="15">
        <f t="shared" si="13"/>
        <v>23.672414759945532</v>
      </c>
      <c r="Q37" s="16"/>
      <c r="R37" s="38">
        <f t="shared" si="14"/>
        <v>1.4922907354155583</v>
      </c>
      <c r="S37" s="39">
        <f t="shared" si="14"/>
        <v>3.5294504638912261E-2</v>
      </c>
      <c r="T37" s="39">
        <f t="shared" si="14"/>
        <v>1.5275852400544672</v>
      </c>
      <c r="U37" s="8"/>
      <c r="V37">
        <f t="shared" si="10"/>
        <v>5.8774743419281537</v>
      </c>
      <c r="W37">
        <f t="shared" si="10"/>
        <v>18.576055073111718</v>
      </c>
      <c r="X37">
        <f t="shared" si="10"/>
        <v>6.0618461906923296</v>
      </c>
      <c r="Y37" s="15"/>
    </row>
    <row r="38" spans="1:25" x14ac:dyDescent="0.2">
      <c r="A38" s="7">
        <v>27</v>
      </c>
      <c r="B38" s="12">
        <v>13.76</v>
      </c>
      <c r="C38" s="12">
        <v>2.39</v>
      </c>
      <c r="D38" s="12">
        <v>11.37</v>
      </c>
      <c r="E38" s="13"/>
      <c r="F38" s="9" t="s">
        <v>91</v>
      </c>
      <c r="G38" s="14">
        <v>-1209.40423550373</v>
      </c>
      <c r="H38" s="9" t="s">
        <v>92</v>
      </c>
      <c r="I38" s="14">
        <v>-1209.3813284955299</v>
      </c>
      <c r="J38" s="9" t="s">
        <v>93</v>
      </c>
      <c r="K38" s="14">
        <v>-1209.3846517852101</v>
      </c>
      <c r="L38" s="13"/>
      <c r="M38" s="7">
        <v>27</v>
      </c>
      <c r="N38" s="15">
        <f t="shared" si="11"/>
        <v>14.374367736744722</v>
      </c>
      <c r="O38" s="15">
        <f t="shared" si="12"/>
        <v>2.0853962045365817</v>
      </c>
      <c r="P38" s="15">
        <f t="shared" si="13"/>
        <v>12.288971532208139</v>
      </c>
      <c r="Q38" s="16"/>
      <c r="R38" s="38">
        <f t="shared" si="14"/>
        <v>0.61436773674472178</v>
      </c>
      <c r="S38" s="39">
        <f t="shared" si="14"/>
        <v>0.30460379546341843</v>
      </c>
      <c r="T38" s="39">
        <f t="shared" si="14"/>
        <v>0.91897153220813976</v>
      </c>
      <c r="U38" s="8"/>
      <c r="V38">
        <f t="shared" si="10"/>
        <v>4.4648818077378039</v>
      </c>
      <c r="W38">
        <f t="shared" si="10"/>
        <v>12.744928680477758</v>
      </c>
      <c r="X38">
        <f t="shared" si="10"/>
        <v>8.082423326368863</v>
      </c>
      <c r="Y38" s="15"/>
    </row>
    <row r="39" spans="1:25" x14ac:dyDescent="0.2">
      <c r="A39" s="7">
        <v>28</v>
      </c>
      <c r="B39" s="12">
        <v>29.06</v>
      </c>
      <c r="C39" s="12">
        <v>16.63</v>
      </c>
      <c r="D39" s="12">
        <v>12.43</v>
      </c>
      <c r="E39" s="13"/>
      <c r="F39" s="9" t="s">
        <v>94</v>
      </c>
      <c r="G39" s="14">
        <v>-1655.0627081185901</v>
      </c>
      <c r="H39" s="9" t="s">
        <v>95</v>
      </c>
      <c r="I39" s="14">
        <v>-1655.0160966137</v>
      </c>
      <c r="J39" s="9" t="s">
        <v>96</v>
      </c>
      <c r="K39" s="14">
        <v>-1655.03964553433</v>
      </c>
      <c r="L39" s="13"/>
      <c r="M39" s="7">
        <v>28</v>
      </c>
      <c r="N39" s="15">
        <f t="shared" si="11"/>
        <v>29.249167163244923</v>
      </c>
      <c r="O39" s="15">
        <f t="shared" si="12"/>
        <v>14.777173954055671</v>
      </c>
      <c r="P39" s="15">
        <f t="shared" si="13"/>
        <v>14.471993209189254</v>
      </c>
      <c r="Q39" s="16"/>
      <c r="R39" s="38">
        <f t="shared" si="14"/>
        <v>0.18916716324492455</v>
      </c>
      <c r="S39" s="39">
        <f t="shared" si="14"/>
        <v>1.8528260459443278</v>
      </c>
      <c r="T39" s="39">
        <f t="shared" si="14"/>
        <v>2.0419932091892541</v>
      </c>
      <c r="U39" s="8"/>
      <c r="V39">
        <f t="shared" si="10"/>
        <v>0.65095376202658151</v>
      </c>
      <c r="W39">
        <f t="shared" si="10"/>
        <v>11.141467504175152</v>
      </c>
      <c r="X39">
        <f t="shared" si="10"/>
        <v>16.427942149551523</v>
      </c>
      <c r="Y39" s="15"/>
    </row>
    <row r="40" spans="1:25" x14ac:dyDescent="0.2">
      <c r="A40" s="7">
        <v>29</v>
      </c>
      <c r="B40" s="12">
        <v>14.95</v>
      </c>
      <c r="C40" s="12">
        <v>30.89</v>
      </c>
      <c r="D40" s="12">
        <v>-15.93</v>
      </c>
      <c r="E40" s="13"/>
      <c r="F40" s="9" t="s">
        <v>97</v>
      </c>
      <c r="G40" s="14">
        <v>-1656.23829959458</v>
      </c>
      <c r="H40" s="9" t="s">
        <v>98</v>
      </c>
      <c r="I40" s="14">
        <v>-1656.2143590509399</v>
      </c>
      <c r="J40" s="9" t="s">
        <v>99</v>
      </c>
      <c r="K40" s="14">
        <v>-1656.26353480382</v>
      </c>
      <c r="L40" s="13"/>
      <c r="M40" s="7">
        <v>29</v>
      </c>
      <c r="N40" s="15">
        <f t="shared" si="11"/>
        <v>15.022921155585044</v>
      </c>
      <c r="O40" s="15">
        <f t="shared" si="12"/>
        <v>30.858257414337981</v>
      </c>
      <c r="P40" s="15">
        <f t="shared" si="13"/>
        <v>-15.835336258752937</v>
      </c>
      <c r="Q40" s="16"/>
      <c r="R40" s="38">
        <f t="shared" si="14"/>
        <v>7.2921155585044417E-2</v>
      </c>
      <c r="S40" s="39">
        <f t="shared" si="14"/>
        <v>3.1742585662019707E-2</v>
      </c>
      <c r="T40" s="39">
        <f t="shared" si="14"/>
        <v>9.4663741247062561E-2</v>
      </c>
      <c r="U40" s="8"/>
      <c r="V40">
        <f t="shared" si="10"/>
        <v>0.48776692699026369</v>
      </c>
      <c r="W40">
        <f t="shared" si="10"/>
        <v>0.10276007012631826</v>
      </c>
      <c r="X40">
        <f t="shared" si="10"/>
        <v>0.59424821875117739</v>
      </c>
      <c r="Y40" s="15"/>
    </row>
    <row r="41" spans="1:25" x14ac:dyDescent="0.2">
      <c r="A41" s="7">
        <v>30</v>
      </c>
      <c r="B41" s="12">
        <v>9.8800000000000008</v>
      </c>
      <c r="C41" s="12">
        <v>17.22</v>
      </c>
      <c r="D41" s="12">
        <v>-7.34</v>
      </c>
      <c r="E41" s="13"/>
      <c r="F41" s="9" t="s">
        <v>100</v>
      </c>
      <c r="G41" s="14">
        <v>-1063.19191430764</v>
      </c>
      <c r="H41" s="9" t="s">
        <v>101</v>
      </c>
      <c r="I41" s="14">
        <v>-1063.1754391382599</v>
      </c>
      <c r="J41" s="9" t="s">
        <v>102</v>
      </c>
      <c r="K41" s="14">
        <v>-1063.2037184840201</v>
      </c>
      <c r="L41" s="13"/>
      <c r="M41" s="7">
        <v>30</v>
      </c>
      <c r="N41" s="15">
        <f t="shared" si="11"/>
        <v>10.338327079934944</v>
      </c>
      <c r="O41" s="15">
        <f t="shared" si="12"/>
        <v>17.745561173334892</v>
      </c>
      <c r="P41" s="15">
        <f t="shared" si="13"/>
        <v>-7.407234093399949</v>
      </c>
      <c r="Q41" s="16"/>
      <c r="R41" s="38">
        <f t="shared" si="14"/>
        <v>0.45832707993494282</v>
      </c>
      <c r="S41" s="39">
        <f t="shared" si="14"/>
        <v>0.52556117333489283</v>
      </c>
      <c r="T41" s="39">
        <f t="shared" si="14"/>
        <v>6.7234093399949124E-2</v>
      </c>
      <c r="U41" s="8"/>
      <c r="V41">
        <f t="shared" si="10"/>
        <v>4.6389380560216882</v>
      </c>
      <c r="W41">
        <f t="shared" si="10"/>
        <v>3.0520393341166834</v>
      </c>
      <c r="X41">
        <f t="shared" si="10"/>
        <v>0.91599582288759018</v>
      </c>
      <c r="Y41" s="15"/>
    </row>
    <row r="42" spans="1:25" x14ac:dyDescent="0.2">
      <c r="A42" s="7">
        <v>31</v>
      </c>
      <c r="B42" s="12">
        <v>3.25</v>
      </c>
      <c r="C42" s="12">
        <v>13.34</v>
      </c>
      <c r="D42" s="12">
        <v>-10.08</v>
      </c>
      <c r="E42" s="13"/>
      <c r="F42" s="9" t="s">
        <v>103</v>
      </c>
      <c r="G42" s="14">
        <v>-1063.19191430764</v>
      </c>
      <c r="H42" s="9" t="s">
        <v>104</v>
      </c>
      <c r="I42" s="14">
        <v>-1063.1858596531099</v>
      </c>
      <c r="J42" s="9" t="s">
        <v>105</v>
      </c>
      <c r="K42" s="14">
        <v>-1063.2055290425301</v>
      </c>
      <c r="L42" s="13"/>
      <c r="M42" s="7">
        <v>31</v>
      </c>
      <c r="N42" s="15">
        <f t="shared" si="11"/>
        <v>3.7993538909335038</v>
      </c>
      <c r="O42" s="15">
        <f t="shared" si="12"/>
        <v>12.342730845251063</v>
      </c>
      <c r="P42" s="15">
        <f t="shared" si="13"/>
        <v>-8.5433769543175604</v>
      </c>
      <c r="Q42" s="16"/>
      <c r="R42" s="38">
        <f t="shared" si="14"/>
        <v>0.54935389093350384</v>
      </c>
      <c r="S42" s="39">
        <f t="shared" si="14"/>
        <v>0.99726915474893651</v>
      </c>
      <c r="T42" s="39">
        <f t="shared" si="14"/>
        <v>1.5366230456824397</v>
      </c>
      <c r="U42" s="8"/>
      <c r="V42">
        <f t="shared" si="10"/>
        <v>16.903196644107808</v>
      </c>
      <c r="W42">
        <f t="shared" si="10"/>
        <v>7.475780770231907</v>
      </c>
      <c r="X42">
        <f t="shared" si="10"/>
        <v>15.2442762468496</v>
      </c>
      <c r="Y42" s="15"/>
    </row>
    <row r="43" spans="1:25" x14ac:dyDescent="0.2">
      <c r="A43" s="7">
        <v>32</v>
      </c>
      <c r="B43" s="12">
        <v>19.16</v>
      </c>
      <c r="C43" s="12">
        <v>64.569999999999993</v>
      </c>
      <c r="D43" s="12">
        <v>-45.4</v>
      </c>
      <c r="E43" s="13"/>
      <c r="F43" s="9" t="s">
        <v>106</v>
      </c>
      <c r="G43" s="14">
        <v>-997.85796340154002</v>
      </c>
      <c r="H43" s="9" t="s">
        <v>107</v>
      </c>
      <c r="I43" s="14">
        <v>-997.82429698697001</v>
      </c>
      <c r="J43" s="9" t="s">
        <v>108</v>
      </c>
      <c r="K43" s="14">
        <v>-997.924598839439</v>
      </c>
      <c r="L43" s="13"/>
      <c r="M43" s="7">
        <v>32</v>
      </c>
      <c r="N43" s="15">
        <f t="shared" si="11"/>
        <v>21.125998610600551</v>
      </c>
      <c r="O43" s="15">
        <f t="shared" si="12"/>
        <v>62.94037612749743</v>
      </c>
      <c r="P43" s="15">
        <f t="shared" si="13"/>
        <v>-41.814377516896883</v>
      </c>
      <c r="Q43" s="16"/>
      <c r="R43" s="38">
        <f t="shared" si="14"/>
        <v>1.9659986106005505</v>
      </c>
      <c r="S43" s="39">
        <f t="shared" si="14"/>
        <v>1.6296238725025631</v>
      </c>
      <c r="T43" s="39">
        <f t="shared" si="14"/>
        <v>3.5856224831031156</v>
      </c>
      <c r="U43" s="8"/>
      <c r="V43">
        <f t="shared" si="10"/>
        <v>10.260953082466338</v>
      </c>
      <c r="W43">
        <f t="shared" si="10"/>
        <v>2.52380962134515</v>
      </c>
      <c r="X43">
        <f t="shared" si="10"/>
        <v>7.8978468790817535</v>
      </c>
      <c r="Y43" s="15"/>
    </row>
    <row r="44" spans="1:25" x14ac:dyDescent="0.2">
      <c r="A44" s="7">
        <v>33</v>
      </c>
      <c r="B44" s="12">
        <v>1.26</v>
      </c>
      <c r="C44" s="12">
        <v>7.83</v>
      </c>
      <c r="D44" s="12">
        <v>-6.57</v>
      </c>
      <c r="E44" s="13"/>
      <c r="F44" s="9" t="s">
        <v>109</v>
      </c>
      <c r="G44" s="14">
        <v>-272.95738122546499</v>
      </c>
      <c r="H44" s="9" t="s">
        <v>110</v>
      </c>
      <c r="I44" s="14">
        <v>-272.95506089622501</v>
      </c>
      <c r="J44" s="9" t="s">
        <v>111</v>
      </c>
      <c r="K44" s="14">
        <v>-272.96699065961201</v>
      </c>
      <c r="L44" s="13"/>
      <c r="M44" s="7">
        <v>33</v>
      </c>
      <c r="N44" s="15">
        <f t="shared" si="11"/>
        <v>1.4560288918794508</v>
      </c>
      <c r="O44" s="15">
        <f t="shared" si="12"/>
        <v>7.4860411468682155</v>
      </c>
      <c r="P44" s="15">
        <f t="shared" si="13"/>
        <v>-6.0300122549887645</v>
      </c>
      <c r="Q44" s="16"/>
      <c r="R44" s="38">
        <f t="shared" si="14"/>
        <v>0.19602889187945083</v>
      </c>
      <c r="S44" s="39">
        <f t="shared" si="14"/>
        <v>0.34395885313178454</v>
      </c>
      <c r="T44" s="39">
        <f t="shared" si="14"/>
        <v>0.53998774501123581</v>
      </c>
      <c r="U44" s="8"/>
      <c r="V44">
        <f t="shared" si="10"/>
        <v>15.557848561861176</v>
      </c>
      <c r="W44">
        <f t="shared" si="10"/>
        <v>4.3928333733305811</v>
      </c>
      <c r="X44">
        <f t="shared" si="10"/>
        <v>8.2189915526824322</v>
      </c>
      <c r="Y44" s="15"/>
    </row>
    <row r="45" spans="1:25" x14ac:dyDescent="0.2">
      <c r="A45" s="7">
        <v>34</v>
      </c>
      <c r="B45" s="12">
        <v>29.15</v>
      </c>
      <c r="C45" s="12">
        <v>2.91</v>
      </c>
      <c r="D45" s="12">
        <v>26.24</v>
      </c>
      <c r="E45" s="13"/>
      <c r="F45" s="9" t="s">
        <v>112</v>
      </c>
      <c r="G45" s="14">
        <v>-861.62879200488499</v>
      </c>
      <c r="H45" s="9" t="s">
        <v>113</v>
      </c>
      <c r="I45" s="14">
        <v>-861.58105389940101</v>
      </c>
      <c r="J45" s="9" t="s">
        <v>114</v>
      </c>
      <c r="K45" s="14">
        <v>-861.58650149925495</v>
      </c>
      <c r="L45" s="13"/>
      <c r="M45" s="7">
        <v>34</v>
      </c>
      <c r="N45" s="15">
        <f t="shared" si="11"/>
        <v>29.95611986034238</v>
      </c>
      <c r="O45" s="15">
        <f t="shared" si="12"/>
        <v>3.4184212490485368</v>
      </c>
      <c r="P45" s="15">
        <f t="shared" si="13"/>
        <v>26.537698611293841</v>
      </c>
      <c r="Q45" s="16"/>
      <c r="R45" s="38">
        <f t="shared" si="14"/>
        <v>0.80611986034238114</v>
      </c>
      <c r="S45" s="39">
        <f t="shared" si="14"/>
        <v>0.50842124904853669</v>
      </c>
      <c r="T45" s="39">
        <f t="shared" si="14"/>
        <v>0.29769861129384267</v>
      </c>
      <c r="U45" s="8"/>
      <c r="V45">
        <f t="shared" si="10"/>
        <v>2.7654197610373283</v>
      </c>
      <c r="W45">
        <f t="shared" si="10"/>
        <v>17.471520585860368</v>
      </c>
      <c r="X45">
        <f t="shared" si="10"/>
        <v>1.1345221466990956</v>
      </c>
      <c r="Y45" s="15"/>
    </row>
    <row r="46" spans="1:25" x14ac:dyDescent="0.2">
      <c r="A46" s="7">
        <v>35</v>
      </c>
      <c r="B46" s="12">
        <v>18.309999999999999</v>
      </c>
      <c r="C46" s="12">
        <v>-1.41</v>
      </c>
      <c r="D46" s="12">
        <v>19.72</v>
      </c>
      <c r="E46" s="13"/>
      <c r="F46" s="9" t="s">
        <v>114</v>
      </c>
      <c r="G46" s="14">
        <v>-861.58650149925495</v>
      </c>
      <c r="H46" s="9" t="s">
        <v>115</v>
      </c>
      <c r="I46" s="14">
        <v>-861.559003314027</v>
      </c>
      <c r="J46" s="9" t="s">
        <v>116</v>
      </c>
      <c r="K46" s="14">
        <v>-821.10677146684498</v>
      </c>
      <c r="L46" s="13"/>
      <c r="M46" s="7">
        <v>35</v>
      </c>
      <c r="N46" s="15">
        <f t="shared" si="11"/>
        <v>17.255375433930514</v>
      </c>
      <c r="O46" s="15">
        <f>(I46-K46-K47)*627.50960803</f>
        <v>-2.1004042294086771</v>
      </c>
      <c r="P46" s="15">
        <f>(K46+K47-G46)*627.50960803</f>
        <v>19.355779663357026</v>
      </c>
      <c r="Q46" s="16"/>
      <c r="R46" s="38">
        <f t="shared" si="14"/>
        <v>1.0546245660694851</v>
      </c>
      <c r="S46" s="39">
        <f t="shared" si="14"/>
        <v>0.69040422940867718</v>
      </c>
      <c r="T46" s="39">
        <f t="shared" si="14"/>
        <v>0.3642203366429726</v>
      </c>
      <c r="U46" s="8"/>
      <c r="V46">
        <f t="shared" si="10"/>
        <v>5.7598283237000825</v>
      </c>
      <c r="W46">
        <f t="shared" si="10"/>
        <v>48.964838965154414</v>
      </c>
      <c r="X46">
        <f t="shared" si="10"/>
        <v>1.8469591107655812</v>
      </c>
      <c r="Y46" s="15"/>
    </row>
    <row r="47" spans="1:25" x14ac:dyDescent="0.2">
      <c r="A47" s="8"/>
      <c r="B47" s="8"/>
      <c r="C47" s="8"/>
      <c r="D47" s="8"/>
      <c r="E47" s="8"/>
      <c r="F47" s="11"/>
      <c r="G47" s="19"/>
      <c r="H47" s="11"/>
      <c r="I47" s="11"/>
      <c r="J47" s="9" t="s">
        <v>117</v>
      </c>
      <c r="K47" s="14">
        <v>-40.448884640697003</v>
      </c>
      <c r="L47" s="20"/>
      <c r="M47" s="8"/>
      <c r="N47" s="21"/>
      <c r="R47" s="41"/>
      <c r="U47" s="8"/>
    </row>
    <row r="48" spans="1:25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14"/>
      <c r="L48" s="8"/>
      <c r="M48" s="8"/>
      <c r="N48" s="21"/>
      <c r="U48" s="8"/>
    </row>
    <row r="49" spans="1:22" ht="19" x14ac:dyDescent="0.25">
      <c r="A49" s="8"/>
      <c r="B49" s="8"/>
      <c r="C49" s="8"/>
      <c r="D49" s="8"/>
      <c r="E49" s="8"/>
      <c r="F49" s="8"/>
      <c r="G49" s="14"/>
      <c r="H49" s="8"/>
      <c r="I49" s="14"/>
      <c r="J49" s="8"/>
      <c r="K49" s="14"/>
      <c r="L49" s="8"/>
      <c r="M49" s="8"/>
      <c r="N49" s="21"/>
      <c r="Q49" s="22" t="s">
        <v>118</v>
      </c>
      <c r="R49" s="39">
        <f>AVERAGE(R7:R46,R7:S46,T7:T46)</f>
        <v>1.3684931127055342</v>
      </c>
      <c r="U49" s="22" t="s">
        <v>131</v>
      </c>
      <c r="V49" s="15">
        <f>AVERAGE(V7:X46)</f>
        <v>13.051670516569517</v>
      </c>
    </row>
    <row r="50" spans="1:22" ht="19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Q50" s="23" t="s">
        <v>119</v>
      </c>
      <c r="R50" s="39">
        <f>MAX(R7:R46,R7:S46,T7:T46)</f>
        <v>10.663383949817852</v>
      </c>
      <c r="U50" s="23" t="s">
        <v>119</v>
      </c>
      <c r="V50" s="15">
        <f>MAX(V7:X46)</f>
        <v>164.03044766887908</v>
      </c>
    </row>
    <row r="51" spans="1:22" x14ac:dyDescent="0.2">
      <c r="Q51" s="21" t="s">
        <v>120</v>
      </c>
      <c r="R51" s="39">
        <f>STDEV(R7:R46,R7:S46,T7:T46)</f>
        <v>1.7344701730800369</v>
      </c>
      <c r="U51" s="21" t="s">
        <v>120</v>
      </c>
      <c r="V51" s="15">
        <f>STDEV(V7:X46)</f>
        <v>20.887236432929047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6C64C-9F48-9049-8DF0-9AE11B2A57C5}">
  <dimension ref="A1:Y51"/>
  <sheetViews>
    <sheetView topLeftCell="G26" workbookViewId="0">
      <selection activeCell="K50" sqref="K50"/>
    </sheetView>
  </sheetViews>
  <sheetFormatPr baseColWidth="10" defaultRowHeight="16" x14ac:dyDescent="0.2"/>
  <cols>
    <col min="7" max="7" width="20" customWidth="1"/>
    <col min="9" max="9" width="20.33203125" customWidth="1"/>
    <col min="11" max="11" width="19.33203125" customWidth="1"/>
    <col min="15" max="15" width="13.33203125" customWidth="1"/>
    <col min="17" max="17" width="22" style="42" customWidth="1"/>
    <col min="18" max="21" width="10.83203125" style="42"/>
    <col min="22" max="22" width="12.83203125" customWidth="1"/>
    <col min="23" max="23" width="12.5" customWidth="1"/>
    <col min="24" max="24" width="15.5" customWidth="1"/>
    <col min="25" max="25" width="10.83203125" style="42"/>
  </cols>
  <sheetData>
    <row r="1" spans="1:25" ht="26" x14ac:dyDescent="0.3">
      <c r="A1" s="1" t="s">
        <v>0</v>
      </c>
      <c r="B1" s="1"/>
      <c r="C1" s="2" t="s">
        <v>1</v>
      </c>
      <c r="D1" s="2"/>
      <c r="E1" s="2"/>
      <c r="F1" s="3"/>
      <c r="G1" s="4"/>
      <c r="H1" s="2"/>
      <c r="I1" s="3"/>
      <c r="J1" s="3"/>
      <c r="K1" s="3"/>
      <c r="L1" s="3"/>
      <c r="M1" s="3"/>
      <c r="N1" s="3"/>
      <c r="O1" s="3"/>
      <c r="P1" s="3"/>
      <c r="Q1" s="34"/>
      <c r="R1" s="34"/>
      <c r="S1" s="34"/>
      <c r="T1" s="34"/>
      <c r="U1" s="34"/>
      <c r="V1" s="28"/>
      <c r="W1" s="28"/>
      <c r="X1" s="28"/>
      <c r="Y1" s="34"/>
    </row>
    <row r="2" spans="1:25" ht="19" x14ac:dyDescent="0.25">
      <c r="A2" s="4"/>
      <c r="B2" s="4"/>
      <c r="C2" s="2" t="s">
        <v>2</v>
      </c>
      <c r="D2" s="2"/>
      <c r="E2" s="2"/>
      <c r="F2" s="2" t="s">
        <v>3</v>
      </c>
      <c r="G2" s="2"/>
      <c r="H2" s="3"/>
      <c r="I2" s="3"/>
      <c r="J2" s="3"/>
      <c r="K2" s="3"/>
      <c r="L2" s="3"/>
      <c r="M2" s="3"/>
      <c r="N2" s="3"/>
      <c r="O2" s="3"/>
      <c r="P2" s="3"/>
      <c r="Q2" s="34"/>
      <c r="R2" s="34"/>
      <c r="S2" s="34"/>
      <c r="T2" s="34"/>
      <c r="U2" s="34"/>
      <c r="V2" s="28"/>
      <c r="W2" s="28"/>
      <c r="X2" s="28"/>
      <c r="Y2" s="34"/>
    </row>
    <row r="3" spans="1:25" ht="19" x14ac:dyDescent="0.25">
      <c r="A3" s="5" t="s">
        <v>121</v>
      </c>
      <c r="B3" s="4"/>
      <c r="C3" s="2"/>
      <c r="D3" s="5" t="s">
        <v>128</v>
      </c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4"/>
      <c r="R3" s="34"/>
      <c r="S3" s="34"/>
      <c r="T3" s="34"/>
      <c r="U3" s="34"/>
      <c r="V3" s="29"/>
      <c r="W3" s="29"/>
      <c r="X3" s="29"/>
      <c r="Y3" s="34"/>
    </row>
    <row r="4" spans="1:25" ht="19" x14ac:dyDescent="0.25">
      <c r="A4" s="5"/>
      <c r="B4" s="5"/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35"/>
      <c r="R4" s="35"/>
      <c r="S4" s="35"/>
      <c r="T4" s="35"/>
      <c r="U4" s="35"/>
      <c r="V4" s="30"/>
      <c r="W4" s="28"/>
      <c r="X4" s="28"/>
      <c r="Y4" s="34"/>
    </row>
    <row r="5" spans="1:25" ht="19" x14ac:dyDescent="0.25">
      <c r="A5" s="5" t="s">
        <v>4</v>
      </c>
      <c r="B5" s="5"/>
      <c r="C5" s="5"/>
      <c r="D5" s="3"/>
      <c r="E5" s="3"/>
      <c r="F5" s="5" t="s">
        <v>129</v>
      </c>
      <c r="G5" s="5"/>
      <c r="H5" s="5"/>
      <c r="I5" s="5"/>
      <c r="J5" s="5"/>
      <c r="K5" s="3"/>
      <c r="L5" s="3"/>
      <c r="M5" s="24" t="s">
        <v>130</v>
      </c>
      <c r="N5" s="5"/>
      <c r="O5" s="5"/>
      <c r="P5" s="5"/>
      <c r="Q5" s="35"/>
      <c r="R5" s="36" t="s">
        <v>5</v>
      </c>
      <c r="S5" s="34"/>
      <c r="T5" s="34"/>
      <c r="U5" s="34"/>
      <c r="V5" s="30" t="s">
        <v>134</v>
      </c>
      <c r="W5" s="28"/>
      <c r="X5" s="28"/>
      <c r="Y5" s="25"/>
    </row>
    <row r="6" spans="1:25" x14ac:dyDescent="0.2">
      <c r="A6" s="7" t="s">
        <v>6</v>
      </c>
      <c r="B6" s="7" t="s">
        <v>7</v>
      </c>
      <c r="C6" s="4" t="s">
        <v>8</v>
      </c>
      <c r="D6" s="4" t="s">
        <v>9</v>
      </c>
      <c r="E6" s="8"/>
      <c r="F6" s="9" t="s">
        <v>10</v>
      </c>
      <c r="G6" s="10"/>
      <c r="H6" s="7" t="s">
        <v>11</v>
      </c>
      <c r="I6" s="10"/>
      <c r="J6" s="7" t="s">
        <v>12</v>
      </c>
      <c r="K6" s="10"/>
      <c r="L6" s="8"/>
      <c r="M6" s="7" t="s">
        <v>6</v>
      </c>
      <c r="N6" s="7" t="s">
        <v>7</v>
      </c>
      <c r="O6" s="7" t="s">
        <v>8</v>
      </c>
      <c r="P6" s="7" t="s">
        <v>9</v>
      </c>
      <c r="Q6" s="40"/>
      <c r="R6" s="26" t="s">
        <v>7</v>
      </c>
      <c r="S6" s="25" t="s">
        <v>8</v>
      </c>
      <c r="T6" s="25" t="s">
        <v>9</v>
      </c>
      <c r="U6" s="37"/>
      <c r="V6" s="31" t="s">
        <v>7</v>
      </c>
      <c r="W6" s="21" t="s">
        <v>8</v>
      </c>
      <c r="X6" s="21" t="s">
        <v>9</v>
      </c>
      <c r="Y6" s="39"/>
    </row>
    <row r="7" spans="1:25" x14ac:dyDescent="0.2">
      <c r="A7" s="7">
        <v>1</v>
      </c>
      <c r="B7" s="12">
        <v>26.03</v>
      </c>
      <c r="C7" s="12">
        <v>15.4</v>
      </c>
      <c r="D7" s="12">
        <v>10.63</v>
      </c>
      <c r="E7" s="13"/>
      <c r="F7" s="9" t="s">
        <v>13</v>
      </c>
      <c r="G7" s="14">
        <v>-1859.8602573053399</v>
      </c>
      <c r="H7" s="9" t="s">
        <v>14</v>
      </c>
      <c r="I7" s="14">
        <v>-1859.8180888929201</v>
      </c>
      <c r="J7" s="9" t="s">
        <v>15</v>
      </c>
      <c r="K7" s="14">
        <v>-1859.8434192505999</v>
      </c>
      <c r="L7" s="13"/>
      <c r="M7" s="7">
        <v>1</v>
      </c>
      <c r="N7" s="15">
        <f t="shared" ref="N7:N16" si="0">(I7-G7)*627.50960803</f>
        <v>26.461083948839459</v>
      </c>
      <c r="O7" s="15">
        <f t="shared" ref="O7:O13" si="1">(I7-K7)*627.50960803</f>
        <v>15.895042818959395</v>
      </c>
      <c r="P7" s="15">
        <f t="shared" ref="P7:P13" si="2">(K7-G7)*627.50960803</f>
        <v>10.566041129880066</v>
      </c>
      <c r="R7" s="38">
        <f t="shared" ref="R7:T16" si="3">ABS(N7-B7)</f>
        <v>0.43108394883945778</v>
      </c>
      <c r="S7" s="39">
        <f t="shared" si="3"/>
        <v>0.49504281895939428</v>
      </c>
      <c r="T7" s="39">
        <f t="shared" si="3"/>
        <v>6.395887011993473E-2</v>
      </c>
      <c r="U7" s="40"/>
      <c r="V7">
        <f>ABS(R7/B7)*100</f>
        <v>1.6561042982691423</v>
      </c>
      <c r="W7">
        <f t="shared" ref="W7:W16" si="4">ABS(S7/C7)*100</f>
        <v>3.2145637594765861</v>
      </c>
      <c r="X7">
        <f t="shared" ref="X7:X16" si="5">ABS(T7/D7)*100</f>
        <v>0.60168269162685539</v>
      </c>
      <c r="Y7" s="39"/>
    </row>
    <row r="8" spans="1:25" x14ac:dyDescent="0.2">
      <c r="A8" s="7">
        <v>2</v>
      </c>
      <c r="B8" s="12">
        <v>5.58</v>
      </c>
      <c r="C8" s="12">
        <v>22.11</v>
      </c>
      <c r="D8" s="12">
        <v>-16.53</v>
      </c>
      <c r="E8" s="13"/>
      <c r="F8" s="9" t="s">
        <v>16</v>
      </c>
      <c r="G8" s="14">
        <v>-1690.35187627699</v>
      </c>
      <c r="H8" s="9" t="s">
        <v>17</v>
      </c>
      <c r="I8" s="14">
        <v>-1690.3415307652899</v>
      </c>
      <c r="J8" s="9" t="s">
        <v>18</v>
      </c>
      <c r="K8" s="14">
        <v>-1690.37794557964</v>
      </c>
      <c r="L8" s="13"/>
      <c r="M8" s="7">
        <v>2</v>
      </c>
      <c r="N8" s="15">
        <f t="shared" si="0"/>
        <v>6.4919079917695077</v>
      </c>
      <c r="O8" s="15">
        <f t="shared" si="1"/>
        <v>22.850645879322578</v>
      </c>
      <c r="P8" s="15">
        <f t="shared" si="2"/>
        <v>-16.358737887553072</v>
      </c>
      <c r="R8" s="38">
        <f t="shared" si="3"/>
        <v>0.91190799176950765</v>
      </c>
      <c r="S8" s="39">
        <f t="shared" si="3"/>
        <v>0.74064587932257808</v>
      </c>
      <c r="T8" s="39">
        <f t="shared" si="3"/>
        <v>0.17126211244692868</v>
      </c>
      <c r="U8" s="40"/>
      <c r="V8">
        <f t="shared" ref="V8:V16" si="6">ABS(R8/B8)*100</f>
        <v>16.342437128485802</v>
      </c>
      <c r="W8">
        <f t="shared" si="4"/>
        <v>3.3498230634218822</v>
      </c>
      <c r="X8">
        <f t="shared" si="5"/>
        <v>1.0360684358555878</v>
      </c>
      <c r="Y8" s="39"/>
    </row>
    <row r="9" spans="1:25" x14ac:dyDescent="0.2">
      <c r="A9" s="7">
        <v>3</v>
      </c>
      <c r="B9" s="12">
        <v>0.91</v>
      </c>
      <c r="C9" s="12">
        <v>27.21</v>
      </c>
      <c r="D9" s="12">
        <v>-26.3</v>
      </c>
      <c r="E9" s="13"/>
      <c r="F9" s="9" t="s">
        <v>19</v>
      </c>
      <c r="G9" s="14">
        <v>-1270.1226517556599</v>
      </c>
      <c r="H9" s="9" t="s">
        <v>20</v>
      </c>
      <c r="I9" s="14">
        <v>-1270.1206887844501</v>
      </c>
      <c r="J9" s="9" t="s">
        <v>21</v>
      </c>
      <c r="K9" s="14">
        <v>-1270.16233098268</v>
      </c>
      <c r="L9" s="13"/>
      <c r="M9" s="7">
        <v>3</v>
      </c>
      <c r="N9" s="15">
        <f t="shared" si="0"/>
        <v>1.2317832944844995</v>
      </c>
      <c r="O9" s="15">
        <f t="shared" si="1"/>
        <v>26.130879488793077</v>
      </c>
      <c r="P9" s="15">
        <f t="shared" si="2"/>
        <v>-24.899096194308576</v>
      </c>
      <c r="R9" s="38">
        <f t="shared" si="3"/>
        <v>0.32178329448449949</v>
      </c>
      <c r="S9" s="39">
        <f t="shared" si="3"/>
        <v>1.0791205112069235</v>
      </c>
      <c r="T9" s="39">
        <f t="shared" si="3"/>
        <v>1.4009038056914243</v>
      </c>
      <c r="U9" s="40"/>
      <c r="V9">
        <f t="shared" si="6"/>
        <v>35.360801591703236</v>
      </c>
      <c r="W9">
        <f t="shared" si="4"/>
        <v>3.9658967703304802</v>
      </c>
      <c r="X9">
        <f t="shared" si="5"/>
        <v>5.3266304398913462</v>
      </c>
      <c r="Y9" s="39"/>
    </row>
    <row r="10" spans="1:25" x14ac:dyDescent="0.2">
      <c r="A10" s="7">
        <v>4</v>
      </c>
      <c r="B10" s="12">
        <v>1.49</v>
      </c>
      <c r="C10" s="12">
        <v>8.85</v>
      </c>
      <c r="D10" s="12">
        <v>-7.37</v>
      </c>
      <c r="E10" s="13"/>
      <c r="F10" s="9" t="s">
        <v>22</v>
      </c>
      <c r="G10" s="14">
        <v>-1232.11003110459</v>
      </c>
      <c r="H10" s="9" t="s">
        <v>23</v>
      </c>
      <c r="I10" s="14">
        <v>-1232.1062914577201</v>
      </c>
      <c r="J10" s="9" t="s">
        <v>24</v>
      </c>
      <c r="K10" s="14">
        <v>-1232.11939854501</v>
      </c>
      <c r="L10" s="13"/>
      <c r="M10" s="7">
        <v>4</v>
      </c>
      <c r="N10" s="15">
        <f t="shared" si="0"/>
        <v>2.3466643415123105</v>
      </c>
      <c r="O10" s="15">
        <f t="shared" si="1"/>
        <v>8.22482320768869</v>
      </c>
      <c r="P10" s="15">
        <f t="shared" si="2"/>
        <v>-5.8781588661763795</v>
      </c>
      <c r="R10" s="38">
        <f t="shared" si="3"/>
        <v>0.85666434151231052</v>
      </c>
      <c r="S10" s="39">
        <f t="shared" si="3"/>
        <v>0.62517679231130963</v>
      </c>
      <c r="T10" s="39">
        <f t="shared" si="3"/>
        <v>1.4918411338236206</v>
      </c>
      <c r="U10" s="40"/>
      <c r="V10">
        <f t="shared" si="6"/>
        <v>57.494251108208758</v>
      </c>
      <c r="W10">
        <f t="shared" si="4"/>
        <v>7.064144545890505</v>
      </c>
      <c r="X10">
        <f t="shared" si="5"/>
        <v>20.242077799506387</v>
      </c>
      <c r="Y10" s="39"/>
    </row>
    <row r="11" spans="1:25" x14ac:dyDescent="0.2">
      <c r="A11" s="7">
        <v>5</v>
      </c>
      <c r="B11" s="12">
        <v>4.47</v>
      </c>
      <c r="C11" s="12">
        <v>22.77</v>
      </c>
      <c r="D11" s="12">
        <v>-18.29</v>
      </c>
      <c r="E11" s="13"/>
      <c r="F11" s="9" t="s">
        <v>25</v>
      </c>
      <c r="G11" s="14">
        <v>-2745.7101132985099</v>
      </c>
      <c r="H11" s="9" t="s">
        <v>26</v>
      </c>
      <c r="I11" s="14">
        <v>-2745.7038142567599</v>
      </c>
      <c r="J11" s="9" t="s">
        <v>27</v>
      </c>
      <c r="K11" s="14">
        <v>-2745.7469740360002</v>
      </c>
      <c r="L11" s="13"/>
      <c r="M11" s="7">
        <v>5</v>
      </c>
      <c r="N11" s="15">
        <f t="shared" si="0"/>
        <v>3.9527092195233799</v>
      </c>
      <c r="O11" s="15">
        <f t="shared" si="1"/>
        <v>27.083176153767628</v>
      </c>
      <c r="P11" s="15">
        <f t="shared" si="2"/>
        <v>-23.130466934244247</v>
      </c>
      <c r="R11" s="38">
        <f t="shared" si="3"/>
        <v>0.5172907804766198</v>
      </c>
      <c r="S11" s="39">
        <f t="shared" si="3"/>
        <v>4.3131761537676283</v>
      </c>
      <c r="T11" s="39">
        <f t="shared" si="3"/>
        <v>4.8404669342442475</v>
      </c>
      <c r="U11" s="40"/>
      <c r="V11">
        <f t="shared" si="6"/>
        <v>11.572500681803575</v>
      </c>
      <c r="W11">
        <f t="shared" si="4"/>
        <v>18.942363433322917</v>
      </c>
      <c r="X11">
        <f t="shared" si="5"/>
        <v>26.46510078865089</v>
      </c>
      <c r="Y11" s="39"/>
    </row>
    <row r="12" spans="1:25" x14ac:dyDescent="0.2">
      <c r="A12" s="7">
        <v>6</v>
      </c>
      <c r="B12" s="12">
        <v>15.77</v>
      </c>
      <c r="C12" s="12">
        <v>14.25</v>
      </c>
      <c r="D12" s="12">
        <v>1.52</v>
      </c>
      <c r="E12" s="13"/>
      <c r="F12" s="9" t="s">
        <v>28</v>
      </c>
      <c r="G12" s="14">
        <v>-2597.7547417452602</v>
      </c>
      <c r="H12" s="9" t="s">
        <v>29</v>
      </c>
      <c r="I12" s="14">
        <v>-2597.7292063734399</v>
      </c>
      <c r="J12" s="9" t="s">
        <v>30</v>
      </c>
      <c r="K12" s="14">
        <v>-2597.7522602342001</v>
      </c>
      <c r="L12" s="13"/>
      <c r="M12" s="7">
        <v>6</v>
      </c>
      <c r="N12" s="15">
        <f t="shared" si="0"/>
        <v>16.023691161854789</v>
      </c>
      <c r="O12" s="15">
        <f t="shared" si="1"/>
        <v>14.466519129229132</v>
      </c>
      <c r="P12" s="15">
        <f t="shared" si="2"/>
        <v>1.5571720326256577</v>
      </c>
      <c r="R12" s="38">
        <f t="shared" si="3"/>
        <v>0.25369116185478902</v>
      </c>
      <c r="S12" s="39">
        <f t="shared" si="3"/>
        <v>0.21651912922913219</v>
      </c>
      <c r="T12" s="39">
        <f t="shared" si="3"/>
        <v>3.7172032625657714E-2</v>
      </c>
      <c r="U12" s="40"/>
      <c r="V12">
        <f t="shared" si="6"/>
        <v>1.6086947486036083</v>
      </c>
      <c r="W12">
        <f t="shared" si="4"/>
        <v>1.5194324858184716</v>
      </c>
      <c r="X12">
        <f t="shared" si="5"/>
        <v>2.4455284622143232</v>
      </c>
      <c r="Y12" s="39"/>
    </row>
    <row r="13" spans="1:25" x14ac:dyDescent="0.2">
      <c r="A13" s="7">
        <v>7</v>
      </c>
      <c r="B13" s="12">
        <v>27.94</v>
      </c>
      <c r="C13" s="12">
        <v>18.47</v>
      </c>
      <c r="D13" s="12">
        <v>9.4700000000000006</v>
      </c>
      <c r="E13" s="13"/>
      <c r="F13" s="9" t="s">
        <v>30</v>
      </c>
      <c r="G13" s="14">
        <v>-2597.7522602342001</v>
      </c>
      <c r="H13" s="9" t="s">
        <v>31</v>
      </c>
      <c r="I13" s="14">
        <v>-2597.7108907248899</v>
      </c>
      <c r="J13" s="9" t="s">
        <v>32</v>
      </c>
      <c r="K13" s="14">
        <v>-2597.7401991141501</v>
      </c>
      <c r="L13" s="13"/>
      <c r="M13" s="7">
        <v>7</v>
      </c>
      <c r="N13" s="15">
        <f t="shared" si="0"/>
        <v>25.959764571664209</v>
      </c>
      <c r="O13" s="15">
        <f t="shared" si="1"/>
        <v>18.391295856672951</v>
      </c>
      <c r="P13" s="15">
        <f t="shared" si="2"/>
        <v>7.5684687149912575</v>
      </c>
      <c r="R13" s="38">
        <f t="shared" si="3"/>
        <v>1.9802354283357921</v>
      </c>
      <c r="S13" s="39">
        <f t="shared" si="3"/>
        <v>7.8704143327048115E-2</v>
      </c>
      <c r="T13" s="39">
        <f t="shared" si="3"/>
        <v>1.9015312850087431</v>
      </c>
      <c r="U13" s="40"/>
      <c r="V13">
        <f t="shared" si="6"/>
        <v>7.0874567943299649</v>
      </c>
      <c r="W13">
        <f t="shared" si="4"/>
        <v>0.42611880523577761</v>
      </c>
      <c r="X13">
        <f t="shared" si="5"/>
        <v>20.079527824801932</v>
      </c>
      <c r="Y13" s="39"/>
    </row>
    <row r="14" spans="1:25" x14ac:dyDescent="0.2">
      <c r="A14" s="7">
        <v>8</v>
      </c>
      <c r="B14" s="12">
        <v>37.28</v>
      </c>
      <c r="C14" s="12">
        <v>35.82</v>
      </c>
      <c r="D14" s="12">
        <v>1.46</v>
      </c>
      <c r="E14" s="13"/>
      <c r="F14" s="9" t="s">
        <v>33</v>
      </c>
      <c r="G14" s="14">
        <v>-2625.9960357406499</v>
      </c>
      <c r="H14" s="26" t="s">
        <v>34</v>
      </c>
      <c r="I14" s="14">
        <v>-2625.9350848430399</v>
      </c>
      <c r="J14" s="9" t="s">
        <v>35</v>
      </c>
      <c r="K14" s="14">
        <v>-2625.99545642054</v>
      </c>
      <c r="L14" s="13"/>
      <c r="M14" s="7">
        <v>8</v>
      </c>
      <c r="N14" s="15">
        <f>(I14-G14)*627.50960803</f>
        <v>38.247273868282441</v>
      </c>
      <c r="O14" s="15">
        <f>(I14-K14)*627.50960803</f>
        <v>37.883744933217756</v>
      </c>
      <c r="P14" s="15">
        <f>(K14-G14)*627.50960803</f>
        <v>0.36352893506469069</v>
      </c>
      <c r="R14" s="38">
        <f t="shared" si="3"/>
        <v>0.96727386828244022</v>
      </c>
      <c r="S14" s="39">
        <f t="shared" si="3"/>
        <v>2.0637449332177553</v>
      </c>
      <c r="T14" s="39">
        <f t="shared" si="3"/>
        <v>1.0964710649353093</v>
      </c>
      <c r="U14" s="40"/>
      <c r="V14">
        <f t="shared" si="6"/>
        <v>2.5946187453928116</v>
      </c>
      <c r="W14">
        <f t="shared" si="4"/>
        <v>5.7614319743655926</v>
      </c>
      <c r="X14">
        <f t="shared" si="5"/>
        <v>75.100757872281463</v>
      </c>
      <c r="Y14" s="39"/>
    </row>
    <row r="15" spans="1:25" x14ac:dyDescent="0.2">
      <c r="A15" s="7">
        <v>9</v>
      </c>
      <c r="B15" s="12">
        <v>33</v>
      </c>
      <c r="C15" s="12">
        <v>4.93</v>
      </c>
      <c r="D15" s="12">
        <v>28.07</v>
      </c>
      <c r="E15" s="13"/>
      <c r="F15" s="26" t="s">
        <v>35</v>
      </c>
      <c r="G15" s="14">
        <v>-2625.99545642054</v>
      </c>
      <c r="H15" s="26" t="s">
        <v>36</v>
      </c>
      <c r="I15" s="14">
        <v>-2625.94647858188</v>
      </c>
      <c r="J15" s="9" t="s">
        <v>37</v>
      </c>
      <c r="K15" s="14">
        <v>-2625.9669932298498</v>
      </c>
      <c r="L15" s="13"/>
      <c r="M15" s="7">
        <v>9</v>
      </c>
      <c r="N15" s="15">
        <f>(I15-G15)*627.50960803</f>
        <v>30.73406433968924</v>
      </c>
      <c r="O15" s="15">
        <f>(I15-K15)*627.50960803</f>
        <v>12.873138706387559</v>
      </c>
      <c r="P15" s="15">
        <f>(K15-G15)*627.50960803</f>
        <v>17.860925633301679</v>
      </c>
      <c r="R15" s="38">
        <f t="shared" si="3"/>
        <v>2.2659356603107597</v>
      </c>
      <c r="S15" s="39">
        <f t="shared" si="3"/>
        <v>7.9431387063875594</v>
      </c>
      <c r="T15" s="39">
        <f t="shared" si="3"/>
        <v>10.209074366698321</v>
      </c>
      <c r="U15" s="40"/>
      <c r="V15">
        <f t="shared" si="6"/>
        <v>6.8664716979113933</v>
      </c>
      <c r="W15">
        <f t="shared" si="4"/>
        <v>161.11843217824665</v>
      </c>
      <c r="X15">
        <f t="shared" si="5"/>
        <v>36.370054744204914</v>
      </c>
      <c r="Y15" s="39"/>
    </row>
    <row r="16" spans="1:25" x14ac:dyDescent="0.2">
      <c r="A16" s="7">
        <v>10</v>
      </c>
      <c r="B16" s="12">
        <v>-5.28</v>
      </c>
      <c r="C16" s="12">
        <v>7.67</v>
      </c>
      <c r="D16" s="12">
        <v>-12.95</v>
      </c>
      <c r="E16" s="13"/>
      <c r="F16" s="26" t="s">
        <v>38</v>
      </c>
      <c r="G16" s="14">
        <v>-1143.5964472963101</v>
      </c>
      <c r="H16" s="26" t="s">
        <v>39</v>
      </c>
      <c r="I16" s="14">
        <v>-1143.60119158404</v>
      </c>
      <c r="J16" s="26" t="s">
        <v>40</v>
      </c>
      <c r="K16" s="14">
        <v>-1030.4145803329</v>
      </c>
      <c r="L16" s="13"/>
      <c r="M16" s="7">
        <v>10</v>
      </c>
      <c r="N16" s="15">
        <f t="shared" si="0"/>
        <v>-2.9770861337482284</v>
      </c>
      <c r="O16" s="15">
        <f>(I16-K16-K17)*627.50960803</f>
        <v>8.9311263289281868</v>
      </c>
      <c r="P16" s="15">
        <f>(K16+K17-G16)*627.50960803</f>
        <v>-11.908212462738836</v>
      </c>
      <c r="R16" s="38">
        <f t="shared" si="3"/>
        <v>2.3029138662517719</v>
      </c>
      <c r="S16" s="39">
        <f t="shared" si="3"/>
        <v>1.2611263289281869</v>
      </c>
      <c r="T16" s="39">
        <f t="shared" si="3"/>
        <v>1.0417875372611629</v>
      </c>
      <c r="U16" s="40"/>
      <c r="V16">
        <f t="shared" si="6"/>
        <v>43.615792921435073</v>
      </c>
      <c r="W16">
        <f t="shared" si="4"/>
        <v>16.44232501862043</v>
      </c>
      <c r="X16">
        <f t="shared" si="5"/>
        <v>8.0446914074221088</v>
      </c>
      <c r="Y16" s="39"/>
    </row>
    <row r="17" spans="1:25" x14ac:dyDescent="0.2">
      <c r="A17" s="7"/>
      <c r="B17" s="12"/>
      <c r="C17" s="12"/>
      <c r="D17" s="12"/>
      <c r="E17" s="13"/>
      <c r="F17" s="26"/>
      <c r="G17" s="17"/>
      <c r="H17" s="25"/>
      <c r="I17" s="17"/>
      <c r="J17" s="7" t="s">
        <v>41</v>
      </c>
      <c r="K17" s="14">
        <v>-113.200843903859</v>
      </c>
      <c r="L17" s="13"/>
      <c r="M17" s="7"/>
      <c r="N17" s="15"/>
      <c r="O17" s="15"/>
      <c r="P17" s="15"/>
      <c r="R17" s="38"/>
      <c r="S17" s="39"/>
      <c r="T17" s="39"/>
      <c r="U17" s="40"/>
      <c r="Y17" s="39"/>
    </row>
    <row r="18" spans="1:25" x14ac:dyDescent="0.2">
      <c r="A18" s="7">
        <v>11</v>
      </c>
      <c r="B18" s="12">
        <v>34.799999999999997</v>
      </c>
      <c r="C18" s="12">
        <v>89.6</v>
      </c>
      <c r="D18" s="12">
        <v>-54.8</v>
      </c>
      <c r="E18" s="13"/>
      <c r="F18" s="26" t="s">
        <v>42</v>
      </c>
      <c r="G18" s="14">
        <v>-1249.14392952967</v>
      </c>
      <c r="H18" s="26" t="s">
        <v>43</v>
      </c>
      <c r="I18" s="14">
        <v>-1249.0878582585599</v>
      </c>
      <c r="J18" s="26" t="s">
        <v>44</v>
      </c>
      <c r="K18" s="14">
        <v>-1249.2311439504399</v>
      </c>
      <c r="L18" s="13"/>
      <c r="M18" s="7">
        <v>11</v>
      </c>
      <c r="N18" s="15">
        <f t="shared" ref="N18:N24" si="7">(I18-G18)*627.50960803</f>
        <v>35.185261356051015</v>
      </c>
      <c r="O18" s="15">
        <f t="shared" ref="O18:O23" si="8">(I18-K18)*627.50960803</f>
        <v>89.913148347932321</v>
      </c>
      <c r="P18" s="15">
        <f t="shared" ref="P18:P23" si="9">(K18-G18)*627.50960803</f>
        <v>-54.727886991881306</v>
      </c>
      <c r="R18" s="38">
        <f t="shared" ref="R18:T24" si="10">ABS(N18-B18)</f>
        <v>0.38526135605101786</v>
      </c>
      <c r="S18" s="39">
        <f t="shared" si="10"/>
        <v>0.31314834793232649</v>
      </c>
      <c r="T18" s="39">
        <f t="shared" si="10"/>
        <v>7.2113008118691369E-2</v>
      </c>
      <c r="U18" s="40"/>
      <c r="V18">
        <f t="shared" ref="V18:X24" si="11">ABS(R18/B18)*100</f>
        <v>1.1070728622155686</v>
      </c>
      <c r="W18">
        <f t="shared" si="11"/>
        <v>0.34949592403161439</v>
      </c>
      <c r="X18">
        <f t="shared" si="11"/>
        <v>0.13159308050856089</v>
      </c>
      <c r="Y18" s="39"/>
    </row>
    <row r="19" spans="1:25" x14ac:dyDescent="0.2">
      <c r="A19" s="7">
        <v>12</v>
      </c>
      <c r="B19" s="12">
        <v>-0.63</v>
      </c>
      <c r="C19" s="12">
        <v>31.02</v>
      </c>
      <c r="D19" s="12">
        <v>-31.65</v>
      </c>
      <c r="E19" s="13"/>
      <c r="F19" s="26" t="s">
        <v>45</v>
      </c>
      <c r="G19" s="14">
        <v>-1799.3983759176399</v>
      </c>
      <c r="H19" s="26" t="s">
        <v>46</v>
      </c>
      <c r="I19" s="14">
        <v>-1799.39947094166</v>
      </c>
      <c r="J19" s="26" t="s">
        <v>47</v>
      </c>
      <c r="K19" s="14">
        <v>-1799.44861904961</v>
      </c>
      <c r="L19" s="13"/>
      <c r="M19" s="7">
        <v>12</v>
      </c>
      <c r="N19" s="15">
        <f t="shared" si="7"/>
        <v>-0.68713809361129119</v>
      </c>
      <c r="O19" s="15">
        <f t="shared" si="8"/>
        <v>30.840909955140564</v>
      </c>
      <c r="P19" s="15">
        <f t="shared" si="9"/>
        <v>-31.528048048751856</v>
      </c>
      <c r="R19" s="38">
        <f t="shared" si="10"/>
        <v>5.7138093611291185E-2</v>
      </c>
      <c r="S19" s="39">
        <f t="shared" si="10"/>
        <v>0.17909004485943569</v>
      </c>
      <c r="T19" s="39">
        <f t="shared" si="10"/>
        <v>0.12195195124814262</v>
      </c>
      <c r="U19" s="40"/>
      <c r="V19">
        <f t="shared" si="11"/>
        <v>9.0695386684589181</v>
      </c>
      <c r="W19">
        <f t="shared" si="11"/>
        <v>0.57733734641984424</v>
      </c>
      <c r="X19">
        <f t="shared" si="11"/>
        <v>0.38531422195305731</v>
      </c>
      <c r="Y19" s="39"/>
    </row>
    <row r="20" spans="1:25" x14ac:dyDescent="0.2">
      <c r="A20" s="7">
        <v>13</v>
      </c>
      <c r="B20" s="12">
        <v>22.41</v>
      </c>
      <c r="C20" s="12">
        <v>49.69</v>
      </c>
      <c r="D20" s="12">
        <v>-27.28</v>
      </c>
      <c r="E20" s="13"/>
      <c r="F20" s="26" t="s">
        <v>48</v>
      </c>
      <c r="G20" s="14">
        <v>-1683.0818099062999</v>
      </c>
      <c r="H20" s="26" t="s">
        <v>49</v>
      </c>
      <c r="I20" s="14">
        <v>-1683.04932566351</v>
      </c>
      <c r="J20" s="9" t="s">
        <v>50</v>
      </c>
      <c r="K20" s="14">
        <v>-1683.12643923835</v>
      </c>
      <c r="L20" s="13"/>
      <c r="M20" s="7">
        <v>13</v>
      </c>
      <c r="N20" s="15">
        <f t="shared" si="7"/>
        <v>20.384174460245074</v>
      </c>
      <c r="O20" s="15">
        <f t="shared" si="8"/>
        <v>48.389509121666265</v>
      </c>
      <c r="P20" s="15">
        <f t="shared" si="9"/>
        <v>-28.005334661421191</v>
      </c>
      <c r="R20" s="38">
        <f t="shared" si="10"/>
        <v>2.0258255397549263</v>
      </c>
      <c r="S20" s="39">
        <f t="shared" si="10"/>
        <v>1.3004908783337328</v>
      </c>
      <c r="T20" s="39">
        <f t="shared" si="10"/>
        <v>0.72533466142118996</v>
      </c>
      <c r="U20" s="40"/>
      <c r="V20">
        <f t="shared" si="11"/>
        <v>9.0398283790938248</v>
      </c>
      <c r="W20">
        <f t="shared" si="11"/>
        <v>2.6172084490515855</v>
      </c>
      <c r="X20">
        <f t="shared" si="11"/>
        <v>2.6588513981715174</v>
      </c>
      <c r="Y20" s="39"/>
    </row>
    <row r="21" spans="1:25" x14ac:dyDescent="0.2">
      <c r="A21" s="7">
        <v>14</v>
      </c>
      <c r="B21" s="12">
        <v>10.33</v>
      </c>
      <c r="C21" s="12">
        <v>14.46</v>
      </c>
      <c r="D21" s="12">
        <v>-4.13</v>
      </c>
      <c r="E21" s="13"/>
      <c r="F21" s="26" t="s">
        <v>51</v>
      </c>
      <c r="G21" s="14">
        <v>-1165.00209431743</v>
      </c>
      <c r="H21" s="26" t="s">
        <v>52</v>
      </c>
      <c r="I21" s="14">
        <v>-1164.9849314217199</v>
      </c>
      <c r="J21" s="9" t="s">
        <v>53</v>
      </c>
      <c r="K21" s="14">
        <v>-1165.00818811925</v>
      </c>
      <c r="L21" s="13"/>
      <c r="M21" s="7">
        <v>14</v>
      </c>
      <c r="N21" s="15">
        <f t="shared" si="7"/>
        <v>10.769881959669361</v>
      </c>
      <c r="O21" s="15">
        <f t="shared" si="8"/>
        <v>14.593801151177141</v>
      </c>
      <c r="P21" s="15">
        <f t="shared" si="9"/>
        <v>-3.8239191915077804</v>
      </c>
      <c r="R21" s="38">
        <f t="shared" si="10"/>
        <v>0.43988195966936061</v>
      </c>
      <c r="S21" s="39">
        <f t="shared" si="10"/>
        <v>0.1338011511771402</v>
      </c>
      <c r="T21" s="39">
        <f t="shared" si="10"/>
        <v>0.30608080849221952</v>
      </c>
      <c r="U21" s="40"/>
      <c r="V21">
        <f t="shared" si="11"/>
        <v>4.2582958341661241</v>
      </c>
      <c r="W21">
        <f t="shared" si="11"/>
        <v>0.92531916443388784</v>
      </c>
      <c r="X21">
        <f t="shared" si="11"/>
        <v>7.4111575906106424</v>
      </c>
      <c r="Y21" s="39"/>
    </row>
    <row r="22" spans="1:25" x14ac:dyDescent="0.2">
      <c r="A22" s="7">
        <v>15</v>
      </c>
      <c r="B22" s="12">
        <v>20.27</v>
      </c>
      <c r="C22" s="12">
        <v>77.23</v>
      </c>
      <c r="D22" s="12">
        <v>-56.96</v>
      </c>
      <c r="E22" s="13"/>
      <c r="F22" s="26" t="s">
        <v>54</v>
      </c>
      <c r="G22" s="14">
        <v>-989.46119071780697</v>
      </c>
      <c r="H22" s="26" t="s">
        <v>55</v>
      </c>
      <c r="I22" s="14">
        <v>-989.42842444988298</v>
      </c>
      <c r="J22" s="9" t="s">
        <v>56</v>
      </c>
      <c r="K22" s="14">
        <v>-989.54664417144204</v>
      </c>
      <c r="L22" s="13"/>
      <c r="M22" s="7">
        <v>15</v>
      </c>
      <c r="N22" s="15">
        <f t="shared" si="7"/>
        <v>20.56114794158848</v>
      </c>
      <c r="O22" s="15">
        <f t="shared" si="8"/>
        <v>74.184011136940029</v>
      </c>
      <c r="P22" s="15">
        <f t="shared" si="9"/>
        <v>-53.622863195351549</v>
      </c>
      <c r="R22" s="38">
        <f t="shared" si="10"/>
        <v>0.29114794158848056</v>
      </c>
      <c r="S22" s="39">
        <f t="shared" si="10"/>
        <v>3.045988863059975</v>
      </c>
      <c r="T22" s="39">
        <f t="shared" si="10"/>
        <v>3.337136804648452</v>
      </c>
      <c r="U22" s="40"/>
      <c r="V22">
        <f t="shared" si="11"/>
        <v>1.4363489964897906</v>
      </c>
      <c r="W22">
        <f t="shared" si="11"/>
        <v>3.9440487673960569</v>
      </c>
      <c r="X22">
        <f t="shared" si="11"/>
        <v>5.8587373677114671</v>
      </c>
      <c r="Y22" s="39"/>
    </row>
    <row r="23" spans="1:25" x14ac:dyDescent="0.2">
      <c r="A23" s="7">
        <v>16</v>
      </c>
      <c r="B23" s="12">
        <v>34.22</v>
      </c>
      <c r="C23" s="12">
        <v>55.4</v>
      </c>
      <c r="D23" s="12">
        <v>-21.18</v>
      </c>
      <c r="E23" s="13"/>
      <c r="F23" s="27" t="s">
        <v>57</v>
      </c>
      <c r="G23" s="14">
        <v>-514.25791054736703</v>
      </c>
      <c r="H23" s="26" t="s">
        <v>58</v>
      </c>
      <c r="I23" s="14">
        <v>-514.20214020076696</v>
      </c>
      <c r="J23" s="9" t="s">
        <v>59</v>
      </c>
      <c r="K23" s="14">
        <v>-514.28868157839497</v>
      </c>
      <c r="L23" s="13"/>
      <c r="M23" s="7">
        <v>16</v>
      </c>
      <c r="N23" s="15">
        <f t="shared" si="7"/>
        <v>34.996428334707353</v>
      </c>
      <c r="O23" s="15">
        <f t="shared" si="8"/>
        <v>54.30554595372832</v>
      </c>
      <c r="P23" s="15">
        <f t="shared" si="9"/>
        <v>-19.309117619020963</v>
      </c>
      <c r="R23" s="38">
        <f t="shared" si="10"/>
        <v>0.7764283347073544</v>
      </c>
      <c r="S23" s="39">
        <f t="shared" si="10"/>
        <v>1.0944540462716787</v>
      </c>
      <c r="T23" s="39">
        <f t="shared" si="10"/>
        <v>1.8708823809790367</v>
      </c>
      <c r="U23" s="40"/>
      <c r="V23">
        <f t="shared" si="11"/>
        <v>2.2689314281337065</v>
      </c>
      <c r="W23">
        <f t="shared" si="11"/>
        <v>1.9755488199849798</v>
      </c>
      <c r="X23">
        <f t="shared" si="11"/>
        <v>8.8332501462655184</v>
      </c>
      <c r="Y23" s="39"/>
    </row>
    <row r="24" spans="1:25" x14ac:dyDescent="0.2">
      <c r="A24" s="7">
        <v>17</v>
      </c>
      <c r="B24" s="12">
        <v>21.48</v>
      </c>
      <c r="C24" s="12">
        <v>35.47</v>
      </c>
      <c r="D24" s="12">
        <v>-13.99</v>
      </c>
      <c r="E24" s="13"/>
      <c r="F24" s="26" t="s">
        <v>60</v>
      </c>
      <c r="G24" s="14">
        <v>-4992.0843447214302</v>
      </c>
      <c r="H24" s="26" t="s">
        <v>61</v>
      </c>
      <c r="I24" s="14">
        <v>-4992.0479856456896</v>
      </c>
      <c r="J24" s="9" t="s">
        <v>62</v>
      </c>
      <c r="K24" s="14">
        <v>-4413.6609784187103</v>
      </c>
      <c r="L24" s="13"/>
      <c r="M24" s="7">
        <v>17</v>
      </c>
      <c r="N24" s="15">
        <f t="shared" si="7"/>
        <v>22.815669366329555</v>
      </c>
      <c r="O24" s="15">
        <f>(I24-K24-K25)*627.50960803</f>
        <v>32.314134910567212</v>
      </c>
      <c r="P24" s="15">
        <f>(K24+K25-G24)*627.50960803</f>
        <v>-9.4984655442376553</v>
      </c>
      <c r="R24" s="38">
        <f t="shared" si="10"/>
        <v>1.3356693663295545</v>
      </c>
      <c r="S24" s="39">
        <f t="shared" si="10"/>
        <v>3.1558650894327869</v>
      </c>
      <c r="T24" s="39">
        <f t="shared" si="10"/>
        <v>4.4915344557623449</v>
      </c>
      <c r="U24" s="40"/>
      <c r="V24">
        <f t="shared" si="11"/>
        <v>6.2182000294671997</v>
      </c>
      <c r="W24">
        <f t="shared" si="11"/>
        <v>8.8972796431710943</v>
      </c>
      <c r="X24">
        <f t="shared" si="11"/>
        <v>32.105321342118259</v>
      </c>
      <c r="Y24" s="39"/>
    </row>
    <row r="25" spans="1:25" x14ac:dyDescent="0.2">
      <c r="A25" s="7"/>
      <c r="B25" s="12"/>
      <c r="C25" s="12"/>
      <c r="D25" s="12"/>
      <c r="E25" s="13"/>
      <c r="F25" s="26"/>
      <c r="G25" s="17"/>
      <c r="H25" s="7"/>
      <c r="I25" s="17"/>
      <c r="J25" s="7" t="s">
        <v>63</v>
      </c>
      <c r="K25" s="14">
        <v>-578.43850306783497</v>
      </c>
      <c r="L25" s="13"/>
      <c r="M25" s="7"/>
      <c r="N25" s="15"/>
      <c r="O25" s="15"/>
      <c r="P25" s="15"/>
      <c r="R25" s="38"/>
      <c r="S25" s="39"/>
      <c r="T25" s="39"/>
      <c r="U25" s="40"/>
      <c r="Y25" s="39"/>
    </row>
    <row r="26" spans="1:25" x14ac:dyDescent="0.2">
      <c r="A26" s="7">
        <v>18</v>
      </c>
      <c r="B26" s="12">
        <v>25.34</v>
      </c>
      <c r="C26" s="12">
        <v>36.049999999999997</v>
      </c>
      <c r="D26" s="12">
        <v>-10.72</v>
      </c>
      <c r="E26" s="13"/>
      <c r="F26" s="26" t="s">
        <v>64</v>
      </c>
      <c r="G26" s="14">
        <v>-2716.0700084380101</v>
      </c>
      <c r="H26" s="26" t="s">
        <v>65</v>
      </c>
      <c r="I26" s="14">
        <v>-2716.0298935199298</v>
      </c>
      <c r="J26" s="26" t="s">
        <v>66</v>
      </c>
      <c r="K26" s="14">
        <v>-2137.6430112530202</v>
      </c>
      <c r="L26" s="13"/>
      <c r="M26" s="7">
        <v>18</v>
      </c>
      <c r="N26" s="15">
        <f>(I26-G26)*627.50960803</f>
        <v>25.172496520683779</v>
      </c>
      <c r="O26" s="15">
        <f>(I26-K26-K27)*627.50960803</f>
        <v>32.392548554842534</v>
      </c>
      <c r="P26" s="15">
        <f>(K26+K27-G26)*627.50960803</f>
        <v>-7.2200520341587531</v>
      </c>
      <c r="R26" s="38">
        <v>0.21672234146821978</v>
      </c>
      <c r="S26" s="39">
        <f>ABS(O26-C26)</f>
        <v>3.6574514451574629</v>
      </c>
      <c r="T26" s="39">
        <f>ABS(P26-D26)</f>
        <v>3.4999479658412476</v>
      </c>
      <c r="U26" s="40"/>
      <c r="V26">
        <f>ABS(R26/B26)*100</f>
        <v>0.8552578589906068</v>
      </c>
      <c r="W26">
        <f>ABS(S26/C26)*100</f>
        <v>10.145496380464531</v>
      </c>
      <c r="X26">
        <f>ABS(T26/D26)*100</f>
        <v>32.648768338071335</v>
      </c>
      <c r="Y26" s="39"/>
    </row>
    <row r="27" spans="1:25" x14ac:dyDescent="0.2">
      <c r="A27" s="7"/>
      <c r="B27" s="12"/>
      <c r="C27" s="12"/>
      <c r="D27" s="12"/>
      <c r="E27" s="13"/>
      <c r="F27" s="26"/>
      <c r="G27" s="17"/>
      <c r="H27" s="7"/>
      <c r="I27" s="17"/>
      <c r="J27" s="7" t="s">
        <v>63</v>
      </c>
      <c r="K27" s="14">
        <v>-578.43850306783497</v>
      </c>
      <c r="L27" s="13"/>
      <c r="M27" s="7"/>
      <c r="N27" s="15"/>
      <c r="O27" s="15"/>
      <c r="P27" s="15"/>
      <c r="R27" s="38"/>
      <c r="S27" s="39"/>
      <c r="T27" s="39"/>
      <c r="U27" s="40"/>
      <c r="Y27" s="39"/>
    </row>
    <row r="28" spans="1:25" x14ac:dyDescent="0.2">
      <c r="A28" s="7">
        <v>19</v>
      </c>
      <c r="B28" s="12">
        <v>12.27</v>
      </c>
      <c r="C28" s="12">
        <v>35.81</v>
      </c>
      <c r="D28" s="12">
        <v>-23.54</v>
      </c>
      <c r="E28" s="13"/>
      <c r="F28" s="26" t="s">
        <v>67</v>
      </c>
      <c r="G28" s="14">
        <v>-4990.82255396447</v>
      </c>
      <c r="H28" s="9" t="s">
        <v>68</v>
      </c>
      <c r="I28" s="14">
        <v>-4990.8005468453503</v>
      </c>
      <c r="J28" s="9" t="s">
        <v>69</v>
      </c>
      <c r="K28" s="14">
        <v>-4412.4141905009101</v>
      </c>
      <c r="L28" s="13"/>
      <c r="M28" s="7">
        <v>19</v>
      </c>
      <c r="N28" s="15">
        <f>(I28-G28)*627.50960803</f>
        <v>13.809678692694336</v>
      </c>
      <c r="O28" s="15">
        <f>(I28-K28-K29)*627.50960803</f>
        <v>32.722569957518999</v>
      </c>
      <c r="P28" s="15">
        <f>(K28+K29-G28)*627.50960803</f>
        <v>-18.912891264824662</v>
      </c>
      <c r="R28" s="38">
        <f>ABS(N28-B28)</f>
        <v>1.539678692694336</v>
      </c>
      <c r="S28" s="39">
        <f>ABS(O28-C28)</f>
        <v>3.0874300424810031</v>
      </c>
      <c r="T28" s="39">
        <f>ABS(P28-D28)</f>
        <v>4.6271087351753373</v>
      </c>
      <c r="U28" s="40"/>
      <c r="V28">
        <f>ABS(R28/B28)*100</f>
        <v>12.548318603865818</v>
      </c>
      <c r="W28">
        <f>ABS(S28/C28)*100</f>
        <v>8.6216979683915191</v>
      </c>
      <c r="X28">
        <f>ABS(T28/D28)*100</f>
        <v>19.65636675945343</v>
      </c>
      <c r="Y28" s="39"/>
    </row>
    <row r="29" spans="1:25" x14ac:dyDescent="0.2">
      <c r="A29" s="7"/>
      <c r="B29" s="12"/>
      <c r="C29" s="12"/>
      <c r="D29" s="12"/>
      <c r="E29" s="13"/>
      <c r="F29" s="26"/>
      <c r="G29" s="17"/>
      <c r="H29" s="7"/>
      <c r="I29" s="17"/>
      <c r="J29" s="7" t="s">
        <v>63</v>
      </c>
      <c r="K29" s="14">
        <v>-578.43850306783497</v>
      </c>
      <c r="L29" s="13"/>
      <c r="M29" s="7"/>
      <c r="N29" s="15"/>
      <c r="O29" s="15"/>
      <c r="P29" s="15"/>
      <c r="R29" s="38"/>
      <c r="S29" s="39"/>
      <c r="T29" s="39"/>
      <c r="U29" s="40"/>
      <c r="Y29" s="39"/>
    </row>
    <row r="30" spans="1:25" x14ac:dyDescent="0.2">
      <c r="A30" s="7">
        <v>20</v>
      </c>
      <c r="B30" s="12">
        <v>13.36</v>
      </c>
      <c r="C30" s="12">
        <v>37.72</v>
      </c>
      <c r="D30" s="12">
        <v>-24.36</v>
      </c>
      <c r="E30" s="13"/>
      <c r="F30" s="26" t="s">
        <v>70</v>
      </c>
      <c r="G30" s="14">
        <v>-2714.8016478080199</v>
      </c>
      <c r="H30" s="26" t="s">
        <v>71</v>
      </c>
      <c r="I30" s="14">
        <v>-2714.7824487643502</v>
      </c>
      <c r="J30" s="26" t="s">
        <v>72</v>
      </c>
      <c r="K30" s="14">
        <v>-2136.3961188656199</v>
      </c>
      <c r="L30" s="13"/>
      <c r="M30" s="7">
        <v>20</v>
      </c>
      <c r="N30" s="15">
        <f>(I30-G30)*627.50960803</f>
        <v>12.047584367716107</v>
      </c>
      <c r="O30" s="15">
        <f>(I30-K30-K29)*627.50960803</f>
        <v>32.739164894549681</v>
      </c>
      <c r="P30" s="15">
        <f>(K30+K31-G30)*627.50960803</f>
        <v>-20.691580526833576</v>
      </c>
      <c r="R30" s="38">
        <f>ABS(N30-B30)</f>
        <v>1.3124156322838925</v>
      </c>
      <c r="S30" s="39">
        <f>ABS(O30-C30)</f>
        <v>4.9808351054503177</v>
      </c>
      <c r="T30" s="39">
        <f>ABS(P30-D30)</f>
        <v>3.6684194731664235</v>
      </c>
      <c r="U30" s="40"/>
      <c r="V30">
        <f>ABS(R30/B30)*100</f>
        <v>9.8234703015261413</v>
      </c>
      <c r="W30">
        <f>ABS(S30/C30)*100</f>
        <v>13.204759028235202</v>
      </c>
      <c r="X30">
        <f>ABS(T30/D30)*100</f>
        <v>15.059193239599439</v>
      </c>
      <c r="Y30" s="39"/>
    </row>
    <row r="31" spans="1:25" x14ac:dyDescent="0.2">
      <c r="A31" s="7"/>
      <c r="B31" s="12"/>
      <c r="C31" s="12"/>
      <c r="D31" s="12"/>
      <c r="E31" s="13"/>
      <c r="F31" s="9"/>
      <c r="G31" s="17"/>
      <c r="H31" s="7"/>
      <c r="I31" s="17"/>
      <c r="J31" s="7" t="s">
        <v>63</v>
      </c>
      <c r="K31" s="14">
        <v>-578.43850306783497</v>
      </c>
      <c r="L31" s="13"/>
      <c r="M31" s="7"/>
      <c r="N31" s="15"/>
      <c r="O31" s="15"/>
      <c r="P31" s="15"/>
      <c r="Q31" s="45"/>
      <c r="R31" s="38"/>
      <c r="S31" s="39"/>
      <c r="T31" s="39"/>
      <c r="U31" s="40"/>
      <c r="Y31" s="39"/>
    </row>
    <row r="32" spans="1:25" x14ac:dyDescent="0.2">
      <c r="A32" s="7">
        <v>21</v>
      </c>
      <c r="B32" s="12">
        <v>9.18</v>
      </c>
      <c r="C32" s="12">
        <v>9.1999999999999993</v>
      </c>
      <c r="D32" s="12">
        <v>-0.02</v>
      </c>
      <c r="E32" s="13"/>
      <c r="F32" s="9" t="s">
        <v>73</v>
      </c>
      <c r="G32" s="14">
        <v>-711.752055628682</v>
      </c>
      <c r="H32" s="9" t="s">
        <v>74</v>
      </c>
      <c r="I32" s="14">
        <v>-711.73721290354604</v>
      </c>
      <c r="J32" s="9" t="s">
        <v>75</v>
      </c>
      <c r="K32" s="14">
        <v>-711.752060088912</v>
      </c>
      <c r="L32" s="13"/>
      <c r="M32" s="7">
        <v>21</v>
      </c>
      <c r="N32" s="15">
        <f t="shared" ref="N32:N46" si="12">(I32-G32)*627.50960803</f>
        <v>9.3139526321654955</v>
      </c>
      <c r="O32" s="15">
        <f t="shared" ref="O32:O45" si="13">(I32-K32)*627.50960803</f>
        <v>9.316751469345915</v>
      </c>
      <c r="P32" s="15">
        <f t="shared" ref="P32:P45" si="14">(K32-G32)*627.50960803</f>
        <v>-2.7988371804188502E-3</v>
      </c>
      <c r="R32" s="38">
        <f t="shared" ref="R32:T46" si="15">ABS(N32-B32)</f>
        <v>0.1339526321654958</v>
      </c>
      <c r="S32" s="39">
        <f t="shared" si="15"/>
        <v>0.11675146934591574</v>
      </c>
      <c r="T32" s="39">
        <f t="shared" si="15"/>
        <v>1.7201162819581152E-2</v>
      </c>
      <c r="U32" s="40"/>
      <c r="V32">
        <f t="shared" ref="V32:V46" si="16">ABS(R32/B32)*100</f>
        <v>1.4591789996241373</v>
      </c>
      <c r="W32">
        <f t="shared" ref="W32:W46" si="17">ABS(S32/C32)*100</f>
        <v>1.269037710281693</v>
      </c>
      <c r="X32">
        <f t="shared" ref="X32:X46" si="18">ABS(T32/D32)*100</f>
        <v>86.005814097905755</v>
      </c>
      <c r="Y32" s="39"/>
    </row>
    <row r="33" spans="1:25" x14ac:dyDescent="0.2">
      <c r="A33" s="7">
        <v>22</v>
      </c>
      <c r="B33" s="12">
        <v>14.3</v>
      </c>
      <c r="C33" s="12">
        <v>29.05</v>
      </c>
      <c r="D33" s="12">
        <v>-14.75</v>
      </c>
      <c r="E33" s="13"/>
      <c r="F33" s="9" t="s">
        <v>76</v>
      </c>
      <c r="G33" s="14">
        <v>-962.16039379285405</v>
      </c>
      <c r="H33" s="9" t="s">
        <v>77</v>
      </c>
      <c r="I33" s="14">
        <v>-962.13668735570297</v>
      </c>
      <c r="J33" s="9" t="s">
        <v>78</v>
      </c>
      <c r="K33" s="14">
        <v>-962.18225388335804</v>
      </c>
      <c r="L33" s="13"/>
      <c r="M33" s="7">
        <v>22</v>
      </c>
      <c r="N33" s="15">
        <f t="shared" si="12"/>
        <v>14.876017084460093</v>
      </c>
      <c r="O33" s="15">
        <f t="shared" si="13"/>
        <v>28.593433908120481</v>
      </c>
      <c r="P33" s="15">
        <f t="shared" si="14"/>
        <v>-13.717416823660388</v>
      </c>
      <c r="R33" s="38">
        <f t="shared" si="15"/>
        <v>0.57601708446009248</v>
      </c>
      <c r="S33" s="39">
        <f t="shared" si="15"/>
        <v>0.45656609187951958</v>
      </c>
      <c r="T33" s="39">
        <f t="shared" si="15"/>
        <v>1.0325831763396121</v>
      </c>
      <c r="U33" s="40"/>
      <c r="V33">
        <f t="shared" si="16"/>
        <v>4.0280914997209258</v>
      </c>
      <c r="W33">
        <f t="shared" si="17"/>
        <v>1.5716560822014443</v>
      </c>
      <c r="X33">
        <f t="shared" si="18"/>
        <v>7.0005639073871997</v>
      </c>
      <c r="Y33" s="39"/>
    </row>
    <row r="34" spans="1:25" x14ac:dyDescent="0.2">
      <c r="A34" s="7">
        <v>23</v>
      </c>
      <c r="B34" s="12">
        <v>30.71</v>
      </c>
      <c r="C34" s="12">
        <v>21.19</v>
      </c>
      <c r="D34" s="12">
        <v>9.52</v>
      </c>
      <c r="E34" s="13"/>
      <c r="F34" s="9" t="s">
        <v>79</v>
      </c>
      <c r="G34" s="14">
        <v>-1013.45745846939</v>
      </c>
      <c r="H34" s="9" t="s">
        <v>80</v>
      </c>
      <c r="I34" s="14">
        <v>-1013.40972209232</v>
      </c>
      <c r="J34" s="9" t="s">
        <v>81</v>
      </c>
      <c r="K34" s="14">
        <v>-1013.44151038983</v>
      </c>
      <c r="L34" s="13"/>
      <c r="M34" s="7">
        <v>23</v>
      </c>
      <c r="N34" s="15">
        <f t="shared" si="12"/>
        <v>29.955035263973901</v>
      </c>
      <c r="O34" s="15">
        <f t="shared" si="13"/>
        <v>19.947462110470877</v>
      </c>
      <c r="P34" s="15">
        <f t="shared" si="14"/>
        <v>10.007573153503024</v>
      </c>
      <c r="R34" s="38">
        <f t="shared" si="15"/>
        <v>0.75496473602609981</v>
      </c>
      <c r="S34" s="39">
        <f t="shared" si="15"/>
        <v>1.2425378895291246</v>
      </c>
      <c r="T34" s="39">
        <f t="shared" si="15"/>
        <v>0.48757315350302477</v>
      </c>
      <c r="U34" s="40"/>
      <c r="V34">
        <f t="shared" si="16"/>
        <v>2.4583677500035814</v>
      </c>
      <c r="W34">
        <f t="shared" si="17"/>
        <v>5.8637937212323008</v>
      </c>
      <c r="X34">
        <f t="shared" si="18"/>
        <v>5.121566738477151</v>
      </c>
      <c r="Y34" s="39"/>
    </row>
    <row r="35" spans="1:25" x14ac:dyDescent="0.2">
      <c r="A35" s="7">
        <v>24</v>
      </c>
      <c r="B35" s="12">
        <v>2.87</v>
      </c>
      <c r="C35" s="12">
        <v>16.96</v>
      </c>
      <c r="D35" s="12">
        <v>-14.1</v>
      </c>
      <c r="E35" s="13"/>
      <c r="F35" s="26" t="s">
        <v>82</v>
      </c>
      <c r="G35" s="14">
        <v>-2266.2526997585301</v>
      </c>
      <c r="H35" s="9" t="s">
        <v>83</v>
      </c>
      <c r="I35" s="14">
        <v>-2266.2478567822</v>
      </c>
      <c r="J35" s="26" t="s">
        <v>84</v>
      </c>
      <c r="K35" s="14">
        <v>-2266.27212210984</v>
      </c>
      <c r="L35" s="13"/>
      <c r="M35" s="7">
        <v>24</v>
      </c>
      <c r="N35" s="15">
        <f t="shared" si="12"/>
        <v>3.0390141786059597</v>
      </c>
      <c r="O35" s="15">
        <f t="shared" si="13"/>
        <v>15.226726236110554</v>
      </c>
      <c r="P35" s="15">
        <f t="shared" si="14"/>
        <v>-12.187712057504596</v>
      </c>
      <c r="R35" s="38">
        <f t="shared" si="15"/>
        <v>0.16901417860595958</v>
      </c>
      <c r="S35" s="39">
        <f t="shared" si="15"/>
        <v>1.7332737638894464</v>
      </c>
      <c r="T35" s="39">
        <f t="shared" si="15"/>
        <v>1.9122879424954036</v>
      </c>
      <c r="U35" s="40"/>
      <c r="V35">
        <f t="shared" si="16"/>
        <v>5.8889957702424933</v>
      </c>
      <c r="W35">
        <f t="shared" si="17"/>
        <v>10.219774551234943</v>
      </c>
      <c r="X35">
        <f t="shared" si="18"/>
        <v>13.562325833300735</v>
      </c>
      <c r="Y35" s="39"/>
    </row>
    <row r="36" spans="1:25" x14ac:dyDescent="0.2">
      <c r="A36" s="7">
        <v>25</v>
      </c>
      <c r="B36" s="12">
        <v>2.66</v>
      </c>
      <c r="C36" s="12">
        <v>12.01</v>
      </c>
      <c r="D36" s="12">
        <v>-9.35</v>
      </c>
      <c r="E36" s="13"/>
      <c r="F36" s="26" t="s">
        <v>85</v>
      </c>
      <c r="G36" s="14">
        <v>-2192.5604333024198</v>
      </c>
      <c r="H36" s="26" t="s">
        <v>86</v>
      </c>
      <c r="I36" s="14">
        <v>-2192.5550335153898</v>
      </c>
      <c r="J36" s="9" t="s">
        <v>87</v>
      </c>
      <c r="K36" s="14">
        <v>-2192.5726882324302</v>
      </c>
      <c r="L36" s="13"/>
      <c r="M36" s="7">
        <v>25</v>
      </c>
      <c r="N36" s="15">
        <f t="shared" si="12"/>
        <v>3.3884182426413298</v>
      </c>
      <c r="O36" s="15">
        <f t="shared" si="13"/>
        <v>11.078504569893468</v>
      </c>
      <c r="P36" s="15">
        <f t="shared" si="14"/>
        <v>-7.6900863272521383</v>
      </c>
      <c r="R36" s="38">
        <f t="shared" si="15"/>
        <v>0.72841824264132971</v>
      </c>
      <c r="S36" s="39">
        <f t="shared" si="15"/>
        <v>0.93149543010653169</v>
      </c>
      <c r="T36" s="39">
        <f t="shared" si="15"/>
        <v>1.6599136727478614</v>
      </c>
      <c r="U36" s="40"/>
      <c r="V36">
        <f t="shared" si="16"/>
        <v>27.384144460200368</v>
      </c>
      <c r="W36">
        <f t="shared" si="17"/>
        <v>7.7559985853999311</v>
      </c>
      <c r="X36">
        <f t="shared" si="18"/>
        <v>17.753087409068037</v>
      </c>
      <c r="Y36" s="39"/>
    </row>
    <row r="37" spans="1:25" x14ac:dyDescent="0.2">
      <c r="A37" s="7">
        <v>26</v>
      </c>
      <c r="B37" s="12">
        <v>25.39</v>
      </c>
      <c r="C37" s="12">
        <v>0.19</v>
      </c>
      <c r="D37" s="12">
        <v>25.2</v>
      </c>
      <c r="E37" s="13"/>
      <c r="F37" s="9" t="s">
        <v>88</v>
      </c>
      <c r="G37" s="14">
        <v>-1127.6231131653799</v>
      </c>
      <c r="H37" s="9" t="s">
        <v>89</v>
      </c>
      <c r="I37" s="14">
        <v>-1127.5850394480999</v>
      </c>
      <c r="J37" s="9" t="s">
        <v>90</v>
      </c>
      <c r="K37" s="14">
        <v>-1127.585367917</v>
      </c>
      <c r="L37" s="13"/>
      <c r="M37" s="7">
        <v>26</v>
      </c>
      <c r="N37" s="15">
        <f t="shared" si="12"/>
        <v>23.891623406608694</v>
      </c>
      <c r="O37" s="15">
        <f t="shared" si="13"/>
        <v>0.20611739073881621</v>
      </c>
      <c r="P37" s="15">
        <f t="shared" si="14"/>
        <v>23.68550601586988</v>
      </c>
      <c r="R37" s="38">
        <f t="shared" si="15"/>
        <v>1.4983765933913062</v>
      </c>
      <c r="S37" s="39">
        <f t="shared" si="15"/>
        <v>1.6117390738816212E-2</v>
      </c>
      <c r="T37" s="39">
        <f t="shared" si="15"/>
        <v>1.5144939841301195</v>
      </c>
      <c r="U37" s="40"/>
      <c r="V37">
        <f t="shared" si="16"/>
        <v>5.901443849512825</v>
      </c>
      <c r="W37">
        <f t="shared" si="17"/>
        <v>8.4828372309558997</v>
      </c>
      <c r="X37">
        <f t="shared" si="18"/>
        <v>6.0098967624211097</v>
      </c>
      <c r="Y37" s="39"/>
    </row>
    <row r="38" spans="1:25" x14ac:dyDescent="0.2">
      <c r="A38" s="7">
        <v>27</v>
      </c>
      <c r="B38" s="12">
        <v>13.76</v>
      </c>
      <c r="C38" s="12">
        <v>2.39</v>
      </c>
      <c r="D38" s="12">
        <v>11.37</v>
      </c>
      <c r="E38" s="13"/>
      <c r="F38" s="9" t="s">
        <v>91</v>
      </c>
      <c r="G38" s="14">
        <v>-1209.5612556661199</v>
      </c>
      <c r="H38" s="9" t="s">
        <v>92</v>
      </c>
      <c r="I38" s="14">
        <v>-1209.5386502296401</v>
      </c>
      <c r="J38" s="9" t="s">
        <v>93</v>
      </c>
      <c r="K38" s="14">
        <v>-1209.5421666914699</v>
      </c>
      <c r="L38" s="13"/>
      <c r="M38" s="7">
        <v>27</v>
      </c>
      <c r="N38" s="15">
        <f t="shared" si="12"/>
        <v>14.185128584791</v>
      </c>
      <c r="O38" s="15">
        <f t="shared" si="13"/>
        <v>2.206613584472783</v>
      </c>
      <c r="P38" s="15">
        <f t="shared" si="14"/>
        <v>11.978515000318218</v>
      </c>
      <c r="R38" s="38">
        <f t="shared" si="15"/>
        <v>0.42512858479100046</v>
      </c>
      <c r="S38" s="39">
        <f t="shared" si="15"/>
        <v>0.18338641552721713</v>
      </c>
      <c r="T38" s="39">
        <f t="shared" si="15"/>
        <v>0.60851500031821892</v>
      </c>
      <c r="U38" s="40"/>
      <c r="V38">
        <f t="shared" si="16"/>
        <v>3.0895972731904102</v>
      </c>
      <c r="W38">
        <f t="shared" si="17"/>
        <v>7.6730717793814698</v>
      </c>
      <c r="X38">
        <f t="shared" si="18"/>
        <v>5.3519349192455499</v>
      </c>
      <c r="Y38" s="39"/>
    </row>
    <row r="39" spans="1:25" x14ac:dyDescent="0.2">
      <c r="A39" s="7">
        <v>28</v>
      </c>
      <c r="B39" s="12">
        <v>29.06</v>
      </c>
      <c r="C39" s="12">
        <v>16.63</v>
      </c>
      <c r="D39" s="12">
        <v>12.43</v>
      </c>
      <c r="E39" s="13"/>
      <c r="F39" s="9" t="s">
        <v>94</v>
      </c>
      <c r="G39" s="14">
        <v>-1655.2977525615599</v>
      </c>
      <c r="H39" s="26" t="s">
        <v>95</v>
      </c>
      <c r="I39" s="14">
        <v>-1655.2514985256701</v>
      </c>
      <c r="J39" s="9" t="s">
        <v>96</v>
      </c>
      <c r="K39" s="14">
        <v>-1655.2747949301399</v>
      </c>
      <c r="L39" s="13"/>
      <c r="M39" s="7">
        <v>28</v>
      </c>
      <c r="N39" s="15">
        <f t="shared" si="12"/>
        <v>29.024851931069012</v>
      </c>
      <c r="O39" s="15">
        <f t="shared" si="13"/>
        <v>14.618717637399405</v>
      </c>
      <c r="P39" s="15">
        <f t="shared" si="14"/>
        <v>14.406134293669606</v>
      </c>
      <c r="R39" s="38">
        <f t="shared" si="15"/>
        <v>3.5148068930986653E-2</v>
      </c>
      <c r="S39" s="39">
        <f t="shared" si="15"/>
        <v>2.0112823626005945</v>
      </c>
      <c r="T39" s="39">
        <f t="shared" si="15"/>
        <v>1.976134293669606</v>
      </c>
      <c r="U39" s="40"/>
      <c r="V39">
        <f t="shared" si="16"/>
        <v>0.12094999632135807</v>
      </c>
      <c r="W39">
        <f t="shared" si="17"/>
        <v>12.094301639209828</v>
      </c>
      <c r="X39">
        <f t="shared" si="18"/>
        <v>15.898103730246227</v>
      </c>
      <c r="Y39" s="39"/>
    </row>
    <row r="40" spans="1:25" x14ac:dyDescent="0.2">
      <c r="A40" s="7">
        <v>29</v>
      </c>
      <c r="B40" s="12">
        <v>14.95</v>
      </c>
      <c r="C40" s="12">
        <v>30.89</v>
      </c>
      <c r="D40" s="12">
        <v>-15.93</v>
      </c>
      <c r="E40" s="13"/>
      <c r="F40" s="9" t="s">
        <v>97</v>
      </c>
      <c r="G40" s="14">
        <v>-1656.4749727744299</v>
      </c>
      <c r="H40" s="9" t="s">
        <v>98</v>
      </c>
      <c r="I40" s="14">
        <v>-1656.4515603852401</v>
      </c>
      <c r="J40" s="9" t="s">
        <v>99</v>
      </c>
      <c r="K40" s="14">
        <v>-1656.49999849048</v>
      </c>
      <c r="L40" s="13"/>
      <c r="M40" s="7">
        <v>29</v>
      </c>
      <c r="N40" s="15">
        <f t="shared" si="12"/>
        <v>14.691499163564474</v>
      </c>
      <c r="O40" s="15">
        <f t="shared" si="13"/>
        <v>30.39537643282971</v>
      </c>
      <c r="P40" s="15">
        <f t="shared" si="14"/>
        <v>-15.703877269265236</v>
      </c>
      <c r="R40" s="38">
        <f t="shared" si="15"/>
        <v>0.25850083643552502</v>
      </c>
      <c r="S40" s="39">
        <f t="shared" si="15"/>
        <v>0.4946235671702901</v>
      </c>
      <c r="T40" s="39">
        <f t="shared" si="15"/>
        <v>0.22612273073476352</v>
      </c>
      <c r="U40" s="40"/>
      <c r="V40">
        <f t="shared" si="16"/>
        <v>1.7291025848530102</v>
      </c>
      <c r="W40">
        <f t="shared" si="17"/>
        <v>1.6012417195541928</v>
      </c>
      <c r="X40">
        <f t="shared" si="18"/>
        <v>1.4194772801931168</v>
      </c>
      <c r="Y40" s="39"/>
    </row>
    <row r="41" spans="1:25" x14ac:dyDescent="0.2">
      <c r="A41" s="7">
        <v>30</v>
      </c>
      <c r="B41" s="12">
        <v>9.8800000000000008</v>
      </c>
      <c r="C41" s="12">
        <v>17.22</v>
      </c>
      <c r="D41" s="12">
        <v>-7.34</v>
      </c>
      <c r="E41" s="13"/>
      <c r="F41" s="9" t="s">
        <v>100</v>
      </c>
      <c r="G41" s="14">
        <v>-1063.3654801699199</v>
      </c>
      <c r="H41" s="9" t="s">
        <v>101</v>
      </c>
      <c r="I41" s="14">
        <v>-1063.3492704167099</v>
      </c>
      <c r="J41" s="9" t="s">
        <v>102</v>
      </c>
      <c r="K41" s="14">
        <v>-1063.37766839132</v>
      </c>
      <c r="L41" s="13"/>
      <c r="M41" s="7">
        <v>30</v>
      </c>
      <c r="N41" s="15">
        <f t="shared" si="12"/>
        <v>10.171775883056242</v>
      </c>
      <c r="O41" s="15">
        <f t="shared" si="13"/>
        <v>17.82000191637691</v>
      </c>
      <c r="P41" s="15">
        <f t="shared" si="14"/>
        <v>-7.6482260333206691</v>
      </c>
      <c r="R41" s="38">
        <f t="shared" si="15"/>
        <v>0.29177588305624091</v>
      </c>
      <c r="S41" s="39">
        <f t="shared" si="15"/>
        <v>0.60000191637691103</v>
      </c>
      <c r="T41" s="39">
        <f t="shared" si="15"/>
        <v>0.30822603332066922</v>
      </c>
      <c r="U41" s="40"/>
      <c r="V41">
        <f t="shared" si="16"/>
        <v>2.9531971969255153</v>
      </c>
      <c r="W41">
        <f t="shared" si="17"/>
        <v>3.4843316862770681</v>
      </c>
      <c r="X41">
        <f t="shared" si="18"/>
        <v>4.1992647591371828</v>
      </c>
      <c r="Y41" s="39"/>
    </row>
    <row r="42" spans="1:25" x14ac:dyDescent="0.2">
      <c r="A42" s="7">
        <v>31</v>
      </c>
      <c r="B42" s="12">
        <v>3.25</v>
      </c>
      <c r="C42" s="12">
        <v>13.34</v>
      </c>
      <c r="D42" s="12">
        <v>-10.08</v>
      </c>
      <c r="E42" s="13"/>
      <c r="F42" s="9" t="s">
        <v>103</v>
      </c>
      <c r="G42" s="14">
        <v>-1063.3654801699199</v>
      </c>
      <c r="H42" s="9" t="s">
        <v>104</v>
      </c>
      <c r="I42" s="14">
        <v>-1063.35946438512</v>
      </c>
      <c r="J42" s="9" t="s">
        <v>105</v>
      </c>
      <c r="K42" s="14">
        <v>-1063.3787651753801</v>
      </c>
      <c r="L42" s="13"/>
      <c r="M42" s="7">
        <v>31</v>
      </c>
      <c r="N42" s="15">
        <f t="shared" si="12"/>
        <v>3.7749627618133696</v>
      </c>
      <c r="O42" s="15">
        <f t="shared" si="13"/>
        <v>12.111431330787036</v>
      </c>
      <c r="P42" s="15">
        <f t="shared" si="14"/>
        <v>-8.3364685689736664</v>
      </c>
      <c r="R42" s="38">
        <f t="shared" si="15"/>
        <v>0.52496276181336965</v>
      </c>
      <c r="S42" s="39">
        <f t="shared" si="15"/>
        <v>1.2285686692129634</v>
      </c>
      <c r="T42" s="39">
        <f t="shared" si="15"/>
        <v>1.7435314310263337</v>
      </c>
      <c r="U42" s="40"/>
      <c r="V42">
        <f t="shared" si="16"/>
        <v>16.152700363488297</v>
      </c>
      <c r="W42">
        <f t="shared" si="17"/>
        <v>9.2096601890027241</v>
      </c>
      <c r="X42">
        <f t="shared" si="18"/>
        <v>17.296938799864421</v>
      </c>
      <c r="Y42" s="39"/>
    </row>
    <row r="43" spans="1:25" x14ac:dyDescent="0.2">
      <c r="A43" s="7">
        <v>32</v>
      </c>
      <c r="B43" s="12">
        <v>19.16</v>
      </c>
      <c r="C43" s="12">
        <v>64.569999999999993</v>
      </c>
      <c r="D43" s="12">
        <v>-45.4</v>
      </c>
      <c r="E43" s="13"/>
      <c r="F43" s="9" t="s">
        <v>106</v>
      </c>
      <c r="G43" s="14">
        <v>-997.96780343800299</v>
      </c>
      <c r="H43" s="9" t="s">
        <v>107</v>
      </c>
      <c r="I43" s="14">
        <v>-997.93462870742803</v>
      </c>
      <c r="J43" s="9" t="s">
        <v>108</v>
      </c>
      <c r="K43" s="14">
        <v>-998.03586679192802</v>
      </c>
      <c r="L43" s="13"/>
      <c r="M43" s="7">
        <v>32</v>
      </c>
      <c r="N43" s="15">
        <f t="shared" si="12"/>
        <v>20.817462179591434</v>
      </c>
      <c r="O43" s="15">
        <f t="shared" si="13"/>
        <v>63.527870722292036</v>
      </c>
      <c r="P43" s="15">
        <f t="shared" si="14"/>
        <v>-42.710408542700605</v>
      </c>
      <c r="R43" s="38">
        <f t="shared" si="15"/>
        <v>1.6574621795914339</v>
      </c>
      <c r="S43" s="39">
        <f t="shared" si="15"/>
        <v>1.0421292777079572</v>
      </c>
      <c r="T43" s="39">
        <f t="shared" si="15"/>
        <v>2.6895914572993931</v>
      </c>
      <c r="U43" s="40"/>
      <c r="V43">
        <f t="shared" si="16"/>
        <v>8.6506376805398428</v>
      </c>
      <c r="W43">
        <f t="shared" si="17"/>
        <v>1.6139527299178522</v>
      </c>
      <c r="X43">
        <f t="shared" si="18"/>
        <v>5.9242102583687073</v>
      </c>
      <c r="Y43" s="39"/>
    </row>
    <row r="44" spans="1:25" x14ac:dyDescent="0.2">
      <c r="A44" s="7">
        <v>33</v>
      </c>
      <c r="B44" s="12">
        <v>1.26</v>
      </c>
      <c r="C44" s="12">
        <v>7.83</v>
      </c>
      <c r="D44" s="12">
        <v>-6.57</v>
      </c>
      <c r="E44" s="13"/>
      <c r="F44" s="9" t="s">
        <v>109</v>
      </c>
      <c r="G44" s="14">
        <v>-273.029642496566</v>
      </c>
      <c r="H44" s="9" t="s">
        <v>110</v>
      </c>
      <c r="I44" s="14">
        <v>-273.027419880075</v>
      </c>
      <c r="J44" s="9" t="s">
        <v>111</v>
      </c>
      <c r="K44" s="14">
        <v>-273.039237403507</v>
      </c>
      <c r="L44" s="13"/>
      <c r="M44" s="7">
        <v>33</v>
      </c>
      <c r="N44" s="15">
        <f t="shared" si="12"/>
        <v>1.3947132030663174</v>
      </c>
      <c r="O44" s="15">
        <f t="shared" si="13"/>
        <v>7.4156094967000357</v>
      </c>
      <c r="P44" s="15">
        <f t="shared" si="14"/>
        <v>-6.0208962936337187</v>
      </c>
      <c r="R44" s="38">
        <f t="shared" si="15"/>
        <v>0.1347132030663174</v>
      </c>
      <c r="S44" s="39">
        <f t="shared" si="15"/>
        <v>0.41439050329996441</v>
      </c>
      <c r="T44" s="39">
        <f t="shared" si="15"/>
        <v>0.54910370636628159</v>
      </c>
      <c r="U44" s="40"/>
      <c r="V44">
        <f t="shared" si="16"/>
        <v>10.691524052882333</v>
      </c>
      <c r="W44">
        <f t="shared" si="17"/>
        <v>5.2923435925921378</v>
      </c>
      <c r="X44">
        <f t="shared" si="18"/>
        <v>8.3577428670666905</v>
      </c>
      <c r="Y44" s="39"/>
    </row>
    <row r="45" spans="1:25" x14ac:dyDescent="0.2">
      <c r="A45" s="7">
        <v>34</v>
      </c>
      <c r="B45" s="12">
        <v>29.15</v>
      </c>
      <c r="C45" s="12">
        <v>2.91</v>
      </c>
      <c r="D45" s="12">
        <v>26.24</v>
      </c>
      <c r="E45" s="13"/>
      <c r="F45" s="9" t="s">
        <v>112</v>
      </c>
      <c r="G45" s="14">
        <v>-861.80527375302097</v>
      </c>
      <c r="H45" s="9" t="s">
        <v>113</v>
      </c>
      <c r="I45" s="14">
        <v>-861.75825910773301</v>
      </c>
      <c r="J45" s="9" t="s">
        <v>114</v>
      </c>
      <c r="K45" s="14">
        <v>-861.76347820750095</v>
      </c>
      <c r="L45" s="13"/>
      <c r="M45" s="7">
        <v>34</v>
      </c>
      <c r="N45" s="15">
        <f t="shared" si="12"/>
        <v>29.502141636316612</v>
      </c>
      <c r="O45" s="15">
        <f t="shared" si="13"/>
        <v>3.2750352496506041</v>
      </c>
      <c r="P45" s="15">
        <f t="shared" si="14"/>
        <v>26.227106386666005</v>
      </c>
      <c r="R45" s="38">
        <f t="shared" si="15"/>
        <v>0.35214163631661322</v>
      </c>
      <c r="S45" s="39">
        <f t="shared" si="15"/>
        <v>0.36503524965060397</v>
      </c>
      <c r="T45" s="39">
        <f t="shared" si="15"/>
        <v>1.2893613333993414E-2</v>
      </c>
      <c r="U45" s="40"/>
      <c r="V45">
        <f t="shared" si="16"/>
        <v>1.2080330576899252</v>
      </c>
      <c r="W45">
        <f t="shared" si="17"/>
        <v>12.54416665465993</v>
      </c>
      <c r="X45">
        <f t="shared" si="18"/>
        <v>4.9137245937474906E-2</v>
      </c>
      <c r="Y45" s="39"/>
    </row>
    <row r="46" spans="1:25" x14ac:dyDescent="0.2">
      <c r="A46" s="7">
        <v>35</v>
      </c>
      <c r="B46" s="12">
        <v>18.309999999999999</v>
      </c>
      <c r="C46" s="12">
        <v>-1.41</v>
      </c>
      <c r="D46" s="12">
        <v>19.72</v>
      </c>
      <c r="E46" s="13"/>
      <c r="F46" s="9" t="s">
        <v>114</v>
      </c>
      <c r="G46" s="14">
        <v>-861.76347820750095</v>
      </c>
      <c r="H46" s="9" t="s">
        <v>115</v>
      </c>
      <c r="I46" s="14">
        <v>-861.73520664178295</v>
      </c>
      <c r="J46" s="9" t="s">
        <v>116</v>
      </c>
      <c r="K46" s="14">
        <v>-821.27412496220404</v>
      </c>
      <c r="L46" s="13"/>
      <c r="M46" s="7">
        <v>35</v>
      </c>
      <c r="N46" s="15">
        <f t="shared" si="12"/>
        <v>17.740679122096942</v>
      </c>
      <c r="O46" s="15">
        <f>(I46-K46-K47)*627.50960803</f>
        <v>-1.8703868093038534</v>
      </c>
      <c r="P46" s="15">
        <f>(K46+K47-G46)*627.50960803</f>
        <v>19.611065931427547</v>
      </c>
      <c r="R46" s="38">
        <f t="shared" si="15"/>
        <v>0.5693208779030563</v>
      </c>
      <c r="S46" s="39">
        <f t="shared" si="15"/>
        <v>0.46038680930385345</v>
      </c>
      <c r="T46" s="39">
        <f t="shared" si="15"/>
        <v>0.10893406857245225</v>
      </c>
      <c r="U46" s="40"/>
      <c r="V46">
        <f t="shared" si="16"/>
        <v>3.1093439535939722</v>
      </c>
      <c r="W46">
        <f t="shared" si="17"/>
        <v>32.651546759138547</v>
      </c>
      <c r="X46">
        <f t="shared" si="18"/>
        <v>0.5524039988461068</v>
      </c>
      <c r="Y46" s="39"/>
    </row>
    <row r="47" spans="1:25" x14ac:dyDescent="0.2">
      <c r="A47" s="8"/>
      <c r="B47" s="8"/>
      <c r="C47" s="8"/>
      <c r="D47" s="8"/>
      <c r="E47" s="8"/>
      <c r="F47" s="11"/>
      <c r="G47" s="19"/>
      <c r="H47" s="11"/>
      <c r="I47" s="11"/>
      <c r="J47" s="9" t="s">
        <v>117</v>
      </c>
      <c r="K47" s="14">
        <v>-40.458101029106999</v>
      </c>
      <c r="L47" s="20"/>
      <c r="M47" s="8"/>
      <c r="N47" s="21"/>
      <c r="R47" s="41"/>
      <c r="U47" s="40"/>
    </row>
    <row r="48" spans="1:25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14"/>
      <c r="L48" s="8"/>
      <c r="M48" s="8"/>
      <c r="N48" s="21"/>
      <c r="U48" s="40"/>
    </row>
    <row r="49" spans="1:22" ht="19" x14ac:dyDescent="0.25">
      <c r="A49" s="8"/>
      <c r="B49" s="8"/>
      <c r="C49" s="8"/>
      <c r="D49" s="8"/>
      <c r="E49" s="8"/>
      <c r="F49" s="8"/>
      <c r="G49" s="14"/>
      <c r="H49" s="8"/>
      <c r="I49" s="14"/>
      <c r="J49" s="8"/>
      <c r="K49" s="14"/>
      <c r="L49" s="8"/>
      <c r="M49" s="8"/>
      <c r="N49" s="21"/>
      <c r="Q49" s="43" t="s">
        <v>118</v>
      </c>
      <c r="R49" s="39">
        <f>AVERAGE(R7:R46,R7:S46,T7:T46)</f>
        <v>1.1820091159320092</v>
      </c>
      <c r="U49" s="43" t="s">
        <v>131</v>
      </c>
      <c r="V49" s="15">
        <f>AVERAGE(V7:X46)</f>
        <v>11.857174113172135</v>
      </c>
    </row>
    <row r="50" spans="1:22" ht="19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Q50" s="43" t="s">
        <v>119</v>
      </c>
      <c r="R50" s="39">
        <f>MAX(R7:R46,R7:S46,T7:T46)</f>
        <v>10.209074366698321</v>
      </c>
      <c r="U50" s="43" t="s">
        <v>119</v>
      </c>
      <c r="V50" s="15">
        <f>MAX(V7:X46)</f>
        <v>161.11843217824665</v>
      </c>
    </row>
    <row r="51" spans="1:22" x14ac:dyDescent="0.2">
      <c r="Q51" s="44" t="s">
        <v>120</v>
      </c>
      <c r="R51" s="39">
        <f>STDEV(R7:R46,R7:S46,T7:T46)</f>
        <v>1.4576061309824722</v>
      </c>
      <c r="U51" s="44" t="s">
        <v>120</v>
      </c>
      <c r="V51" s="15">
        <f>STDEV(V7:X46)</f>
        <v>20.379597293388006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README</vt:lpstr>
      <vt:lpstr>def2_SVP</vt:lpstr>
      <vt:lpstr>def2_TZVP_F</vt:lpstr>
      <vt:lpstr>def2_TZVP</vt:lpstr>
      <vt:lpstr>def2_TZVPP</vt:lpstr>
      <vt:lpstr>def2_QZVPP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2022-06-08T11:54:15Z</dcterms:created>
  <dcterms:modified xsi:type="dcterms:W3CDTF">2022-08-12T11:30:53Z</dcterms:modified>
</cp:coreProperties>
</file>