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elo/Projects/Benchmark Basis Organometallics /SUBMISSION/Submission Angewandte/Spreadsheet_DATA/"/>
    </mc:Choice>
  </mc:AlternateContent>
  <xr:revisionPtr revIDLastSave="0" documentId="13_ncr:1_{2DC8ED36-5E71-CE43-972F-9904A3368EDE}" xr6:coauthVersionLast="47" xr6:coauthVersionMax="47" xr10:uidLastSave="{00000000-0000-0000-0000-000000000000}"/>
  <bookViews>
    <workbookView xWindow="0" yWindow="500" windowWidth="28800" windowHeight="16080" xr2:uid="{A61D4477-0D12-484C-8AD5-B7527FBF0745}"/>
  </bookViews>
  <sheets>
    <sheet name="README" sheetId="11" r:id="rId1"/>
    <sheet name="def2_SV(P)" sheetId="1" r:id="rId2"/>
    <sheet name="def2_SVP" sheetId="2" r:id="rId3"/>
    <sheet name="ma_def2_SVP" sheetId="4" r:id="rId4"/>
    <sheet name="def2_SVPD" sheetId="3" r:id="rId5"/>
    <sheet name="def2_TZVP_F" sheetId="10" r:id="rId6"/>
    <sheet name="def2_TZVP" sheetId="5" r:id="rId7"/>
    <sheet name="def2_TZVPP" sheetId="6" r:id="rId8"/>
    <sheet name="def2_TZVPPD" sheetId="7" r:id="rId9"/>
    <sheet name="def2_QZVPP" sheetId="8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8" l="1"/>
  <c r="O14" i="8"/>
  <c r="P14" i="8"/>
  <c r="R14" i="8"/>
  <c r="R51" i="8" s="1"/>
  <c r="S14" i="8"/>
  <c r="W14" i="8" s="1"/>
  <c r="T14" i="8"/>
  <c r="X14" i="8" s="1"/>
  <c r="N15" i="8"/>
  <c r="O15" i="8"/>
  <c r="P15" i="8"/>
  <c r="T15" i="8" s="1"/>
  <c r="X15" i="8" s="1"/>
  <c r="R15" i="8"/>
  <c r="V15" i="8" s="1"/>
  <c r="S15" i="8"/>
  <c r="W15" i="8" s="1"/>
  <c r="N14" i="7"/>
  <c r="O14" i="7"/>
  <c r="P14" i="7"/>
  <c r="R14" i="7"/>
  <c r="V14" i="7" s="1"/>
  <c r="S14" i="7"/>
  <c r="W14" i="7" s="1"/>
  <c r="T14" i="7"/>
  <c r="X14" i="7" s="1"/>
  <c r="N15" i="7"/>
  <c r="O15" i="7"/>
  <c r="P15" i="7"/>
  <c r="T15" i="7" s="1"/>
  <c r="R15" i="7"/>
  <c r="V15" i="7" s="1"/>
  <c r="S15" i="7"/>
  <c r="W15" i="7" s="1"/>
  <c r="N14" i="6"/>
  <c r="O14" i="6"/>
  <c r="P14" i="6"/>
  <c r="R14" i="6"/>
  <c r="S14" i="6"/>
  <c r="W14" i="6" s="1"/>
  <c r="T14" i="6"/>
  <c r="X14" i="6" s="1"/>
  <c r="V14" i="6"/>
  <c r="V51" i="6" s="1"/>
  <c r="N15" i="6"/>
  <c r="O15" i="6"/>
  <c r="P15" i="6"/>
  <c r="R15" i="6"/>
  <c r="V15" i="6" s="1"/>
  <c r="S15" i="6"/>
  <c r="W15" i="6" s="1"/>
  <c r="T15" i="6"/>
  <c r="X15" i="6" s="1"/>
  <c r="N14" i="5"/>
  <c r="O14" i="5"/>
  <c r="P14" i="5"/>
  <c r="R14" i="5"/>
  <c r="R51" i="5" s="1"/>
  <c r="S14" i="5"/>
  <c r="W14" i="5" s="1"/>
  <c r="T14" i="5"/>
  <c r="X14" i="5" s="1"/>
  <c r="N15" i="5"/>
  <c r="O15" i="5"/>
  <c r="P15" i="5"/>
  <c r="T15" i="5" s="1"/>
  <c r="X15" i="5" s="1"/>
  <c r="R15" i="5"/>
  <c r="V15" i="5" s="1"/>
  <c r="S15" i="5"/>
  <c r="W15" i="5" s="1"/>
  <c r="N14" i="10"/>
  <c r="O14" i="10"/>
  <c r="P14" i="10"/>
  <c r="R14" i="10"/>
  <c r="S14" i="10"/>
  <c r="W14" i="10" s="1"/>
  <c r="T14" i="10"/>
  <c r="X14" i="10" s="1"/>
  <c r="V14" i="10"/>
  <c r="N15" i="10"/>
  <c r="O15" i="10"/>
  <c r="P15" i="10"/>
  <c r="R15" i="10"/>
  <c r="V15" i="10" s="1"/>
  <c r="S15" i="10"/>
  <c r="W15" i="10" s="1"/>
  <c r="T15" i="10"/>
  <c r="X15" i="10" s="1"/>
  <c r="N14" i="4"/>
  <c r="O14" i="4"/>
  <c r="P14" i="4"/>
  <c r="R14" i="4"/>
  <c r="V14" i="4" s="1"/>
  <c r="S14" i="4"/>
  <c r="W14" i="4" s="1"/>
  <c r="T14" i="4"/>
  <c r="X14" i="4" s="1"/>
  <c r="N15" i="4"/>
  <c r="O15" i="4"/>
  <c r="P15" i="4"/>
  <c r="R15" i="4"/>
  <c r="S15" i="4"/>
  <c r="R51" i="4" s="1"/>
  <c r="T15" i="4"/>
  <c r="X15" i="4" s="1"/>
  <c r="V15" i="4"/>
  <c r="W15" i="4"/>
  <c r="N14" i="3"/>
  <c r="O14" i="3"/>
  <c r="P14" i="3"/>
  <c r="R14" i="3"/>
  <c r="S14" i="3"/>
  <c r="T14" i="3"/>
  <c r="X14" i="3" s="1"/>
  <c r="V14" i="3"/>
  <c r="V51" i="3" s="1"/>
  <c r="W14" i="3"/>
  <c r="N15" i="3"/>
  <c r="O15" i="3"/>
  <c r="P15" i="3"/>
  <c r="R15" i="3"/>
  <c r="R51" i="3" s="1"/>
  <c r="S15" i="3"/>
  <c r="W15" i="3" s="1"/>
  <c r="T15" i="3"/>
  <c r="X15" i="3" s="1"/>
  <c r="V15" i="3"/>
  <c r="N14" i="2"/>
  <c r="O14" i="2"/>
  <c r="P14" i="2"/>
  <c r="R14" i="2"/>
  <c r="V14" i="2" s="1"/>
  <c r="S14" i="2"/>
  <c r="W14" i="2" s="1"/>
  <c r="T14" i="2"/>
  <c r="X14" i="2" s="1"/>
  <c r="N15" i="2"/>
  <c r="O15" i="2"/>
  <c r="P15" i="2"/>
  <c r="T15" i="2" s="1"/>
  <c r="R15" i="2"/>
  <c r="V15" i="2" s="1"/>
  <c r="S15" i="2"/>
  <c r="W15" i="2" s="1"/>
  <c r="N14" i="1"/>
  <c r="O14" i="1"/>
  <c r="P14" i="1"/>
  <c r="T14" i="1" s="1"/>
  <c r="X14" i="1" s="1"/>
  <c r="R14" i="1"/>
  <c r="V14" i="1" s="1"/>
  <c r="S14" i="1"/>
  <c r="W14" i="1" s="1"/>
  <c r="N15" i="1"/>
  <c r="O15" i="1"/>
  <c r="P15" i="1"/>
  <c r="R15" i="1"/>
  <c r="S15" i="1"/>
  <c r="W15" i="1" s="1"/>
  <c r="T15" i="1"/>
  <c r="X15" i="1" s="1"/>
  <c r="V15" i="1"/>
  <c r="X46" i="8"/>
  <c r="W46" i="8"/>
  <c r="V46" i="8"/>
  <c r="X45" i="8"/>
  <c r="W45" i="8"/>
  <c r="V45" i="8"/>
  <c r="X44" i="8"/>
  <c r="W44" i="8"/>
  <c r="V44" i="8"/>
  <c r="X43" i="8"/>
  <c r="W43" i="8"/>
  <c r="V43" i="8"/>
  <c r="X42" i="8"/>
  <c r="W42" i="8"/>
  <c r="V42" i="8"/>
  <c r="X41" i="8"/>
  <c r="W41" i="8"/>
  <c r="V41" i="8"/>
  <c r="X40" i="8"/>
  <c r="W40" i="8"/>
  <c r="V40" i="8"/>
  <c r="X39" i="8"/>
  <c r="W39" i="8"/>
  <c r="V39" i="8"/>
  <c r="X38" i="8"/>
  <c r="W38" i="8"/>
  <c r="V38" i="8"/>
  <c r="X37" i="8"/>
  <c r="W37" i="8"/>
  <c r="V37" i="8"/>
  <c r="X36" i="8"/>
  <c r="W36" i="8"/>
  <c r="V36" i="8"/>
  <c r="X35" i="8"/>
  <c r="W35" i="8"/>
  <c r="V35" i="8"/>
  <c r="X34" i="8"/>
  <c r="W34" i="8"/>
  <c r="V34" i="8"/>
  <c r="X33" i="8"/>
  <c r="W33" i="8"/>
  <c r="V33" i="8"/>
  <c r="X32" i="8"/>
  <c r="W32" i="8"/>
  <c r="V32" i="8"/>
  <c r="X30" i="8"/>
  <c r="W30" i="8"/>
  <c r="V30" i="8"/>
  <c r="X28" i="8"/>
  <c r="W28" i="8"/>
  <c r="V28" i="8"/>
  <c r="X26" i="8"/>
  <c r="W26" i="8"/>
  <c r="V26" i="8"/>
  <c r="X24" i="8"/>
  <c r="W24" i="8"/>
  <c r="V24" i="8"/>
  <c r="X23" i="8"/>
  <c r="W23" i="8"/>
  <c r="V23" i="8"/>
  <c r="X22" i="8"/>
  <c r="W22" i="8"/>
  <c r="V22" i="8"/>
  <c r="X21" i="8"/>
  <c r="W21" i="8"/>
  <c r="V21" i="8"/>
  <c r="X20" i="8"/>
  <c r="W20" i="8"/>
  <c r="V20" i="8"/>
  <c r="X19" i="8"/>
  <c r="W19" i="8"/>
  <c r="V19" i="8"/>
  <c r="X18" i="8"/>
  <c r="W18" i="8"/>
  <c r="V18" i="8"/>
  <c r="X16" i="8"/>
  <c r="W16" i="8"/>
  <c r="V16" i="8"/>
  <c r="X13" i="8"/>
  <c r="W13" i="8"/>
  <c r="V13" i="8"/>
  <c r="X12" i="8"/>
  <c r="W12" i="8"/>
  <c r="V12" i="8"/>
  <c r="X11" i="8"/>
  <c r="W11" i="8"/>
  <c r="V11" i="8"/>
  <c r="X10" i="8"/>
  <c r="W10" i="8"/>
  <c r="V10" i="8"/>
  <c r="X9" i="8"/>
  <c r="W9" i="8"/>
  <c r="V9" i="8"/>
  <c r="X8" i="8"/>
  <c r="W8" i="8"/>
  <c r="V8" i="8"/>
  <c r="X7" i="8"/>
  <c r="W7" i="8"/>
  <c r="V7" i="8"/>
  <c r="X46" i="7"/>
  <c r="W46" i="7"/>
  <c r="V46" i="7"/>
  <c r="X45" i="7"/>
  <c r="W45" i="7"/>
  <c r="V45" i="7"/>
  <c r="X44" i="7"/>
  <c r="W44" i="7"/>
  <c r="V44" i="7"/>
  <c r="X43" i="7"/>
  <c r="W43" i="7"/>
  <c r="V43" i="7"/>
  <c r="X42" i="7"/>
  <c r="W42" i="7"/>
  <c r="V42" i="7"/>
  <c r="X41" i="7"/>
  <c r="W41" i="7"/>
  <c r="V41" i="7"/>
  <c r="X40" i="7"/>
  <c r="W40" i="7"/>
  <c r="V40" i="7"/>
  <c r="X39" i="7"/>
  <c r="W39" i="7"/>
  <c r="V39" i="7"/>
  <c r="X38" i="7"/>
  <c r="W38" i="7"/>
  <c r="V38" i="7"/>
  <c r="X37" i="7"/>
  <c r="W37" i="7"/>
  <c r="V37" i="7"/>
  <c r="X36" i="7"/>
  <c r="W36" i="7"/>
  <c r="V36" i="7"/>
  <c r="X35" i="7"/>
  <c r="W35" i="7"/>
  <c r="V35" i="7"/>
  <c r="X34" i="7"/>
  <c r="W34" i="7"/>
  <c r="V34" i="7"/>
  <c r="X33" i="7"/>
  <c r="W33" i="7"/>
  <c r="V33" i="7"/>
  <c r="X32" i="7"/>
  <c r="W32" i="7"/>
  <c r="V32" i="7"/>
  <c r="X30" i="7"/>
  <c r="W30" i="7"/>
  <c r="V30" i="7"/>
  <c r="X28" i="7"/>
  <c r="W28" i="7"/>
  <c r="V28" i="7"/>
  <c r="X26" i="7"/>
  <c r="W26" i="7"/>
  <c r="V26" i="7"/>
  <c r="X24" i="7"/>
  <c r="W24" i="7"/>
  <c r="V24" i="7"/>
  <c r="X23" i="7"/>
  <c r="W23" i="7"/>
  <c r="V23" i="7"/>
  <c r="X22" i="7"/>
  <c r="W22" i="7"/>
  <c r="V22" i="7"/>
  <c r="X21" i="7"/>
  <c r="W21" i="7"/>
  <c r="V21" i="7"/>
  <c r="X20" i="7"/>
  <c r="W20" i="7"/>
  <c r="V20" i="7"/>
  <c r="X19" i="7"/>
  <c r="W19" i="7"/>
  <c r="V19" i="7"/>
  <c r="X18" i="7"/>
  <c r="W18" i="7"/>
  <c r="V18" i="7"/>
  <c r="X16" i="7"/>
  <c r="W16" i="7"/>
  <c r="V16" i="7"/>
  <c r="X13" i="7"/>
  <c r="W13" i="7"/>
  <c r="V13" i="7"/>
  <c r="X12" i="7"/>
  <c r="W12" i="7"/>
  <c r="V12" i="7"/>
  <c r="X11" i="7"/>
  <c r="W11" i="7"/>
  <c r="V11" i="7"/>
  <c r="X10" i="7"/>
  <c r="W10" i="7"/>
  <c r="V10" i="7"/>
  <c r="X9" i="7"/>
  <c r="W9" i="7"/>
  <c r="V9" i="7"/>
  <c r="X8" i="7"/>
  <c r="W8" i="7"/>
  <c r="V8" i="7"/>
  <c r="X7" i="7"/>
  <c r="W7" i="7"/>
  <c r="V7" i="7"/>
  <c r="X46" i="6"/>
  <c r="W46" i="6"/>
  <c r="V46" i="6"/>
  <c r="X45" i="6"/>
  <c r="W45" i="6"/>
  <c r="V45" i="6"/>
  <c r="X44" i="6"/>
  <c r="W44" i="6"/>
  <c r="V44" i="6"/>
  <c r="X43" i="6"/>
  <c r="W43" i="6"/>
  <c r="V43" i="6"/>
  <c r="X42" i="6"/>
  <c r="W42" i="6"/>
  <c r="V42" i="6"/>
  <c r="X41" i="6"/>
  <c r="W41" i="6"/>
  <c r="V41" i="6"/>
  <c r="X40" i="6"/>
  <c r="W40" i="6"/>
  <c r="V40" i="6"/>
  <c r="X39" i="6"/>
  <c r="W39" i="6"/>
  <c r="V39" i="6"/>
  <c r="X38" i="6"/>
  <c r="W38" i="6"/>
  <c r="V38" i="6"/>
  <c r="X37" i="6"/>
  <c r="W37" i="6"/>
  <c r="V37" i="6"/>
  <c r="X36" i="6"/>
  <c r="W36" i="6"/>
  <c r="V36" i="6"/>
  <c r="X35" i="6"/>
  <c r="W35" i="6"/>
  <c r="V35" i="6"/>
  <c r="X34" i="6"/>
  <c r="W34" i="6"/>
  <c r="V34" i="6"/>
  <c r="X33" i="6"/>
  <c r="W33" i="6"/>
  <c r="V33" i="6"/>
  <c r="X32" i="6"/>
  <c r="W32" i="6"/>
  <c r="V32" i="6"/>
  <c r="X30" i="6"/>
  <c r="W30" i="6"/>
  <c r="V30" i="6"/>
  <c r="X28" i="6"/>
  <c r="W28" i="6"/>
  <c r="V28" i="6"/>
  <c r="X26" i="6"/>
  <c r="W26" i="6"/>
  <c r="V26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6" i="6"/>
  <c r="W16" i="6"/>
  <c r="V16" i="6"/>
  <c r="X13" i="6"/>
  <c r="W13" i="6"/>
  <c r="V13" i="6"/>
  <c r="X12" i="6"/>
  <c r="W12" i="6"/>
  <c r="V12" i="6"/>
  <c r="X11" i="6"/>
  <c r="W11" i="6"/>
  <c r="V11" i="6"/>
  <c r="X10" i="6"/>
  <c r="W10" i="6"/>
  <c r="V10" i="6"/>
  <c r="X9" i="6"/>
  <c r="W9" i="6"/>
  <c r="V9" i="6"/>
  <c r="X8" i="6"/>
  <c r="W8" i="6"/>
  <c r="V8" i="6"/>
  <c r="X7" i="6"/>
  <c r="W7" i="6"/>
  <c r="V7" i="6"/>
  <c r="X46" i="5"/>
  <c r="W46" i="5"/>
  <c r="V46" i="5"/>
  <c r="X45" i="5"/>
  <c r="W45" i="5"/>
  <c r="V45" i="5"/>
  <c r="X44" i="5"/>
  <c r="W44" i="5"/>
  <c r="V44" i="5"/>
  <c r="X43" i="5"/>
  <c r="W43" i="5"/>
  <c r="V43" i="5"/>
  <c r="X42" i="5"/>
  <c r="W42" i="5"/>
  <c r="V42" i="5"/>
  <c r="X41" i="5"/>
  <c r="W41" i="5"/>
  <c r="V41" i="5"/>
  <c r="X40" i="5"/>
  <c r="W40" i="5"/>
  <c r="V40" i="5"/>
  <c r="X39" i="5"/>
  <c r="W39" i="5"/>
  <c r="V39" i="5"/>
  <c r="X38" i="5"/>
  <c r="W38" i="5"/>
  <c r="V38" i="5"/>
  <c r="X37" i="5"/>
  <c r="W37" i="5"/>
  <c r="V37" i="5"/>
  <c r="X36" i="5"/>
  <c r="W36" i="5"/>
  <c r="V36" i="5"/>
  <c r="X35" i="5"/>
  <c r="W35" i="5"/>
  <c r="V35" i="5"/>
  <c r="X34" i="5"/>
  <c r="W34" i="5"/>
  <c r="V34" i="5"/>
  <c r="X33" i="5"/>
  <c r="W33" i="5"/>
  <c r="V33" i="5"/>
  <c r="X32" i="5"/>
  <c r="W32" i="5"/>
  <c r="V32" i="5"/>
  <c r="X30" i="5"/>
  <c r="W30" i="5"/>
  <c r="V30" i="5"/>
  <c r="X28" i="5"/>
  <c r="W28" i="5"/>
  <c r="V28" i="5"/>
  <c r="X26" i="5"/>
  <c r="W26" i="5"/>
  <c r="V26" i="5"/>
  <c r="X24" i="5"/>
  <c r="W24" i="5"/>
  <c r="V24" i="5"/>
  <c r="X23" i="5"/>
  <c r="W23" i="5"/>
  <c r="V23" i="5"/>
  <c r="X22" i="5"/>
  <c r="W22" i="5"/>
  <c r="V22" i="5"/>
  <c r="X21" i="5"/>
  <c r="W21" i="5"/>
  <c r="V21" i="5"/>
  <c r="X20" i="5"/>
  <c r="W20" i="5"/>
  <c r="V20" i="5"/>
  <c r="X19" i="5"/>
  <c r="W19" i="5"/>
  <c r="V19" i="5"/>
  <c r="X18" i="5"/>
  <c r="W18" i="5"/>
  <c r="V18" i="5"/>
  <c r="X16" i="5"/>
  <c r="W16" i="5"/>
  <c r="V16" i="5"/>
  <c r="X13" i="5"/>
  <c r="W13" i="5"/>
  <c r="V13" i="5"/>
  <c r="X12" i="5"/>
  <c r="W12" i="5"/>
  <c r="V12" i="5"/>
  <c r="X11" i="5"/>
  <c r="W11" i="5"/>
  <c r="V11" i="5"/>
  <c r="X10" i="5"/>
  <c r="W10" i="5"/>
  <c r="V10" i="5"/>
  <c r="X9" i="5"/>
  <c r="W9" i="5"/>
  <c r="V9" i="5"/>
  <c r="X8" i="5"/>
  <c r="W8" i="5"/>
  <c r="V8" i="5"/>
  <c r="X7" i="5"/>
  <c r="W7" i="5"/>
  <c r="V7" i="5"/>
  <c r="V46" i="10"/>
  <c r="X45" i="10"/>
  <c r="W45" i="10"/>
  <c r="V45" i="10"/>
  <c r="X44" i="10"/>
  <c r="W44" i="10"/>
  <c r="V44" i="10"/>
  <c r="X43" i="10"/>
  <c r="W43" i="10"/>
  <c r="V43" i="10"/>
  <c r="X42" i="10"/>
  <c r="W42" i="10"/>
  <c r="V42" i="10"/>
  <c r="X41" i="10"/>
  <c r="W41" i="10"/>
  <c r="V41" i="10"/>
  <c r="X40" i="10"/>
  <c r="W40" i="10"/>
  <c r="V40" i="10"/>
  <c r="X39" i="10"/>
  <c r="W39" i="10"/>
  <c r="V39" i="10"/>
  <c r="X38" i="10"/>
  <c r="W38" i="10"/>
  <c r="V38" i="10"/>
  <c r="X37" i="10"/>
  <c r="W37" i="10"/>
  <c r="V37" i="10"/>
  <c r="X36" i="10"/>
  <c r="W36" i="10"/>
  <c r="V36" i="10"/>
  <c r="X35" i="10"/>
  <c r="W35" i="10"/>
  <c r="V35" i="10"/>
  <c r="X34" i="10"/>
  <c r="W34" i="10"/>
  <c r="V34" i="10"/>
  <c r="X33" i="10"/>
  <c r="W33" i="10"/>
  <c r="V33" i="10"/>
  <c r="X32" i="10"/>
  <c r="W32" i="10"/>
  <c r="V32" i="10"/>
  <c r="X30" i="10"/>
  <c r="W30" i="10"/>
  <c r="V30" i="10"/>
  <c r="X28" i="10"/>
  <c r="W28" i="10"/>
  <c r="V28" i="10"/>
  <c r="X26" i="10"/>
  <c r="W26" i="10"/>
  <c r="V26" i="10"/>
  <c r="X24" i="10"/>
  <c r="W24" i="10"/>
  <c r="V24" i="10"/>
  <c r="X23" i="10"/>
  <c r="W23" i="10"/>
  <c r="V23" i="10"/>
  <c r="X22" i="10"/>
  <c r="W22" i="10"/>
  <c r="V22" i="10"/>
  <c r="X21" i="10"/>
  <c r="W21" i="10"/>
  <c r="V21" i="10"/>
  <c r="X20" i="10"/>
  <c r="W20" i="10"/>
  <c r="V20" i="10"/>
  <c r="X19" i="10"/>
  <c r="W19" i="10"/>
  <c r="V19" i="10"/>
  <c r="X18" i="10"/>
  <c r="W18" i="10"/>
  <c r="V18" i="10"/>
  <c r="X16" i="10"/>
  <c r="W16" i="10"/>
  <c r="V16" i="10"/>
  <c r="X13" i="10"/>
  <c r="W13" i="10"/>
  <c r="V13" i="10"/>
  <c r="X12" i="10"/>
  <c r="W12" i="10"/>
  <c r="V12" i="10"/>
  <c r="X11" i="10"/>
  <c r="W11" i="10"/>
  <c r="V11" i="10"/>
  <c r="X10" i="10"/>
  <c r="W10" i="10"/>
  <c r="V10" i="10"/>
  <c r="X9" i="10"/>
  <c r="W9" i="10"/>
  <c r="V9" i="10"/>
  <c r="X8" i="10"/>
  <c r="W8" i="10"/>
  <c r="V8" i="10"/>
  <c r="X7" i="10"/>
  <c r="W7" i="10"/>
  <c r="V7" i="10"/>
  <c r="X46" i="3"/>
  <c r="W46" i="3"/>
  <c r="V46" i="3"/>
  <c r="X45" i="3"/>
  <c r="W45" i="3"/>
  <c r="V45" i="3"/>
  <c r="X44" i="3"/>
  <c r="W44" i="3"/>
  <c r="V44" i="3"/>
  <c r="X43" i="3"/>
  <c r="W43" i="3"/>
  <c r="V43" i="3"/>
  <c r="X42" i="3"/>
  <c r="W42" i="3"/>
  <c r="V42" i="3"/>
  <c r="X41" i="3"/>
  <c r="W41" i="3"/>
  <c r="V41" i="3"/>
  <c r="X40" i="3"/>
  <c r="W40" i="3"/>
  <c r="V40" i="3"/>
  <c r="X39" i="3"/>
  <c r="W39" i="3"/>
  <c r="V39" i="3"/>
  <c r="X38" i="3"/>
  <c r="W38" i="3"/>
  <c r="V38" i="3"/>
  <c r="X37" i="3"/>
  <c r="W37" i="3"/>
  <c r="V37" i="3"/>
  <c r="X36" i="3"/>
  <c r="W36" i="3"/>
  <c r="V36" i="3"/>
  <c r="X35" i="3"/>
  <c r="W35" i="3"/>
  <c r="V35" i="3"/>
  <c r="X34" i="3"/>
  <c r="W34" i="3"/>
  <c r="V34" i="3"/>
  <c r="X33" i="3"/>
  <c r="W33" i="3"/>
  <c r="V33" i="3"/>
  <c r="X32" i="3"/>
  <c r="W32" i="3"/>
  <c r="V32" i="3"/>
  <c r="X30" i="3"/>
  <c r="W30" i="3"/>
  <c r="V30" i="3"/>
  <c r="X28" i="3"/>
  <c r="W28" i="3"/>
  <c r="V28" i="3"/>
  <c r="X26" i="3"/>
  <c r="W26" i="3"/>
  <c r="V26" i="3"/>
  <c r="X24" i="3"/>
  <c r="W24" i="3"/>
  <c r="V24" i="3"/>
  <c r="X23" i="3"/>
  <c r="W23" i="3"/>
  <c r="V23" i="3"/>
  <c r="X22" i="3"/>
  <c r="W22" i="3"/>
  <c r="V22" i="3"/>
  <c r="X21" i="3"/>
  <c r="W21" i="3"/>
  <c r="V21" i="3"/>
  <c r="X20" i="3"/>
  <c r="W20" i="3"/>
  <c r="V20" i="3"/>
  <c r="X19" i="3"/>
  <c r="W19" i="3"/>
  <c r="V19" i="3"/>
  <c r="X18" i="3"/>
  <c r="W18" i="3"/>
  <c r="V18" i="3"/>
  <c r="X16" i="3"/>
  <c r="W16" i="3"/>
  <c r="V16" i="3"/>
  <c r="X13" i="3"/>
  <c r="W13" i="3"/>
  <c r="V13" i="3"/>
  <c r="X12" i="3"/>
  <c r="W12" i="3"/>
  <c r="V12" i="3"/>
  <c r="X11" i="3"/>
  <c r="W11" i="3"/>
  <c r="V11" i="3"/>
  <c r="X10" i="3"/>
  <c r="W10" i="3"/>
  <c r="V10" i="3"/>
  <c r="X9" i="3"/>
  <c r="W9" i="3"/>
  <c r="V9" i="3"/>
  <c r="X8" i="3"/>
  <c r="W8" i="3"/>
  <c r="V8" i="3"/>
  <c r="X7" i="3"/>
  <c r="W7" i="3"/>
  <c r="V7" i="3"/>
  <c r="X46" i="4"/>
  <c r="W46" i="4"/>
  <c r="V46" i="4"/>
  <c r="X45" i="4"/>
  <c r="W45" i="4"/>
  <c r="V45" i="4"/>
  <c r="X44" i="4"/>
  <c r="W44" i="4"/>
  <c r="V44" i="4"/>
  <c r="X43" i="4"/>
  <c r="W43" i="4"/>
  <c r="V43" i="4"/>
  <c r="X42" i="4"/>
  <c r="W42" i="4"/>
  <c r="V42" i="4"/>
  <c r="X41" i="4"/>
  <c r="W41" i="4"/>
  <c r="V41" i="4"/>
  <c r="X40" i="4"/>
  <c r="W40" i="4"/>
  <c r="V40" i="4"/>
  <c r="X39" i="4"/>
  <c r="W39" i="4"/>
  <c r="V39" i="4"/>
  <c r="X38" i="4"/>
  <c r="W38" i="4"/>
  <c r="V38" i="4"/>
  <c r="X37" i="4"/>
  <c r="W37" i="4"/>
  <c r="V37" i="4"/>
  <c r="X36" i="4"/>
  <c r="W36" i="4"/>
  <c r="V36" i="4"/>
  <c r="X35" i="4"/>
  <c r="W35" i="4"/>
  <c r="V35" i="4"/>
  <c r="X34" i="4"/>
  <c r="W34" i="4"/>
  <c r="V34" i="4"/>
  <c r="X33" i="4"/>
  <c r="W33" i="4"/>
  <c r="V33" i="4"/>
  <c r="X32" i="4"/>
  <c r="W32" i="4"/>
  <c r="V32" i="4"/>
  <c r="X30" i="4"/>
  <c r="W30" i="4"/>
  <c r="V30" i="4"/>
  <c r="X28" i="4"/>
  <c r="W28" i="4"/>
  <c r="V28" i="4"/>
  <c r="X26" i="4"/>
  <c r="W26" i="4"/>
  <c r="V26" i="4"/>
  <c r="X24" i="4"/>
  <c r="W24" i="4"/>
  <c r="V24" i="4"/>
  <c r="X23" i="4"/>
  <c r="W23" i="4"/>
  <c r="V23" i="4"/>
  <c r="X22" i="4"/>
  <c r="W22" i="4"/>
  <c r="V22" i="4"/>
  <c r="X21" i="4"/>
  <c r="W21" i="4"/>
  <c r="V21" i="4"/>
  <c r="X20" i="4"/>
  <c r="W20" i="4"/>
  <c r="V20" i="4"/>
  <c r="X19" i="4"/>
  <c r="W19" i="4"/>
  <c r="V19" i="4"/>
  <c r="X18" i="4"/>
  <c r="W18" i="4"/>
  <c r="V18" i="4"/>
  <c r="X16" i="4"/>
  <c r="W16" i="4"/>
  <c r="V16" i="4"/>
  <c r="X13" i="4"/>
  <c r="W13" i="4"/>
  <c r="V13" i="4"/>
  <c r="X12" i="4"/>
  <c r="W12" i="4"/>
  <c r="V12" i="4"/>
  <c r="X11" i="4"/>
  <c r="W11" i="4"/>
  <c r="V11" i="4"/>
  <c r="X10" i="4"/>
  <c r="W10" i="4"/>
  <c r="V10" i="4"/>
  <c r="X9" i="4"/>
  <c r="W9" i="4"/>
  <c r="V9" i="4"/>
  <c r="X8" i="4"/>
  <c r="W8" i="4"/>
  <c r="V8" i="4"/>
  <c r="X7" i="4"/>
  <c r="W7" i="4"/>
  <c r="V7" i="4"/>
  <c r="X46" i="2"/>
  <c r="W46" i="2"/>
  <c r="V46" i="2"/>
  <c r="X45" i="2"/>
  <c r="W45" i="2"/>
  <c r="V45" i="2"/>
  <c r="X44" i="2"/>
  <c r="W44" i="2"/>
  <c r="V44" i="2"/>
  <c r="X43" i="2"/>
  <c r="W43" i="2"/>
  <c r="V43" i="2"/>
  <c r="X42" i="2"/>
  <c r="W42" i="2"/>
  <c r="V42" i="2"/>
  <c r="X41" i="2"/>
  <c r="W41" i="2"/>
  <c r="V41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0" i="2"/>
  <c r="W30" i="2"/>
  <c r="V30" i="2"/>
  <c r="X28" i="2"/>
  <c r="W28" i="2"/>
  <c r="V28" i="2"/>
  <c r="X26" i="2"/>
  <c r="W26" i="2"/>
  <c r="V26" i="2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X18" i="2"/>
  <c r="W18" i="2"/>
  <c r="V18" i="2"/>
  <c r="X16" i="2"/>
  <c r="W16" i="2"/>
  <c r="V16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W8" i="2"/>
  <c r="V8" i="2"/>
  <c r="X7" i="2"/>
  <c r="W7" i="2"/>
  <c r="V7" i="2"/>
  <c r="V18" i="1"/>
  <c r="W18" i="1"/>
  <c r="X18" i="1"/>
  <c r="V19" i="1"/>
  <c r="W19" i="1"/>
  <c r="X19" i="1"/>
  <c r="V20" i="1"/>
  <c r="W20" i="1"/>
  <c r="X20" i="1"/>
  <c r="V21" i="1"/>
  <c r="W21" i="1"/>
  <c r="X21" i="1"/>
  <c r="V22" i="1"/>
  <c r="W22" i="1"/>
  <c r="X22" i="1"/>
  <c r="V23" i="1"/>
  <c r="W23" i="1"/>
  <c r="X23" i="1"/>
  <c r="V24" i="1"/>
  <c r="W24" i="1"/>
  <c r="X24" i="1"/>
  <c r="V26" i="1"/>
  <c r="W26" i="1"/>
  <c r="X26" i="1"/>
  <c r="V28" i="1"/>
  <c r="W28" i="1"/>
  <c r="X28" i="1"/>
  <c r="V30" i="1"/>
  <c r="W30" i="1"/>
  <c r="X30" i="1"/>
  <c r="V32" i="1"/>
  <c r="W32" i="1"/>
  <c r="X32" i="1"/>
  <c r="V33" i="1"/>
  <c r="W33" i="1"/>
  <c r="X33" i="1"/>
  <c r="V34" i="1"/>
  <c r="W34" i="1"/>
  <c r="X34" i="1"/>
  <c r="V35" i="1"/>
  <c r="W35" i="1"/>
  <c r="X35" i="1"/>
  <c r="V36" i="1"/>
  <c r="W36" i="1"/>
  <c r="X36" i="1"/>
  <c r="V37" i="1"/>
  <c r="W37" i="1"/>
  <c r="X37" i="1"/>
  <c r="V38" i="1"/>
  <c r="W38" i="1"/>
  <c r="X38" i="1"/>
  <c r="V39" i="1"/>
  <c r="W39" i="1"/>
  <c r="X39" i="1"/>
  <c r="V40" i="1"/>
  <c r="W40" i="1"/>
  <c r="X40" i="1"/>
  <c r="V41" i="1"/>
  <c r="W41" i="1"/>
  <c r="X41" i="1"/>
  <c r="V42" i="1"/>
  <c r="W42" i="1"/>
  <c r="X42" i="1"/>
  <c r="V43" i="1"/>
  <c r="W43" i="1"/>
  <c r="X43" i="1"/>
  <c r="V44" i="1"/>
  <c r="W44" i="1"/>
  <c r="X44" i="1"/>
  <c r="V45" i="1"/>
  <c r="W45" i="1"/>
  <c r="X45" i="1"/>
  <c r="V46" i="1"/>
  <c r="W46" i="1"/>
  <c r="X46" i="1"/>
  <c r="V8" i="1"/>
  <c r="W8" i="1"/>
  <c r="X8" i="1"/>
  <c r="V9" i="1"/>
  <c r="W9" i="1"/>
  <c r="X9" i="1"/>
  <c r="V10" i="1"/>
  <c r="W10" i="1"/>
  <c r="X10" i="1"/>
  <c r="V11" i="1"/>
  <c r="W11" i="1"/>
  <c r="X11" i="1"/>
  <c r="V12" i="1"/>
  <c r="W12" i="1"/>
  <c r="X12" i="1"/>
  <c r="V13" i="1"/>
  <c r="W13" i="1"/>
  <c r="X13" i="1"/>
  <c r="V16" i="1"/>
  <c r="W16" i="1"/>
  <c r="X16" i="1"/>
  <c r="W7" i="1"/>
  <c r="X7" i="1"/>
  <c r="V7" i="1"/>
  <c r="P46" i="10"/>
  <c r="T46" i="10" s="1"/>
  <c r="X46" i="10" s="1"/>
  <c r="O46" i="10"/>
  <c r="S46" i="10" s="1"/>
  <c r="W46" i="10" s="1"/>
  <c r="N46" i="10"/>
  <c r="R46" i="10" s="1"/>
  <c r="T45" i="10"/>
  <c r="R45" i="10"/>
  <c r="P45" i="10"/>
  <c r="O45" i="10"/>
  <c r="S45" i="10" s="1"/>
  <c r="N45" i="10"/>
  <c r="P44" i="10"/>
  <c r="T44" i="10" s="1"/>
  <c r="O44" i="10"/>
  <c r="S44" i="10" s="1"/>
  <c r="N44" i="10"/>
  <c r="R44" i="10" s="1"/>
  <c r="P43" i="10"/>
  <c r="T43" i="10" s="1"/>
  <c r="O43" i="10"/>
  <c r="S43" i="10" s="1"/>
  <c r="N43" i="10"/>
  <c r="R43" i="10" s="1"/>
  <c r="T42" i="10"/>
  <c r="P42" i="10"/>
  <c r="O42" i="10"/>
  <c r="S42" i="10" s="1"/>
  <c r="N42" i="10"/>
  <c r="R42" i="10" s="1"/>
  <c r="P41" i="10"/>
  <c r="T41" i="10" s="1"/>
  <c r="O41" i="10"/>
  <c r="S41" i="10" s="1"/>
  <c r="N41" i="10"/>
  <c r="R41" i="10" s="1"/>
  <c r="P40" i="10"/>
  <c r="T40" i="10" s="1"/>
  <c r="O40" i="10"/>
  <c r="S40" i="10" s="1"/>
  <c r="N40" i="10"/>
  <c r="R40" i="10" s="1"/>
  <c r="P39" i="10"/>
  <c r="T39" i="10" s="1"/>
  <c r="O39" i="10"/>
  <c r="S39" i="10" s="1"/>
  <c r="N39" i="10"/>
  <c r="R39" i="10" s="1"/>
  <c r="P38" i="10"/>
  <c r="T38" i="10" s="1"/>
  <c r="O38" i="10"/>
  <c r="S38" i="10" s="1"/>
  <c r="N38" i="10"/>
  <c r="R38" i="10" s="1"/>
  <c r="P37" i="10"/>
  <c r="T37" i="10" s="1"/>
  <c r="O37" i="10"/>
  <c r="S37" i="10" s="1"/>
  <c r="N37" i="10"/>
  <c r="R37" i="10" s="1"/>
  <c r="R36" i="10"/>
  <c r="P36" i="10"/>
  <c r="T36" i="10" s="1"/>
  <c r="O36" i="10"/>
  <c r="S36" i="10" s="1"/>
  <c r="N36" i="10"/>
  <c r="P35" i="10"/>
  <c r="T35" i="10" s="1"/>
  <c r="O35" i="10"/>
  <c r="S35" i="10" s="1"/>
  <c r="N35" i="10"/>
  <c r="R35" i="10" s="1"/>
  <c r="T34" i="10"/>
  <c r="P34" i="10"/>
  <c r="O34" i="10"/>
  <c r="S34" i="10" s="1"/>
  <c r="N34" i="10"/>
  <c r="R34" i="10" s="1"/>
  <c r="R33" i="10"/>
  <c r="P33" i="10"/>
  <c r="T33" i="10" s="1"/>
  <c r="O33" i="10"/>
  <c r="S33" i="10" s="1"/>
  <c r="N33" i="10"/>
  <c r="P32" i="10"/>
  <c r="T32" i="10" s="1"/>
  <c r="O32" i="10"/>
  <c r="S32" i="10" s="1"/>
  <c r="N32" i="10"/>
  <c r="R32" i="10" s="1"/>
  <c r="T30" i="10"/>
  <c r="P30" i="10"/>
  <c r="O30" i="10"/>
  <c r="S30" i="10" s="1"/>
  <c r="N30" i="10"/>
  <c r="R30" i="10" s="1"/>
  <c r="R28" i="10"/>
  <c r="P28" i="10"/>
  <c r="T28" i="10" s="1"/>
  <c r="O28" i="10"/>
  <c r="S28" i="10" s="1"/>
  <c r="N28" i="10"/>
  <c r="T26" i="10"/>
  <c r="S26" i="10"/>
  <c r="R26" i="10"/>
  <c r="P26" i="10"/>
  <c r="O26" i="10"/>
  <c r="N26" i="10"/>
  <c r="R24" i="10"/>
  <c r="P24" i="10"/>
  <c r="T24" i="10" s="1"/>
  <c r="O24" i="10"/>
  <c r="S24" i="10" s="1"/>
  <c r="N24" i="10"/>
  <c r="P23" i="10"/>
  <c r="T23" i="10" s="1"/>
  <c r="O23" i="10"/>
  <c r="S23" i="10" s="1"/>
  <c r="N23" i="10"/>
  <c r="R23" i="10" s="1"/>
  <c r="R22" i="10"/>
  <c r="P22" i="10"/>
  <c r="T22" i="10" s="1"/>
  <c r="O22" i="10"/>
  <c r="S22" i="10" s="1"/>
  <c r="N22" i="10"/>
  <c r="T21" i="10"/>
  <c r="S21" i="10"/>
  <c r="R21" i="10"/>
  <c r="P21" i="10"/>
  <c r="O21" i="10"/>
  <c r="N21" i="10"/>
  <c r="R20" i="10"/>
  <c r="P20" i="10"/>
  <c r="T20" i="10" s="1"/>
  <c r="O20" i="10"/>
  <c r="S20" i="10" s="1"/>
  <c r="N20" i="10"/>
  <c r="P19" i="10"/>
  <c r="T19" i="10" s="1"/>
  <c r="O19" i="10"/>
  <c r="S19" i="10" s="1"/>
  <c r="N19" i="10"/>
  <c r="R19" i="10" s="1"/>
  <c r="T18" i="10"/>
  <c r="R18" i="10"/>
  <c r="P18" i="10"/>
  <c r="O18" i="10"/>
  <c r="S18" i="10" s="1"/>
  <c r="N18" i="10"/>
  <c r="T16" i="10"/>
  <c r="S16" i="10"/>
  <c r="R16" i="10"/>
  <c r="P16" i="10"/>
  <c r="O16" i="10"/>
  <c r="N16" i="10"/>
  <c r="T13" i="10"/>
  <c r="R13" i="10"/>
  <c r="P13" i="10"/>
  <c r="O13" i="10"/>
  <c r="S13" i="10" s="1"/>
  <c r="N13" i="10"/>
  <c r="T12" i="10"/>
  <c r="S12" i="10"/>
  <c r="R12" i="10"/>
  <c r="P12" i="10"/>
  <c r="O12" i="10"/>
  <c r="N12" i="10"/>
  <c r="R11" i="10"/>
  <c r="P11" i="10"/>
  <c r="T11" i="10" s="1"/>
  <c r="O11" i="10"/>
  <c r="S11" i="10" s="1"/>
  <c r="N11" i="10"/>
  <c r="T10" i="10"/>
  <c r="P10" i="10"/>
  <c r="O10" i="10"/>
  <c r="S10" i="10" s="1"/>
  <c r="N10" i="10"/>
  <c r="R10" i="10" s="1"/>
  <c r="T9" i="10"/>
  <c r="R9" i="10"/>
  <c r="P9" i="10"/>
  <c r="O9" i="10"/>
  <c r="S9" i="10" s="1"/>
  <c r="N9" i="10"/>
  <c r="T8" i="10"/>
  <c r="S8" i="10"/>
  <c r="R8" i="10"/>
  <c r="P8" i="10"/>
  <c r="O8" i="10"/>
  <c r="N8" i="10"/>
  <c r="R7" i="10"/>
  <c r="P7" i="10"/>
  <c r="T7" i="10" s="1"/>
  <c r="O7" i="10"/>
  <c r="S7" i="10" s="1"/>
  <c r="N7" i="10"/>
  <c r="V51" i="10" l="1"/>
  <c r="V14" i="8"/>
  <c r="V51" i="8" s="1"/>
  <c r="V50" i="8"/>
  <c r="V51" i="7"/>
  <c r="X15" i="7"/>
  <c r="R51" i="7"/>
  <c r="V50" i="7"/>
  <c r="V50" i="6"/>
  <c r="V14" i="5"/>
  <c r="V51" i="5" s="1"/>
  <c r="V50" i="10"/>
  <c r="R51" i="10"/>
  <c r="V51" i="4"/>
  <c r="V50" i="4"/>
  <c r="V50" i="3"/>
  <c r="X15" i="2"/>
  <c r="V51" i="2" s="1"/>
  <c r="R51" i="2"/>
  <c r="V50" i="2"/>
  <c r="V51" i="1"/>
  <c r="V50" i="1"/>
  <c r="R50" i="1"/>
  <c r="R51" i="1"/>
  <c r="V49" i="8"/>
  <c r="V49" i="7"/>
  <c r="V49" i="6"/>
  <c r="V49" i="5"/>
  <c r="V49" i="10"/>
  <c r="V49" i="3"/>
  <c r="V49" i="4"/>
  <c r="V49" i="1"/>
  <c r="R51" i="6"/>
  <c r="R50" i="10"/>
  <c r="R49" i="10"/>
  <c r="V50" i="5" l="1"/>
  <c r="V49" i="2"/>
  <c r="R30" i="7"/>
  <c r="S30" i="7"/>
  <c r="N30" i="7"/>
  <c r="O30" i="7"/>
  <c r="O26" i="7"/>
  <c r="N26" i="7"/>
  <c r="R26" i="7" s="1"/>
  <c r="T36" i="7"/>
  <c r="R28" i="7"/>
  <c r="S28" i="7"/>
  <c r="T28" i="7"/>
  <c r="P33" i="7"/>
  <c r="O33" i="7"/>
  <c r="N33" i="7"/>
  <c r="P32" i="7"/>
  <c r="O32" i="7"/>
  <c r="N32" i="7"/>
  <c r="R32" i="7" s="1"/>
  <c r="S32" i="7"/>
  <c r="R33" i="7"/>
  <c r="S33" i="7"/>
  <c r="N13" i="7" l="1"/>
  <c r="O13" i="7"/>
  <c r="P13" i="7"/>
  <c r="O12" i="7"/>
  <c r="P12" i="7"/>
  <c r="O26" i="6" l="1"/>
  <c r="S26" i="6" s="1"/>
  <c r="R39" i="8" l="1"/>
  <c r="N44" i="8"/>
  <c r="R44" i="8" s="1"/>
  <c r="R43" i="8"/>
  <c r="N30" i="5"/>
  <c r="R30" i="5" s="1"/>
  <c r="P46" i="8"/>
  <c r="T46" i="8" s="1"/>
  <c r="O46" i="8"/>
  <c r="S46" i="8" s="1"/>
  <c r="N46" i="8"/>
  <c r="R46" i="8" s="1"/>
  <c r="P45" i="8"/>
  <c r="T45" i="8" s="1"/>
  <c r="O45" i="8"/>
  <c r="S45" i="8" s="1"/>
  <c r="N45" i="8"/>
  <c r="R45" i="8" s="1"/>
  <c r="P44" i="8"/>
  <c r="T44" i="8" s="1"/>
  <c r="O44" i="8"/>
  <c r="S44" i="8" s="1"/>
  <c r="P43" i="8"/>
  <c r="T43" i="8" s="1"/>
  <c r="O43" i="8"/>
  <c r="S43" i="8" s="1"/>
  <c r="N43" i="8"/>
  <c r="P42" i="8"/>
  <c r="T42" i="8" s="1"/>
  <c r="O42" i="8"/>
  <c r="S42" i="8" s="1"/>
  <c r="N42" i="8"/>
  <c r="R42" i="8" s="1"/>
  <c r="P41" i="8"/>
  <c r="T41" i="8" s="1"/>
  <c r="O41" i="8"/>
  <c r="S41" i="8" s="1"/>
  <c r="N41" i="8"/>
  <c r="R41" i="8" s="1"/>
  <c r="P40" i="8"/>
  <c r="T40" i="8" s="1"/>
  <c r="O40" i="8"/>
  <c r="S40" i="8" s="1"/>
  <c r="N40" i="8"/>
  <c r="R40" i="8" s="1"/>
  <c r="P39" i="8"/>
  <c r="T39" i="8" s="1"/>
  <c r="O39" i="8"/>
  <c r="S39" i="8" s="1"/>
  <c r="N39" i="8"/>
  <c r="P38" i="8"/>
  <c r="T38" i="8" s="1"/>
  <c r="O38" i="8"/>
  <c r="S38" i="8" s="1"/>
  <c r="N38" i="8"/>
  <c r="R38" i="8" s="1"/>
  <c r="P37" i="8"/>
  <c r="T37" i="8" s="1"/>
  <c r="O37" i="8"/>
  <c r="S37" i="8" s="1"/>
  <c r="N37" i="8"/>
  <c r="R37" i="8" s="1"/>
  <c r="P36" i="8"/>
  <c r="T36" i="8" s="1"/>
  <c r="O36" i="8"/>
  <c r="S36" i="8" s="1"/>
  <c r="N36" i="8"/>
  <c r="R36" i="8" s="1"/>
  <c r="P35" i="8"/>
  <c r="T35" i="8" s="1"/>
  <c r="O35" i="8"/>
  <c r="S35" i="8" s="1"/>
  <c r="N35" i="8"/>
  <c r="R35" i="8" s="1"/>
  <c r="P34" i="8"/>
  <c r="T34" i="8" s="1"/>
  <c r="O34" i="8"/>
  <c r="S34" i="8" s="1"/>
  <c r="N34" i="8"/>
  <c r="R34" i="8" s="1"/>
  <c r="P33" i="8"/>
  <c r="T33" i="8" s="1"/>
  <c r="O33" i="8"/>
  <c r="S33" i="8" s="1"/>
  <c r="N33" i="8"/>
  <c r="R33" i="8" s="1"/>
  <c r="P32" i="8"/>
  <c r="T32" i="8" s="1"/>
  <c r="O32" i="8"/>
  <c r="S32" i="8" s="1"/>
  <c r="N32" i="8"/>
  <c r="R32" i="8" s="1"/>
  <c r="P30" i="8"/>
  <c r="T30" i="8" s="1"/>
  <c r="O30" i="8"/>
  <c r="S30" i="8" s="1"/>
  <c r="N30" i="8"/>
  <c r="R30" i="8" s="1"/>
  <c r="P28" i="8"/>
  <c r="T28" i="8" s="1"/>
  <c r="O28" i="8"/>
  <c r="S28" i="8" s="1"/>
  <c r="N28" i="8"/>
  <c r="R28" i="8" s="1"/>
  <c r="P26" i="8"/>
  <c r="T26" i="8" s="1"/>
  <c r="O26" i="8"/>
  <c r="S26" i="8" s="1"/>
  <c r="N26" i="8"/>
  <c r="R26" i="8" s="1"/>
  <c r="P24" i="8"/>
  <c r="T24" i="8" s="1"/>
  <c r="O24" i="8"/>
  <c r="S24" i="8" s="1"/>
  <c r="N24" i="8"/>
  <c r="R24" i="8" s="1"/>
  <c r="P23" i="8"/>
  <c r="T23" i="8" s="1"/>
  <c r="O23" i="8"/>
  <c r="S23" i="8" s="1"/>
  <c r="N23" i="8"/>
  <c r="R23" i="8" s="1"/>
  <c r="P22" i="8"/>
  <c r="T22" i="8" s="1"/>
  <c r="O22" i="8"/>
  <c r="S22" i="8" s="1"/>
  <c r="N22" i="8"/>
  <c r="R22" i="8" s="1"/>
  <c r="P21" i="8"/>
  <c r="T21" i="8" s="1"/>
  <c r="O21" i="8"/>
  <c r="S21" i="8" s="1"/>
  <c r="N21" i="8"/>
  <c r="R21" i="8" s="1"/>
  <c r="P20" i="8"/>
  <c r="T20" i="8" s="1"/>
  <c r="O20" i="8"/>
  <c r="S20" i="8" s="1"/>
  <c r="N20" i="8"/>
  <c r="R20" i="8" s="1"/>
  <c r="P19" i="8"/>
  <c r="T19" i="8" s="1"/>
  <c r="O19" i="8"/>
  <c r="S19" i="8" s="1"/>
  <c r="N19" i="8"/>
  <c r="R19" i="8" s="1"/>
  <c r="P18" i="8"/>
  <c r="T18" i="8" s="1"/>
  <c r="O18" i="8"/>
  <c r="S18" i="8" s="1"/>
  <c r="N18" i="8"/>
  <c r="R18" i="8" s="1"/>
  <c r="P16" i="8"/>
  <c r="T16" i="8" s="1"/>
  <c r="O16" i="8"/>
  <c r="S16" i="8" s="1"/>
  <c r="N16" i="8"/>
  <c r="R16" i="8" s="1"/>
  <c r="P13" i="8"/>
  <c r="T13" i="8" s="1"/>
  <c r="O13" i="8"/>
  <c r="S13" i="8" s="1"/>
  <c r="N13" i="8"/>
  <c r="R13" i="8" s="1"/>
  <c r="P12" i="8"/>
  <c r="T12" i="8" s="1"/>
  <c r="O12" i="8"/>
  <c r="S12" i="8" s="1"/>
  <c r="N12" i="8"/>
  <c r="R12" i="8" s="1"/>
  <c r="P11" i="8"/>
  <c r="T11" i="8" s="1"/>
  <c r="O11" i="8"/>
  <c r="S11" i="8" s="1"/>
  <c r="N11" i="8"/>
  <c r="R11" i="8" s="1"/>
  <c r="P10" i="8"/>
  <c r="T10" i="8" s="1"/>
  <c r="O10" i="8"/>
  <c r="S10" i="8" s="1"/>
  <c r="N10" i="8"/>
  <c r="R10" i="8" s="1"/>
  <c r="P9" i="8"/>
  <c r="T9" i="8" s="1"/>
  <c r="O9" i="8"/>
  <c r="S9" i="8" s="1"/>
  <c r="N9" i="8"/>
  <c r="R9" i="8" s="1"/>
  <c r="P8" i="8"/>
  <c r="T8" i="8" s="1"/>
  <c r="O8" i="8"/>
  <c r="S8" i="8" s="1"/>
  <c r="N8" i="8"/>
  <c r="R8" i="8" s="1"/>
  <c r="P7" i="8"/>
  <c r="T7" i="8" s="1"/>
  <c r="O7" i="8"/>
  <c r="S7" i="8" s="1"/>
  <c r="N7" i="8"/>
  <c r="R7" i="8" s="1"/>
  <c r="P46" i="7"/>
  <c r="T46" i="7" s="1"/>
  <c r="O46" i="7"/>
  <c r="S46" i="7" s="1"/>
  <c r="N46" i="7"/>
  <c r="R46" i="7" s="1"/>
  <c r="P45" i="7"/>
  <c r="T45" i="7" s="1"/>
  <c r="O45" i="7"/>
  <c r="S45" i="7" s="1"/>
  <c r="N45" i="7"/>
  <c r="R45" i="7" s="1"/>
  <c r="P44" i="7"/>
  <c r="T44" i="7" s="1"/>
  <c r="O44" i="7"/>
  <c r="S44" i="7" s="1"/>
  <c r="N44" i="7"/>
  <c r="R44" i="7" s="1"/>
  <c r="P43" i="7"/>
  <c r="T43" i="7" s="1"/>
  <c r="O43" i="7"/>
  <c r="S43" i="7" s="1"/>
  <c r="N43" i="7"/>
  <c r="R43" i="7" s="1"/>
  <c r="P42" i="7"/>
  <c r="T42" i="7" s="1"/>
  <c r="O42" i="7"/>
  <c r="S42" i="7" s="1"/>
  <c r="N42" i="7"/>
  <c r="R42" i="7" s="1"/>
  <c r="P41" i="7"/>
  <c r="T41" i="7" s="1"/>
  <c r="O41" i="7"/>
  <c r="S41" i="7" s="1"/>
  <c r="N41" i="7"/>
  <c r="R41" i="7" s="1"/>
  <c r="P40" i="7"/>
  <c r="T40" i="7" s="1"/>
  <c r="O40" i="7"/>
  <c r="S40" i="7" s="1"/>
  <c r="N40" i="7"/>
  <c r="R40" i="7" s="1"/>
  <c r="P39" i="7"/>
  <c r="T39" i="7" s="1"/>
  <c r="O39" i="7"/>
  <c r="S39" i="7" s="1"/>
  <c r="N39" i="7"/>
  <c r="R39" i="7" s="1"/>
  <c r="P38" i="7"/>
  <c r="T38" i="7" s="1"/>
  <c r="O38" i="7"/>
  <c r="S38" i="7" s="1"/>
  <c r="N38" i="7"/>
  <c r="R38" i="7" s="1"/>
  <c r="P37" i="7"/>
  <c r="T37" i="7" s="1"/>
  <c r="O37" i="7"/>
  <c r="S37" i="7" s="1"/>
  <c r="N37" i="7"/>
  <c r="R37" i="7" s="1"/>
  <c r="P36" i="7"/>
  <c r="O36" i="7"/>
  <c r="S36" i="7" s="1"/>
  <c r="N36" i="7"/>
  <c r="R36" i="7" s="1"/>
  <c r="P35" i="7"/>
  <c r="T35" i="7" s="1"/>
  <c r="O35" i="7"/>
  <c r="S35" i="7" s="1"/>
  <c r="N35" i="7"/>
  <c r="R35" i="7" s="1"/>
  <c r="P34" i="7"/>
  <c r="T34" i="7" s="1"/>
  <c r="O34" i="7"/>
  <c r="S34" i="7" s="1"/>
  <c r="N34" i="7"/>
  <c r="R34" i="7" s="1"/>
  <c r="T33" i="7"/>
  <c r="T32" i="7"/>
  <c r="P30" i="7"/>
  <c r="T30" i="7" s="1"/>
  <c r="P28" i="7"/>
  <c r="O28" i="7"/>
  <c r="N28" i="7"/>
  <c r="P26" i="7"/>
  <c r="T26" i="7" s="1"/>
  <c r="S26" i="7"/>
  <c r="P24" i="7"/>
  <c r="T24" i="7" s="1"/>
  <c r="O24" i="7"/>
  <c r="S24" i="7" s="1"/>
  <c r="N24" i="7"/>
  <c r="R24" i="7" s="1"/>
  <c r="P23" i="7"/>
  <c r="T23" i="7" s="1"/>
  <c r="O23" i="7"/>
  <c r="S23" i="7" s="1"/>
  <c r="N23" i="7"/>
  <c r="R23" i="7" s="1"/>
  <c r="P22" i="7"/>
  <c r="T22" i="7" s="1"/>
  <c r="O22" i="7"/>
  <c r="S22" i="7" s="1"/>
  <c r="N22" i="7"/>
  <c r="R22" i="7" s="1"/>
  <c r="P21" i="7"/>
  <c r="T21" i="7" s="1"/>
  <c r="O21" i="7"/>
  <c r="S21" i="7" s="1"/>
  <c r="N21" i="7"/>
  <c r="R21" i="7" s="1"/>
  <c r="P20" i="7"/>
  <c r="T20" i="7" s="1"/>
  <c r="O20" i="7"/>
  <c r="S20" i="7" s="1"/>
  <c r="N20" i="7"/>
  <c r="R20" i="7" s="1"/>
  <c r="S19" i="7"/>
  <c r="P19" i="7"/>
  <c r="T19" i="7" s="1"/>
  <c r="O19" i="7"/>
  <c r="N19" i="7"/>
  <c r="R19" i="7" s="1"/>
  <c r="P18" i="7"/>
  <c r="T18" i="7" s="1"/>
  <c r="O18" i="7"/>
  <c r="S18" i="7" s="1"/>
  <c r="N18" i="7"/>
  <c r="R18" i="7" s="1"/>
  <c r="P16" i="7"/>
  <c r="T16" i="7" s="1"/>
  <c r="O16" i="7"/>
  <c r="S16" i="7" s="1"/>
  <c r="N16" i="7"/>
  <c r="R16" i="7" s="1"/>
  <c r="T13" i="7"/>
  <c r="S13" i="7"/>
  <c r="R13" i="7"/>
  <c r="T12" i="7"/>
  <c r="S12" i="7"/>
  <c r="N12" i="7"/>
  <c r="R12" i="7" s="1"/>
  <c r="P11" i="7"/>
  <c r="T11" i="7" s="1"/>
  <c r="O11" i="7"/>
  <c r="S11" i="7" s="1"/>
  <c r="N11" i="7"/>
  <c r="R11" i="7" s="1"/>
  <c r="P10" i="7"/>
  <c r="T10" i="7" s="1"/>
  <c r="O10" i="7"/>
  <c r="S10" i="7" s="1"/>
  <c r="N10" i="7"/>
  <c r="R10" i="7" s="1"/>
  <c r="P9" i="7"/>
  <c r="T9" i="7" s="1"/>
  <c r="O9" i="7"/>
  <c r="S9" i="7" s="1"/>
  <c r="N9" i="7"/>
  <c r="R9" i="7" s="1"/>
  <c r="P8" i="7"/>
  <c r="T8" i="7" s="1"/>
  <c r="O8" i="7"/>
  <c r="S8" i="7" s="1"/>
  <c r="N8" i="7"/>
  <c r="R8" i="7" s="1"/>
  <c r="P7" i="7"/>
  <c r="T7" i="7" s="1"/>
  <c r="O7" i="7"/>
  <c r="S7" i="7" s="1"/>
  <c r="N7" i="7"/>
  <c r="R7" i="7" s="1"/>
  <c r="P46" i="6"/>
  <c r="T46" i="6" s="1"/>
  <c r="O46" i="6"/>
  <c r="S46" i="6" s="1"/>
  <c r="N46" i="6"/>
  <c r="R46" i="6" s="1"/>
  <c r="P45" i="6"/>
  <c r="T45" i="6" s="1"/>
  <c r="O45" i="6"/>
  <c r="S45" i="6" s="1"/>
  <c r="N45" i="6"/>
  <c r="R45" i="6" s="1"/>
  <c r="P44" i="6"/>
  <c r="T44" i="6" s="1"/>
  <c r="O44" i="6"/>
  <c r="S44" i="6" s="1"/>
  <c r="N44" i="6"/>
  <c r="R44" i="6" s="1"/>
  <c r="P43" i="6"/>
  <c r="T43" i="6" s="1"/>
  <c r="O43" i="6"/>
  <c r="S43" i="6" s="1"/>
  <c r="N43" i="6"/>
  <c r="R43" i="6" s="1"/>
  <c r="P42" i="6"/>
  <c r="T42" i="6" s="1"/>
  <c r="O42" i="6"/>
  <c r="S42" i="6" s="1"/>
  <c r="N42" i="6"/>
  <c r="R42" i="6" s="1"/>
  <c r="P41" i="6"/>
  <c r="T41" i="6" s="1"/>
  <c r="O41" i="6"/>
  <c r="S41" i="6" s="1"/>
  <c r="N41" i="6"/>
  <c r="R41" i="6" s="1"/>
  <c r="P40" i="6"/>
  <c r="T40" i="6" s="1"/>
  <c r="O40" i="6"/>
  <c r="S40" i="6" s="1"/>
  <c r="N40" i="6"/>
  <c r="R40" i="6" s="1"/>
  <c r="P39" i="6"/>
  <c r="T39" i="6" s="1"/>
  <c r="O39" i="6"/>
  <c r="S39" i="6" s="1"/>
  <c r="N39" i="6"/>
  <c r="R39" i="6" s="1"/>
  <c r="P38" i="6"/>
  <c r="T38" i="6" s="1"/>
  <c r="O38" i="6"/>
  <c r="S38" i="6" s="1"/>
  <c r="N38" i="6"/>
  <c r="R38" i="6" s="1"/>
  <c r="P37" i="6"/>
  <c r="T37" i="6" s="1"/>
  <c r="O37" i="6"/>
  <c r="S37" i="6" s="1"/>
  <c r="N37" i="6"/>
  <c r="R37" i="6" s="1"/>
  <c r="P36" i="6"/>
  <c r="T36" i="6" s="1"/>
  <c r="O36" i="6"/>
  <c r="S36" i="6" s="1"/>
  <c r="N36" i="6"/>
  <c r="R36" i="6" s="1"/>
  <c r="P35" i="6"/>
  <c r="T35" i="6" s="1"/>
  <c r="O35" i="6"/>
  <c r="S35" i="6" s="1"/>
  <c r="N35" i="6"/>
  <c r="R35" i="6" s="1"/>
  <c r="P34" i="6"/>
  <c r="T34" i="6" s="1"/>
  <c r="O34" i="6"/>
  <c r="S34" i="6" s="1"/>
  <c r="N34" i="6"/>
  <c r="R34" i="6" s="1"/>
  <c r="P33" i="6"/>
  <c r="T33" i="6" s="1"/>
  <c r="O33" i="6"/>
  <c r="S33" i="6" s="1"/>
  <c r="N33" i="6"/>
  <c r="R33" i="6" s="1"/>
  <c r="P32" i="6"/>
  <c r="T32" i="6" s="1"/>
  <c r="O32" i="6"/>
  <c r="S32" i="6" s="1"/>
  <c r="N32" i="6"/>
  <c r="R32" i="6" s="1"/>
  <c r="P30" i="6"/>
  <c r="O30" i="6"/>
  <c r="S30" i="6" s="1"/>
  <c r="N30" i="6"/>
  <c r="P28" i="6"/>
  <c r="T28" i="6" s="1"/>
  <c r="O28" i="6"/>
  <c r="S28" i="6" s="1"/>
  <c r="N28" i="6"/>
  <c r="R28" i="6" s="1"/>
  <c r="P26" i="6"/>
  <c r="N26" i="6"/>
  <c r="P24" i="6"/>
  <c r="T24" i="6" s="1"/>
  <c r="O24" i="6"/>
  <c r="S24" i="6" s="1"/>
  <c r="N24" i="6"/>
  <c r="R24" i="6" s="1"/>
  <c r="P23" i="6"/>
  <c r="T23" i="6" s="1"/>
  <c r="O23" i="6"/>
  <c r="S23" i="6" s="1"/>
  <c r="N23" i="6"/>
  <c r="R23" i="6" s="1"/>
  <c r="P22" i="6"/>
  <c r="T22" i="6" s="1"/>
  <c r="O22" i="6"/>
  <c r="S22" i="6" s="1"/>
  <c r="N22" i="6"/>
  <c r="R22" i="6" s="1"/>
  <c r="P21" i="6"/>
  <c r="T21" i="6" s="1"/>
  <c r="O21" i="6"/>
  <c r="S21" i="6" s="1"/>
  <c r="N21" i="6"/>
  <c r="R21" i="6" s="1"/>
  <c r="P20" i="6"/>
  <c r="T20" i="6" s="1"/>
  <c r="O20" i="6"/>
  <c r="S20" i="6" s="1"/>
  <c r="N20" i="6"/>
  <c r="R20" i="6" s="1"/>
  <c r="P19" i="6"/>
  <c r="T19" i="6" s="1"/>
  <c r="O19" i="6"/>
  <c r="S19" i="6" s="1"/>
  <c r="N19" i="6"/>
  <c r="R19" i="6" s="1"/>
  <c r="P18" i="6"/>
  <c r="T18" i="6" s="1"/>
  <c r="O18" i="6"/>
  <c r="S18" i="6" s="1"/>
  <c r="N18" i="6"/>
  <c r="R18" i="6" s="1"/>
  <c r="P16" i="6"/>
  <c r="T16" i="6" s="1"/>
  <c r="O16" i="6"/>
  <c r="S16" i="6" s="1"/>
  <c r="N16" i="6"/>
  <c r="R16" i="6" s="1"/>
  <c r="P13" i="6"/>
  <c r="T13" i="6" s="1"/>
  <c r="O13" i="6"/>
  <c r="S13" i="6" s="1"/>
  <c r="N13" i="6"/>
  <c r="R13" i="6" s="1"/>
  <c r="P12" i="6"/>
  <c r="T12" i="6" s="1"/>
  <c r="O12" i="6"/>
  <c r="S12" i="6" s="1"/>
  <c r="N12" i="6"/>
  <c r="R12" i="6" s="1"/>
  <c r="P11" i="6"/>
  <c r="T11" i="6" s="1"/>
  <c r="O11" i="6"/>
  <c r="S11" i="6" s="1"/>
  <c r="N11" i="6"/>
  <c r="R11" i="6" s="1"/>
  <c r="P10" i="6"/>
  <c r="T10" i="6" s="1"/>
  <c r="O10" i="6"/>
  <c r="S10" i="6" s="1"/>
  <c r="N10" i="6"/>
  <c r="R10" i="6" s="1"/>
  <c r="P9" i="6"/>
  <c r="T9" i="6" s="1"/>
  <c r="O9" i="6"/>
  <c r="S9" i="6" s="1"/>
  <c r="N9" i="6"/>
  <c r="R9" i="6" s="1"/>
  <c r="P8" i="6"/>
  <c r="T8" i="6" s="1"/>
  <c r="O8" i="6"/>
  <c r="S8" i="6" s="1"/>
  <c r="N8" i="6"/>
  <c r="R8" i="6" s="1"/>
  <c r="P7" i="6"/>
  <c r="T7" i="6" s="1"/>
  <c r="O7" i="6"/>
  <c r="S7" i="6" s="1"/>
  <c r="N7" i="6"/>
  <c r="R7" i="6" s="1"/>
  <c r="P46" i="5"/>
  <c r="T46" i="5" s="1"/>
  <c r="O46" i="5"/>
  <c r="S46" i="5" s="1"/>
  <c r="N46" i="5"/>
  <c r="R46" i="5" s="1"/>
  <c r="P45" i="5"/>
  <c r="T45" i="5" s="1"/>
  <c r="O45" i="5"/>
  <c r="S45" i="5" s="1"/>
  <c r="N45" i="5"/>
  <c r="R45" i="5" s="1"/>
  <c r="P44" i="5"/>
  <c r="T44" i="5" s="1"/>
  <c r="O44" i="5"/>
  <c r="S44" i="5" s="1"/>
  <c r="N44" i="5"/>
  <c r="R44" i="5" s="1"/>
  <c r="P43" i="5"/>
  <c r="T43" i="5" s="1"/>
  <c r="O43" i="5"/>
  <c r="S43" i="5" s="1"/>
  <c r="N43" i="5"/>
  <c r="R43" i="5" s="1"/>
  <c r="P42" i="5"/>
  <c r="T42" i="5" s="1"/>
  <c r="O42" i="5"/>
  <c r="S42" i="5" s="1"/>
  <c r="N42" i="5"/>
  <c r="R42" i="5" s="1"/>
  <c r="P41" i="5"/>
  <c r="T41" i="5" s="1"/>
  <c r="O41" i="5"/>
  <c r="S41" i="5" s="1"/>
  <c r="N41" i="5"/>
  <c r="R41" i="5" s="1"/>
  <c r="P40" i="5"/>
  <c r="T40" i="5" s="1"/>
  <c r="O40" i="5"/>
  <c r="S40" i="5" s="1"/>
  <c r="N40" i="5"/>
  <c r="R40" i="5" s="1"/>
  <c r="P39" i="5"/>
  <c r="T39" i="5" s="1"/>
  <c r="O39" i="5"/>
  <c r="S39" i="5" s="1"/>
  <c r="N39" i="5"/>
  <c r="R39" i="5" s="1"/>
  <c r="P38" i="5"/>
  <c r="T38" i="5" s="1"/>
  <c r="O38" i="5"/>
  <c r="S38" i="5" s="1"/>
  <c r="N38" i="5"/>
  <c r="R38" i="5" s="1"/>
  <c r="P37" i="5"/>
  <c r="T37" i="5" s="1"/>
  <c r="O37" i="5"/>
  <c r="S37" i="5" s="1"/>
  <c r="N37" i="5"/>
  <c r="R37" i="5" s="1"/>
  <c r="P36" i="5"/>
  <c r="T36" i="5" s="1"/>
  <c r="O36" i="5"/>
  <c r="S36" i="5" s="1"/>
  <c r="N36" i="5"/>
  <c r="R36" i="5" s="1"/>
  <c r="P35" i="5"/>
  <c r="T35" i="5" s="1"/>
  <c r="O35" i="5"/>
  <c r="S35" i="5" s="1"/>
  <c r="N35" i="5"/>
  <c r="R35" i="5" s="1"/>
  <c r="P34" i="5"/>
  <c r="T34" i="5" s="1"/>
  <c r="O34" i="5"/>
  <c r="S34" i="5" s="1"/>
  <c r="N34" i="5"/>
  <c r="R34" i="5" s="1"/>
  <c r="P33" i="5"/>
  <c r="T33" i="5" s="1"/>
  <c r="O33" i="5"/>
  <c r="S33" i="5" s="1"/>
  <c r="N33" i="5"/>
  <c r="R33" i="5" s="1"/>
  <c r="P32" i="5"/>
  <c r="T32" i="5" s="1"/>
  <c r="O32" i="5"/>
  <c r="S32" i="5" s="1"/>
  <c r="N32" i="5"/>
  <c r="R32" i="5" s="1"/>
  <c r="P30" i="5"/>
  <c r="T30" i="5" s="1"/>
  <c r="O30" i="5"/>
  <c r="S30" i="5" s="1"/>
  <c r="P28" i="5"/>
  <c r="T28" i="5" s="1"/>
  <c r="O28" i="5"/>
  <c r="S28" i="5" s="1"/>
  <c r="N28" i="5"/>
  <c r="R28" i="5" s="1"/>
  <c r="P26" i="5"/>
  <c r="T26" i="5" s="1"/>
  <c r="O26" i="5"/>
  <c r="S26" i="5" s="1"/>
  <c r="N26" i="5"/>
  <c r="R26" i="5" s="1"/>
  <c r="P24" i="5"/>
  <c r="T24" i="5" s="1"/>
  <c r="O24" i="5"/>
  <c r="S24" i="5" s="1"/>
  <c r="N24" i="5"/>
  <c r="R24" i="5" s="1"/>
  <c r="P23" i="5"/>
  <c r="T23" i="5" s="1"/>
  <c r="O23" i="5"/>
  <c r="S23" i="5" s="1"/>
  <c r="N23" i="5"/>
  <c r="R23" i="5" s="1"/>
  <c r="P22" i="5"/>
  <c r="T22" i="5" s="1"/>
  <c r="O22" i="5"/>
  <c r="S22" i="5" s="1"/>
  <c r="N22" i="5"/>
  <c r="R22" i="5" s="1"/>
  <c r="P21" i="5"/>
  <c r="T21" i="5" s="1"/>
  <c r="O21" i="5"/>
  <c r="S21" i="5" s="1"/>
  <c r="N21" i="5"/>
  <c r="R21" i="5" s="1"/>
  <c r="P20" i="5"/>
  <c r="T20" i="5" s="1"/>
  <c r="O20" i="5"/>
  <c r="S20" i="5" s="1"/>
  <c r="N20" i="5"/>
  <c r="R20" i="5" s="1"/>
  <c r="P19" i="5"/>
  <c r="T19" i="5" s="1"/>
  <c r="O19" i="5"/>
  <c r="S19" i="5" s="1"/>
  <c r="N19" i="5"/>
  <c r="R19" i="5" s="1"/>
  <c r="P18" i="5"/>
  <c r="T18" i="5" s="1"/>
  <c r="O18" i="5"/>
  <c r="S18" i="5" s="1"/>
  <c r="N18" i="5"/>
  <c r="R18" i="5" s="1"/>
  <c r="P16" i="5"/>
  <c r="T16" i="5" s="1"/>
  <c r="O16" i="5"/>
  <c r="S16" i="5" s="1"/>
  <c r="N16" i="5"/>
  <c r="R16" i="5" s="1"/>
  <c r="P13" i="5"/>
  <c r="T13" i="5" s="1"/>
  <c r="O13" i="5"/>
  <c r="S13" i="5" s="1"/>
  <c r="N13" i="5"/>
  <c r="R13" i="5" s="1"/>
  <c r="P12" i="5"/>
  <c r="T12" i="5" s="1"/>
  <c r="O12" i="5"/>
  <c r="S12" i="5" s="1"/>
  <c r="N12" i="5"/>
  <c r="R12" i="5" s="1"/>
  <c r="P11" i="5"/>
  <c r="T11" i="5" s="1"/>
  <c r="O11" i="5"/>
  <c r="S11" i="5" s="1"/>
  <c r="N11" i="5"/>
  <c r="R11" i="5" s="1"/>
  <c r="P10" i="5"/>
  <c r="T10" i="5" s="1"/>
  <c r="O10" i="5"/>
  <c r="S10" i="5" s="1"/>
  <c r="N10" i="5"/>
  <c r="R10" i="5" s="1"/>
  <c r="P9" i="5"/>
  <c r="T9" i="5" s="1"/>
  <c r="O9" i="5"/>
  <c r="S9" i="5" s="1"/>
  <c r="N9" i="5"/>
  <c r="R9" i="5" s="1"/>
  <c r="P8" i="5"/>
  <c r="T8" i="5" s="1"/>
  <c r="O8" i="5"/>
  <c r="S8" i="5" s="1"/>
  <c r="N8" i="5"/>
  <c r="R8" i="5" s="1"/>
  <c r="P7" i="5"/>
  <c r="T7" i="5" s="1"/>
  <c r="O7" i="5"/>
  <c r="S7" i="5" s="1"/>
  <c r="N7" i="5"/>
  <c r="R7" i="5" s="1"/>
  <c r="P26" i="4"/>
  <c r="T26" i="4" s="1"/>
  <c r="N26" i="4"/>
  <c r="R26" i="6" l="1"/>
  <c r="T26" i="6"/>
  <c r="R30" i="6"/>
  <c r="T30" i="6"/>
  <c r="R49" i="6" s="1"/>
  <c r="R50" i="8"/>
  <c r="R49" i="8"/>
  <c r="R50" i="7"/>
  <c r="R49" i="7"/>
  <c r="R50" i="5"/>
  <c r="R49" i="5"/>
  <c r="P46" i="4"/>
  <c r="T46" i="4" s="1"/>
  <c r="O46" i="4"/>
  <c r="S46" i="4" s="1"/>
  <c r="N46" i="4"/>
  <c r="R46" i="4" s="1"/>
  <c r="P45" i="4"/>
  <c r="T45" i="4" s="1"/>
  <c r="O45" i="4"/>
  <c r="S45" i="4" s="1"/>
  <c r="N45" i="4"/>
  <c r="R45" i="4" s="1"/>
  <c r="P44" i="4"/>
  <c r="T44" i="4" s="1"/>
  <c r="O44" i="4"/>
  <c r="S44" i="4" s="1"/>
  <c r="N44" i="4"/>
  <c r="R44" i="4" s="1"/>
  <c r="P43" i="4"/>
  <c r="T43" i="4" s="1"/>
  <c r="O43" i="4"/>
  <c r="S43" i="4" s="1"/>
  <c r="N43" i="4"/>
  <c r="R43" i="4" s="1"/>
  <c r="P42" i="4"/>
  <c r="T42" i="4" s="1"/>
  <c r="O42" i="4"/>
  <c r="S42" i="4" s="1"/>
  <c r="N42" i="4"/>
  <c r="R42" i="4" s="1"/>
  <c r="P41" i="4"/>
  <c r="T41" i="4" s="1"/>
  <c r="O41" i="4"/>
  <c r="S41" i="4" s="1"/>
  <c r="N41" i="4"/>
  <c r="R41" i="4" s="1"/>
  <c r="P40" i="4"/>
  <c r="T40" i="4" s="1"/>
  <c r="O40" i="4"/>
  <c r="S40" i="4" s="1"/>
  <c r="N40" i="4"/>
  <c r="R40" i="4" s="1"/>
  <c r="P39" i="4"/>
  <c r="T39" i="4" s="1"/>
  <c r="O39" i="4"/>
  <c r="S39" i="4" s="1"/>
  <c r="N39" i="4"/>
  <c r="R39" i="4" s="1"/>
  <c r="P38" i="4"/>
  <c r="T38" i="4" s="1"/>
  <c r="O38" i="4"/>
  <c r="S38" i="4" s="1"/>
  <c r="N38" i="4"/>
  <c r="R38" i="4" s="1"/>
  <c r="P37" i="4"/>
  <c r="T37" i="4" s="1"/>
  <c r="O37" i="4"/>
  <c r="S37" i="4" s="1"/>
  <c r="N37" i="4"/>
  <c r="R37" i="4" s="1"/>
  <c r="P36" i="4"/>
  <c r="T36" i="4" s="1"/>
  <c r="O36" i="4"/>
  <c r="S36" i="4" s="1"/>
  <c r="N36" i="4"/>
  <c r="R36" i="4" s="1"/>
  <c r="P35" i="4"/>
  <c r="T35" i="4" s="1"/>
  <c r="O35" i="4"/>
  <c r="S35" i="4" s="1"/>
  <c r="N35" i="4"/>
  <c r="R35" i="4" s="1"/>
  <c r="P34" i="4"/>
  <c r="T34" i="4" s="1"/>
  <c r="O34" i="4"/>
  <c r="S34" i="4" s="1"/>
  <c r="N34" i="4"/>
  <c r="R34" i="4" s="1"/>
  <c r="P33" i="4"/>
  <c r="T33" i="4" s="1"/>
  <c r="O33" i="4"/>
  <c r="S33" i="4" s="1"/>
  <c r="N33" i="4"/>
  <c r="R33" i="4" s="1"/>
  <c r="P32" i="4"/>
  <c r="T32" i="4" s="1"/>
  <c r="O32" i="4"/>
  <c r="S32" i="4" s="1"/>
  <c r="N32" i="4"/>
  <c r="R32" i="4" s="1"/>
  <c r="P30" i="4"/>
  <c r="T30" i="4" s="1"/>
  <c r="O30" i="4"/>
  <c r="S30" i="4" s="1"/>
  <c r="N30" i="4"/>
  <c r="R30" i="4" s="1"/>
  <c r="P28" i="4"/>
  <c r="T28" i="4" s="1"/>
  <c r="O28" i="4"/>
  <c r="S28" i="4" s="1"/>
  <c r="N28" i="4"/>
  <c r="R28" i="4" s="1"/>
  <c r="O26" i="4"/>
  <c r="S26" i="4" s="1"/>
  <c r="R26" i="4"/>
  <c r="P24" i="4"/>
  <c r="T24" i="4" s="1"/>
  <c r="O24" i="4"/>
  <c r="S24" i="4" s="1"/>
  <c r="N24" i="4"/>
  <c r="R24" i="4" s="1"/>
  <c r="P23" i="4"/>
  <c r="T23" i="4" s="1"/>
  <c r="O23" i="4"/>
  <c r="S23" i="4" s="1"/>
  <c r="N23" i="4"/>
  <c r="R23" i="4" s="1"/>
  <c r="P22" i="4"/>
  <c r="T22" i="4" s="1"/>
  <c r="O22" i="4"/>
  <c r="S22" i="4" s="1"/>
  <c r="N22" i="4"/>
  <c r="R22" i="4" s="1"/>
  <c r="P21" i="4"/>
  <c r="T21" i="4" s="1"/>
  <c r="O21" i="4"/>
  <c r="S21" i="4" s="1"/>
  <c r="N21" i="4"/>
  <c r="R21" i="4" s="1"/>
  <c r="P20" i="4"/>
  <c r="T20" i="4" s="1"/>
  <c r="O20" i="4"/>
  <c r="S20" i="4" s="1"/>
  <c r="N20" i="4"/>
  <c r="R20" i="4" s="1"/>
  <c r="P19" i="4"/>
  <c r="T19" i="4" s="1"/>
  <c r="O19" i="4"/>
  <c r="S19" i="4" s="1"/>
  <c r="N19" i="4"/>
  <c r="R19" i="4" s="1"/>
  <c r="P18" i="4"/>
  <c r="T18" i="4" s="1"/>
  <c r="O18" i="4"/>
  <c r="S18" i="4" s="1"/>
  <c r="N18" i="4"/>
  <c r="R18" i="4" s="1"/>
  <c r="P16" i="4"/>
  <c r="T16" i="4" s="1"/>
  <c r="O16" i="4"/>
  <c r="S16" i="4" s="1"/>
  <c r="N16" i="4"/>
  <c r="R16" i="4" s="1"/>
  <c r="P13" i="4"/>
  <c r="T13" i="4" s="1"/>
  <c r="O13" i="4"/>
  <c r="S13" i="4" s="1"/>
  <c r="N13" i="4"/>
  <c r="R13" i="4" s="1"/>
  <c r="P12" i="4"/>
  <c r="T12" i="4" s="1"/>
  <c r="O12" i="4"/>
  <c r="S12" i="4" s="1"/>
  <c r="N12" i="4"/>
  <c r="R12" i="4" s="1"/>
  <c r="P11" i="4"/>
  <c r="T11" i="4" s="1"/>
  <c r="O11" i="4"/>
  <c r="S11" i="4" s="1"/>
  <c r="N11" i="4"/>
  <c r="R11" i="4" s="1"/>
  <c r="P10" i="4"/>
  <c r="T10" i="4" s="1"/>
  <c r="O10" i="4"/>
  <c r="S10" i="4" s="1"/>
  <c r="N10" i="4"/>
  <c r="R10" i="4" s="1"/>
  <c r="P9" i="4"/>
  <c r="T9" i="4" s="1"/>
  <c r="O9" i="4"/>
  <c r="S9" i="4" s="1"/>
  <c r="N9" i="4"/>
  <c r="R9" i="4" s="1"/>
  <c r="P8" i="4"/>
  <c r="T8" i="4" s="1"/>
  <c r="O8" i="4"/>
  <c r="S8" i="4" s="1"/>
  <c r="N8" i="4"/>
  <c r="R8" i="4" s="1"/>
  <c r="P7" i="4"/>
  <c r="T7" i="4" s="1"/>
  <c r="O7" i="4"/>
  <c r="S7" i="4" s="1"/>
  <c r="N7" i="4"/>
  <c r="R7" i="4" s="1"/>
  <c r="P46" i="3"/>
  <c r="T46" i="3" s="1"/>
  <c r="O46" i="3"/>
  <c r="S46" i="3" s="1"/>
  <c r="N46" i="3"/>
  <c r="R46" i="3" s="1"/>
  <c r="P45" i="3"/>
  <c r="T45" i="3" s="1"/>
  <c r="O45" i="3"/>
  <c r="S45" i="3" s="1"/>
  <c r="N45" i="3"/>
  <c r="R45" i="3" s="1"/>
  <c r="P44" i="3"/>
  <c r="T44" i="3" s="1"/>
  <c r="O44" i="3"/>
  <c r="S44" i="3" s="1"/>
  <c r="N44" i="3"/>
  <c r="R44" i="3" s="1"/>
  <c r="P43" i="3"/>
  <c r="T43" i="3" s="1"/>
  <c r="O43" i="3"/>
  <c r="S43" i="3" s="1"/>
  <c r="N43" i="3"/>
  <c r="R43" i="3" s="1"/>
  <c r="P42" i="3"/>
  <c r="T42" i="3" s="1"/>
  <c r="O42" i="3"/>
  <c r="S42" i="3" s="1"/>
  <c r="N42" i="3"/>
  <c r="R42" i="3" s="1"/>
  <c r="P41" i="3"/>
  <c r="T41" i="3" s="1"/>
  <c r="O41" i="3"/>
  <c r="S41" i="3" s="1"/>
  <c r="N41" i="3"/>
  <c r="R41" i="3" s="1"/>
  <c r="P40" i="3"/>
  <c r="T40" i="3" s="1"/>
  <c r="O40" i="3"/>
  <c r="S40" i="3" s="1"/>
  <c r="N40" i="3"/>
  <c r="R40" i="3" s="1"/>
  <c r="P39" i="3"/>
  <c r="T39" i="3" s="1"/>
  <c r="O39" i="3"/>
  <c r="S39" i="3" s="1"/>
  <c r="N39" i="3"/>
  <c r="R39" i="3" s="1"/>
  <c r="P38" i="3"/>
  <c r="T38" i="3" s="1"/>
  <c r="O38" i="3"/>
  <c r="S38" i="3" s="1"/>
  <c r="N38" i="3"/>
  <c r="R38" i="3" s="1"/>
  <c r="P37" i="3"/>
  <c r="T37" i="3" s="1"/>
  <c r="O37" i="3"/>
  <c r="S37" i="3" s="1"/>
  <c r="N37" i="3"/>
  <c r="R37" i="3" s="1"/>
  <c r="P36" i="3"/>
  <c r="T36" i="3" s="1"/>
  <c r="O36" i="3"/>
  <c r="S36" i="3" s="1"/>
  <c r="N36" i="3"/>
  <c r="R36" i="3" s="1"/>
  <c r="P35" i="3"/>
  <c r="T35" i="3" s="1"/>
  <c r="O35" i="3"/>
  <c r="S35" i="3" s="1"/>
  <c r="N35" i="3"/>
  <c r="R35" i="3" s="1"/>
  <c r="P34" i="3"/>
  <c r="T34" i="3" s="1"/>
  <c r="O34" i="3"/>
  <c r="S34" i="3" s="1"/>
  <c r="N34" i="3"/>
  <c r="R34" i="3" s="1"/>
  <c r="P33" i="3"/>
  <c r="T33" i="3" s="1"/>
  <c r="O33" i="3"/>
  <c r="S33" i="3" s="1"/>
  <c r="N33" i="3"/>
  <c r="R33" i="3" s="1"/>
  <c r="P32" i="3"/>
  <c r="T32" i="3" s="1"/>
  <c r="O32" i="3"/>
  <c r="S32" i="3" s="1"/>
  <c r="N32" i="3"/>
  <c r="R32" i="3" s="1"/>
  <c r="P30" i="3"/>
  <c r="T30" i="3" s="1"/>
  <c r="O30" i="3"/>
  <c r="S30" i="3" s="1"/>
  <c r="N30" i="3"/>
  <c r="R30" i="3" s="1"/>
  <c r="P28" i="3"/>
  <c r="T28" i="3" s="1"/>
  <c r="O28" i="3"/>
  <c r="S28" i="3" s="1"/>
  <c r="N28" i="3"/>
  <c r="R28" i="3" s="1"/>
  <c r="R26" i="3"/>
  <c r="P26" i="3"/>
  <c r="T26" i="3" s="1"/>
  <c r="O26" i="3"/>
  <c r="S26" i="3" s="1"/>
  <c r="N26" i="3"/>
  <c r="P24" i="3"/>
  <c r="T24" i="3" s="1"/>
  <c r="O24" i="3"/>
  <c r="S24" i="3" s="1"/>
  <c r="N24" i="3"/>
  <c r="R24" i="3" s="1"/>
  <c r="P23" i="3"/>
  <c r="T23" i="3" s="1"/>
  <c r="O23" i="3"/>
  <c r="S23" i="3" s="1"/>
  <c r="N23" i="3"/>
  <c r="R23" i="3" s="1"/>
  <c r="P22" i="3"/>
  <c r="T22" i="3" s="1"/>
  <c r="O22" i="3"/>
  <c r="S22" i="3" s="1"/>
  <c r="N22" i="3"/>
  <c r="R22" i="3" s="1"/>
  <c r="P21" i="3"/>
  <c r="T21" i="3" s="1"/>
  <c r="O21" i="3"/>
  <c r="S21" i="3" s="1"/>
  <c r="N21" i="3"/>
  <c r="R21" i="3" s="1"/>
  <c r="P20" i="3"/>
  <c r="T20" i="3" s="1"/>
  <c r="O20" i="3"/>
  <c r="S20" i="3" s="1"/>
  <c r="N20" i="3"/>
  <c r="R20" i="3" s="1"/>
  <c r="P19" i="3"/>
  <c r="T19" i="3" s="1"/>
  <c r="O19" i="3"/>
  <c r="S19" i="3" s="1"/>
  <c r="N19" i="3"/>
  <c r="R19" i="3" s="1"/>
  <c r="P18" i="3"/>
  <c r="T18" i="3" s="1"/>
  <c r="O18" i="3"/>
  <c r="S18" i="3" s="1"/>
  <c r="N18" i="3"/>
  <c r="R18" i="3" s="1"/>
  <c r="P16" i="3"/>
  <c r="T16" i="3" s="1"/>
  <c r="O16" i="3"/>
  <c r="S16" i="3" s="1"/>
  <c r="N16" i="3"/>
  <c r="R16" i="3" s="1"/>
  <c r="P13" i="3"/>
  <c r="T13" i="3" s="1"/>
  <c r="O13" i="3"/>
  <c r="S13" i="3" s="1"/>
  <c r="N13" i="3"/>
  <c r="R13" i="3" s="1"/>
  <c r="P12" i="3"/>
  <c r="T12" i="3" s="1"/>
  <c r="O12" i="3"/>
  <c r="S12" i="3" s="1"/>
  <c r="N12" i="3"/>
  <c r="R12" i="3" s="1"/>
  <c r="P11" i="3"/>
  <c r="T11" i="3" s="1"/>
  <c r="O11" i="3"/>
  <c r="S11" i="3" s="1"/>
  <c r="N11" i="3"/>
  <c r="R11" i="3" s="1"/>
  <c r="P10" i="3"/>
  <c r="T10" i="3" s="1"/>
  <c r="O10" i="3"/>
  <c r="S10" i="3" s="1"/>
  <c r="N10" i="3"/>
  <c r="R10" i="3" s="1"/>
  <c r="P9" i="3"/>
  <c r="T9" i="3" s="1"/>
  <c r="O9" i="3"/>
  <c r="S9" i="3" s="1"/>
  <c r="N9" i="3"/>
  <c r="R9" i="3" s="1"/>
  <c r="P8" i="3"/>
  <c r="T8" i="3" s="1"/>
  <c r="O8" i="3"/>
  <c r="S8" i="3" s="1"/>
  <c r="N8" i="3"/>
  <c r="R8" i="3" s="1"/>
  <c r="P7" i="3"/>
  <c r="T7" i="3" s="1"/>
  <c r="O7" i="3"/>
  <c r="S7" i="3" s="1"/>
  <c r="N7" i="3"/>
  <c r="R7" i="3" s="1"/>
  <c r="P46" i="2"/>
  <c r="T46" i="2" s="1"/>
  <c r="O46" i="2"/>
  <c r="S46" i="2" s="1"/>
  <c r="N46" i="2"/>
  <c r="R46" i="2" s="1"/>
  <c r="P45" i="2"/>
  <c r="T45" i="2" s="1"/>
  <c r="O45" i="2"/>
  <c r="S45" i="2" s="1"/>
  <c r="N45" i="2"/>
  <c r="R45" i="2" s="1"/>
  <c r="P44" i="2"/>
  <c r="T44" i="2" s="1"/>
  <c r="O44" i="2"/>
  <c r="S44" i="2" s="1"/>
  <c r="N44" i="2"/>
  <c r="R44" i="2" s="1"/>
  <c r="P43" i="2"/>
  <c r="T43" i="2" s="1"/>
  <c r="O43" i="2"/>
  <c r="S43" i="2" s="1"/>
  <c r="N43" i="2"/>
  <c r="R43" i="2" s="1"/>
  <c r="P42" i="2"/>
  <c r="T42" i="2" s="1"/>
  <c r="O42" i="2"/>
  <c r="S42" i="2" s="1"/>
  <c r="N42" i="2"/>
  <c r="R42" i="2" s="1"/>
  <c r="P41" i="2"/>
  <c r="T41" i="2" s="1"/>
  <c r="O41" i="2"/>
  <c r="S41" i="2" s="1"/>
  <c r="N41" i="2"/>
  <c r="R41" i="2" s="1"/>
  <c r="P40" i="2"/>
  <c r="T40" i="2" s="1"/>
  <c r="O40" i="2"/>
  <c r="S40" i="2" s="1"/>
  <c r="N40" i="2"/>
  <c r="R40" i="2" s="1"/>
  <c r="P39" i="2"/>
  <c r="T39" i="2" s="1"/>
  <c r="O39" i="2"/>
  <c r="S39" i="2" s="1"/>
  <c r="N39" i="2"/>
  <c r="R39" i="2" s="1"/>
  <c r="P38" i="2"/>
  <c r="T38" i="2" s="1"/>
  <c r="O38" i="2"/>
  <c r="S38" i="2" s="1"/>
  <c r="N38" i="2"/>
  <c r="R38" i="2" s="1"/>
  <c r="P37" i="2"/>
  <c r="T37" i="2" s="1"/>
  <c r="O37" i="2"/>
  <c r="S37" i="2" s="1"/>
  <c r="N37" i="2"/>
  <c r="R37" i="2" s="1"/>
  <c r="P36" i="2"/>
  <c r="T36" i="2" s="1"/>
  <c r="O36" i="2"/>
  <c r="S36" i="2" s="1"/>
  <c r="N36" i="2"/>
  <c r="R36" i="2" s="1"/>
  <c r="P35" i="2"/>
  <c r="T35" i="2" s="1"/>
  <c r="O35" i="2"/>
  <c r="S35" i="2" s="1"/>
  <c r="N35" i="2"/>
  <c r="R35" i="2" s="1"/>
  <c r="P34" i="2"/>
  <c r="T34" i="2" s="1"/>
  <c r="O34" i="2"/>
  <c r="S34" i="2" s="1"/>
  <c r="N34" i="2"/>
  <c r="R34" i="2" s="1"/>
  <c r="P33" i="2"/>
  <c r="T33" i="2" s="1"/>
  <c r="O33" i="2"/>
  <c r="S33" i="2" s="1"/>
  <c r="N33" i="2"/>
  <c r="R33" i="2" s="1"/>
  <c r="P32" i="2"/>
  <c r="T32" i="2" s="1"/>
  <c r="O32" i="2"/>
  <c r="S32" i="2" s="1"/>
  <c r="N32" i="2"/>
  <c r="R32" i="2" s="1"/>
  <c r="R30" i="2"/>
  <c r="P30" i="2"/>
  <c r="T30" i="2" s="1"/>
  <c r="O30" i="2"/>
  <c r="S30" i="2" s="1"/>
  <c r="N30" i="2"/>
  <c r="P28" i="2"/>
  <c r="T28" i="2" s="1"/>
  <c r="O28" i="2"/>
  <c r="S28" i="2" s="1"/>
  <c r="N28" i="2"/>
  <c r="R28" i="2" s="1"/>
  <c r="P26" i="2"/>
  <c r="T26" i="2" s="1"/>
  <c r="O26" i="2"/>
  <c r="S26" i="2" s="1"/>
  <c r="N26" i="2"/>
  <c r="R26" i="2" s="1"/>
  <c r="P24" i="2"/>
  <c r="T24" i="2" s="1"/>
  <c r="O24" i="2"/>
  <c r="S24" i="2" s="1"/>
  <c r="N24" i="2"/>
  <c r="R24" i="2" s="1"/>
  <c r="P23" i="2"/>
  <c r="T23" i="2" s="1"/>
  <c r="O23" i="2"/>
  <c r="S23" i="2" s="1"/>
  <c r="N23" i="2"/>
  <c r="R23" i="2" s="1"/>
  <c r="P22" i="2"/>
  <c r="T22" i="2" s="1"/>
  <c r="O22" i="2"/>
  <c r="S22" i="2" s="1"/>
  <c r="N22" i="2"/>
  <c r="R22" i="2" s="1"/>
  <c r="P21" i="2"/>
  <c r="T21" i="2" s="1"/>
  <c r="O21" i="2"/>
  <c r="S21" i="2" s="1"/>
  <c r="N21" i="2"/>
  <c r="R21" i="2" s="1"/>
  <c r="P20" i="2"/>
  <c r="T20" i="2" s="1"/>
  <c r="O20" i="2"/>
  <c r="S20" i="2" s="1"/>
  <c r="N20" i="2"/>
  <c r="R20" i="2" s="1"/>
  <c r="P19" i="2"/>
  <c r="T19" i="2" s="1"/>
  <c r="O19" i="2"/>
  <c r="S19" i="2" s="1"/>
  <c r="N19" i="2"/>
  <c r="R19" i="2" s="1"/>
  <c r="P18" i="2"/>
  <c r="T18" i="2" s="1"/>
  <c r="O18" i="2"/>
  <c r="S18" i="2" s="1"/>
  <c r="N18" i="2"/>
  <c r="R18" i="2" s="1"/>
  <c r="P16" i="2"/>
  <c r="T16" i="2" s="1"/>
  <c r="O16" i="2"/>
  <c r="S16" i="2" s="1"/>
  <c r="N16" i="2"/>
  <c r="R16" i="2" s="1"/>
  <c r="P13" i="2"/>
  <c r="T13" i="2" s="1"/>
  <c r="O13" i="2"/>
  <c r="S13" i="2" s="1"/>
  <c r="N13" i="2"/>
  <c r="R13" i="2" s="1"/>
  <c r="P12" i="2"/>
  <c r="T12" i="2" s="1"/>
  <c r="O12" i="2"/>
  <c r="S12" i="2" s="1"/>
  <c r="N12" i="2"/>
  <c r="R12" i="2" s="1"/>
  <c r="P11" i="2"/>
  <c r="T11" i="2" s="1"/>
  <c r="O11" i="2"/>
  <c r="S11" i="2" s="1"/>
  <c r="N11" i="2"/>
  <c r="R11" i="2" s="1"/>
  <c r="P10" i="2"/>
  <c r="T10" i="2" s="1"/>
  <c r="O10" i="2"/>
  <c r="S10" i="2" s="1"/>
  <c r="N10" i="2"/>
  <c r="R10" i="2" s="1"/>
  <c r="P9" i="2"/>
  <c r="T9" i="2" s="1"/>
  <c r="O9" i="2"/>
  <c r="S9" i="2" s="1"/>
  <c r="N9" i="2"/>
  <c r="R9" i="2" s="1"/>
  <c r="P8" i="2"/>
  <c r="T8" i="2" s="1"/>
  <c r="O8" i="2"/>
  <c r="S8" i="2" s="1"/>
  <c r="N8" i="2"/>
  <c r="R8" i="2" s="1"/>
  <c r="P7" i="2"/>
  <c r="T7" i="2" s="1"/>
  <c r="O7" i="2"/>
  <c r="S7" i="2" s="1"/>
  <c r="N7" i="2"/>
  <c r="R7" i="2" s="1"/>
  <c r="P46" i="1"/>
  <c r="T46" i="1" s="1"/>
  <c r="P30" i="1"/>
  <c r="T30" i="1" s="1"/>
  <c r="P28" i="1"/>
  <c r="T28" i="1" s="1"/>
  <c r="P26" i="1"/>
  <c r="T26" i="1" s="1"/>
  <c r="P24" i="1"/>
  <c r="T24" i="1" s="1"/>
  <c r="P16" i="1"/>
  <c r="T16" i="1" s="1"/>
  <c r="P10" i="1"/>
  <c r="T10" i="1" s="1"/>
  <c r="P11" i="1"/>
  <c r="T11" i="1" s="1"/>
  <c r="P12" i="1"/>
  <c r="T12" i="1" s="1"/>
  <c r="P13" i="1"/>
  <c r="T13" i="1" s="1"/>
  <c r="P18" i="1"/>
  <c r="T18" i="1" s="1"/>
  <c r="P19" i="1"/>
  <c r="T19" i="1" s="1"/>
  <c r="P20" i="1"/>
  <c r="T20" i="1" s="1"/>
  <c r="P21" i="1"/>
  <c r="T21" i="1" s="1"/>
  <c r="P22" i="1"/>
  <c r="T22" i="1" s="1"/>
  <c r="P23" i="1"/>
  <c r="T23" i="1" s="1"/>
  <c r="P32" i="1"/>
  <c r="T32" i="1" s="1"/>
  <c r="P33" i="1"/>
  <c r="T33" i="1" s="1"/>
  <c r="P34" i="1"/>
  <c r="T34" i="1" s="1"/>
  <c r="P35" i="1"/>
  <c r="T35" i="1" s="1"/>
  <c r="P36" i="1"/>
  <c r="T36" i="1" s="1"/>
  <c r="P37" i="1"/>
  <c r="T37" i="1" s="1"/>
  <c r="P38" i="1"/>
  <c r="T38" i="1" s="1"/>
  <c r="P39" i="1"/>
  <c r="T39" i="1" s="1"/>
  <c r="P40" i="1"/>
  <c r="T40" i="1" s="1"/>
  <c r="P41" i="1"/>
  <c r="T41" i="1" s="1"/>
  <c r="P42" i="1"/>
  <c r="T42" i="1" s="1"/>
  <c r="P43" i="1"/>
  <c r="T43" i="1" s="1"/>
  <c r="P44" i="1"/>
  <c r="T44" i="1" s="1"/>
  <c r="P45" i="1"/>
  <c r="T45" i="1" s="1"/>
  <c r="P8" i="1"/>
  <c r="T8" i="1" s="1"/>
  <c r="P9" i="1"/>
  <c r="T9" i="1" s="1"/>
  <c r="P7" i="1"/>
  <c r="T7" i="1" s="1"/>
  <c r="O46" i="1"/>
  <c r="S46" i="1" s="1"/>
  <c r="O30" i="1"/>
  <c r="S30" i="1" s="1"/>
  <c r="O28" i="1"/>
  <c r="S28" i="1" s="1"/>
  <c r="O26" i="1"/>
  <c r="S26" i="1" s="1"/>
  <c r="O24" i="1"/>
  <c r="S24" i="1" s="1"/>
  <c r="O16" i="1"/>
  <c r="S16" i="1" s="1"/>
  <c r="O8" i="1"/>
  <c r="S8" i="1" s="1"/>
  <c r="O9" i="1"/>
  <c r="S9" i="1" s="1"/>
  <c r="O10" i="1"/>
  <c r="S10" i="1" s="1"/>
  <c r="O11" i="1"/>
  <c r="S11" i="1" s="1"/>
  <c r="O12" i="1"/>
  <c r="S12" i="1" s="1"/>
  <c r="O13" i="1"/>
  <c r="S13" i="1" s="1"/>
  <c r="O18" i="1"/>
  <c r="S18" i="1" s="1"/>
  <c r="O19" i="1"/>
  <c r="S19" i="1" s="1"/>
  <c r="O20" i="1"/>
  <c r="S20" i="1" s="1"/>
  <c r="O21" i="1"/>
  <c r="S21" i="1" s="1"/>
  <c r="O22" i="1"/>
  <c r="S22" i="1" s="1"/>
  <c r="O23" i="1"/>
  <c r="S23" i="1" s="1"/>
  <c r="O32" i="1"/>
  <c r="S32" i="1" s="1"/>
  <c r="O33" i="1"/>
  <c r="S33" i="1" s="1"/>
  <c r="O34" i="1"/>
  <c r="S34" i="1" s="1"/>
  <c r="O35" i="1"/>
  <c r="S35" i="1" s="1"/>
  <c r="O36" i="1"/>
  <c r="S36" i="1" s="1"/>
  <c r="O37" i="1"/>
  <c r="S37" i="1" s="1"/>
  <c r="O38" i="1"/>
  <c r="S38" i="1" s="1"/>
  <c r="O39" i="1"/>
  <c r="S39" i="1" s="1"/>
  <c r="O40" i="1"/>
  <c r="S40" i="1" s="1"/>
  <c r="O41" i="1"/>
  <c r="S41" i="1" s="1"/>
  <c r="O42" i="1"/>
  <c r="S42" i="1" s="1"/>
  <c r="O43" i="1"/>
  <c r="S43" i="1" s="1"/>
  <c r="O44" i="1"/>
  <c r="S44" i="1" s="1"/>
  <c r="O45" i="1"/>
  <c r="S45" i="1" s="1"/>
  <c r="O7" i="1"/>
  <c r="S7" i="1" s="1"/>
  <c r="N46" i="1"/>
  <c r="R46" i="1" s="1"/>
  <c r="N45" i="1"/>
  <c r="R45" i="1" s="1"/>
  <c r="N44" i="1"/>
  <c r="R44" i="1" s="1"/>
  <c r="N43" i="1"/>
  <c r="R43" i="1" s="1"/>
  <c r="N42" i="1"/>
  <c r="R42" i="1" s="1"/>
  <c r="N41" i="1"/>
  <c r="R41" i="1" s="1"/>
  <c r="N40" i="1"/>
  <c r="R40" i="1" s="1"/>
  <c r="N39" i="1"/>
  <c r="R39" i="1" s="1"/>
  <c r="N38" i="1"/>
  <c r="R38" i="1" s="1"/>
  <c r="N37" i="1"/>
  <c r="R37" i="1" s="1"/>
  <c r="N36" i="1"/>
  <c r="R36" i="1" s="1"/>
  <c r="N35" i="1"/>
  <c r="R35" i="1" s="1"/>
  <c r="N34" i="1"/>
  <c r="R34" i="1" s="1"/>
  <c r="N33" i="1"/>
  <c r="R33" i="1" s="1"/>
  <c r="N32" i="1"/>
  <c r="R32" i="1" s="1"/>
  <c r="N30" i="1"/>
  <c r="R30" i="1" s="1"/>
  <c r="N28" i="1"/>
  <c r="R28" i="1" s="1"/>
  <c r="N26" i="1"/>
  <c r="R26" i="1" s="1"/>
  <c r="N24" i="1"/>
  <c r="R24" i="1" s="1"/>
  <c r="N23" i="1"/>
  <c r="R23" i="1" s="1"/>
  <c r="N22" i="1"/>
  <c r="R22" i="1" s="1"/>
  <c r="N21" i="1"/>
  <c r="R21" i="1" s="1"/>
  <c r="N20" i="1"/>
  <c r="R20" i="1" s="1"/>
  <c r="N19" i="1"/>
  <c r="R19" i="1" s="1"/>
  <c r="N18" i="1"/>
  <c r="R18" i="1" s="1"/>
  <c r="N16" i="1"/>
  <c r="R16" i="1" s="1"/>
  <c r="N13" i="1"/>
  <c r="R13" i="1" s="1"/>
  <c r="N12" i="1"/>
  <c r="R12" i="1" s="1"/>
  <c r="N11" i="1"/>
  <c r="R11" i="1" s="1"/>
  <c r="N10" i="1"/>
  <c r="R10" i="1" s="1"/>
  <c r="N9" i="1"/>
  <c r="R9" i="1" s="1"/>
  <c r="N8" i="1"/>
  <c r="R8" i="1" s="1"/>
  <c r="N7" i="1"/>
  <c r="R7" i="1" s="1"/>
  <c r="R50" i="6" l="1"/>
  <c r="R50" i="4"/>
  <c r="R49" i="4"/>
  <c r="R50" i="3"/>
  <c r="R49" i="3"/>
  <c r="R50" i="2"/>
  <c r="R49" i="2"/>
  <c r="R49" i="1"/>
</calcChain>
</file>

<file path=xl/sharedStrings.xml><?xml version="1.0" encoding="utf-8"?>
<sst xmlns="http://schemas.openxmlformats.org/spreadsheetml/2006/main" count="1299" uniqueCount="157">
  <si>
    <t xml:space="preserve">MOBH35 </t>
  </si>
  <si>
    <t>MAD</t>
  </si>
  <si>
    <t>REACTION</t>
  </si>
  <si>
    <t>FWD Barrier</t>
  </si>
  <si>
    <t>REV Barrier</t>
  </si>
  <si>
    <t>Reaction Energy</t>
  </si>
  <si>
    <t>REACTANT</t>
  </si>
  <si>
    <t>TS</t>
  </si>
  <si>
    <t>PRODUCT</t>
  </si>
  <si>
    <t>r1+</t>
  </si>
  <si>
    <t>ts1+</t>
  </si>
  <si>
    <t>p1+</t>
  </si>
  <si>
    <t>r2+</t>
  </si>
  <si>
    <t>ts2+</t>
  </si>
  <si>
    <t xml:space="preserve">p2+ </t>
  </si>
  <si>
    <t>r3</t>
  </si>
  <si>
    <t>ts3</t>
  </si>
  <si>
    <t>p3</t>
  </si>
  <si>
    <t>r4</t>
  </si>
  <si>
    <t>ts4</t>
  </si>
  <si>
    <t>p4</t>
  </si>
  <si>
    <t>r5</t>
  </si>
  <si>
    <t>ts5</t>
  </si>
  <si>
    <t>p5</t>
  </si>
  <si>
    <t>r6</t>
  </si>
  <si>
    <t>ts6</t>
  </si>
  <si>
    <t>p6_r7</t>
  </si>
  <si>
    <t>ts7</t>
  </si>
  <si>
    <t>p7</t>
  </si>
  <si>
    <t>r8</t>
  </si>
  <si>
    <t>ts8</t>
  </si>
  <si>
    <t>p8_r9</t>
  </si>
  <si>
    <t>ts9</t>
  </si>
  <si>
    <t>p9</t>
  </si>
  <si>
    <t>r10</t>
  </si>
  <si>
    <t>ts10</t>
  </si>
  <si>
    <t>p10</t>
  </si>
  <si>
    <t>CO</t>
  </si>
  <si>
    <t>r11</t>
  </si>
  <si>
    <t>ts11</t>
  </si>
  <si>
    <t>p11</t>
  </si>
  <si>
    <t>r12</t>
  </si>
  <si>
    <t>ts12</t>
  </si>
  <si>
    <t>p12</t>
  </si>
  <si>
    <t>r13</t>
  </si>
  <si>
    <t>ts13</t>
  </si>
  <si>
    <t>p13</t>
  </si>
  <si>
    <t>r14</t>
  </si>
  <si>
    <t>ts14</t>
  </si>
  <si>
    <t>p14</t>
  </si>
  <si>
    <t>r15</t>
  </si>
  <si>
    <t>ts15</t>
  </si>
  <si>
    <t>p15</t>
  </si>
  <si>
    <t>r16</t>
  </si>
  <si>
    <t>ts16</t>
  </si>
  <si>
    <t>p16</t>
  </si>
  <si>
    <t>r17</t>
  </si>
  <si>
    <t>ts17</t>
  </si>
  <si>
    <t>p17</t>
  </si>
  <si>
    <t>PEt3</t>
  </si>
  <si>
    <t>r18</t>
  </si>
  <si>
    <t>ts18</t>
  </si>
  <si>
    <t>p18</t>
  </si>
  <si>
    <t>r19</t>
  </si>
  <si>
    <t>ts19</t>
  </si>
  <si>
    <t>p19</t>
  </si>
  <si>
    <t>r20</t>
  </si>
  <si>
    <t>ts20</t>
  </si>
  <si>
    <t>p20</t>
  </si>
  <si>
    <t>r21</t>
  </si>
  <si>
    <t>ts21</t>
  </si>
  <si>
    <t>p21</t>
  </si>
  <si>
    <t>r22</t>
  </si>
  <si>
    <t>ts22</t>
  </si>
  <si>
    <t>p22</t>
  </si>
  <si>
    <t>r23</t>
  </si>
  <si>
    <t>ts23</t>
  </si>
  <si>
    <t>p23</t>
  </si>
  <si>
    <t>r24</t>
  </si>
  <si>
    <t>ts24</t>
  </si>
  <si>
    <t>p24</t>
  </si>
  <si>
    <t>r25</t>
  </si>
  <si>
    <t>ts25</t>
  </si>
  <si>
    <t>p25</t>
  </si>
  <si>
    <t>r26</t>
  </si>
  <si>
    <t>ts26</t>
  </si>
  <si>
    <t>p26</t>
  </si>
  <si>
    <t>r27</t>
  </si>
  <si>
    <t>ts27</t>
  </si>
  <si>
    <t>p27</t>
  </si>
  <si>
    <t>r28</t>
  </si>
  <si>
    <t>ts28</t>
  </si>
  <si>
    <t>p28</t>
  </si>
  <si>
    <t>r29</t>
  </si>
  <si>
    <t>ts29</t>
  </si>
  <si>
    <t>p29</t>
  </si>
  <si>
    <t>r30_31</t>
  </si>
  <si>
    <t>ts30</t>
  </si>
  <si>
    <t>p30</t>
  </si>
  <si>
    <t>r30_r31</t>
  </si>
  <si>
    <t>ts31</t>
  </si>
  <si>
    <t>p31</t>
  </si>
  <si>
    <t>r32+</t>
  </si>
  <si>
    <t>ts32+</t>
  </si>
  <si>
    <t>p32+</t>
  </si>
  <si>
    <t>r33+</t>
  </si>
  <si>
    <t>ts33+</t>
  </si>
  <si>
    <t>p33+</t>
  </si>
  <si>
    <t>r34</t>
  </si>
  <si>
    <t>ts34</t>
  </si>
  <si>
    <t>p34_r35</t>
  </si>
  <si>
    <t>ts35</t>
  </si>
  <si>
    <t>p35</t>
  </si>
  <si>
    <t>CH4</t>
  </si>
  <si>
    <t>max</t>
  </si>
  <si>
    <t>CALCULATED (wB97M-V/def2-SV(P)) in kcal/mol</t>
  </si>
  <si>
    <t>STRUCTURES &amp; CALCULATED ENERGIES (wB97M-V/def2-SV(P)) in hartree</t>
  </si>
  <si>
    <t>ABSOLUTE DEVATION</t>
  </si>
  <si>
    <r>
      <rPr>
        <i/>
        <sz val="12"/>
        <color theme="1"/>
        <rFont val="Calibri"/>
        <family val="2"/>
        <scheme val="minor"/>
      </rPr>
      <t>(a)  J. Phys. Chem. A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2019, </t>
    </r>
    <r>
      <rPr>
        <i/>
        <sz val="12"/>
        <color theme="1"/>
        <rFont val="Calibri"/>
        <family val="2"/>
        <scheme val="minor"/>
      </rPr>
      <t>123</t>
    </r>
    <r>
      <rPr>
        <b/>
        <sz val="12"/>
        <color theme="1"/>
        <rFont val="Calibri"/>
        <family val="2"/>
        <scheme val="minor"/>
      </rPr>
      <t>,</t>
    </r>
    <r>
      <rPr>
        <sz val="12"/>
        <color theme="1"/>
        <rFont val="Calibri"/>
        <family val="2"/>
        <scheme val="minor"/>
      </rPr>
      <t xml:space="preserve"> 3761-3781</t>
    </r>
  </si>
  <si>
    <r>
      <rPr>
        <i/>
        <sz val="12"/>
        <color theme="1"/>
        <rFont val="Calibri"/>
        <family val="2"/>
        <scheme val="minor"/>
      </rPr>
      <t>(b)  J. Phys. Chem. A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2019, </t>
    </r>
    <r>
      <rPr>
        <i/>
        <sz val="12"/>
        <color theme="1"/>
        <rFont val="Calibri"/>
        <family val="2"/>
        <scheme val="minor"/>
      </rPr>
      <t>123</t>
    </r>
    <r>
      <rPr>
        <b/>
        <sz val="12"/>
        <color theme="1"/>
        <rFont val="Calibri"/>
        <family val="2"/>
        <scheme val="minor"/>
      </rPr>
      <t>,</t>
    </r>
    <r>
      <rPr>
        <sz val="12"/>
        <color theme="1"/>
        <rFont val="Calibri"/>
        <family val="2"/>
        <scheme val="minor"/>
      </rPr>
      <t xml:space="preserve"> 6379-6380</t>
    </r>
  </si>
  <si>
    <t>* reference values quoted from (b)</t>
  </si>
  <si>
    <t xml:space="preserve"> REFERENCE VALUES (kcal/mol)*</t>
  </si>
  <si>
    <t>BASIS SET:  def2-SV(P)</t>
  </si>
  <si>
    <t>BASIS SET:  def2-SVP</t>
  </si>
  <si>
    <t>STRUCTURES &amp; CALCULATED ENERGIES (wB97M-V/def2-SVP) in hartree</t>
  </si>
  <si>
    <t>CALCULATED (wB97M-V/def2-SVP) in kcal/mol</t>
  </si>
  <si>
    <t>BASIS SET:  def2-SVPD</t>
  </si>
  <si>
    <t>STRUCTURES &amp; CALCULATED ENERGIES (wB97M-V/def2-SVPD) in hartree</t>
  </si>
  <si>
    <t>CALCULATED (wB97M-V/def2-SVPD) in kcal/mol</t>
  </si>
  <si>
    <t>BASIS SET: ma-def2-SVP</t>
  </si>
  <si>
    <t>STRUCTURES &amp; CALCULATED ENERGIES (wB97M-V/ma-def2-SVP) in hartree</t>
  </si>
  <si>
    <t>CALCULATED (wB97M-V/ma-def2-SVP) in kcal/mol</t>
  </si>
  <si>
    <t>p2+</t>
  </si>
  <si>
    <t>BASIS SET:  def2-TZVP</t>
  </si>
  <si>
    <t>STRUCTURES &amp; CALCULATED ENERGIES (wB97M-V/def2-TZVP) in hartree</t>
  </si>
  <si>
    <t>CALCULATED (wB97M-V/def2-TZVP) in kcal/mol</t>
  </si>
  <si>
    <t>BASIS SET:  def2-TZVPP</t>
  </si>
  <si>
    <t>STRUCTURES &amp; CALCULATED ENERGIES (wB97M-V/def2-TZVPP) in hartree</t>
  </si>
  <si>
    <t>CALCULATED (wB97M-V/def2-TZVPP) in kcal/mol</t>
  </si>
  <si>
    <t>BASIS SET:  def2-TZVPPD</t>
  </si>
  <si>
    <t>STRUCTURES &amp; CALCULATED ENERGIES (wB97M-V/def2-TZVPPD) in hartree</t>
  </si>
  <si>
    <t>CALCULATED (wB97M-V/def2-TZVPPD) in kcal/mol</t>
  </si>
  <si>
    <t>BASIS SET:  def2-QZVPP</t>
  </si>
  <si>
    <t>STRUCTURES &amp; CALCULATED ENERGIES (wB97M-V/def2-QZVPP) in hartree</t>
  </si>
  <si>
    <t>CALCULATED (wB97M-V/def2-QZVPP) in kcal/mol</t>
  </si>
  <si>
    <t>orange denotes use of "StrongSCF" criterion</t>
  </si>
  <si>
    <r>
      <t>(a)  J. Phys. Chem. A</t>
    </r>
    <r>
      <rPr>
        <b/>
        <i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 xml:space="preserve">2019, </t>
    </r>
    <r>
      <rPr>
        <i/>
        <sz val="12"/>
        <color rgb="FF000000"/>
        <rFont val="Calibri"/>
        <family val="2"/>
        <scheme val="minor"/>
      </rPr>
      <t>123</t>
    </r>
    <r>
      <rPr>
        <b/>
        <sz val="12"/>
        <color rgb="FF000000"/>
        <rFont val="Calibri"/>
        <family val="2"/>
        <scheme val="minor"/>
      </rPr>
      <t>,</t>
    </r>
    <r>
      <rPr>
        <sz val="12"/>
        <color rgb="FF000000"/>
        <rFont val="Calibri"/>
        <family val="2"/>
        <scheme val="minor"/>
      </rPr>
      <t xml:space="preserve"> 3761-3781</t>
    </r>
  </si>
  <si>
    <r>
      <t>(b)  J. Phys. Chem. A</t>
    </r>
    <r>
      <rPr>
        <b/>
        <i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 xml:space="preserve">2019, </t>
    </r>
    <r>
      <rPr>
        <i/>
        <sz val="12"/>
        <color rgb="FF000000"/>
        <rFont val="Calibri"/>
        <family val="2"/>
        <scheme val="minor"/>
      </rPr>
      <t>123</t>
    </r>
    <r>
      <rPr>
        <b/>
        <sz val="12"/>
        <color rgb="FF000000"/>
        <rFont val="Calibri"/>
        <family val="2"/>
        <scheme val="minor"/>
      </rPr>
      <t>,</t>
    </r>
    <r>
      <rPr>
        <sz val="12"/>
        <color rgb="FF000000"/>
        <rFont val="Calibri"/>
        <family val="2"/>
        <scheme val="minor"/>
      </rPr>
      <t xml:space="preserve"> 6379-6380</t>
    </r>
  </si>
  <si>
    <t>BASIS SET:  def2-TZVP(-F)</t>
  </si>
  <si>
    <t>STRUCTURES &amp; CALCULATED ENERGIES (wB97M-V/def2-TZVP(-F)) in hartree</t>
  </si>
  <si>
    <t>CALCULATED (wB97M-V/def2-TZVP(-F)) in kcal/mol</t>
  </si>
  <si>
    <t>SD</t>
  </si>
  <si>
    <t>%MARE</t>
  </si>
  <si>
    <t>%ARE</t>
  </si>
  <si>
    <t>ARE</t>
  </si>
  <si>
    <t xml:space="preserve">Statistical parameters presented at the end of the spreadsheets include data for reactions 8 and 9. In the manuscript, </t>
  </si>
  <si>
    <t>these reactions were excluded. For details, see computational methods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</si>
</sst>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00000"/>
    <numFmt numFmtId="165" formatCode="0.00000000000"/>
    <numFmt numFmtId="166" formatCode="0.0000000"/>
    <numFmt numFmtId="167" formatCode="0.000000"/>
  </numFmts>
  <fonts count="1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Menlo"/>
      <family val="2"/>
    </font>
    <font>
      <b/>
      <sz val="14"/>
      <color theme="4"/>
      <name val="Calibri"/>
      <family val="2"/>
      <scheme val="minor"/>
    </font>
    <font>
      <i/>
      <sz val="12"/>
      <color theme="1"/>
      <name val="Calibri (Body)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0"/>
      <color theme="4"/>
      <name val="Calibri"/>
      <family val="2"/>
      <scheme val="minor"/>
    </font>
    <font>
      <i/>
      <sz val="14"/>
      <color theme="4"/>
      <name val="Calibri (Body)"/>
    </font>
    <font>
      <b/>
      <sz val="20"/>
      <color rgb="FF4472C4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rgb="FF4472C4"/>
      <name val="Calibri"/>
      <family val="2"/>
      <scheme val="minor"/>
    </font>
    <font>
      <i/>
      <sz val="14"/>
      <color rgb="FF4472C4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Fill="1"/>
    <xf numFmtId="0" fontId="0" fillId="0" borderId="2" xfId="0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1" fillId="0" borderId="0" xfId="0" applyFont="1" applyFill="1"/>
    <xf numFmtId="2" fontId="0" fillId="0" borderId="0" xfId="0" applyNumberFormat="1" applyFont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2" borderId="0" xfId="0" applyFill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center"/>
    </xf>
    <xf numFmtId="0" fontId="5" fillId="0" borderId="0" xfId="0" applyFont="1"/>
    <xf numFmtId="0" fontId="8" fillId="0" borderId="0" xfId="0" applyFont="1"/>
    <xf numFmtId="2" fontId="0" fillId="0" borderId="2" xfId="0" applyNumberFormat="1" applyFont="1" applyFill="1" applyBorder="1" applyAlignment="1">
      <alignment horizontal="center"/>
    </xf>
    <xf numFmtId="0" fontId="0" fillId="0" borderId="2" xfId="0" applyBorder="1"/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Fill="1"/>
    <xf numFmtId="0" fontId="9" fillId="0" borderId="0" xfId="0" applyFont="1"/>
    <xf numFmtId="0" fontId="0" fillId="0" borderId="0" xfId="0" applyFill="1" applyBorder="1"/>
    <xf numFmtId="2" fontId="0" fillId="0" borderId="0" xfId="0" applyNumberFormat="1"/>
    <xf numFmtId="0" fontId="1" fillId="3" borderId="2" xfId="0" applyFont="1" applyFill="1" applyBorder="1" applyAlignment="1">
      <alignment horizontal="center"/>
    </xf>
    <xf numFmtId="167" fontId="3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right"/>
    </xf>
    <xf numFmtId="2" fontId="0" fillId="0" borderId="0" xfId="0" applyNumberFormat="1" applyFill="1" applyAlignment="1">
      <alignment horizontal="center"/>
    </xf>
    <xf numFmtId="0" fontId="5" fillId="3" borderId="0" xfId="0" applyFont="1" applyFill="1"/>
    <xf numFmtId="0" fontId="2" fillId="3" borderId="0" xfId="0" applyFont="1" applyFill="1"/>
    <xf numFmtId="0" fontId="10" fillId="0" borderId="0" xfId="0" applyFont="1"/>
    <xf numFmtId="0" fontId="12" fillId="0" borderId="0" xfId="0" applyFont="1"/>
    <xf numFmtId="0" fontId="15" fillId="0" borderId="0" xfId="0" applyFont="1"/>
    <xf numFmtId="0" fontId="11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/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2" fontId="14" fillId="0" borderId="0" xfId="0" applyNumberFormat="1" applyFont="1" applyAlignment="1">
      <alignment horizontal="center"/>
    </xf>
    <xf numFmtId="0" fontId="14" fillId="4" borderId="0" xfId="0" applyFont="1" applyFill="1"/>
    <xf numFmtId="164" fontId="14" fillId="0" borderId="1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/>
    <xf numFmtId="0" fontId="8" fillId="0" borderId="0" xfId="0" applyFont="1" applyFill="1"/>
    <xf numFmtId="0" fontId="5" fillId="0" borderId="0" xfId="0" applyFont="1" applyFill="1"/>
    <xf numFmtId="0" fontId="9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/>
    <xf numFmtId="2" fontId="0" fillId="0" borderId="0" xfId="0" applyNumberFormat="1" applyFill="1"/>
    <xf numFmtId="165" fontId="3" fillId="0" borderId="0" xfId="0" applyNumberFormat="1" applyFont="1" applyFill="1"/>
    <xf numFmtId="0" fontId="0" fillId="0" borderId="1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166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/>
    <xf numFmtId="166" fontId="3" fillId="0" borderId="1" xfId="0" applyNumberFormat="1" applyFont="1" applyFill="1" applyBorder="1" applyAlignment="1">
      <alignment horizontal="right"/>
    </xf>
    <xf numFmtId="0" fontId="3" fillId="0" borderId="0" xfId="0" applyFont="1" applyFill="1" applyAlignment="1"/>
    <xf numFmtId="167" fontId="3" fillId="0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/>
    <xf numFmtId="167" fontId="3" fillId="0" borderId="0" xfId="0" applyNumberFormat="1" applyFont="1" applyFill="1" applyAlignment="1">
      <alignment horizontal="right"/>
    </xf>
    <xf numFmtId="0" fontId="1" fillId="5" borderId="0" xfId="0" applyFont="1" applyFill="1"/>
    <xf numFmtId="0" fontId="18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4EF4F-F735-9F4E-BF9B-EB543ECEFFA0}">
  <dimension ref="A2:K3"/>
  <sheetViews>
    <sheetView tabSelected="1" workbookViewId="0">
      <selection activeCell="A2" sqref="A2:XFD3"/>
    </sheetView>
  </sheetViews>
  <sheetFormatPr baseColWidth="10" defaultRowHeight="16" x14ac:dyDescent="0.2"/>
  <sheetData>
    <row r="2" spans="1:11" s="3" customFormat="1" x14ac:dyDescent="0.2">
      <c r="A2" s="80" t="s">
        <v>155</v>
      </c>
      <c r="B2" s="80"/>
      <c r="C2" s="80"/>
      <c r="D2" s="80"/>
      <c r="E2" s="80"/>
      <c r="F2" s="80"/>
      <c r="G2" s="80"/>
      <c r="H2" s="80"/>
      <c r="I2" s="80"/>
      <c r="J2" s="79"/>
      <c r="K2" s="79"/>
    </row>
    <row r="3" spans="1:11" s="3" customFormat="1" x14ac:dyDescent="0.2">
      <c r="A3" s="80" t="s">
        <v>156</v>
      </c>
      <c r="B3" s="80"/>
      <c r="C3" s="80"/>
      <c r="D3" s="80"/>
      <c r="E3" s="80"/>
      <c r="F3" s="80"/>
      <c r="G3" s="80"/>
      <c r="H3" s="80"/>
      <c r="I3" s="80"/>
      <c r="J3" s="79"/>
      <c r="K3" s="7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8E1EA-7041-F74A-91A6-9D7C91D4DBA1}">
  <dimension ref="A1:Y51"/>
  <sheetViews>
    <sheetView topLeftCell="J22" workbookViewId="0">
      <selection activeCell="K17" sqref="K17"/>
    </sheetView>
  </sheetViews>
  <sheetFormatPr baseColWidth="10" defaultRowHeight="16" x14ac:dyDescent="0.2"/>
  <cols>
    <col min="1" max="1" width="14.1640625" style="7" customWidth="1"/>
    <col min="2" max="2" width="12.6640625" style="7" customWidth="1"/>
    <col min="3" max="3" width="11.6640625" style="7" customWidth="1"/>
    <col min="4" max="4" width="16.33203125" style="7" customWidth="1"/>
    <col min="5" max="5" width="9.33203125" style="7" customWidth="1"/>
    <col min="6" max="6" width="9.83203125" style="7" customWidth="1"/>
    <col min="7" max="7" width="25.33203125" style="7" customWidth="1"/>
    <col min="8" max="8" width="8.6640625" style="7" customWidth="1"/>
    <col min="9" max="9" width="27.5" style="7" customWidth="1"/>
    <col min="10" max="10" width="8.6640625" style="7" customWidth="1"/>
    <col min="11" max="11" width="27" style="7" customWidth="1"/>
    <col min="12" max="12" width="8.83203125" style="7" customWidth="1"/>
    <col min="13" max="13" width="10.83203125" style="7"/>
    <col min="14" max="14" width="15.6640625" style="7" customWidth="1"/>
    <col min="15" max="15" width="12.5" style="7" customWidth="1"/>
    <col min="16" max="16" width="16" style="7" customWidth="1"/>
    <col min="17" max="17" width="10.1640625" style="7" customWidth="1"/>
    <col min="18" max="18" width="13.6640625" style="7" customWidth="1"/>
    <col min="19" max="19" width="14.33203125" style="7" customWidth="1"/>
    <col min="20" max="20" width="15.83203125" style="7" customWidth="1"/>
    <col min="21" max="21" width="10.83203125" style="7"/>
    <col min="22" max="22" width="12.83203125" customWidth="1"/>
    <col min="23" max="23" width="12.5" customWidth="1"/>
    <col min="24" max="25" width="15.5" customWidth="1"/>
    <col min="26" max="16384" width="10.83203125" style="7"/>
  </cols>
  <sheetData>
    <row r="1" spans="1:25" s="22" customFormat="1" ht="26" x14ac:dyDescent="0.3">
      <c r="A1" s="59" t="s">
        <v>0</v>
      </c>
      <c r="C1" s="14" t="s">
        <v>118</v>
      </c>
      <c r="D1" s="14"/>
      <c r="E1" s="14"/>
      <c r="G1" s="14"/>
      <c r="H1" s="60"/>
      <c r="V1" s="1"/>
      <c r="W1" s="1"/>
      <c r="X1" s="1"/>
      <c r="Y1" s="1"/>
    </row>
    <row r="2" spans="1:25" s="22" customFormat="1" ht="19" x14ac:dyDescent="0.25">
      <c r="A2" s="14"/>
      <c r="B2" s="14"/>
      <c r="C2" s="14" t="s">
        <v>119</v>
      </c>
      <c r="D2" s="14"/>
      <c r="E2" s="14"/>
      <c r="F2" s="60" t="s">
        <v>120</v>
      </c>
      <c r="V2" s="1"/>
      <c r="W2" s="1"/>
      <c r="X2" s="1"/>
      <c r="Y2" s="1"/>
    </row>
    <row r="3" spans="1:25" s="31" customFormat="1" ht="19" x14ac:dyDescent="0.25">
      <c r="A3" s="31" t="s">
        <v>142</v>
      </c>
      <c r="E3" s="61"/>
      <c r="V3" s="17"/>
      <c r="W3" s="17"/>
      <c r="X3" s="17"/>
      <c r="Y3" s="17"/>
    </row>
    <row r="4" spans="1:25" s="31" customFormat="1" ht="19" x14ac:dyDescent="0.25">
      <c r="E4" s="61"/>
      <c r="V4" s="17"/>
      <c r="W4" s="17"/>
      <c r="X4" s="17"/>
      <c r="Y4" s="17"/>
    </row>
    <row r="5" spans="1:25" s="22" customFormat="1" ht="19" x14ac:dyDescent="0.25">
      <c r="A5" s="31" t="s">
        <v>121</v>
      </c>
      <c r="B5" s="31"/>
      <c r="C5" s="31"/>
      <c r="F5" s="31" t="s">
        <v>143</v>
      </c>
      <c r="G5" s="31"/>
      <c r="H5" s="31"/>
      <c r="N5" s="31" t="s">
        <v>144</v>
      </c>
      <c r="O5" s="31"/>
      <c r="P5" s="31"/>
      <c r="R5" s="62" t="s">
        <v>117</v>
      </c>
      <c r="V5" s="18" t="s">
        <v>153</v>
      </c>
      <c r="W5" s="1"/>
      <c r="X5" s="1"/>
      <c r="Y5" s="1"/>
    </row>
    <row r="6" spans="1:25" x14ac:dyDescent="0.2">
      <c r="A6" s="63" t="s">
        <v>2</v>
      </c>
      <c r="B6" s="63" t="s">
        <v>3</v>
      </c>
      <c r="C6" s="14" t="s">
        <v>4</v>
      </c>
      <c r="D6" s="14" t="s">
        <v>5</v>
      </c>
      <c r="F6" s="28" t="s">
        <v>6</v>
      </c>
      <c r="G6" s="64"/>
      <c r="H6" s="28" t="s">
        <v>7</v>
      </c>
      <c r="I6" s="64"/>
      <c r="J6" s="28" t="s">
        <v>8</v>
      </c>
      <c r="K6" s="64"/>
      <c r="M6" s="63" t="s">
        <v>2</v>
      </c>
      <c r="N6" s="63" t="s">
        <v>3</v>
      </c>
      <c r="O6" s="63" t="s">
        <v>4</v>
      </c>
      <c r="P6" s="63" t="s">
        <v>5</v>
      </c>
      <c r="R6" s="28" t="s">
        <v>3</v>
      </c>
      <c r="S6" s="63" t="s">
        <v>4</v>
      </c>
      <c r="T6" s="63" t="s">
        <v>5</v>
      </c>
      <c r="U6" s="65"/>
      <c r="V6" s="10" t="s">
        <v>3</v>
      </c>
      <c r="W6" s="2" t="s">
        <v>4</v>
      </c>
      <c r="X6" s="2" t="s">
        <v>5</v>
      </c>
      <c r="Y6" s="2"/>
    </row>
    <row r="7" spans="1:25" x14ac:dyDescent="0.2">
      <c r="A7" s="63">
        <v>1</v>
      </c>
      <c r="B7" s="38">
        <v>26.03</v>
      </c>
      <c r="C7" s="38">
        <v>15.4</v>
      </c>
      <c r="D7" s="38">
        <v>10.63</v>
      </c>
      <c r="F7" s="28" t="s">
        <v>9</v>
      </c>
      <c r="G7" s="66">
        <v>-1861.61584064257</v>
      </c>
      <c r="H7" s="28" t="s">
        <v>10</v>
      </c>
      <c r="I7" s="66">
        <v>-1861.5722479256799</v>
      </c>
      <c r="J7" s="28" t="s">
        <v>11</v>
      </c>
      <c r="K7" s="66">
        <v>-1861.59859666953</v>
      </c>
      <c r="M7" s="63">
        <v>1</v>
      </c>
      <c r="N7" s="16">
        <f t="shared" ref="N7:N16" si="0">(I7-G7)*627.50960803</f>
        <v>27.354848688662461</v>
      </c>
      <c r="O7" s="16">
        <f t="shared" ref="O7:O15" si="1">(I7-K7)*627.50960803</f>
        <v>16.534089925472639</v>
      </c>
      <c r="P7" s="16">
        <f t="shared" ref="P7:P15" si="2">(K7-G7)*627.50960803</f>
        <v>10.820758763189822</v>
      </c>
      <c r="R7" s="26">
        <f t="shared" ref="R7:R16" si="3">ABS(N7-B7)</f>
        <v>1.3248486886624598</v>
      </c>
      <c r="S7" s="16">
        <f t="shared" ref="S7:S16" si="4">ABS(O7-C7)</f>
        <v>1.1340899254726384</v>
      </c>
      <c r="T7" s="16">
        <f t="shared" ref="T7:T16" si="5">ABS(P7-D7)</f>
        <v>0.19075876318982132</v>
      </c>
      <c r="V7">
        <f>ABS(R7/B7)*100</f>
        <v>5.0896991496829029</v>
      </c>
      <c r="W7">
        <f t="shared" ref="W7:X16" si="6">ABS(S7/C7)*100</f>
        <v>7.3642202952768727</v>
      </c>
      <c r="X7">
        <f t="shared" si="6"/>
        <v>1.7945321090293631</v>
      </c>
    </row>
    <row r="8" spans="1:25" x14ac:dyDescent="0.2">
      <c r="A8" s="63">
        <v>2</v>
      </c>
      <c r="B8" s="38">
        <v>5.58</v>
      </c>
      <c r="C8" s="38">
        <v>22.11</v>
      </c>
      <c r="D8" s="38">
        <v>-16.53</v>
      </c>
      <c r="F8" s="28" t="s">
        <v>12</v>
      </c>
      <c r="G8" s="66">
        <v>-1691.86802211841</v>
      </c>
      <c r="H8" s="28" t="s">
        <v>13</v>
      </c>
      <c r="I8" s="66">
        <v>-1691.8566804366301</v>
      </c>
      <c r="J8" s="28" t="s">
        <v>14</v>
      </c>
      <c r="K8" s="66">
        <v>-1691.89294630774</v>
      </c>
      <c r="M8" s="63">
        <v>2</v>
      </c>
      <c r="N8" s="16">
        <f t="shared" si="0"/>
        <v>7.1170142880859242</v>
      </c>
      <c r="O8" s="16">
        <f t="shared" si="1"/>
        <v>22.757182565033709</v>
      </c>
      <c r="P8" s="16">
        <f t="shared" si="2"/>
        <v>-15.640168276947785</v>
      </c>
      <c r="R8" s="26">
        <f t="shared" si="3"/>
        <v>1.5370142880859241</v>
      </c>
      <c r="S8" s="16">
        <f t="shared" si="4"/>
        <v>0.64718256503370952</v>
      </c>
      <c r="T8" s="16">
        <f t="shared" si="5"/>
        <v>0.88983172305221636</v>
      </c>
      <c r="V8">
        <f t="shared" ref="V8:V16" si="7">ABS(R8/B8)*100</f>
        <v>27.545058926271043</v>
      </c>
      <c r="W8">
        <f t="shared" si="6"/>
        <v>2.9271034148969224</v>
      </c>
      <c r="X8">
        <f t="shared" si="6"/>
        <v>5.3831320208845508</v>
      </c>
    </row>
    <row r="9" spans="1:25" x14ac:dyDescent="0.2">
      <c r="A9" s="63">
        <v>3</v>
      </c>
      <c r="B9" s="38">
        <v>0.91</v>
      </c>
      <c r="C9" s="38">
        <v>27.21</v>
      </c>
      <c r="D9" s="38">
        <v>-26.3</v>
      </c>
      <c r="F9" s="28" t="s">
        <v>15</v>
      </c>
      <c r="G9" s="66">
        <v>-1271.0065089945001</v>
      </c>
      <c r="H9" s="28" t="s">
        <v>16</v>
      </c>
      <c r="I9" s="66">
        <v>-1271.0043894279199</v>
      </c>
      <c r="J9" s="28" t="s">
        <v>17</v>
      </c>
      <c r="K9" s="66">
        <v>-1271.0539701479299</v>
      </c>
      <c r="M9" s="63">
        <v>3</v>
      </c>
      <c r="N9" s="16">
        <f t="shared" si="0"/>
        <v>1.3300483939203438</v>
      </c>
      <c r="O9" s="16">
        <f t="shared" si="1"/>
        <v>31.112378179319595</v>
      </c>
      <c r="P9" s="16">
        <f t="shared" si="2"/>
        <v>-29.782329785399252</v>
      </c>
      <c r="R9" s="26">
        <f t="shared" si="3"/>
        <v>0.42004839392034377</v>
      </c>
      <c r="S9" s="16">
        <f t="shared" si="4"/>
        <v>3.9023781793195944</v>
      </c>
      <c r="T9" s="16">
        <f t="shared" si="5"/>
        <v>3.4823297853992514</v>
      </c>
      <c r="V9">
        <f t="shared" si="7"/>
        <v>46.159164167070742</v>
      </c>
      <c r="W9">
        <f t="shared" si="6"/>
        <v>14.34170591444173</v>
      </c>
      <c r="X9">
        <f t="shared" si="6"/>
        <v>13.240797663115025</v>
      </c>
    </row>
    <row r="10" spans="1:25" x14ac:dyDescent="0.2">
      <c r="A10" s="63">
        <v>4</v>
      </c>
      <c r="B10" s="38">
        <v>1.49</v>
      </c>
      <c r="C10" s="38">
        <v>8.85</v>
      </c>
      <c r="D10" s="38">
        <v>-7.37</v>
      </c>
      <c r="F10" s="28" t="s">
        <v>18</v>
      </c>
      <c r="G10" s="66">
        <v>-1232.9352321991801</v>
      </c>
      <c r="H10" s="28" t="s">
        <v>19</v>
      </c>
      <c r="I10" s="66">
        <v>-1232.9337547799601</v>
      </c>
      <c r="J10" s="28" t="s">
        <v>20</v>
      </c>
      <c r="K10" s="66">
        <v>-1232.9541519746001</v>
      </c>
      <c r="M10" s="63">
        <v>4</v>
      </c>
      <c r="N10" s="16">
        <f t="shared" si="0"/>
        <v>0.9270947556440392</v>
      </c>
      <c r="O10" s="16">
        <f t="shared" si="1"/>
        <v>12.799435613492086</v>
      </c>
      <c r="P10" s="16">
        <f t="shared" si="2"/>
        <v>-11.872340857848048</v>
      </c>
      <c r="R10" s="26">
        <f t="shared" si="3"/>
        <v>0.56290524435596079</v>
      </c>
      <c r="S10" s="16">
        <f t="shared" si="4"/>
        <v>3.9494356134920867</v>
      </c>
      <c r="T10" s="16">
        <f t="shared" si="5"/>
        <v>4.5023408578480479</v>
      </c>
      <c r="V10">
        <f t="shared" si="7"/>
        <v>37.778875460131594</v>
      </c>
      <c r="W10">
        <f t="shared" si="6"/>
        <v>44.626391112904933</v>
      </c>
      <c r="X10">
        <f t="shared" si="6"/>
        <v>61.090106619376492</v>
      </c>
    </row>
    <row r="11" spans="1:25" x14ac:dyDescent="0.2">
      <c r="A11" s="63">
        <v>5</v>
      </c>
      <c r="B11" s="38">
        <v>4.47</v>
      </c>
      <c r="C11" s="38">
        <v>22.77</v>
      </c>
      <c r="D11" s="38">
        <v>-18.29</v>
      </c>
      <c r="F11" s="28" t="s">
        <v>21</v>
      </c>
      <c r="G11" s="66">
        <v>-2747.6848783896198</v>
      </c>
      <c r="H11" s="28" t="s">
        <v>22</v>
      </c>
      <c r="I11" s="66">
        <v>-2747.6780259892598</v>
      </c>
      <c r="J11" s="28" t="s">
        <v>23</v>
      </c>
      <c r="K11" s="66">
        <v>-2747.71302076345</v>
      </c>
      <c r="M11" s="63">
        <v>5</v>
      </c>
      <c r="N11" s="16">
        <f t="shared" si="0"/>
        <v>4.2999470639702579</v>
      </c>
      <c r="O11" s="16">
        <f t="shared" si="1"/>
        <v>21.959557035179145</v>
      </c>
      <c r="P11" s="16">
        <f t="shared" si="2"/>
        <v>-17.659609971208887</v>
      </c>
      <c r="R11" s="26">
        <f t="shared" si="3"/>
        <v>0.17005293602974181</v>
      </c>
      <c r="S11" s="16">
        <f t="shared" si="4"/>
        <v>0.81044296482085443</v>
      </c>
      <c r="T11" s="16">
        <f t="shared" si="5"/>
        <v>0.63039002879111194</v>
      </c>
      <c r="U11" s="67"/>
      <c r="V11">
        <f t="shared" si="7"/>
        <v>3.8043162422761032</v>
      </c>
      <c r="W11">
        <f t="shared" si="6"/>
        <v>3.5592576408469676</v>
      </c>
      <c r="X11">
        <f t="shared" si="6"/>
        <v>3.4466376642488354</v>
      </c>
    </row>
    <row r="12" spans="1:25" x14ac:dyDescent="0.2">
      <c r="A12" s="63">
        <v>6</v>
      </c>
      <c r="B12" s="38">
        <v>15.77</v>
      </c>
      <c r="C12" s="38">
        <v>14.25</v>
      </c>
      <c r="D12" s="38">
        <v>1.52</v>
      </c>
      <c r="F12" s="28" t="s">
        <v>24</v>
      </c>
      <c r="G12" s="66">
        <v>-2599.4896714737501</v>
      </c>
      <c r="H12" s="28" t="s">
        <v>25</v>
      </c>
      <c r="I12" s="66">
        <v>-2599.4654603092999</v>
      </c>
      <c r="J12" s="28" t="s">
        <v>26</v>
      </c>
      <c r="K12" s="66">
        <v>-2599.4869511233001</v>
      </c>
      <c r="M12" s="63">
        <v>6</v>
      </c>
      <c r="N12" s="16">
        <f t="shared" si="0"/>
        <v>15.192738314099538</v>
      </c>
      <c r="O12" s="16">
        <f t="shared" si="1"/>
        <v>13.485692269459117</v>
      </c>
      <c r="P12" s="16">
        <f t="shared" si="2"/>
        <v>1.707046044640421</v>
      </c>
      <c r="R12" s="26">
        <f t="shared" si="3"/>
        <v>0.57726168590046179</v>
      </c>
      <c r="S12" s="16">
        <f t="shared" si="4"/>
        <v>0.76430773054088341</v>
      </c>
      <c r="T12" s="16">
        <f t="shared" si="5"/>
        <v>0.18704604464042096</v>
      </c>
      <c r="V12">
        <f t="shared" si="7"/>
        <v>3.6605053005736319</v>
      </c>
      <c r="W12">
        <f t="shared" si="6"/>
        <v>5.3635630213395329</v>
      </c>
      <c r="X12">
        <f t="shared" si="6"/>
        <v>12.305660831606643</v>
      </c>
    </row>
    <row r="13" spans="1:25" x14ac:dyDescent="0.2">
      <c r="A13" s="63">
        <v>7</v>
      </c>
      <c r="B13" s="38">
        <v>27.94</v>
      </c>
      <c r="C13" s="38">
        <v>18.47</v>
      </c>
      <c r="D13" s="38">
        <v>9.4700000000000006</v>
      </c>
      <c r="F13" s="28" t="s">
        <v>26</v>
      </c>
      <c r="G13" s="66">
        <v>-2599.4869511233001</v>
      </c>
      <c r="H13" s="28" t="s">
        <v>27</v>
      </c>
      <c r="I13" s="66">
        <v>-2599.4404632362398</v>
      </c>
      <c r="J13" s="28" t="s">
        <v>28</v>
      </c>
      <c r="K13" s="66">
        <v>-2599.4728322574301</v>
      </c>
      <c r="M13" s="63">
        <v>7</v>
      </c>
      <c r="N13" s="16">
        <f t="shared" si="0"/>
        <v>29.171595787330475</v>
      </c>
      <c r="O13" s="16">
        <f t="shared" si="1"/>
        <v>20.311871799461265</v>
      </c>
      <c r="P13" s="16">
        <f t="shared" si="2"/>
        <v>8.8597239878692058</v>
      </c>
      <c r="R13" s="26">
        <f>ABS(N13-B13)</f>
        <v>1.2315957873304733</v>
      </c>
      <c r="S13" s="16">
        <f t="shared" si="4"/>
        <v>1.8418717994612663</v>
      </c>
      <c r="T13" s="16">
        <f t="shared" si="5"/>
        <v>0.61027601213079485</v>
      </c>
      <c r="V13">
        <f t="shared" si="7"/>
        <v>4.4080021021133611</v>
      </c>
      <c r="W13">
        <f t="shared" si="6"/>
        <v>9.9722349727193649</v>
      </c>
      <c r="X13">
        <f t="shared" si="6"/>
        <v>6.4443084702301467</v>
      </c>
    </row>
    <row r="14" spans="1:25" x14ac:dyDescent="0.2">
      <c r="A14" s="63">
        <v>8</v>
      </c>
      <c r="B14" s="38">
        <v>37.28</v>
      </c>
      <c r="C14" s="38">
        <v>35.82</v>
      </c>
      <c r="D14" s="38">
        <v>1.46</v>
      </c>
      <c r="F14" s="28" t="s">
        <v>29</v>
      </c>
      <c r="G14" s="66">
        <v>-2628.1971353643298</v>
      </c>
      <c r="H14" s="28" t="s">
        <v>30</v>
      </c>
      <c r="I14" s="66">
        <v>-2628.1438161380402</v>
      </c>
      <c r="J14" s="28" t="s">
        <v>31</v>
      </c>
      <c r="K14" s="66">
        <v>-2628.1907912291799</v>
      </c>
      <c r="M14" s="63">
        <v>8</v>
      </c>
      <c r="N14" s="16">
        <f t="shared" si="0"/>
        <v>33.458326789486868</v>
      </c>
      <c r="O14" s="16">
        <f t="shared" si="1"/>
        <v>29.47732102828234</v>
      </c>
      <c r="P14" s="16">
        <f t="shared" si="2"/>
        <v>3.9810057612045284</v>
      </c>
      <c r="R14" s="26">
        <f>ABS(N14-B14)</f>
        <v>3.8216732105131328</v>
      </c>
      <c r="S14" s="16">
        <f>ABS(O14-C14)</f>
        <v>6.3426789717176604</v>
      </c>
      <c r="T14" s="16">
        <f t="shared" si="5"/>
        <v>2.5210057612045285</v>
      </c>
      <c r="V14">
        <f t="shared" si="7"/>
        <v>10.251269341505184</v>
      </c>
      <c r="W14">
        <f t="shared" si="6"/>
        <v>17.7070881399153</v>
      </c>
      <c r="X14">
        <f t="shared" si="6"/>
        <v>172.67162747976224</v>
      </c>
    </row>
    <row r="15" spans="1:25" x14ac:dyDescent="0.2">
      <c r="A15" s="63">
        <v>9</v>
      </c>
      <c r="B15" s="38">
        <v>33</v>
      </c>
      <c r="C15" s="38">
        <v>4.93</v>
      </c>
      <c r="D15" s="38">
        <v>28.07</v>
      </c>
      <c r="F15" s="28" t="s">
        <v>31</v>
      </c>
      <c r="G15" s="66">
        <v>-2628.1907912291799</v>
      </c>
      <c r="H15" s="28" t="s">
        <v>32</v>
      </c>
      <c r="I15" s="66">
        <v>-2628.1360661338099</v>
      </c>
      <c r="J15" s="28" t="s">
        <v>33</v>
      </c>
      <c r="K15" s="66">
        <v>-2628.14032870454</v>
      </c>
      <c r="M15" s="63">
        <v>9</v>
      </c>
      <c r="N15" s="16">
        <f t="shared" si="0"/>
        <v>34.340523145052735</v>
      </c>
      <c r="O15" s="16">
        <f t="shared" si="1"/>
        <v>2.6748040880665558</v>
      </c>
      <c r="P15" s="16">
        <f t="shared" si="2"/>
        <v>31.665719056986177</v>
      </c>
      <c r="R15" s="26">
        <f>ABS(N15-B15)</f>
        <v>1.3405231450527353</v>
      </c>
      <c r="S15" s="16">
        <f t="shared" si="4"/>
        <v>2.2551959119334439</v>
      </c>
      <c r="T15" s="16">
        <f t="shared" si="5"/>
        <v>3.5957190569861766</v>
      </c>
      <c r="V15">
        <f t="shared" si="7"/>
        <v>4.0621913486446521</v>
      </c>
      <c r="W15">
        <f t="shared" si="6"/>
        <v>45.744338984451197</v>
      </c>
      <c r="X15">
        <f t="shared" si="6"/>
        <v>12.809829201945766</v>
      </c>
    </row>
    <row r="16" spans="1:25" x14ac:dyDescent="0.2">
      <c r="A16" s="63">
        <v>10</v>
      </c>
      <c r="B16" s="38">
        <v>-5.28</v>
      </c>
      <c r="C16" s="38">
        <v>7.67</v>
      </c>
      <c r="D16" s="38">
        <v>-12.95</v>
      </c>
      <c r="F16" s="28" t="s">
        <v>34</v>
      </c>
      <c r="G16" s="66">
        <v>-1144.8534771014999</v>
      </c>
      <c r="H16" s="28" t="s">
        <v>35</v>
      </c>
      <c r="I16" s="66">
        <v>-1144.8605650566501</v>
      </c>
      <c r="J16" s="28" t="s">
        <v>36</v>
      </c>
      <c r="K16" s="66">
        <v>-1031.5287448783699</v>
      </c>
      <c r="M16" s="63">
        <v>10</v>
      </c>
      <c r="N16" s="16">
        <f t="shared" si="0"/>
        <v>-4.4477599580078655</v>
      </c>
      <c r="O16" s="16">
        <f>(I16-K16-K17)*627.50960803</f>
        <v>7.3761640932829149</v>
      </c>
      <c r="P16" s="16">
        <f>(K16+K17-G16)*627.50960803</f>
        <v>-11.823924051317533</v>
      </c>
      <c r="R16" s="26">
        <f t="shared" si="3"/>
        <v>0.83224004199213475</v>
      </c>
      <c r="S16" s="16">
        <f t="shared" si="4"/>
        <v>0.29383590671708504</v>
      </c>
      <c r="T16" s="16">
        <f t="shared" si="5"/>
        <v>1.1260759486824661</v>
      </c>
      <c r="V16">
        <f t="shared" si="7"/>
        <v>15.762122007426793</v>
      </c>
      <c r="W16">
        <f t="shared" si="6"/>
        <v>3.8309766195187098</v>
      </c>
      <c r="X16">
        <f t="shared" si="6"/>
        <v>8.6955671712931757</v>
      </c>
    </row>
    <row r="17" spans="1:24" x14ac:dyDescent="0.2">
      <c r="A17" s="63"/>
      <c r="B17" s="38"/>
      <c r="C17" s="38"/>
      <c r="D17" s="38"/>
      <c r="F17" s="28"/>
      <c r="G17" s="12"/>
      <c r="H17" s="28"/>
      <c r="I17" s="12"/>
      <c r="J17" s="28" t="s">
        <v>37</v>
      </c>
      <c r="K17" s="66">
        <v>-113.34357484147399</v>
      </c>
      <c r="M17" s="63"/>
      <c r="N17" s="16"/>
      <c r="O17" s="16"/>
      <c r="P17" s="16"/>
      <c r="R17" s="26"/>
      <c r="S17" s="16"/>
      <c r="T17" s="16"/>
    </row>
    <row r="18" spans="1:24" x14ac:dyDescent="0.2">
      <c r="A18" s="63">
        <v>11</v>
      </c>
      <c r="B18" s="38">
        <v>34.799999999999997</v>
      </c>
      <c r="C18" s="38">
        <v>89.6</v>
      </c>
      <c r="D18" s="38">
        <v>-54.8</v>
      </c>
      <c r="F18" s="28" t="s">
        <v>38</v>
      </c>
      <c r="G18" s="66">
        <v>-1250.7051832918501</v>
      </c>
      <c r="H18" s="28" t="s">
        <v>39</v>
      </c>
      <c r="I18" s="66">
        <v>-1250.6494048960701</v>
      </c>
      <c r="J18" s="28" t="s">
        <v>40</v>
      </c>
      <c r="K18" s="66">
        <v>-1250.79475798409</v>
      </c>
      <c r="M18" s="63">
        <v>11</v>
      </c>
      <c r="N18" s="16">
        <f t="shared" ref="N18:N24" si="8">(I18-G18)*627.50960803</f>
        <v>35.001479272420461</v>
      </c>
      <c r="O18" s="16">
        <f t="shared" ref="O18:O23" si="9">(I18-K18)*627.50960803</f>
        <v>91.210459289301298</v>
      </c>
      <c r="P18" s="16">
        <f t="shared" ref="P18:P23" si="10">(K18-G18)*627.50960803</f>
        <v>-56.208980016880837</v>
      </c>
      <c r="R18" s="26">
        <f t="shared" ref="R18:T24" si="11">ABS(N18-B18)</f>
        <v>0.20147927242046393</v>
      </c>
      <c r="S18" s="16">
        <f t="shared" si="11"/>
        <v>1.6104592893013034</v>
      </c>
      <c r="T18" s="16">
        <f t="shared" si="11"/>
        <v>1.4089800168808395</v>
      </c>
      <c r="V18">
        <f t="shared" ref="V18:X46" si="12">ABS(R18/B18)*100</f>
        <v>0.57896342649558608</v>
      </c>
      <c r="W18">
        <f t="shared" si="12"/>
        <v>1.7973875996666333</v>
      </c>
      <c r="X18">
        <f t="shared" si="12"/>
        <v>2.5711314176657658</v>
      </c>
    </row>
    <row r="19" spans="1:24" x14ac:dyDescent="0.2">
      <c r="A19" s="63">
        <v>12</v>
      </c>
      <c r="B19" s="38">
        <v>-0.63</v>
      </c>
      <c r="C19" s="38">
        <v>31.02</v>
      </c>
      <c r="D19" s="38">
        <v>-31.65</v>
      </c>
      <c r="F19" s="28" t="s">
        <v>41</v>
      </c>
      <c r="G19" s="66">
        <v>-1801.1184221354199</v>
      </c>
      <c r="H19" s="28" t="s">
        <v>42</v>
      </c>
      <c r="I19" s="66">
        <v>-1801.11166826569</v>
      </c>
      <c r="J19" s="28" t="s">
        <v>43</v>
      </c>
      <c r="K19" s="66">
        <v>-1801.16535255541</v>
      </c>
      <c r="M19" s="63">
        <v>12</v>
      </c>
      <c r="N19" s="16">
        <f t="shared" si="8"/>
        <v>4.2381181468898648</v>
      </c>
      <c r="O19" s="16">
        <f t="shared" si="9"/>
        <v>33.68740759954585</v>
      </c>
      <c r="P19" s="16">
        <f t="shared" si="10"/>
        <v>-29.449289452655986</v>
      </c>
      <c r="R19" s="26">
        <f t="shared" si="11"/>
        <v>4.8681181468898647</v>
      </c>
      <c r="S19" s="16">
        <f t="shared" si="11"/>
        <v>2.6674075995458502</v>
      </c>
      <c r="T19" s="16">
        <f t="shared" si="11"/>
        <v>2.2007105473440127</v>
      </c>
      <c r="V19">
        <f t="shared" si="12"/>
        <v>772.71716617299444</v>
      </c>
      <c r="W19">
        <f t="shared" si="12"/>
        <v>8.5989929063373634</v>
      </c>
      <c r="X19">
        <f t="shared" si="12"/>
        <v>6.9532718715450637</v>
      </c>
    </row>
    <row r="20" spans="1:24" x14ac:dyDescent="0.2">
      <c r="A20" s="63">
        <v>13</v>
      </c>
      <c r="B20" s="38">
        <v>22.41</v>
      </c>
      <c r="C20" s="38">
        <v>49.69</v>
      </c>
      <c r="D20" s="38">
        <v>-27.28</v>
      </c>
      <c r="F20" s="28" t="s">
        <v>44</v>
      </c>
      <c r="G20" s="66">
        <v>-1684.8291004738101</v>
      </c>
      <c r="H20" s="28" t="s">
        <v>45</v>
      </c>
      <c r="I20" s="66">
        <v>-1684.79088737867</v>
      </c>
      <c r="J20" s="28" t="s">
        <v>46</v>
      </c>
      <c r="K20" s="66">
        <v>-1684.8746037057099</v>
      </c>
      <c r="M20" s="63">
        <v>13</v>
      </c>
      <c r="N20" s="16">
        <f t="shared" si="8"/>
        <v>23.979084352919887</v>
      </c>
      <c r="O20" s="16">
        <f t="shared" si="9"/>
        <v>52.532799566479895</v>
      </c>
      <c r="P20" s="16">
        <f t="shared" si="10"/>
        <v>-28.553715213560004</v>
      </c>
      <c r="R20" s="26">
        <f t="shared" si="11"/>
        <v>1.5690843529198872</v>
      </c>
      <c r="S20" s="16">
        <f t="shared" si="11"/>
        <v>2.8427995664798971</v>
      </c>
      <c r="T20" s="16">
        <f t="shared" si="11"/>
        <v>1.2737152135600027</v>
      </c>
      <c r="V20">
        <f t="shared" si="12"/>
        <v>7.0017150955818259</v>
      </c>
      <c r="W20">
        <f t="shared" si="12"/>
        <v>5.7210697655059306</v>
      </c>
      <c r="X20">
        <f t="shared" si="12"/>
        <v>4.6690440379765494</v>
      </c>
    </row>
    <row r="21" spans="1:24" x14ac:dyDescent="0.2">
      <c r="A21" s="63">
        <v>14</v>
      </c>
      <c r="B21" s="38">
        <v>10.33</v>
      </c>
      <c r="C21" s="38">
        <v>14.46</v>
      </c>
      <c r="D21" s="38">
        <v>-4.13</v>
      </c>
      <c r="F21" s="28" t="s">
        <v>47</v>
      </c>
      <c r="G21" s="66">
        <v>-1166.19582680915</v>
      </c>
      <c r="H21" s="28" t="s">
        <v>48</v>
      </c>
      <c r="I21" s="66">
        <v>-1166.1815552231301</v>
      </c>
      <c r="J21" s="28" t="s">
        <v>49</v>
      </c>
      <c r="K21" s="66">
        <v>-1166.20437576884</v>
      </c>
      <c r="M21" s="63">
        <v>14</v>
      </c>
      <c r="N21" s="16">
        <f t="shared" si="8"/>
        <v>8.9555573493507143</v>
      </c>
      <c r="O21" s="16">
        <f t="shared" si="9"/>
        <v>14.320111693462167</v>
      </c>
      <c r="P21" s="16">
        <f t="shared" si="10"/>
        <v>-5.3645543441114532</v>
      </c>
      <c r="R21" s="26">
        <f t="shared" si="11"/>
        <v>1.3744426506492857</v>
      </c>
      <c r="S21" s="16">
        <f t="shared" si="11"/>
        <v>0.13988830653783424</v>
      </c>
      <c r="T21" s="16">
        <f t="shared" si="11"/>
        <v>1.2345543441114533</v>
      </c>
      <c r="V21">
        <f t="shared" si="12"/>
        <v>13.305349957882729</v>
      </c>
      <c r="W21">
        <f t="shared" si="12"/>
        <v>0.96741567453550636</v>
      </c>
      <c r="X21">
        <f t="shared" si="12"/>
        <v>29.892357000277318</v>
      </c>
    </row>
    <row r="22" spans="1:24" x14ac:dyDescent="0.2">
      <c r="A22" s="63">
        <v>15</v>
      </c>
      <c r="B22" s="38">
        <v>20.27</v>
      </c>
      <c r="C22" s="38">
        <v>77.23</v>
      </c>
      <c r="D22" s="38">
        <v>-56.96</v>
      </c>
      <c r="F22" s="28" t="s">
        <v>50</v>
      </c>
      <c r="G22" s="66">
        <v>-990.26270826708196</v>
      </c>
      <c r="H22" s="28" t="s">
        <v>51</v>
      </c>
      <c r="I22" s="66">
        <v>-990.23102494456703</v>
      </c>
      <c r="J22" s="28" t="s">
        <v>52</v>
      </c>
      <c r="K22" s="66">
        <v>-990.36209794767296</v>
      </c>
      <c r="M22" s="63">
        <v>15</v>
      </c>
      <c r="N22" s="16">
        <f t="shared" si="8"/>
        <v>19.881589292435979</v>
      </c>
      <c r="O22" s="16">
        <f t="shared" si="9"/>
        <v>82.249568802322926</v>
      </c>
      <c r="P22" s="16">
        <f t="shared" si="10"/>
        <v>-62.36797950988695</v>
      </c>
      <c r="R22" s="26">
        <f t="shared" si="11"/>
        <v>0.38841070756402019</v>
      </c>
      <c r="S22" s="16">
        <f t="shared" si="11"/>
        <v>5.0195688023229224</v>
      </c>
      <c r="T22" s="16">
        <f t="shared" si="11"/>
        <v>5.4079795098869496</v>
      </c>
      <c r="V22">
        <f t="shared" si="12"/>
        <v>1.91618503978303</v>
      </c>
      <c r="W22">
        <f t="shared" si="12"/>
        <v>6.4995064124341866</v>
      </c>
      <c r="X22">
        <f t="shared" si="12"/>
        <v>9.4943460496610772</v>
      </c>
    </row>
    <row r="23" spans="1:24" x14ac:dyDescent="0.2">
      <c r="A23" s="63">
        <v>16</v>
      </c>
      <c r="B23" s="38">
        <v>34.22</v>
      </c>
      <c r="C23" s="38">
        <v>55.4</v>
      </c>
      <c r="D23" s="38">
        <v>-21.18</v>
      </c>
      <c r="F23" s="29" t="s">
        <v>53</v>
      </c>
      <c r="G23" s="66">
        <v>-514.82967653945195</v>
      </c>
      <c r="H23" s="28" t="s">
        <v>54</v>
      </c>
      <c r="I23" s="66">
        <v>-514.77796355830299</v>
      </c>
      <c r="J23" s="28" t="s">
        <v>55</v>
      </c>
      <c r="K23" s="66">
        <v>-514.869527838507</v>
      </c>
      <c r="M23" s="63">
        <v>16</v>
      </c>
      <c r="N23" s="16">
        <f t="shared" si="8"/>
        <v>32.450392530850884</v>
      </c>
      <c r="O23" s="16">
        <f t="shared" si="9"/>
        <v>57.45746558036808</v>
      </c>
      <c r="P23" s="16">
        <f t="shared" si="10"/>
        <v>-25.007073049517199</v>
      </c>
      <c r="R23" s="26">
        <f t="shared" si="11"/>
        <v>1.7696074691491148</v>
      </c>
      <c r="S23" s="16">
        <f t="shared" si="11"/>
        <v>2.0574655803680812</v>
      </c>
      <c r="T23" s="16">
        <f t="shared" si="11"/>
        <v>3.8270730495171996</v>
      </c>
      <c r="V23">
        <f t="shared" si="12"/>
        <v>5.1712667128846137</v>
      </c>
      <c r="W23">
        <f t="shared" si="12"/>
        <v>3.7138367876680163</v>
      </c>
      <c r="X23">
        <f t="shared" si="12"/>
        <v>18.069277854188854</v>
      </c>
    </row>
    <row r="24" spans="1:24" x14ac:dyDescent="0.2">
      <c r="A24" s="63">
        <v>17</v>
      </c>
      <c r="B24" s="38">
        <v>21.48</v>
      </c>
      <c r="C24" s="38">
        <v>35.47</v>
      </c>
      <c r="D24" s="38">
        <v>-13.99</v>
      </c>
      <c r="F24" s="28" t="s">
        <v>56</v>
      </c>
      <c r="G24" s="66">
        <v>-4995.1430396289898</v>
      </c>
      <c r="H24" s="28" t="s">
        <v>57</v>
      </c>
      <c r="I24" s="66">
        <v>-4995.1041370575304</v>
      </c>
      <c r="J24" s="28" t="s">
        <v>58</v>
      </c>
      <c r="K24" s="66">
        <v>-4416.1760044729299</v>
      </c>
      <c r="M24" s="63">
        <v>17</v>
      </c>
      <c r="N24" s="16">
        <f t="shared" si="8"/>
        <v>24.41173736784884</v>
      </c>
      <c r="O24" s="16">
        <f>(I24-K24-K25)*627.50960803</f>
        <v>32.99788607672027</v>
      </c>
      <c r="P24" s="16">
        <f>(K24+K25-G24)*627.50960803</f>
        <v>-8.5861487087287482</v>
      </c>
      <c r="R24" s="26">
        <f t="shared" si="11"/>
        <v>2.9317373678488394</v>
      </c>
      <c r="S24" s="16">
        <f t="shared" si="11"/>
        <v>2.4721139232797285</v>
      </c>
      <c r="T24" s="16">
        <f t="shared" si="11"/>
        <v>5.403851291271252</v>
      </c>
      <c r="V24">
        <f t="shared" si="12"/>
        <v>13.648684207862379</v>
      </c>
      <c r="W24">
        <f t="shared" si="12"/>
        <v>6.9695909875380009</v>
      </c>
      <c r="X24">
        <f t="shared" si="12"/>
        <v>38.626528172060418</v>
      </c>
    </row>
    <row r="25" spans="1:24" x14ac:dyDescent="0.2">
      <c r="A25" s="63"/>
      <c r="B25" s="38"/>
      <c r="C25" s="38"/>
      <c r="D25" s="38"/>
      <c r="F25" s="28"/>
      <c r="G25" s="12"/>
      <c r="H25" s="28"/>
      <c r="I25" s="12"/>
      <c r="J25" s="28" t="s">
        <v>59</v>
      </c>
      <c r="K25" s="66">
        <v>-578.98071805206496</v>
      </c>
      <c r="M25" s="63"/>
      <c r="N25" s="16"/>
      <c r="O25" s="16"/>
      <c r="P25" s="16"/>
      <c r="R25" s="26"/>
      <c r="S25" s="16"/>
      <c r="T25" s="16"/>
    </row>
    <row r="26" spans="1:24" x14ac:dyDescent="0.2">
      <c r="A26" s="63">
        <v>18</v>
      </c>
      <c r="B26" s="38">
        <v>25.34</v>
      </c>
      <c r="C26" s="38">
        <v>36.049999999999997</v>
      </c>
      <c r="D26" s="38">
        <v>-10.72</v>
      </c>
      <c r="F26" s="28" t="s">
        <v>60</v>
      </c>
      <c r="G26" s="66">
        <v>-2718.77731004713</v>
      </c>
      <c r="H26" s="28" t="s">
        <v>61</v>
      </c>
      <c r="I26" s="66">
        <v>-2718.7313806358702</v>
      </c>
      <c r="J26" s="28" t="s">
        <v>62</v>
      </c>
      <c r="K26" s="66">
        <v>-2139.8060584731602</v>
      </c>
      <c r="M26" s="63">
        <v>18</v>
      </c>
      <c r="N26" s="16">
        <f>(I26-G26)*627.50960803</f>
        <v>28.821146856653783</v>
      </c>
      <c r="O26" s="16">
        <f>(I26-K26-K27)*627.50960803</f>
        <v>34.761452815592065</v>
      </c>
      <c r="P26" s="16">
        <f>(K26+K27-G26)*627.50960803</f>
        <v>-5.9403059587956033</v>
      </c>
      <c r="R26" s="26">
        <f>ABS(N26-B26)</f>
        <v>3.4811468566537833</v>
      </c>
      <c r="S26" s="16">
        <f>ABS(O26-C26)</f>
        <v>1.2885471844079319</v>
      </c>
      <c r="T26" s="16">
        <f>ABS(P26-D26)</f>
        <v>4.7796940412043973</v>
      </c>
      <c r="V26">
        <f t="shared" si="12"/>
        <v>13.737753972587937</v>
      </c>
      <c r="W26">
        <f t="shared" si="12"/>
        <v>3.5743333825462749</v>
      </c>
      <c r="X26">
        <f t="shared" si="12"/>
        <v>44.586698145563403</v>
      </c>
    </row>
    <row r="27" spans="1:24" x14ac:dyDescent="0.2">
      <c r="A27" s="63"/>
      <c r="B27" s="38"/>
      <c r="C27" s="38"/>
      <c r="D27" s="38"/>
      <c r="F27" s="28"/>
      <c r="G27" s="12"/>
      <c r="H27" s="28"/>
      <c r="I27" s="12"/>
      <c r="J27" s="28" t="s">
        <v>59</v>
      </c>
      <c r="K27" s="66">
        <v>-578.98071805206496</v>
      </c>
      <c r="M27" s="63"/>
      <c r="N27" s="16"/>
      <c r="O27" s="16"/>
      <c r="P27" s="16"/>
      <c r="R27" s="26"/>
      <c r="S27" s="16"/>
      <c r="T27" s="16"/>
    </row>
    <row r="28" spans="1:24" x14ac:dyDescent="0.2">
      <c r="A28" s="63">
        <v>19</v>
      </c>
      <c r="B28" s="38">
        <v>12.27</v>
      </c>
      <c r="C28" s="38">
        <v>35.81</v>
      </c>
      <c r="D28" s="38">
        <v>-23.54</v>
      </c>
      <c r="F28" s="28" t="s">
        <v>63</v>
      </c>
      <c r="G28" s="66">
        <v>-4993.8859304397301</v>
      </c>
      <c r="H28" s="28" t="s">
        <v>64</v>
      </c>
      <c r="I28" s="66">
        <v>-4993.8651224414398</v>
      </c>
      <c r="J28" s="28" t="s">
        <v>65</v>
      </c>
      <c r="K28" s="66">
        <v>-4414.9376326188603</v>
      </c>
      <c r="M28" s="63">
        <v>19</v>
      </c>
      <c r="N28" s="16">
        <f>(I28-G28)*627.50960803</f>
        <v>13.057218851076167</v>
      </c>
      <c r="O28" s="16">
        <f>(I28-K28-K29)*627.50960803</f>
        <v>33.401225420584652</v>
      </c>
      <c r="P28" s="16">
        <f>(K28+K29-G28)*627.50960803</f>
        <v>-20.344006569365803</v>
      </c>
      <c r="R28" s="26">
        <f>ABS(N28-B28)</f>
        <v>0.78721885107616707</v>
      </c>
      <c r="S28" s="16">
        <f>ABS(O28-C28)</f>
        <v>2.4087745794153506</v>
      </c>
      <c r="T28" s="16">
        <f>ABS(P28-D28)</f>
        <v>3.1959934306341964</v>
      </c>
      <c r="V28">
        <f t="shared" si="12"/>
        <v>6.4158015572629763</v>
      </c>
      <c r="W28">
        <f t="shared" si="12"/>
        <v>6.7265416906320876</v>
      </c>
      <c r="X28">
        <f t="shared" si="12"/>
        <v>13.576862492073902</v>
      </c>
    </row>
    <row r="29" spans="1:24" x14ac:dyDescent="0.2">
      <c r="A29" s="63"/>
      <c r="B29" s="38"/>
      <c r="C29" s="38"/>
      <c r="D29" s="38"/>
      <c r="F29" s="28"/>
      <c r="G29" s="12"/>
      <c r="H29" s="28"/>
      <c r="I29" s="12"/>
      <c r="J29" s="28" t="s">
        <v>59</v>
      </c>
      <c r="K29" s="66">
        <v>-578.98071805206496</v>
      </c>
      <c r="M29" s="63"/>
      <c r="N29" s="16"/>
      <c r="O29" s="16"/>
      <c r="P29" s="16"/>
      <c r="R29" s="26"/>
      <c r="S29" s="16"/>
      <c r="T29" s="16"/>
    </row>
    <row r="30" spans="1:24" x14ac:dyDescent="0.2">
      <c r="A30" s="63">
        <v>20</v>
      </c>
      <c r="B30" s="38">
        <v>13.36</v>
      </c>
      <c r="C30" s="38">
        <v>37.72</v>
      </c>
      <c r="D30" s="38">
        <v>-24.36</v>
      </c>
      <c r="F30" s="28" t="s">
        <v>66</v>
      </c>
      <c r="G30" s="66">
        <v>-2717.5124387609499</v>
      </c>
      <c r="H30" s="28" t="s">
        <v>67</v>
      </c>
      <c r="I30" s="66">
        <v>-2717.4922135382499</v>
      </c>
      <c r="J30" s="28" t="s">
        <v>68</v>
      </c>
      <c r="K30" s="66">
        <v>-2138.56758732148</v>
      </c>
      <c r="M30" s="63">
        <v>20</v>
      </c>
      <c r="N30" s="16">
        <f>(I30-G30)*627.50960803</f>
        <v>12.691521568791261</v>
      </c>
      <c r="O30" s="16">
        <f>(I30-K30-K29)*627.50960803</f>
        <v>35.198165579706561</v>
      </c>
      <c r="P30" s="16">
        <f>(K30+K31-G30)*627.50960803</f>
        <v>-22.506644011057979</v>
      </c>
      <c r="R30" s="26">
        <f>ABS(N30-B30)</f>
        <v>0.6684784312087384</v>
      </c>
      <c r="S30" s="16">
        <f>ABS(O30-C30)</f>
        <v>2.5218344202934375</v>
      </c>
      <c r="T30" s="16">
        <f>ABS(P30-D30)</f>
        <v>1.8533559889420204</v>
      </c>
      <c r="V30">
        <f t="shared" si="12"/>
        <v>5.0035810719216949</v>
      </c>
      <c r="W30">
        <f t="shared" si="12"/>
        <v>6.6856691948394431</v>
      </c>
      <c r="X30">
        <f t="shared" si="12"/>
        <v>7.6081937148687206</v>
      </c>
    </row>
    <row r="31" spans="1:24" x14ac:dyDescent="0.2">
      <c r="A31" s="63"/>
      <c r="B31" s="38"/>
      <c r="C31" s="38"/>
      <c r="D31" s="38"/>
      <c r="F31" s="28"/>
      <c r="G31" s="12"/>
      <c r="H31" s="28"/>
      <c r="I31" s="12"/>
      <c r="J31" s="28" t="s">
        <v>59</v>
      </c>
      <c r="K31" s="66">
        <v>-578.98071805206496</v>
      </c>
      <c r="M31" s="63"/>
      <c r="N31" s="16"/>
      <c r="O31" s="16"/>
      <c r="P31" s="16"/>
      <c r="R31" s="26"/>
      <c r="S31" s="16"/>
      <c r="T31" s="16"/>
    </row>
    <row r="32" spans="1:24" x14ac:dyDescent="0.2">
      <c r="A32" s="63">
        <v>21</v>
      </c>
      <c r="B32" s="38">
        <v>9.18</v>
      </c>
      <c r="C32" s="38">
        <v>9.1999999999999993</v>
      </c>
      <c r="D32" s="38">
        <v>-0.02</v>
      </c>
      <c r="F32" s="28" t="s">
        <v>69</v>
      </c>
      <c r="G32" s="66">
        <v>-712.57240992639697</v>
      </c>
      <c r="H32" s="28" t="s">
        <v>70</v>
      </c>
      <c r="I32" s="66">
        <v>-712.55819148462501</v>
      </c>
      <c r="J32" s="28" t="s">
        <v>71</v>
      </c>
      <c r="K32" s="66">
        <v>-712.57241561798196</v>
      </c>
      <c r="M32" s="63">
        <v>21</v>
      </c>
      <c r="N32" s="16">
        <f t="shared" ref="N32:N46" si="13">(I32-G32)*627.50960803</f>
        <v>8.9222088231194192</v>
      </c>
      <c r="O32" s="16">
        <f t="shared" ref="O32:O45" si="14">(I32-K32)*627.50960803</f>
        <v>8.9257803473844337</v>
      </c>
      <c r="P32" s="16">
        <f t="shared" ref="P32:P45" si="15">(K32-G32)*627.50960803</f>
        <v>-3.5715242650141135E-3</v>
      </c>
      <c r="R32" s="26">
        <f t="shared" ref="R32:R46" si="16">ABS(N32-B32)</f>
        <v>0.25779117688058051</v>
      </c>
      <c r="S32" s="16">
        <f t="shared" ref="S32:S46" si="17">ABS(O32-C32)</f>
        <v>0.27421965261556558</v>
      </c>
      <c r="T32" s="16">
        <f t="shared" ref="T32:T46" si="18">ABS(P32-D32)</f>
        <v>1.6428475734985886E-2</v>
      </c>
      <c r="V32">
        <f t="shared" si="12"/>
        <v>2.8081827546904194</v>
      </c>
      <c r="W32">
        <f t="shared" si="12"/>
        <v>2.9806483979952785</v>
      </c>
      <c r="X32">
        <f t="shared" si="12"/>
        <v>82.142378674929432</v>
      </c>
    </row>
    <row r="33" spans="1:24" x14ac:dyDescent="0.2">
      <c r="A33" s="63">
        <v>22</v>
      </c>
      <c r="B33" s="38">
        <v>14.3</v>
      </c>
      <c r="C33" s="38">
        <v>29.05</v>
      </c>
      <c r="D33" s="38">
        <v>-14.75</v>
      </c>
      <c r="F33" s="28" t="s">
        <v>72</v>
      </c>
      <c r="G33" s="66">
        <v>-963.29538668339501</v>
      </c>
      <c r="H33" s="28" t="s">
        <v>73</v>
      </c>
      <c r="I33" s="66">
        <v>-963.26987081578397</v>
      </c>
      <c r="J33" s="28" t="s">
        <v>74</v>
      </c>
      <c r="K33" s="66">
        <v>-963.31620658979898</v>
      </c>
      <c r="M33" s="63">
        <v>22</v>
      </c>
      <c r="N33" s="16">
        <f t="shared" si="13"/>
        <v>16.011452083145368</v>
      </c>
      <c r="O33" s="16">
        <f t="shared" si="14"/>
        <v>29.076143389923001</v>
      </c>
      <c r="P33" s="16">
        <f t="shared" si="15"/>
        <v>-13.064691306777631</v>
      </c>
      <c r="R33" s="26">
        <f t="shared" si="16"/>
        <v>1.7114520831453675</v>
      </c>
      <c r="S33" s="16">
        <f t="shared" si="17"/>
        <v>2.6143389922999916E-2</v>
      </c>
      <c r="T33" s="16">
        <f t="shared" si="18"/>
        <v>1.6853086932223693</v>
      </c>
      <c r="V33">
        <f t="shared" si="12"/>
        <v>11.96819638563194</v>
      </c>
      <c r="W33">
        <f t="shared" si="12"/>
        <v>8.9994457566264771E-2</v>
      </c>
      <c r="X33">
        <f t="shared" si="12"/>
        <v>11.425821648965217</v>
      </c>
    </row>
    <row r="34" spans="1:24" x14ac:dyDescent="0.2">
      <c r="A34" s="63">
        <v>23</v>
      </c>
      <c r="B34" s="38">
        <v>30.71</v>
      </c>
      <c r="C34" s="38">
        <v>21.19</v>
      </c>
      <c r="D34" s="38">
        <v>9.52</v>
      </c>
      <c r="F34" s="28" t="s">
        <v>75</v>
      </c>
      <c r="G34" s="66">
        <v>-1014.69877257953</v>
      </c>
      <c r="H34" s="28" t="s">
        <v>76</v>
      </c>
      <c r="I34" s="66">
        <v>-1014.64621878196</v>
      </c>
      <c r="J34" s="28" t="s">
        <v>77</v>
      </c>
      <c r="K34" s="66">
        <v>-1014.68479041558</v>
      </c>
      <c r="M34" s="63">
        <v>23</v>
      </c>
      <c r="N34" s="16">
        <f t="shared" si="13"/>
        <v>32.97801291363804</v>
      </c>
      <c r="O34" s="16">
        <f t="shared" si="14"/>
        <v>24.204070693959725</v>
      </c>
      <c r="P34" s="16">
        <f t="shared" si="15"/>
        <v>8.7739422196783181</v>
      </c>
      <c r="R34" s="26">
        <f t="shared" ref="R34:S36" si="19">ABS(N34-B34)</f>
        <v>2.2680129136380387</v>
      </c>
      <c r="S34" s="16">
        <f t="shared" si="19"/>
        <v>3.0140706939597237</v>
      </c>
      <c r="T34" s="16">
        <f t="shared" si="18"/>
        <v>0.74605778032168146</v>
      </c>
      <c r="V34">
        <f t="shared" si="12"/>
        <v>7.3852585921134448</v>
      </c>
      <c r="W34">
        <f t="shared" si="12"/>
        <v>14.224024039451265</v>
      </c>
      <c r="X34">
        <f t="shared" si="12"/>
        <v>7.8367413899336293</v>
      </c>
    </row>
    <row r="35" spans="1:24" x14ac:dyDescent="0.2">
      <c r="A35" s="63">
        <v>24</v>
      </c>
      <c r="B35" s="38">
        <v>2.87</v>
      </c>
      <c r="C35" s="38">
        <v>16.96</v>
      </c>
      <c r="D35" s="38">
        <v>-14.1</v>
      </c>
      <c r="F35" s="28" t="s">
        <v>78</v>
      </c>
      <c r="G35" s="66">
        <v>-2268.7529080223198</v>
      </c>
      <c r="H35" s="28" t="s">
        <v>79</v>
      </c>
      <c r="I35" s="66">
        <v>-2268.74801097728</v>
      </c>
      <c r="J35" s="28" t="s">
        <v>80</v>
      </c>
      <c r="K35" s="66">
        <v>-2268.7769240246598</v>
      </c>
      <c r="M35" s="63">
        <v>24</v>
      </c>
      <c r="N35" s="16">
        <f t="shared" si="13"/>
        <v>3.0729428134285075</v>
      </c>
      <c r="O35" s="16">
        <f t="shared" si="14"/>
        <v>18.143215028234845</v>
      </c>
      <c r="P35" s="16">
        <f t="shared" si="15"/>
        <v>-15.070272214806337</v>
      </c>
      <c r="R35" s="26">
        <f t="shared" si="19"/>
        <v>0.2029428134285074</v>
      </c>
      <c r="S35" s="16">
        <f t="shared" si="19"/>
        <v>1.1832150282348444</v>
      </c>
      <c r="T35" s="16">
        <f t="shared" si="18"/>
        <v>0.97027221480633763</v>
      </c>
      <c r="V35">
        <f t="shared" si="12"/>
        <v>7.0711781682406754</v>
      </c>
      <c r="W35">
        <f t="shared" si="12"/>
        <v>6.9765037042148839</v>
      </c>
      <c r="X35">
        <f t="shared" si="12"/>
        <v>6.8813632255768624</v>
      </c>
    </row>
    <row r="36" spans="1:24" x14ac:dyDescent="0.2">
      <c r="A36" s="63">
        <v>25</v>
      </c>
      <c r="B36" s="38">
        <v>2.66</v>
      </c>
      <c r="C36" s="38">
        <v>12.01</v>
      </c>
      <c r="D36" s="38">
        <v>-9.35</v>
      </c>
      <c r="F36" s="28" t="s">
        <v>81</v>
      </c>
      <c r="G36" s="66">
        <v>-2194.9281091156899</v>
      </c>
      <c r="H36" s="28" t="s">
        <v>82</v>
      </c>
      <c r="I36" s="66">
        <v>-2194.9221365942499</v>
      </c>
      <c r="J36" s="28" t="s">
        <v>83</v>
      </c>
      <c r="K36" s="66">
        <v>-2194.94399718151</v>
      </c>
      <c r="M36" s="63">
        <v>25</v>
      </c>
      <c r="N36" s="16">
        <f t="shared" si="13"/>
        <v>3.7478145878099953</v>
      </c>
      <c r="O36" s="16">
        <f t="shared" si="14"/>
        <v>13.717728542895619</v>
      </c>
      <c r="P36" s="16">
        <f t="shared" si="15"/>
        <v>-9.9699139550856248</v>
      </c>
      <c r="R36" s="26">
        <f t="shared" si="19"/>
        <v>1.0878145878099952</v>
      </c>
      <c r="S36" s="16">
        <f t="shared" si="19"/>
        <v>1.7077285428956195</v>
      </c>
      <c r="T36" s="16">
        <f t="shared" si="18"/>
        <v>0.61991395508562519</v>
      </c>
      <c r="V36">
        <f t="shared" si="12"/>
        <v>40.895285256014851</v>
      </c>
      <c r="W36">
        <f t="shared" si="12"/>
        <v>14.21922183926411</v>
      </c>
      <c r="X36">
        <f t="shared" si="12"/>
        <v>6.6300957763168462</v>
      </c>
    </row>
    <row r="37" spans="1:24" x14ac:dyDescent="0.2">
      <c r="A37" s="63">
        <v>26</v>
      </c>
      <c r="B37" s="38">
        <v>25.39</v>
      </c>
      <c r="C37" s="38">
        <v>0.19</v>
      </c>
      <c r="D37" s="38">
        <v>25.2</v>
      </c>
      <c r="F37" s="28" t="s">
        <v>84</v>
      </c>
      <c r="G37" s="66">
        <v>-1128.6162779766701</v>
      </c>
      <c r="H37" s="28" t="s">
        <v>85</v>
      </c>
      <c r="I37" s="66">
        <v>-1128.57470568235</v>
      </c>
      <c r="J37" s="28" t="s">
        <v>86</v>
      </c>
      <c r="K37" s="66">
        <v>-1128.5749165500799</v>
      </c>
      <c r="M37" s="63">
        <v>26</v>
      </c>
      <c r="N37" s="16">
        <f t="shared" si="13"/>
        <v>26.087014113698846</v>
      </c>
      <c r="O37" s="16">
        <f t="shared" si="14"/>
        <v>0.13232152656552837</v>
      </c>
      <c r="P37" s="16">
        <f t="shared" si="15"/>
        <v>25.954692587133316</v>
      </c>
      <c r="R37" s="26">
        <f t="shared" si="16"/>
        <v>0.69701411369884525</v>
      </c>
      <c r="S37" s="16">
        <f t="shared" si="17"/>
        <v>5.7678473434471633E-2</v>
      </c>
      <c r="T37" s="16">
        <f t="shared" si="18"/>
        <v>0.75469258713331655</v>
      </c>
      <c r="V37">
        <f t="shared" si="12"/>
        <v>2.7452308534810759</v>
      </c>
      <c r="W37">
        <f t="shared" si="12"/>
        <v>30.357091281300857</v>
      </c>
      <c r="X37">
        <f t="shared" si="12"/>
        <v>2.9948118537036374</v>
      </c>
    </row>
    <row r="38" spans="1:24" x14ac:dyDescent="0.2">
      <c r="A38" s="63">
        <v>27</v>
      </c>
      <c r="B38" s="38">
        <v>13.76</v>
      </c>
      <c r="C38" s="38">
        <v>2.39</v>
      </c>
      <c r="D38" s="38">
        <v>11.37</v>
      </c>
      <c r="F38" s="28" t="s">
        <v>87</v>
      </c>
      <c r="G38" s="66">
        <v>-1210.65083685435</v>
      </c>
      <c r="H38" s="28" t="s">
        <v>88</v>
      </c>
      <c r="I38" s="66">
        <v>-1210.63034131052</v>
      </c>
      <c r="J38" s="28" t="s">
        <v>89</v>
      </c>
      <c r="K38" s="66">
        <v>-1210.6345558237799</v>
      </c>
      <c r="M38" s="63">
        <v>27</v>
      </c>
      <c r="N38" s="16">
        <f t="shared" si="13"/>
        <v>12.861150675166273</v>
      </c>
      <c r="O38" s="16">
        <f t="shared" si="14"/>
        <v>2.644647563799214</v>
      </c>
      <c r="P38" s="16">
        <f t="shared" si="15"/>
        <v>10.216503111367061</v>
      </c>
      <c r="R38" s="26">
        <f t="shared" si="16"/>
        <v>0.89884932483372637</v>
      </c>
      <c r="S38" s="16">
        <f t="shared" si="17"/>
        <v>0.25464756379921383</v>
      </c>
      <c r="T38" s="16">
        <f t="shared" si="18"/>
        <v>1.1534968886329384</v>
      </c>
      <c r="V38">
        <f t="shared" si="12"/>
        <v>6.5323352095474299</v>
      </c>
      <c r="W38">
        <f t="shared" si="12"/>
        <v>10.654709782393883</v>
      </c>
      <c r="X38">
        <f t="shared" si="12"/>
        <v>10.145091368803328</v>
      </c>
    </row>
    <row r="39" spans="1:24" x14ac:dyDescent="0.2">
      <c r="A39" s="63">
        <v>28</v>
      </c>
      <c r="B39" s="38">
        <v>29.06</v>
      </c>
      <c r="C39" s="38">
        <v>16.63</v>
      </c>
      <c r="D39" s="38">
        <v>12.43</v>
      </c>
      <c r="F39" s="28" t="s">
        <v>90</v>
      </c>
      <c r="G39" s="66">
        <v>-1656.9995972231</v>
      </c>
      <c r="H39" s="28" t="s">
        <v>91</v>
      </c>
      <c r="I39" s="66">
        <v>-1656.9526435206101</v>
      </c>
      <c r="J39" s="28" t="s">
        <v>92</v>
      </c>
      <c r="K39" s="66">
        <v>-1656.97960894825</v>
      </c>
      <c r="M39" s="63">
        <v>28</v>
      </c>
      <c r="N39" s="16">
        <f t="shared" si="13"/>
        <v>29.463899444977276</v>
      </c>
      <c r="O39" s="16">
        <f t="shared" si="14"/>
        <v>16.921064928662197</v>
      </c>
      <c r="P39" s="16">
        <f t="shared" si="15"/>
        <v>12.542834516315079</v>
      </c>
      <c r="R39" s="26">
        <f>ABS(N39-B39)</f>
        <v>0.40389944497727726</v>
      </c>
      <c r="S39" s="16">
        <f>ABS(O39-C39)</f>
        <v>0.29106492866219824</v>
      </c>
      <c r="T39" s="16">
        <f>ABS(P39-D39)</f>
        <v>0.11283451631507901</v>
      </c>
      <c r="V39">
        <f t="shared" si="12"/>
        <v>1.3898810907683321</v>
      </c>
      <c r="W39">
        <f t="shared" si="12"/>
        <v>1.7502401001936154</v>
      </c>
      <c r="X39">
        <f t="shared" si="12"/>
        <v>0.90775958419210789</v>
      </c>
    </row>
    <row r="40" spans="1:24" x14ac:dyDescent="0.2">
      <c r="A40" s="63">
        <v>29</v>
      </c>
      <c r="B40" s="38">
        <v>14.95</v>
      </c>
      <c r="C40" s="38">
        <v>30.89</v>
      </c>
      <c r="D40" s="38">
        <v>-15.93</v>
      </c>
      <c r="F40" s="28" t="s">
        <v>93</v>
      </c>
      <c r="G40" s="66">
        <v>-1658.1731196184801</v>
      </c>
      <c r="H40" s="28" t="s">
        <v>94</v>
      </c>
      <c r="I40" s="68">
        <v>-1658.1504470935499</v>
      </c>
      <c r="J40" s="28" t="s">
        <v>95</v>
      </c>
      <c r="K40" s="66">
        <v>-1658.19947763041</v>
      </c>
      <c r="M40" s="63">
        <v>29</v>
      </c>
      <c r="N40" s="16">
        <f t="shared" si="13"/>
        <v>14.22722723197387</v>
      </c>
      <c r="O40" s="16">
        <f t="shared" si="14"/>
        <v>30.767132966564855</v>
      </c>
      <c r="P40" s="16">
        <f t="shared" si="15"/>
        <v>-16.539905734590985</v>
      </c>
      <c r="R40" s="26">
        <f t="shared" si="16"/>
        <v>0.72277276802612889</v>
      </c>
      <c r="S40" s="16">
        <f t="shared" si="17"/>
        <v>0.1228670334351456</v>
      </c>
      <c r="T40" s="16">
        <f t="shared" si="18"/>
        <v>0.60990573459098485</v>
      </c>
      <c r="V40">
        <f t="shared" si="12"/>
        <v>4.8346004550242743</v>
      </c>
      <c r="W40">
        <f t="shared" si="12"/>
        <v>0.39775666375896923</v>
      </c>
      <c r="X40">
        <f t="shared" si="12"/>
        <v>3.8286612340928117</v>
      </c>
    </row>
    <row r="41" spans="1:24" x14ac:dyDescent="0.2">
      <c r="A41" s="63">
        <v>30</v>
      </c>
      <c r="B41" s="38">
        <v>9.8800000000000008</v>
      </c>
      <c r="C41" s="38">
        <v>17.22</v>
      </c>
      <c r="D41" s="38">
        <v>-7.34</v>
      </c>
      <c r="F41" s="28" t="s">
        <v>96</v>
      </c>
      <c r="G41" s="66">
        <v>-1064.48329432573</v>
      </c>
      <c r="H41" s="28" t="s">
        <v>97</v>
      </c>
      <c r="I41" s="66">
        <v>-1064.46903626521</v>
      </c>
      <c r="J41" s="28" t="s">
        <v>98</v>
      </c>
      <c r="K41" s="66">
        <v>-1064.49780795112</v>
      </c>
      <c r="M41" s="63">
        <v>30</v>
      </c>
      <c r="N41" s="16">
        <f t="shared" si="13"/>
        <v>8.9470699681595658</v>
      </c>
      <c r="O41" s="16">
        <f t="shared" si="14"/>
        <v>18.054509347738438</v>
      </c>
      <c r="P41" s="16">
        <f t="shared" si="15"/>
        <v>-9.1074393795788726</v>
      </c>
      <c r="R41" s="26">
        <f t="shared" si="16"/>
        <v>0.93293003184043499</v>
      </c>
      <c r="S41" s="16">
        <f t="shared" si="17"/>
        <v>0.83450934773843954</v>
      </c>
      <c r="T41" s="16">
        <f t="shared" si="18"/>
        <v>1.7674393795788728</v>
      </c>
      <c r="V41">
        <f t="shared" si="12"/>
        <v>9.4426116583039974</v>
      </c>
      <c r="W41">
        <f t="shared" si="12"/>
        <v>4.8461634595728196</v>
      </c>
      <c r="X41">
        <f t="shared" si="12"/>
        <v>24.079555580093633</v>
      </c>
    </row>
    <row r="42" spans="1:24" x14ac:dyDescent="0.2">
      <c r="A42" s="63">
        <v>31</v>
      </c>
      <c r="B42" s="38">
        <v>3.25</v>
      </c>
      <c r="C42" s="38">
        <v>13.34</v>
      </c>
      <c r="D42" s="38">
        <v>-10.08</v>
      </c>
      <c r="F42" s="28" t="s">
        <v>99</v>
      </c>
      <c r="G42" s="66">
        <v>-1064.48329432573</v>
      </c>
      <c r="H42" s="28" t="s">
        <v>100</v>
      </c>
      <c r="I42" s="66">
        <v>-1064.47648789903</v>
      </c>
      <c r="J42" s="28" t="s">
        <v>101</v>
      </c>
      <c r="K42" s="66">
        <v>-1064.49478332641</v>
      </c>
      <c r="M42" s="63">
        <v>31</v>
      </c>
      <c r="N42" s="16">
        <f t="shared" si="13"/>
        <v>4.2710981505990571</v>
      </c>
      <c r="O42" s="16">
        <f t="shared" si="14"/>
        <v>11.480556463998575</v>
      </c>
      <c r="P42" s="16">
        <f t="shared" si="15"/>
        <v>-7.2094583133995176</v>
      </c>
      <c r="R42" s="26">
        <f t="shared" si="16"/>
        <v>1.0210981505990571</v>
      </c>
      <c r="S42" s="16">
        <f t="shared" si="17"/>
        <v>1.8594435360014252</v>
      </c>
      <c r="T42" s="16">
        <f t="shared" si="18"/>
        <v>2.8705416866004825</v>
      </c>
      <c r="V42">
        <f t="shared" si="12"/>
        <v>31.418404633817143</v>
      </c>
      <c r="W42">
        <f t="shared" si="12"/>
        <v>13.938857091464957</v>
      </c>
      <c r="X42">
        <f t="shared" si="12"/>
        <v>28.477596097227011</v>
      </c>
    </row>
    <row r="43" spans="1:24" x14ac:dyDescent="0.2">
      <c r="A43" s="63">
        <v>32</v>
      </c>
      <c r="B43" s="38">
        <v>19.16</v>
      </c>
      <c r="C43" s="38">
        <v>64.569999999999993</v>
      </c>
      <c r="D43" s="38">
        <v>-45.4</v>
      </c>
      <c r="F43" s="28" t="s">
        <v>102</v>
      </c>
      <c r="G43" s="66">
        <v>-998.84273091656098</v>
      </c>
      <c r="H43" s="28" t="s">
        <v>103</v>
      </c>
      <c r="I43" s="66">
        <v>-998.809590746558</v>
      </c>
      <c r="J43" s="28" t="s">
        <v>104</v>
      </c>
      <c r="K43" s="66">
        <v>-998.91457299279296</v>
      </c>
      <c r="M43" s="63">
        <v>32</v>
      </c>
      <c r="N43" s="16">
        <f t="shared" si="13"/>
        <v>20.795775088617596</v>
      </c>
      <c r="O43" s="16">
        <f t="shared" si="14"/>
        <v>65.877368185004855</v>
      </c>
      <c r="P43" s="16">
        <f t="shared" si="15"/>
        <v>-45.081593096387259</v>
      </c>
      <c r="R43" s="26">
        <f t="shared" si="16"/>
        <v>1.6357750886175957</v>
      </c>
      <c r="S43" s="16">
        <f t="shared" si="17"/>
        <v>1.3073681850048615</v>
      </c>
      <c r="T43" s="16">
        <f t="shared" si="18"/>
        <v>0.31840690361273971</v>
      </c>
      <c r="V43">
        <f t="shared" si="12"/>
        <v>8.5374482704467418</v>
      </c>
      <c r="W43">
        <f t="shared" si="12"/>
        <v>2.0247300371764929</v>
      </c>
      <c r="X43">
        <f t="shared" si="12"/>
        <v>0.70133679209854571</v>
      </c>
    </row>
    <row r="44" spans="1:24" x14ac:dyDescent="0.2">
      <c r="A44" s="63">
        <v>33</v>
      </c>
      <c r="B44" s="38">
        <v>1.26</v>
      </c>
      <c r="C44" s="38">
        <v>7.83</v>
      </c>
      <c r="D44" s="38">
        <v>-6.57</v>
      </c>
      <c r="F44" s="28" t="s">
        <v>105</v>
      </c>
      <c r="G44" s="66">
        <v>-273.27697835094301</v>
      </c>
      <c r="H44" s="28" t="s">
        <v>106</v>
      </c>
      <c r="I44" s="66">
        <v>-273.27586637923901</v>
      </c>
      <c r="J44" s="28" t="s">
        <v>107</v>
      </c>
      <c r="K44" s="66">
        <v>-273.29350664618403</v>
      </c>
      <c r="M44" s="63">
        <v>33</v>
      </c>
      <c r="N44" s="16">
        <f t="shared" si="13"/>
        <v>0.69777292812126224</v>
      </c>
      <c r="O44" s="16">
        <f t="shared" si="14"/>
        <v>11.069436996215716</v>
      </c>
      <c r="P44" s="16">
        <f t="shared" si="15"/>
        <v>-10.371664068094454</v>
      </c>
      <c r="R44" s="26">
        <f t="shared" si="16"/>
        <v>0.56222707187873777</v>
      </c>
      <c r="S44" s="16">
        <f t="shared" si="17"/>
        <v>3.2394369962157157</v>
      </c>
      <c r="T44" s="16">
        <f t="shared" si="18"/>
        <v>3.8016640680944533</v>
      </c>
      <c r="V44">
        <f t="shared" si="12"/>
        <v>44.621196180852202</v>
      </c>
      <c r="W44">
        <f t="shared" si="12"/>
        <v>41.37212000275499</v>
      </c>
      <c r="X44">
        <f t="shared" si="12"/>
        <v>57.863988859885126</v>
      </c>
    </row>
    <row r="45" spans="1:24" x14ac:dyDescent="0.2">
      <c r="A45" s="63">
        <v>34</v>
      </c>
      <c r="B45" s="38">
        <v>29.15</v>
      </c>
      <c r="C45" s="38">
        <v>2.91</v>
      </c>
      <c r="D45" s="38">
        <v>26.24</v>
      </c>
      <c r="F45" s="28" t="s">
        <v>108</v>
      </c>
      <c r="G45" s="66">
        <v>-862.87622560909404</v>
      </c>
      <c r="H45" s="28" t="s">
        <v>109</v>
      </c>
      <c r="I45" s="66">
        <v>-862.83426126877896</v>
      </c>
      <c r="J45" s="28" t="s">
        <v>110</v>
      </c>
      <c r="K45" s="66">
        <v>-862.84144775298898</v>
      </c>
      <c r="M45" s="63">
        <v>34</v>
      </c>
      <c r="N45" s="16">
        <f t="shared" si="13"/>
        <v>26.333026742350732</v>
      </c>
      <c r="O45" s="16">
        <f t="shared" si="14"/>
        <v>4.5095878897459389</v>
      </c>
      <c r="P45" s="16">
        <f t="shared" si="15"/>
        <v>21.823438852604795</v>
      </c>
      <c r="R45" s="26">
        <f t="shared" si="16"/>
        <v>2.8169732576492663</v>
      </c>
      <c r="S45" s="16">
        <f t="shared" si="17"/>
        <v>1.5995878897459388</v>
      </c>
      <c r="T45" s="16">
        <f t="shared" si="18"/>
        <v>4.4165611473952033</v>
      </c>
      <c r="V45">
        <f t="shared" si="12"/>
        <v>9.6637161497401944</v>
      </c>
      <c r="W45">
        <f t="shared" si="12"/>
        <v>54.96865600501507</v>
      </c>
      <c r="X45">
        <f t="shared" si="12"/>
        <v>16.831406811719525</v>
      </c>
    </row>
    <row r="46" spans="1:24" x14ac:dyDescent="0.2">
      <c r="A46" s="63">
        <v>35</v>
      </c>
      <c r="B46" s="38">
        <v>18.309999999999999</v>
      </c>
      <c r="C46" s="38">
        <v>-1.41</v>
      </c>
      <c r="D46" s="38">
        <v>19.72</v>
      </c>
      <c r="F46" s="28" t="s">
        <v>110</v>
      </c>
      <c r="G46" s="66">
        <v>-862.84144775298898</v>
      </c>
      <c r="H46" s="28" t="s">
        <v>111</v>
      </c>
      <c r="I46" s="66">
        <v>-862.81475673307102</v>
      </c>
      <c r="J46" s="28" t="s">
        <v>112</v>
      </c>
      <c r="K46" s="66">
        <v>-822.31603188108897</v>
      </c>
      <c r="M46" s="63">
        <v>35</v>
      </c>
      <c r="N46" s="16">
        <f t="shared" si="13"/>
        <v>16.748871446641235</v>
      </c>
      <c r="O46" s="16">
        <f>(I46-K46-K47)*627.50960803</f>
        <v>-2.297559097421058</v>
      </c>
      <c r="P46" s="16">
        <f>(K46+K47-G46)*627.50960803</f>
        <v>19.046430544089045</v>
      </c>
      <c r="R46" s="26">
        <f t="shared" si="16"/>
        <v>1.5611285533587633</v>
      </c>
      <c r="S46" s="16">
        <f t="shared" si="17"/>
        <v>0.8875590974210581</v>
      </c>
      <c r="T46" s="16">
        <f t="shared" si="18"/>
        <v>0.67356945591095396</v>
      </c>
      <c r="V46">
        <f t="shared" si="12"/>
        <v>8.5260980522051533</v>
      </c>
      <c r="W46">
        <f t="shared" si="12"/>
        <v>62.947453717805544</v>
      </c>
      <c r="X46">
        <f t="shared" si="12"/>
        <v>3.4156666121245136</v>
      </c>
    </row>
    <row r="47" spans="1:24" x14ac:dyDescent="0.2">
      <c r="F47" s="65"/>
      <c r="G47" s="69"/>
      <c r="H47" s="65"/>
      <c r="I47" s="65"/>
      <c r="J47" s="28" t="s">
        <v>113</v>
      </c>
      <c r="K47" s="66">
        <v>-40.495063459283003</v>
      </c>
      <c r="L47" s="8"/>
      <c r="N47" s="63"/>
      <c r="R47" s="8"/>
    </row>
    <row r="48" spans="1:24" x14ac:dyDescent="0.2">
      <c r="K48" s="66"/>
      <c r="N48" s="63"/>
    </row>
    <row r="49" spans="7:22" ht="19" x14ac:dyDescent="0.25">
      <c r="G49" s="66"/>
      <c r="I49" s="66"/>
      <c r="K49" s="66"/>
      <c r="N49" s="63"/>
      <c r="Q49" s="70" t="s">
        <v>1</v>
      </c>
      <c r="R49" s="38">
        <f>AVERAGE(R7:R46,R7:S46,T7:T46)</f>
        <v>1.5981837992790975</v>
      </c>
      <c r="U49" s="70" t="s">
        <v>152</v>
      </c>
      <c r="V49" s="5">
        <f>AVERAGE(V7:X46)</f>
        <v>22.879894053017242</v>
      </c>
    </row>
    <row r="50" spans="7:22" ht="19" x14ac:dyDescent="0.25">
      <c r="Q50" s="70" t="s">
        <v>114</v>
      </c>
      <c r="R50" s="38">
        <f>MAX(R7:R46,R7:S46,T7:T46)</f>
        <v>6.3426789717176604</v>
      </c>
      <c r="U50" s="70" t="s">
        <v>114</v>
      </c>
      <c r="V50" s="5">
        <f>MAX(V7:X46)</f>
        <v>772.71716617299444</v>
      </c>
    </row>
    <row r="51" spans="7:22" ht="19" x14ac:dyDescent="0.25">
      <c r="Q51" s="70" t="s">
        <v>151</v>
      </c>
      <c r="R51" s="38">
        <f>STDEV(R7:R46,R7:S46,T7:T46)</f>
        <v>1.3656883943601588</v>
      </c>
      <c r="U51" s="70" t="s">
        <v>151</v>
      </c>
      <c r="V51" s="5">
        <f>STDEV(V7:X46)</f>
        <v>77.208016136958662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C096B-6E95-B949-85BF-85859A4C097F}">
  <dimension ref="A1:X51"/>
  <sheetViews>
    <sheetView workbookViewId="0">
      <selection activeCell="O54" sqref="O54"/>
    </sheetView>
  </sheetViews>
  <sheetFormatPr baseColWidth="10" defaultRowHeight="16" x14ac:dyDescent="0.2"/>
  <cols>
    <col min="1" max="1" width="14.1640625" customWidth="1"/>
    <col min="2" max="2" width="12.6640625" customWidth="1"/>
    <col min="3" max="3" width="11.6640625" customWidth="1"/>
    <col min="4" max="4" width="16.33203125" customWidth="1"/>
    <col min="5" max="5" width="9.33203125" style="7" customWidth="1"/>
    <col min="6" max="6" width="9.83203125" customWidth="1"/>
    <col min="7" max="7" width="25.33203125" customWidth="1"/>
    <col min="8" max="8" width="8.6640625" customWidth="1"/>
    <col min="9" max="9" width="24.5" customWidth="1"/>
    <col min="10" max="10" width="8.6640625" customWidth="1"/>
    <col min="11" max="11" width="27" customWidth="1"/>
    <col min="12" max="12" width="8.83203125" style="7" customWidth="1"/>
    <col min="13" max="13" width="10.83203125" style="7"/>
    <col min="14" max="14" width="15.6640625" customWidth="1"/>
    <col min="15" max="15" width="12.5" customWidth="1"/>
    <col min="16" max="16" width="16" customWidth="1"/>
    <col min="17" max="17" width="10.1640625" customWidth="1"/>
    <col min="18" max="18" width="13.6640625" customWidth="1"/>
    <col min="19" max="19" width="14.33203125" customWidth="1"/>
    <col min="20" max="20" width="15.83203125" customWidth="1"/>
    <col min="22" max="22" width="12.83203125" customWidth="1"/>
    <col min="23" max="23" width="12.5" customWidth="1"/>
    <col min="24" max="24" width="15.5" customWidth="1"/>
  </cols>
  <sheetData>
    <row r="1" spans="1:24" s="1" customFormat="1" ht="26" x14ac:dyDescent="0.3">
      <c r="A1" s="25" t="s">
        <v>0</v>
      </c>
      <c r="C1" s="3" t="s">
        <v>118</v>
      </c>
      <c r="D1" s="3"/>
      <c r="E1" s="14"/>
      <c r="G1" s="3"/>
      <c r="H1" s="24"/>
      <c r="L1" s="22"/>
      <c r="M1" s="22"/>
    </row>
    <row r="2" spans="1:24" s="1" customFormat="1" ht="19" x14ac:dyDescent="0.25">
      <c r="A2" s="3"/>
      <c r="B2" s="3"/>
      <c r="C2" s="3" t="s">
        <v>119</v>
      </c>
      <c r="D2" s="3"/>
      <c r="E2" s="14"/>
      <c r="F2" s="24" t="s">
        <v>120</v>
      </c>
      <c r="L2" s="22"/>
      <c r="M2" s="22"/>
    </row>
    <row r="3" spans="1:24" s="17" customFormat="1" ht="19" x14ac:dyDescent="0.25">
      <c r="A3" s="17" t="s">
        <v>122</v>
      </c>
      <c r="D3" s="31"/>
      <c r="E3" s="32"/>
      <c r="L3" s="31"/>
      <c r="M3" s="31"/>
    </row>
    <row r="4" spans="1:24" s="17" customFormat="1" ht="19" x14ac:dyDescent="0.25">
      <c r="D4" s="31"/>
      <c r="E4" s="32"/>
      <c r="L4" s="31"/>
      <c r="M4" s="31"/>
    </row>
    <row r="5" spans="1:24" s="1" customFormat="1" ht="19" x14ac:dyDescent="0.25">
      <c r="A5" s="17" t="s">
        <v>121</v>
      </c>
      <c r="B5" s="17"/>
      <c r="C5" s="17"/>
      <c r="E5" s="22"/>
      <c r="F5" s="17" t="s">
        <v>116</v>
      </c>
      <c r="G5" s="17"/>
      <c r="H5" s="17"/>
      <c r="L5" s="22"/>
      <c r="M5" s="22"/>
      <c r="N5" s="17" t="s">
        <v>115</v>
      </c>
      <c r="O5" s="17"/>
      <c r="P5" s="17"/>
      <c r="R5" s="18" t="s">
        <v>117</v>
      </c>
      <c r="V5" s="18" t="s">
        <v>154</v>
      </c>
    </row>
    <row r="6" spans="1:24" x14ac:dyDescent="0.2">
      <c r="A6" s="2" t="s">
        <v>2</v>
      </c>
      <c r="B6" s="2" t="s">
        <v>3</v>
      </c>
      <c r="C6" s="3" t="s">
        <v>4</v>
      </c>
      <c r="D6" s="3" t="s">
        <v>5</v>
      </c>
      <c r="F6" s="10" t="s">
        <v>6</v>
      </c>
      <c r="G6" s="9"/>
      <c r="H6" s="10" t="s">
        <v>7</v>
      </c>
      <c r="I6" s="9"/>
      <c r="J6" s="10" t="s">
        <v>8</v>
      </c>
      <c r="K6" s="9"/>
      <c r="M6" s="2" t="s">
        <v>2</v>
      </c>
      <c r="N6" s="2" t="s">
        <v>3</v>
      </c>
      <c r="O6" s="2" t="s">
        <v>4</v>
      </c>
      <c r="P6" s="2" t="s">
        <v>5</v>
      </c>
      <c r="R6" s="10" t="s">
        <v>3</v>
      </c>
      <c r="S6" s="2" t="s">
        <v>4</v>
      </c>
      <c r="T6" s="2" t="s">
        <v>5</v>
      </c>
      <c r="U6" s="4"/>
      <c r="V6" s="10" t="s">
        <v>3</v>
      </c>
      <c r="W6" s="2" t="s">
        <v>4</v>
      </c>
      <c r="X6" s="2" t="s">
        <v>5</v>
      </c>
    </row>
    <row r="7" spans="1:24" x14ac:dyDescent="0.2">
      <c r="A7" s="2">
        <v>1</v>
      </c>
      <c r="B7" s="5">
        <v>26.03</v>
      </c>
      <c r="C7" s="5">
        <v>15.4</v>
      </c>
      <c r="D7" s="5">
        <v>10.63</v>
      </c>
      <c r="E7" s="19"/>
      <c r="F7" s="28" t="s">
        <v>9</v>
      </c>
      <c r="G7" s="11">
        <v>-1860.15297319553</v>
      </c>
      <c r="H7" s="28" t="s">
        <v>10</v>
      </c>
      <c r="I7" s="13">
        <v>-1860.1095699817299</v>
      </c>
      <c r="J7" s="28" t="s">
        <v>11</v>
      </c>
      <c r="K7" s="21">
        <v>-1860.1365204720601</v>
      </c>
      <c r="L7" s="19"/>
      <c r="M7" s="2">
        <v>1</v>
      </c>
      <c r="N7" s="15">
        <f t="shared" ref="N7:N16" si="0">(I7-G7)*627.50960803</f>
        <v>27.235933678910108</v>
      </c>
      <c r="O7" s="15">
        <f t="shared" ref="O7:O15" si="1">(I7-K7)*627.50960803</f>
        <v>16.911691623280415</v>
      </c>
      <c r="P7" s="15">
        <f t="shared" ref="P7:P15" si="2">(K7-G7)*627.50960803</f>
        <v>10.324242055629695</v>
      </c>
      <c r="Q7" s="19"/>
      <c r="R7" s="26">
        <f t="shared" ref="R7:R16" si="3">ABS(N7-B7)</f>
        <v>1.2059336789101067</v>
      </c>
      <c r="S7" s="16">
        <f t="shared" ref="S7:S16" si="4">ABS(O7-C7)</f>
        <v>1.5116916232804147</v>
      </c>
      <c r="T7" s="16">
        <f t="shared" ref="T7:T16" si="5">ABS(P7-D7)</f>
        <v>0.30575794437030623</v>
      </c>
      <c r="V7" s="5">
        <f>ABS(R7/B7)*100</f>
        <v>4.6328608486750165</v>
      </c>
      <c r="W7" s="5">
        <f t="shared" ref="W7:X7" si="6">ABS(S7/C7)*100</f>
        <v>9.8161793719507457</v>
      </c>
      <c r="X7" s="5">
        <f t="shared" si="6"/>
        <v>2.8763682443114411</v>
      </c>
    </row>
    <row r="8" spans="1:24" x14ac:dyDescent="0.2">
      <c r="A8" s="2">
        <v>2</v>
      </c>
      <c r="B8" s="5">
        <v>5.58</v>
      </c>
      <c r="C8" s="5">
        <v>22.11</v>
      </c>
      <c r="D8" s="5">
        <v>-16.53</v>
      </c>
      <c r="E8" s="19"/>
      <c r="F8" s="28" t="s">
        <v>12</v>
      </c>
      <c r="G8" s="11">
        <v>-1690.5934155734501</v>
      </c>
      <c r="H8" s="28" t="s">
        <v>13</v>
      </c>
      <c r="I8" s="13">
        <v>-1690.58418798051</v>
      </c>
      <c r="J8" s="28" t="s">
        <v>14</v>
      </c>
      <c r="K8" s="21">
        <v>-1690.6255574797699</v>
      </c>
      <c r="L8" s="19"/>
      <c r="M8" s="2">
        <v>2</v>
      </c>
      <c r="N8" s="15">
        <f t="shared" si="0"/>
        <v>5.7904032288890335</v>
      </c>
      <c r="O8" s="15">
        <f t="shared" si="1"/>
        <v>25.959758264959717</v>
      </c>
      <c r="P8" s="15">
        <f t="shared" si="2"/>
        <v>-20.169355036070684</v>
      </c>
      <c r="Q8" s="19"/>
      <c r="R8" s="26">
        <f t="shared" si="3"/>
        <v>0.2104032288890334</v>
      </c>
      <c r="S8" s="16">
        <f t="shared" si="4"/>
        <v>3.8497582649597177</v>
      </c>
      <c r="T8" s="16">
        <f t="shared" si="5"/>
        <v>3.6393550360706826</v>
      </c>
      <c r="V8" s="5">
        <f t="shared" ref="V8:V16" si="7">ABS(R8/B8)*100</f>
        <v>3.7706671843912796</v>
      </c>
      <c r="W8" s="5">
        <f t="shared" ref="W8:W16" si="8">ABS(S8/C8)*100</f>
        <v>17.4118419943904</v>
      </c>
      <c r="X8" s="5">
        <f t="shared" ref="X8:X16" si="9">ABS(T8/D8)*100</f>
        <v>22.016666884880109</v>
      </c>
    </row>
    <row r="9" spans="1:24" x14ac:dyDescent="0.2">
      <c r="A9" s="2">
        <v>3</v>
      </c>
      <c r="B9" s="5">
        <v>0.91</v>
      </c>
      <c r="C9" s="5">
        <v>27.21</v>
      </c>
      <c r="D9" s="5">
        <v>-26.3</v>
      </c>
      <c r="E9" s="19"/>
      <c r="F9" s="28" t="s">
        <v>15</v>
      </c>
      <c r="G9" s="11">
        <v>-1270.3264504787901</v>
      </c>
      <c r="H9" s="28" t="s">
        <v>16</v>
      </c>
      <c r="I9" s="13">
        <v>-1270.3248176436</v>
      </c>
      <c r="J9" s="28" t="s">
        <v>17</v>
      </c>
      <c r="K9" s="21">
        <v>-1270.3804505113501</v>
      </c>
      <c r="L9" s="19"/>
      <c r="M9" s="2">
        <v>3</v>
      </c>
      <c r="N9" s="15">
        <f t="shared" si="0"/>
        <v>1.024619770113369</v>
      </c>
      <c r="O9" s="15">
        <f t="shared" si="1"/>
        <v>34.910159035444721</v>
      </c>
      <c r="P9" s="15">
        <f t="shared" si="2"/>
        <v>-33.885539265331353</v>
      </c>
      <c r="Q9" s="19"/>
      <c r="R9" s="26">
        <f t="shared" si="3"/>
        <v>0.11461977011336899</v>
      </c>
      <c r="S9" s="16">
        <f t="shared" si="4"/>
        <v>7.7001590354447202</v>
      </c>
      <c r="T9" s="16">
        <f t="shared" si="5"/>
        <v>7.5855392653313523</v>
      </c>
      <c r="V9" s="5">
        <f t="shared" si="7"/>
        <v>12.595579133337251</v>
      </c>
      <c r="W9" s="5">
        <f t="shared" si="8"/>
        <v>28.299004172894964</v>
      </c>
      <c r="X9" s="5">
        <f t="shared" si="9"/>
        <v>28.842354621031756</v>
      </c>
    </row>
    <row r="10" spans="1:24" x14ac:dyDescent="0.2">
      <c r="A10" s="2">
        <v>4</v>
      </c>
      <c r="B10" s="5">
        <v>1.49</v>
      </c>
      <c r="C10" s="5">
        <v>8.85</v>
      </c>
      <c r="D10" s="5">
        <v>-7.37</v>
      </c>
      <c r="E10" s="19"/>
      <c r="F10" s="28" t="s">
        <v>18</v>
      </c>
      <c r="G10" s="11">
        <v>-1232.2990432608899</v>
      </c>
      <c r="H10" s="28" t="s">
        <v>19</v>
      </c>
      <c r="I10" s="13">
        <v>-1232.2986376061799</v>
      </c>
      <c r="J10" s="28" t="s">
        <v>20</v>
      </c>
      <c r="K10" s="21">
        <v>-1232.3243557041401</v>
      </c>
      <c r="L10" s="19"/>
      <c r="M10" s="2">
        <v>4</v>
      </c>
      <c r="N10" s="15">
        <f t="shared" si="0"/>
        <v>0.25455222806357053</v>
      </c>
      <c r="O10" s="15">
        <f t="shared" si="1"/>
        <v>16.138353570269615</v>
      </c>
      <c r="P10" s="15">
        <f t="shared" si="2"/>
        <v>-15.883801342206045</v>
      </c>
      <c r="Q10" s="19"/>
      <c r="R10" s="26">
        <f t="shared" si="3"/>
        <v>1.2354477719364294</v>
      </c>
      <c r="S10" s="16">
        <f t="shared" si="4"/>
        <v>7.2883535702696154</v>
      </c>
      <c r="T10" s="16">
        <f t="shared" si="5"/>
        <v>8.5138013422060439</v>
      </c>
      <c r="V10" s="5">
        <f t="shared" si="7"/>
        <v>82.915957848082513</v>
      </c>
      <c r="W10" s="5">
        <f t="shared" si="8"/>
        <v>82.354277630165157</v>
      </c>
      <c r="X10" s="5">
        <f t="shared" si="9"/>
        <v>115.5196925672462</v>
      </c>
    </row>
    <row r="11" spans="1:24" x14ac:dyDescent="0.2">
      <c r="A11" s="2">
        <v>5</v>
      </c>
      <c r="B11" s="5">
        <v>4.47</v>
      </c>
      <c r="C11" s="5">
        <v>22.77</v>
      </c>
      <c r="D11" s="5">
        <v>-18.29</v>
      </c>
      <c r="E11" s="19"/>
      <c r="F11" s="28" t="s">
        <v>21</v>
      </c>
      <c r="G11" s="11">
        <v>-2746.0607863466798</v>
      </c>
      <c r="H11" s="28" t="s">
        <v>22</v>
      </c>
      <c r="I11" s="13">
        <v>-2746.0561894441098</v>
      </c>
      <c r="J11" s="28" t="s">
        <v>23</v>
      </c>
      <c r="K11" s="21">
        <v>-2746.0902858803101</v>
      </c>
      <c r="L11" s="19"/>
      <c r="M11" s="2">
        <v>5</v>
      </c>
      <c r="N11" s="15">
        <f t="shared" si="0"/>
        <v>2.884600529870847</v>
      </c>
      <c r="O11" s="15">
        <f t="shared" si="1"/>
        <v>21.395841315297329</v>
      </c>
      <c r="P11" s="15">
        <f t="shared" si="2"/>
        <v>-18.511240785426484</v>
      </c>
      <c r="Q11" s="19"/>
      <c r="R11" s="26">
        <f t="shared" si="3"/>
        <v>1.5853994701291527</v>
      </c>
      <c r="S11" s="16">
        <f t="shared" si="4"/>
        <v>1.374158684702671</v>
      </c>
      <c r="T11" s="16">
        <f t="shared" si="5"/>
        <v>0.22124078542648462</v>
      </c>
      <c r="V11" s="5">
        <f t="shared" si="7"/>
        <v>35.467549667318856</v>
      </c>
      <c r="W11" s="5">
        <f t="shared" si="8"/>
        <v>6.0349525019880144</v>
      </c>
      <c r="X11" s="5">
        <f t="shared" si="9"/>
        <v>1.2096270389638306</v>
      </c>
    </row>
    <row r="12" spans="1:24" x14ac:dyDescent="0.2">
      <c r="A12" s="2">
        <v>6</v>
      </c>
      <c r="B12" s="5">
        <v>15.77</v>
      </c>
      <c r="C12" s="5">
        <v>14.25</v>
      </c>
      <c r="D12" s="5">
        <v>1.52</v>
      </c>
      <c r="E12" s="19"/>
      <c r="F12" s="28" t="s">
        <v>24</v>
      </c>
      <c r="G12" s="11">
        <v>-2598.2014152003399</v>
      </c>
      <c r="H12" s="28" t="s">
        <v>25</v>
      </c>
      <c r="I12" s="13">
        <v>-2598.1843778412899</v>
      </c>
      <c r="J12" s="28" t="s">
        <v>26</v>
      </c>
      <c r="K12" s="21">
        <v>-2598.2026023849098</v>
      </c>
      <c r="L12" s="19"/>
      <c r="M12" s="2">
        <v>6</v>
      </c>
      <c r="N12" s="15">
        <f t="shared" si="0"/>
        <v>10.691106499292115</v>
      </c>
      <c r="O12" s="15">
        <f t="shared" si="1"/>
        <v>11.436076223454243</v>
      </c>
      <c r="P12" s="15">
        <f t="shared" si="2"/>
        <v>-0.74496972416212881</v>
      </c>
      <c r="Q12" s="19"/>
      <c r="R12" s="26">
        <f t="shared" si="3"/>
        <v>5.0788935007078848</v>
      </c>
      <c r="S12" s="16">
        <f t="shared" si="4"/>
        <v>2.8139237765457565</v>
      </c>
      <c r="T12" s="16">
        <f t="shared" si="5"/>
        <v>2.2649697241621287</v>
      </c>
      <c r="V12" s="5">
        <f t="shared" si="7"/>
        <v>32.206046294913662</v>
      </c>
      <c r="W12" s="5">
        <f t="shared" si="8"/>
        <v>19.746833519619344</v>
      </c>
      <c r="X12" s="5">
        <f t="shared" si="9"/>
        <v>149.01116606329794</v>
      </c>
    </row>
    <row r="13" spans="1:24" x14ac:dyDescent="0.2">
      <c r="A13" s="2">
        <v>7</v>
      </c>
      <c r="B13" s="5">
        <v>27.94</v>
      </c>
      <c r="C13" s="5">
        <v>18.47</v>
      </c>
      <c r="D13" s="5">
        <v>9.4700000000000006</v>
      </c>
      <c r="E13" s="19"/>
      <c r="F13" s="28" t="s">
        <v>26</v>
      </c>
      <c r="G13" s="11">
        <v>-2598.2026023849098</v>
      </c>
      <c r="H13" s="28" t="s">
        <v>27</v>
      </c>
      <c r="I13" s="13">
        <v>-2598.1600341231601</v>
      </c>
      <c r="J13" s="28" t="s">
        <v>28</v>
      </c>
      <c r="K13" s="21">
        <v>-2598.1881233537201</v>
      </c>
      <c r="L13" s="19"/>
      <c r="M13" s="2">
        <v>7</v>
      </c>
      <c r="N13" s="15">
        <f t="shared" si="0"/>
        <v>26.711993245068417</v>
      </c>
      <c r="O13" s="15">
        <f t="shared" si="1"/>
        <v>17.626262058569345</v>
      </c>
      <c r="P13" s="15">
        <f t="shared" si="2"/>
        <v>9.0857311864990695</v>
      </c>
      <c r="Q13" s="19"/>
      <c r="R13" s="26">
        <f t="shared" si="3"/>
        <v>1.2280067549315845</v>
      </c>
      <c r="S13" s="16">
        <f t="shared" si="4"/>
        <v>0.84373794143065339</v>
      </c>
      <c r="T13" s="16">
        <f t="shared" si="5"/>
        <v>0.38426881350093112</v>
      </c>
      <c r="V13" s="5">
        <f t="shared" si="7"/>
        <v>4.3951566031910678</v>
      </c>
      <c r="W13" s="5">
        <f t="shared" si="8"/>
        <v>4.5681534457534028</v>
      </c>
      <c r="X13" s="5">
        <f t="shared" si="9"/>
        <v>4.0577488226075094</v>
      </c>
    </row>
    <row r="14" spans="1:24" x14ac:dyDescent="0.2">
      <c r="A14" s="2">
        <v>8</v>
      </c>
      <c r="B14" s="5">
        <v>37.28</v>
      </c>
      <c r="C14" s="5">
        <v>35.82</v>
      </c>
      <c r="D14" s="5">
        <v>1.46</v>
      </c>
      <c r="E14" s="19"/>
      <c r="F14" s="28" t="s">
        <v>29</v>
      </c>
      <c r="G14" s="11">
        <v>-2626.3618569651098</v>
      </c>
      <c r="H14" s="28" t="s">
        <v>30</v>
      </c>
      <c r="I14" s="13">
        <v>-2626.3069227230399</v>
      </c>
      <c r="J14" s="28" t="s">
        <v>31</v>
      </c>
      <c r="K14" s="21">
        <v>-2626.3531778799302</v>
      </c>
      <c r="L14" s="19"/>
      <c r="M14" s="2">
        <v>8</v>
      </c>
      <c r="N14" s="15">
        <f t="shared" si="0"/>
        <v>34.4717647087557</v>
      </c>
      <c r="O14" s="15">
        <f t="shared" si="1"/>
        <v>29.025555369605147</v>
      </c>
      <c r="P14" s="15">
        <f t="shared" si="2"/>
        <v>5.4462093391505535</v>
      </c>
      <c r="Q14" s="19"/>
      <c r="R14" s="26">
        <f t="shared" si="3"/>
        <v>2.8082352912443014</v>
      </c>
      <c r="S14" s="16">
        <f t="shared" si="4"/>
        <v>6.7944446303948531</v>
      </c>
      <c r="T14" s="16">
        <f t="shared" si="5"/>
        <v>3.9862093391505535</v>
      </c>
      <c r="V14" s="5">
        <f t="shared" si="7"/>
        <v>7.5328199872432968</v>
      </c>
      <c r="W14" s="5">
        <f t="shared" si="8"/>
        <v>18.968298800655646</v>
      </c>
      <c r="X14" s="5">
        <f t="shared" si="9"/>
        <v>273.02803692812012</v>
      </c>
    </row>
    <row r="15" spans="1:24" x14ac:dyDescent="0.2">
      <c r="A15" s="2">
        <v>9</v>
      </c>
      <c r="B15" s="5">
        <v>33</v>
      </c>
      <c r="C15" s="5">
        <v>4.93</v>
      </c>
      <c r="D15" s="5">
        <v>28.07</v>
      </c>
      <c r="E15" s="19"/>
      <c r="F15" s="28" t="s">
        <v>31</v>
      </c>
      <c r="G15" s="11">
        <v>-2626.3531778799302</v>
      </c>
      <c r="H15" s="28" t="s">
        <v>32</v>
      </c>
      <c r="I15" s="13">
        <v>-2626.29611022066</v>
      </c>
      <c r="J15" s="28" t="s">
        <v>33</v>
      </c>
      <c r="K15" s="21">
        <v>-2626.30102582157</v>
      </c>
      <c r="L15" s="19"/>
      <c r="M15" s="2">
        <v>9</v>
      </c>
      <c r="N15" s="15">
        <f t="shared" si="0"/>
        <v>35.810504499807834</v>
      </c>
      <c r="O15" s="15">
        <f t="shared" si="1"/>
        <v>3.0845868002367411</v>
      </c>
      <c r="P15" s="15">
        <f t="shared" si="2"/>
        <v>32.725917699571092</v>
      </c>
      <c r="Q15" s="19"/>
      <c r="R15" s="26">
        <f t="shared" si="3"/>
        <v>2.8105044998078341</v>
      </c>
      <c r="S15" s="16">
        <f t="shared" si="4"/>
        <v>1.8454131997632586</v>
      </c>
      <c r="T15" s="16">
        <f t="shared" si="5"/>
        <v>4.6559176995710914</v>
      </c>
      <c r="V15" s="5">
        <f t="shared" si="7"/>
        <v>8.5166803024479822</v>
      </c>
      <c r="W15" s="5">
        <f t="shared" si="8"/>
        <v>37.432316425218225</v>
      </c>
      <c r="X15" s="5">
        <f t="shared" si="9"/>
        <v>16.586810472287464</v>
      </c>
    </row>
    <row r="16" spans="1:24" x14ac:dyDescent="0.2">
      <c r="A16" s="2">
        <v>10</v>
      </c>
      <c r="B16" s="5">
        <v>-5.28</v>
      </c>
      <c r="C16" s="5">
        <v>7.67</v>
      </c>
      <c r="D16" s="5">
        <v>-12.95</v>
      </c>
      <c r="E16" s="19"/>
      <c r="F16" s="28" t="s">
        <v>34</v>
      </c>
      <c r="G16" s="11">
        <v>-1143.56321704576</v>
      </c>
      <c r="H16" s="28" t="s">
        <v>35</v>
      </c>
      <c r="I16" s="13">
        <v>-1143.56888671263</v>
      </c>
      <c r="J16" s="28" t="s">
        <v>36</v>
      </c>
      <c r="K16" s="21">
        <v>-1030.3763840758099</v>
      </c>
      <c r="L16" s="19"/>
      <c r="M16" s="2">
        <v>10</v>
      </c>
      <c r="N16" s="15">
        <f t="shared" si="0"/>
        <v>-3.5577704352935515</v>
      </c>
      <c r="O16" s="15">
        <f>(I16-K16-K17)*627.50960803</f>
        <v>4.3101775921213967</v>
      </c>
      <c r="P16" s="15">
        <f>(K16+K17-G16)*627.50960803</f>
        <v>-7.8679480273525266</v>
      </c>
      <c r="Q16" s="19"/>
      <c r="R16" s="26">
        <f t="shared" si="3"/>
        <v>1.7222295647064487</v>
      </c>
      <c r="S16" s="16">
        <f t="shared" si="4"/>
        <v>3.3598224078786032</v>
      </c>
      <c r="T16" s="16">
        <f t="shared" si="5"/>
        <v>5.0820519726474727</v>
      </c>
      <c r="V16" s="5">
        <f t="shared" si="7"/>
        <v>32.617984180046378</v>
      </c>
      <c r="W16" s="5">
        <f t="shared" si="8"/>
        <v>43.804725004936159</v>
      </c>
      <c r="X16" s="5">
        <f t="shared" si="9"/>
        <v>39.243644576428359</v>
      </c>
    </row>
    <row r="17" spans="1:24" x14ac:dyDescent="0.2">
      <c r="A17" s="2"/>
      <c r="B17" s="5"/>
      <c r="C17" s="5"/>
      <c r="D17" s="5"/>
      <c r="E17" s="19"/>
      <c r="F17" s="28"/>
      <c r="G17" s="12"/>
      <c r="H17" s="28"/>
      <c r="I17" s="12"/>
      <c r="J17" s="28" t="s">
        <v>37</v>
      </c>
      <c r="K17" s="21">
        <v>-113.199371340561</v>
      </c>
      <c r="L17" s="19"/>
      <c r="M17" s="2"/>
      <c r="N17" s="15"/>
      <c r="O17" s="15"/>
      <c r="P17" s="15"/>
      <c r="Q17" s="19"/>
      <c r="R17" s="26"/>
      <c r="S17" s="16"/>
      <c r="T17" s="16"/>
      <c r="V17" s="5"/>
      <c r="W17" s="5"/>
      <c r="X17" s="5"/>
    </row>
    <row r="18" spans="1:24" x14ac:dyDescent="0.2">
      <c r="A18" s="2">
        <v>11</v>
      </c>
      <c r="B18" s="5">
        <v>34.799999999999997</v>
      </c>
      <c r="C18" s="5">
        <v>89.6</v>
      </c>
      <c r="D18" s="5">
        <v>-54.8</v>
      </c>
      <c r="E18" s="19"/>
      <c r="F18" s="28" t="s">
        <v>38</v>
      </c>
      <c r="G18" s="11">
        <v>-1249.23423825486</v>
      </c>
      <c r="H18" s="28" t="s">
        <v>39</v>
      </c>
      <c r="I18" s="13">
        <v>-1249.1752200317401</v>
      </c>
      <c r="J18" s="28" t="s">
        <v>40</v>
      </c>
      <c r="K18" s="21">
        <v>-1249.3205139582899</v>
      </c>
      <c r="L18" s="19"/>
      <c r="M18" s="2">
        <v>11</v>
      </c>
      <c r="N18" s="15">
        <f t="shared" ref="N18:N24" si="10">(I18-G18)*627.50960803</f>
        <v>37.034502056590732</v>
      </c>
      <c r="O18" s="15">
        <f t="shared" ref="O18:O23" si="11">(I18-K18)*627.50960803</f>
        <v>91.173334898411923</v>
      </c>
      <c r="P18" s="15">
        <f t="shared" ref="P18:P23" si="12">(K18-G18)*627.50960803</f>
        <v>-54.138832841821184</v>
      </c>
      <c r="Q18" s="19"/>
      <c r="R18" s="26">
        <f t="shared" ref="R18:T24" si="13">ABS(N18-B18)</f>
        <v>2.2345020565907348</v>
      </c>
      <c r="S18" s="16">
        <f t="shared" si="13"/>
        <v>1.5733348984119289</v>
      </c>
      <c r="T18" s="16">
        <f t="shared" si="13"/>
        <v>0.661167158178813</v>
      </c>
      <c r="V18" s="5">
        <f t="shared" ref="V18:V46" si="14">ABS(R18/B18)*100</f>
        <v>6.4209829212377443</v>
      </c>
      <c r="W18" s="5">
        <f t="shared" ref="W18:W46" si="15">ABS(S18/C18)*100</f>
        <v>1.7559541276918851</v>
      </c>
      <c r="X18" s="5">
        <f t="shared" ref="X18:X46" si="16">ABS(T18/D18)*100</f>
        <v>1.2065094127350602</v>
      </c>
    </row>
    <row r="19" spans="1:24" x14ac:dyDescent="0.2">
      <c r="A19" s="2">
        <v>12</v>
      </c>
      <c r="B19" s="5">
        <v>-0.63</v>
      </c>
      <c r="C19" s="5">
        <v>31.02</v>
      </c>
      <c r="D19" s="5">
        <v>-31.65</v>
      </c>
      <c r="E19" s="19"/>
      <c r="F19" s="28" t="s">
        <v>41</v>
      </c>
      <c r="G19" s="11">
        <v>-1799.7177060434101</v>
      </c>
      <c r="H19" s="28" t="s">
        <v>42</v>
      </c>
      <c r="I19" s="13">
        <v>-1799.70584202894</v>
      </c>
      <c r="J19" s="28" t="s">
        <v>43</v>
      </c>
      <c r="K19" s="21">
        <v>-1799.76198708115</v>
      </c>
      <c r="L19" s="19"/>
      <c r="M19" s="2">
        <v>12</v>
      </c>
      <c r="N19" s="15">
        <f t="shared" si="10"/>
        <v>7.4447830698074435</v>
      </c>
      <c r="O19" s="15">
        <f t="shared" si="11"/>
        <v>35.2315597051292</v>
      </c>
      <c r="P19" s="15">
        <f t="shared" si="12"/>
        <v>-27.786776635321754</v>
      </c>
      <c r="Q19" s="19"/>
      <c r="R19" s="26">
        <f t="shared" si="13"/>
        <v>8.0747830698074434</v>
      </c>
      <c r="S19" s="16">
        <f t="shared" si="13"/>
        <v>4.2115597051292006</v>
      </c>
      <c r="T19" s="16">
        <f t="shared" si="13"/>
        <v>3.8632233646782446</v>
      </c>
      <c r="V19" s="5">
        <f t="shared" si="14"/>
        <v>1281.7115983821338</v>
      </c>
      <c r="W19" s="5">
        <f t="shared" si="15"/>
        <v>13.576917166760802</v>
      </c>
      <c r="X19" s="5">
        <f t="shared" si="16"/>
        <v>12.206076981605829</v>
      </c>
    </row>
    <row r="20" spans="1:24" x14ac:dyDescent="0.2">
      <c r="A20" s="2">
        <v>13</v>
      </c>
      <c r="B20" s="5">
        <v>22.41</v>
      </c>
      <c r="C20" s="5">
        <v>49.69</v>
      </c>
      <c r="D20" s="5">
        <v>-27.28</v>
      </c>
      <c r="E20" s="19"/>
      <c r="F20" s="28" t="s">
        <v>44</v>
      </c>
      <c r="G20" s="11">
        <v>-1683.42654015165</v>
      </c>
      <c r="H20" s="28" t="s">
        <v>45</v>
      </c>
      <c r="I20" s="13">
        <v>-1683.3873232128101</v>
      </c>
      <c r="J20" s="28" t="s">
        <v>46</v>
      </c>
      <c r="K20" s="21">
        <v>-1683.4692449736301</v>
      </c>
      <c r="L20" s="19"/>
      <c r="M20" s="2">
        <v>13</v>
      </c>
      <c r="N20" s="15">
        <f t="shared" si="10"/>
        <v>24.609005919561969</v>
      </c>
      <c r="O20" s="15">
        <f t="shared" si="11"/>
        <v>51.406692021300252</v>
      </c>
      <c r="P20" s="15">
        <f t="shared" si="12"/>
        <v>-26.797686101738286</v>
      </c>
      <c r="Q20" s="19"/>
      <c r="R20" s="26">
        <f t="shared" si="13"/>
        <v>2.1990059195619693</v>
      </c>
      <c r="S20" s="16">
        <f t="shared" si="13"/>
        <v>1.7166920213002541</v>
      </c>
      <c r="T20" s="16">
        <f t="shared" si="13"/>
        <v>0.48231389826171522</v>
      </c>
      <c r="V20" s="5">
        <f t="shared" si="14"/>
        <v>9.8126100828289573</v>
      </c>
      <c r="W20" s="5">
        <f t="shared" si="15"/>
        <v>3.4548038263237157</v>
      </c>
      <c r="X20" s="5">
        <f t="shared" si="16"/>
        <v>1.7680128235400117</v>
      </c>
    </row>
    <row r="21" spans="1:24" x14ac:dyDescent="0.2">
      <c r="A21" s="2">
        <v>14</v>
      </c>
      <c r="B21" s="5">
        <v>10.33</v>
      </c>
      <c r="C21" s="5">
        <v>14.46</v>
      </c>
      <c r="D21" s="5">
        <v>-4.13</v>
      </c>
      <c r="E21" s="19"/>
      <c r="F21" s="28" t="s">
        <v>47</v>
      </c>
      <c r="G21" s="11">
        <v>-1165.0949883430901</v>
      </c>
      <c r="H21" s="28" t="s">
        <v>48</v>
      </c>
      <c r="I21" s="13">
        <v>-1165.0879260796301</v>
      </c>
      <c r="J21" s="28" t="s">
        <v>49</v>
      </c>
      <c r="K21" s="21">
        <v>-1165.1062921585301</v>
      </c>
      <c r="L21" s="19"/>
      <c r="M21" s="2">
        <v>14</v>
      </c>
      <c r="N21" s="15">
        <f t="shared" si="10"/>
        <v>4.4316381756248235</v>
      </c>
      <c r="O21" s="15">
        <f t="shared" si="11"/>
        <v>11.524890971614763</v>
      </c>
      <c r="P21" s="15">
        <f t="shared" si="12"/>
        <v>-7.0932527959899394</v>
      </c>
      <c r="Q21" s="19"/>
      <c r="R21" s="26">
        <f t="shared" si="13"/>
        <v>5.8983618243751765</v>
      </c>
      <c r="S21" s="16">
        <f t="shared" si="13"/>
        <v>2.9351090283852379</v>
      </c>
      <c r="T21" s="16">
        <f t="shared" si="13"/>
        <v>2.9632527959899395</v>
      </c>
      <c r="V21" s="5">
        <f t="shared" si="14"/>
        <v>57.099340022992997</v>
      </c>
      <c r="W21" s="5">
        <f t="shared" si="15"/>
        <v>20.298126060755447</v>
      </c>
      <c r="X21" s="5">
        <f t="shared" si="16"/>
        <v>71.749462372637765</v>
      </c>
    </row>
    <row r="22" spans="1:24" x14ac:dyDescent="0.2">
      <c r="A22" s="2">
        <v>15</v>
      </c>
      <c r="B22" s="5">
        <v>20.27</v>
      </c>
      <c r="C22" s="5">
        <v>77.23</v>
      </c>
      <c r="D22" s="5">
        <v>-56.96</v>
      </c>
      <c r="E22" s="19"/>
      <c r="F22" s="28" t="s">
        <v>50</v>
      </c>
      <c r="G22" s="11">
        <v>-989.704915947112</v>
      </c>
      <c r="H22" s="28" t="s">
        <v>51</v>
      </c>
      <c r="I22" s="13">
        <v>-989.67175529167503</v>
      </c>
      <c r="J22" s="28" t="s">
        <v>52</v>
      </c>
      <c r="K22" s="21">
        <v>-989.79893891592303</v>
      </c>
      <c r="L22" s="19"/>
      <c r="M22" s="2">
        <v>15</v>
      </c>
      <c r="N22" s="15">
        <f t="shared" si="10"/>
        <v>20.808629895272674</v>
      </c>
      <c r="O22" s="15">
        <f t="shared" si="11"/>
        <v>79.808946199700344</v>
      </c>
      <c r="P22" s="15">
        <f t="shared" si="12"/>
        <v>-59.000316304427677</v>
      </c>
      <c r="Q22" s="19"/>
      <c r="R22" s="26">
        <f t="shared" si="13"/>
        <v>0.53862989527267402</v>
      </c>
      <c r="S22" s="16">
        <f t="shared" si="13"/>
        <v>2.57894619970034</v>
      </c>
      <c r="T22" s="16">
        <f t="shared" si="13"/>
        <v>2.0403163044276766</v>
      </c>
      <c r="V22" s="5">
        <f t="shared" si="14"/>
        <v>2.6572762470284856</v>
      </c>
      <c r="W22" s="5">
        <f t="shared" si="15"/>
        <v>3.3393062277616727</v>
      </c>
      <c r="X22" s="5">
        <f t="shared" si="16"/>
        <v>3.5820159838969046</v>
      </c>
    </row>
    <row r="23" spans="1:24" x14ac:dyDescent="0.2">
      <c r="A23" s="2">
        <v>16</v>
      </c>
      <c r="B23" s="5">
        <v>34.22</v>
      </c>
      <c r="C23" s="5">
        <v>55.4</v>
      </c>
      <c r="D23" s="5">
        <v>-21.18</v>
      </c>
      <c r="E23" s="19"/>
      <c r="F23" s="29" t="s">
        <v>53</v>
      </c>
      <c r="G23" s="11">
        <v>-514.31408271517296</v>
      </c>
      <c r="H23" s="28" t="s">
        <v>54</v>
      </c>
      <c r="I23" s="13">
        <v>-514.26116262451797</v>
      </c>
      <c r="J23" s="28" t="s">
        <v>55</v>
      </c>
      <c r="K23" s="21">
        <v>-514.35686742799805</v>
      </c>
      <c r="L23" s="19"/>
      <c r="M23" s="2">
        <v>16</v>
      </c>
      <c r="N23" s="15">
        <f t="shared" si="10"/>
        <v>33.207865343826811</v>
      </c>
      <c r="O23" s="15">
        <f t="shared" si="11"/>
        <v>60.055683718378916</v>
      </c>
      <c r="P23" s="15">
        <f t="shared" si="12"/>
        <v>-26.847818374552102</v>
      </c>
      <c r="Q23" s="19"/>
      <c r="R23" s="26">
        <f t="shared" si="13"/>
        <v>1.0121346561731883</v>
      </c>
      <c r="S23" s="16">
        <f t="shared" si="13"/>
        <v>4.655683718378917</v>
      </c>
      <c r="T23" s="16">
        <f t="shared" si="13"/>
        <v>5.6678183745521018</v>
      </c>
      <c r="V23" s="5">
        <f t="shared" si="14"/>
        <v>2.9577283932588792</v>
      </c>
      <c r="W23" s="5">
        <f t="shared" si="15"/>
        <v>8.4037612245106814</v>
      </c>
      <c r="X23" s="5">
        <f t="shared" si="16"/>
        <v>26.760237840189337</v>
      </c>
    </row>
    <row r="24" spans="1:24" x14ac:dyDescent="0.2">
      <c r="A24" s="2">
        <v>17</v>
      </c>
      <c r="B24" s="5">
        <v>21.48</v>
      </c>
      <c r="C24" s="5">
        <v>35.47</v>
      </c>
      <c r="D24" s="5">
        <v>-13.99</v>
      </c>
      <c r="E24" s="19"/>
      <c r="F24" s="28" t="s">
        <v>56</v>
      </c>
      <c r="G24" s="11">
        <v>-4992.7434251971599</v>
      </c>
      <c r="H24" s="28" t="s">
        <v>57</v>
      </c>
      <c r="I24" s="11">
        <v>-4992.6971786373597</v>
      </c>
      <c r="J24" s="28" t="s">
        <v>58</v>
      </c>
      <c r="K24" s="21">
        <v>-4414.2205439096597</v>
      </c>
      <c r="L24" s="19"/>
      <c r="M24" s="2">
        <v>17</v>
      </c>
      <c r="N24" s="15">
        <f t="shared" si="10"/>
        <v>29.02016061298341</v>
      </c>
      <c r="O24" s="15">
        <f>(I24-K24-K25)*627.50960803</f>
        <v>33.57565764701291</v>
      </c>
      <c r="P24" s="15">
        <f>(K24+K25-G24)*627.50960803</f>
        <v>-4.5554970340295009</v>
      </c>
      <c r="Q24" s="19"/>
      <c r="R24" s="26">
        <f t="shared" si="13"/>
        <v>7.54016061298341</v>
      </c>
      <c r="S24" s="16">
        <f t="shared" si="13"/>
        <v>1.8943423529870884</v>
      </c>
      <c r="T24" s="16">
        <f t="shared" si="13"/>
        <v>9.4345029659704984</v>
      </c>
      <c r="V24" s="5">
        <f t="shared" si="14"/>
        <v>35.10316858930824</v>
      </c>
      <c r="W24" s="5">
        <f t="shared" si="15"/>
        <v>5.3406889004428768</v>
      </c>
      <c r="X24" s="5">
        <f t="shared" si="16"/>
        <v>67.437476525879191</v>
      </c>
    </row>
    <row r="25" spans="1:24" x14ac:dyDescent="0.2">
      <c r="A25" s="2"/>
      <c r="B25" s="5"/>
      <c r="C25" s="5"/>
      <c r="D25" s="5"/>
      <c r="E25" s="19"/>
      <c r="F25" s="28"/>
      <c r="G25" s="12"/>
      <c r="H25" s="28"/>
      <c r="I25" s="12"/>
      <c r="J25" s="28" t="s">
        <v>59</v>
      </c>
      <c r="K25" s="21">
        <v>-578.53014093257298</v>
      </c>
      <c r="L25" s="19"/>
      <c r="M25" s="2"/>
      <c r="N25" s="15"/>
      <c r="O25" s="15"/>
      <c r="P25" s="15"/>
      <c r="Q25" s="19"/>
      <c r="R25" s="26"/>
      <c r="S25" s="16"/>
      <c r="T25" s="16"/>
      <c r="V25" s="5"/>
      <c r="W25" s="5"/>
      <c r="X25" s="5"/>
    </row>
    <row r="26" spans="1:24" x14ac:dyDescent="0.2">
      <c r="A26" s="2">
        <v>18</v>
      </c>
      <c r="B26" s="5">
        <v>25.34</v>
      </c>
      <c r="C26" s="5">
        <v>36.049999999999997</v>
      </c>
      <c r="D26" s="5">
        <v>-10.72</v>
      </c>
      <c r="E26" s="19"/>
      <c r="F26" s="28" t="s">
        <v>60</v>
      </c>
      <c r="G26" s="11">
        <v>-2716.7279903089302</v>
      </c>
      <c r="H26" s="28" t="s">
        <v>61</v>
      </c>
      <c r="I26" s="13">
        <v>-2716.6776984493299</v>
      </c>
      <c r="J26" s="28" t="s">
        <v>62</v>
      </c>
      <c r="K26" s="21">
        <v>-2138.2005458081899</v>
      </c>
      <c r="L26" s="19"/>
      <c r="M26" s="2">
        <v>18</v>
      </c>
      <c r="N26" s="15">
        <f>(I26-G26)*627.50960803</f>
        <v>31.558625104879532</v>
      </c>
      <c r="O26" s="15">
        <f>(I26-K26-K27)*627.50960803</f>
        <v>33.250661987263051</v>
      </c>
      <c r="P26" s="15">
        <f>(K26+K27-G26)*627.50960803</f>
        <v>-1.6920368823835192</v>
      </c>
      <c r="Q26" s="19"/>
      <c r="R26" s="26">
        <f>ABS(N26-B26)</f>
        <v>6.218625104879532</v>
      </c>
      <c r="S26" s="16">
        <f>ABS(O26-C26)</f>
        <v>2.7993380127369463</v>
      </c>
      <c r="T26" s="16">
        <f>ABS(P26-D26)</f>
        <v>9.0279631176164816</v>
      </c>
      <c r="V26" s="5">
        <f t="shared" si="14"/>
        <v>24.540746270242824</v>
      </c>
      <c r="W26" s="5">
        <f t="shared" si="15"/>
        <v>7.7651539881746086</v>
      </c>
      <c r="X26" s="5">
        <f t="shared" si="16"/>
        <v>84.216073858362691</v>
      </c>
    </row>
    <row r="27" spans="1:24" x14ac:dyDescent="0.2">
      <c r="A27" s="2"/>
      <c r="B27" s="5"/>
      <c r="C27" s="5"/>
      <c r="D27" s="5"/>
      <c r="E27" s="19"/>
      <c r="F27" s="28"/>
      <c r="G27" s="12"/>
      <c r="H27" s="28"/>
      <c r="I27" s="12"/>
      <c r="J27" s="28" t="s">
        <v>59</v>
      </c>
      <c r="K27" s="21">
        <v>-578.53014093257298</v>
      </c>
      <c r="L27" s="19"/>
      <c r="M27" s="2"/>
      <c r="N27" s="15"/>
      <c r="O27" s="15"/>
      <c r="P27" s="15"/>
      <c r="Q27" s="19"/>
      <c r="R27" s="26"/>
      <c r="S27" s="16"/>
      <c r="T27" s="16"/>
      <c r="V27" s="5"/>
      <c r="W27" s="5"/>
      <c r="X27" s="5"/>
    </row>
    <row r="28" spans="1:24" x14ac:dyDescent="0.2">
      <c r="A28" s="2">
        <v>19</v>
      </c>
      <c r="B28" s="5">
        <v>12.27</v>
      </c>
      <c r="C28" s="5">
        <v>35.81</v>
      </c>
      <c r="D28" s="5">
        <v>-23.54</v>
      </c>
      <c r="E28" s="19"/>
      <c r="F28" s="28" t="s">
        <v>63</v>
      </c>
      <c r="G28" s="11">
        <v>-4991.4926209218602</v>
      </c>
      <c r="H28" s="28" t="s">
        <v>64</v>
      </c>
      <c r="I28" s="13">
        <v>-4991.4652789076799</v>
      </c>
      <c r="J28" s="28" t="s">
        <v>65</v>
      </c>
      <c r="K28" s="21">
        <v>-4412.9891878203298</v>
      </c>
      <c r="L28" s="19"/>
      <c r="M28" s="2">
        <v>19</v>
      </c>
      <c r="N28" s="15">
        <f>(I28-G28)*627.50960803</f>
        <v>17.15737660099872</v>
      </c>
      <c r="O28" s="15">
        <f>(I28-K28-K29)*627.50960803</f>
        <v>33.91679718986326</v>
      </c>
      <c r="P28" s="15">
        <f>(K28+K29-G28)*627.50960803</f>
        <v>-16.75942058886454</v>
      </c>
      <c r="Q28" s="19"/>
      <c r="R28" s="26">
        <f>ABS(N28-B28)</f>
        <v>4.8873766009987207</v>
      </c>
      <c r="S28" s="16">
        <f>ABS(O28-C28)</f>
        <v>1.8932028101367422</v>
      </c>
      <c r="T28" s="16">
        <f>ABS(P28-D28)</f>
        <v>6.7805794111354594</v>
      </c>
      <c r="V28" s="5">
        <f t="shared" si="14"/>
        <v>39.831920138538884</v>
      </c>
      <c r="W28" s="5">
        <f t="shared" si="15"/>
        <v>5.2867992464025191</v>
      </c>
      <c r="X28" s="5">
        <f t="shared" si="16"/>
        <v>28.804500472113254</v>
      </c>
    </row>
    <row r="29" spans="1:24" x14ac:dyDescent="0.2">
      <c r="A29" s="2"/>
      <c r="B29" s="5"/>
      <c r="C29" s="5"/>
      <c r="D29" s="5"/>
      <c r="E29" s="19"/>
      <c r="F29" s="28"/>
      <c r="G29" s="12"/>
      <c r="H29" s="28"/>
      <c r="I29" s="12"/>
      <c r="J29" s="28" t="s">
        <v>59</v>
      </c>
      <c r="K29" s="21">
        <v>-578.53014093257298</v>
      </c>
      <c r="L29" s="19"/>
      <c r="M29" s="2"/>
      <c r="N29" s="15"/>
      <c r="O29" s="15"/>
      <c r="P29" s="15"/>
      <c r="Q29" s="19"/>
      <c r="R29" s="26"/>
      <c r="S29" s="16"/>
      <c r="T29" s="16"/>
      <c r="V29" s="5"/>
      <c r="W29" s="5"/>
      <c r="X29" s="5"/>
    </row>
    <row r="30" spans="1:24" x14ac:dyDescent="0.2">
      <c r="A30" s="2">
        <v>20</v>
      </c>
      <c r="B30" s="5">
        <v>13.36</v>
      </c>
      <c r="C30" s="5">
        <v>37.72</v>
      </c>
      <c r="D30" s="5">
        <v>-24.36</v>
      </c>
      <c r="E30" s="19"/>
      <c r="F30" s="28" t="s">
        <v>66</v>
      </c>
      <c r="G30" s="11">
        <v>-2715.4683862622201</v>
      </c>
      <c r="H30" s="28" t="s">
        <v>67</v>
      </c>
      <c r="I30" s="13">
        <v>-2715.4457930725798</v>
      </c>
      <c r="J30" s="28" t="s">
        <v>68</v>
      </c>
      <c r="K30" s="21">
        <v>-2136.96905740685</v>
      </c>
      <c r="L30" s="19"/>
      <c r="M30" s="2">
        <v>20</v>
      </c>
      <c r="N30" s="15">
        <f>(I30-G30)*627.50960803</f>
        <v>14.177443575298943</v>
      </c>
      <c r="O30" s="15">
        <f>(I30-K30-K29)*627.50960803</f>
        <v>33.512318063469202</v>
      </c>
      <c r="P30" s="15">
        <f>(K30+K31-G30)*627.50960803</f>
        <v>-19.334874488170257</v>
      </c>
      <c r="Q30" s="19"/>
      <c r="R30" s="26">
        <f>ABS(N30-B30)</f>
        <v>0.81744357529894351</v>
      </c>
      <c r="S30" s="16">
        <f>ABS(O30-C30)</f>
        <v>4.2076819365307969</v>
      </c>
      <c r="T30" s="16">
        <f>ABS(P30-D30)</f>
        <v>5.0251255118297422</v>
      </c>
      <c r="V30" s="5">
        <f t="shared" si="14"/>
        <v>6.1185896354711344</v>
      </c>
      <c r="W30" s="5">
        <f t="shared" si="15"/>
        <v>11.155042249551423</v>
      </c>
      <c r="X30" s="5">
        <f t="shared" si="16"/>
        <v>20.628594055130307</v>
      </c>
    </row>
    <row r="31" spans="1:24" x14ac:dyDescent="0.2">
      <c r="A31" s="2"/>
      <c r="B31" s="5"/>
      <c r="C31" s="5"/>
      <c r="D31" s="5"/>
      <c r="E31" s="19"/>
      <c r="F31" s="28"/>
      <c r="G31" s="12"/>
      <c r="H31" s="28"/>
      <c r="I31" s="12"/>
      <c r="J31" s="28" t="s">
        <v>59</v>
      </c>
      <c r="K31" s="21">
        <v>-578.53014093257298</v>
      </c>
      <c r="L31" s="19"/>
      <c r="M31" s="2"/>
      <c r="N31" s="15"/>
      <c r="O31" s="15"/>
      <c r="P31" s="15"/>
      <c r="Q31" s="19"/>
      <c r="R31" s="26"/>
      <c r="S31" s="16"/>
      <c r="T31" s="16"/>
      <c r="V31" s="5"/>
      <c r="W31" s="5"/>
      <c r="X31" s="5"/>
    </row>
    <row r="32" spans="1:24" x14ac:dyDescent="0.2">
      <c r="A32" s="2">
        <v>21</v>
      </c>
      <c r="B32" s="5">
        <v>9.18</v>
      </c>
      <c r="C32" s="5">
        <v>9.1999999999999993</v>
      </c>
      <c r="D32" s="5">
        <v>-0.02</v>
      </c>
      <c r="E32" s="19"/>
      <c r="F32" s="28" t="s">
        <v>69</v>
      </c>
      <c r="G32" s="11">
        <v>-711.68006048003303</v>
      </c>
      <c r="H32" s="28" t="s">
        <v>70</v>
      </c>
      <c r="I32" s="13">
        <v>-711.66190782970898</v>
      </c>
      <c r="J32" s="28" t="s">
        <v>71</v>
      </c>
      <c r="K32" s="21">
        <v>-711.68006157102002</v>
      </c>
      <c r="L32" s="19"/>
      <c r="M32" s="2">
        <v>21</v>
      </c>
      <c r="N32" s="15">
        <f t="shared" ref="N32:N46" si="17">(I32-G32)*627.50960803</f>
        <v>11.390962489553264</v>
      </c>
      <c r="O32" s="15">
        <f t="shared" ref="O32:O45" si="18">(I32-K32)*627.50960803</f>
        <v>11.391647094368153</v>
      </c>
      <c r="P32" s="15">
        <f t="shared" ref="P32:P45" si="19">(K32-G32)*627.50960803</f>
        <v>-6.8460481488956209E-4</v>
      </c>
      <c r="Q32" s="19"/>
      <c r="R32" s="26">
        <f t="shared" ref="R32:R46" si="20">ABS(N32-B32)</f>
        <v>2.210962489553264</v>
      </c>
      <c r="S32" s="16">
        <f t="shared" ref="S32:S46" si="21">ABS(O32-C32)</f>
        <v>2.1916470943681539</v>
      </c>
      <c r="T32" s="16">
        <f t="shared" ref="T32:T46" si="22">ABS(P32-D32)</f>
        <v>1.931539518511044E-2</v>
      </c>
      <c r="V32" s="5">
        <f t="shared" si="14"/>
        <v>24.084558709730548</v>
      </c>
      <c r="W32" s="5">
        <f t="shared" si="15"/>
        <v>23.822251025740805</v>
      </c>
      <c r="X32" s="5">
        <f t="shared" si="16"/>
        <v>96.576975925552205</v>
      </c>
    </row>
    <row r="33" spans="1:24" x14ac:dyDescent="0.2">
      <c r="A33" s="2">
        <v>22</v>
      </c>
      <c r="B33" s="5">
        <v>14.3</v>
      </c>
      <c r="C33" s="5">
        <v>29.05</v>
      </c>
      <c r="D33" s="5">
        <v>-14.75</v>
      </c>
      <c r="E33" s="19"/>
      <c r="F33" s="28" t="s">
        <v>72</v>
      </c>
      <c r="G33" s="11">
        <v>-962.09151443785095</v>
      </c>
      <c r="H33" s="28" t="s">
        <v>73</v>
      </c>
      <c r="I33" s="13">
        <v>-962.06556582902795</v>
      </c>
      <c r="J33" s="28" t="s">
        <v>74</v>
      </c>
      <c r="K33" s="21">
        <v>-962.11486101958997</v>
      </c>
      <c r="L33" s="19"/>
      <c r="M33" s="2">
        <v>22</v>
      </c>
      <c r="N33" s="15">
        <f t="shared" si="17"/>
        <v>16.28300135144487</v>
      </c>
      <c r="O33" s="15">
        <f t="shared" si="18"/>
        <v>30.933205707337482</v>
      </c>
      <c r="P33" s="15">
        <f t="shared" si="19"/>
        <v>-14.650204355892615</v>
      </c>
      <c r="Q33" s="19"/>
      <c r="R33" s="26">
        <f t="shared" si="20"/>
        <v>1.9830013514448694</v>
      </c>
      <c r="S33" s="16">
        <f t="shared" si="21"/>
        <v>1.8832057073374813</v>
      </c>
      <c r="T33" s="16">
        <f t="shared" si="22"/>
        <v>9.9795644107384618E-2</v>
      </c>
      <c r="V33" s="5">
        <f t="shared" si="14"/>
        <v>13.867142317796288</v>
      </c>
      <c r="W33" s="5">
        <f t="shared" si="15"/>
        <v>6.4826358256023457</v>
      </c>
      <c r="X33" s="5">
        <f t="shared" si="16"/>
        <v>0.67658063801616686</v>
      </c>
    </row>
    <row r="34" spans="1:24" x14ac:dyDescent="0.2">
      <c r="A34" s="2">
        <v>23</v>
      </c>
      <c r="B34" s="5">
        <v>30.71</v>
      </c>
      <c r="C34" s="5">
        <v>21.19</v>
      </c>
      <c r="D34" s="5">
        <v>9.52</v>
      </c>
      <c r="E34" s="19"/>
      <c r="F34" s="28" t="s">
        <v>75</v>
      </c>
      <c r="G34" s="11">
        <v>-1013.48576687915</v>
      </c>
      <c r="H34" s="28" t="s">
        <v>76</v>
      </c>
      <c r="I34" s="13">
        <v>-1013.43781079299</v>
      </c>
      <c r="J34" s="28" t="s">
        <v>77</v>
      </c>
      <c r="K34" s="21">
        <v>-1013.4763197047899</v>
      </c>
      <c r="L34" s="19"/>
      <c r="M34" s="2">
        <v>23</v>
      </c>
      <c r="N34" s="15">
        <f t="shared" si="17"/>
        <v>30.092904828887281</v>
      </c>
      <c r="O34" s="15">
        <f t="shared" si="18"/>
        <v>24.164712149222535</v>
      </c>
      <c r="P34" s="15">
        <f t="shared" si="19"/>
        <v>5.9281926796647477</v>
      </c>
      <c r="Q34" s="19"/>
      <c r="R34" s="26">
        <f t="shared" si="20"/>
        <v>0.6170951711127195</v>
      </c>
      <c r="S34" s="16">
        <f t="shared" si="21"/>
        <v>2.9747121492225332</v>
      </c>
      <c r="T34" s="16">
        <f t="shared" si="22"/>
        <v>3.5918073203352519</v>
      </c>
      <c r="V34" s="5">
        <f t="shared" si="14"/>
        <v>2.0094274539652215</v>
      </c>
      <c r="W34" s="5">
        <f t="shared" si="15"/>
        <v>14.038282912801007</v>
      </c>
      <c r="X34" s="5">
        <f t="shared" si="16"/>
        <v>37.729068490916511</v>
      </c>
    </row>
    <row r="35" spans="1:24" x14ac:dyDescent="0.2">
      <c r="A35" s="2">
        <v>24</v>
      </c>
      <c r="B35" s="5">
        <v>2.87</v>
      </c>
      <c r="C35" s="5">
        <v>16.96</v>
      </c>
      <c r="D35" s="5">
        <v>-14.1</v>
      </c>
      <c r="E35" s="19"/>
      <c r="F35" s="28" t="s">
        <v>78</v>
      </c>
      <c r="G35" s="11">
        <v>-2266.5897642069999</v>
      </c>
      <c r="H35" s="28" t="s">
        <v>79</v>
      </c>
      <c r="I35" s="13">
        <v>-2266.5871181468501</v>
      </c>
      <c r="J35" s="28" t="s">
        <v>80</v>
      </c>
      <c r="K35" s="21">
        <v>-2266.62015942875</v>
      </c>
      <c r="L35" s="19"/>
      <c r="M35" s="2">
        <v>24</v>
      </c>
      <c r="N35" s="15">
        <f t="shared" si="17"/>
        <v>1.6604281674249126</v>
      </c>
      <c r="O35" s="15">
        <f t="shared" si="18"/>
        <v>20.733721853778036</v>
      </c>
      <c r="P35" s="15">
        <f t="shared" si="19"/>
        <v>-19.073293686353125</v>
      </c>
      <c r="Q35" s="19"/>
      <c r="R35" s="26">
        <f t="shared" si="20"/>
        <v>1.2095718325750875</v>
      </c>
      <c r="S35" s="16">
        <f t="shared" si="21"/>
        <v>3.773721853778035</v>
      </c>
      <c r="T35" s="16">
        <f t="shared" si="22"/>
        <v>4.9732936863531254</v>
      </c>
      <c r="V35" s="5">
        <f t="shared" si="14"/>
        <v>42.145360020037892</v>
      </c>
      <c r="W35" s="5">
        <f t="shared" si="15"/>
        <v>22.250718477464829</v>
      </c>
      <c r="X35" s="5">
        <f t="shared" si="16"/>
        <v>35.27158642803635</v>
      </c>
    </row>
    <row r="36" spans="1:24" x14ac:dyDescent="0.2">
      <c r="A36" s="2">
        <v>25</v>
      </c>
      <c r="B36" s="5">
        <v>2.66</v>
      </c>
      <c r="C36" s="5">
        <v>12.01</v>
      </c>
      <c r="D36" s="5">
        <v>-9.35</v>
      </c>
      <c r="E36" s="19"/>
      <c r="F36" s="28" t="s">
        <v>81</v>
      </c>
      <c r="G36" s="11">
        <v>-2192.8293620419199</v>
      </c>
      <c r="H36" s="28" t="s">
        <v>82</v>
      </c>
      <c r="I36" s="13">
        <v>-2192.8258044969398</v>
      </c>
      <c r="J36" s="28" t="s">
        <v>83</v>
      </c>
      <c r="K36" s="21">
        <v>-2192.8510452164601</v>
      </c>
      <c r="L36" s="19"/>
      <c r="M36" s="2">
        <v>25</v>
      </c>
      <c r="N36" s="15">
        <f t="shared" si="17"/>
        <v>2.2323936560367059</v>
      </c>
      <c r="O36" s="15">
        <f t="shared" si="18"/>
        <v>15.838794012577189</v>
      </c>
      <c r="P36" s="15">
        <f t="shared" si="19"/>
        <v>-13.606400356540483</v>
      </c>
      <c r="Q36" s="19"/>
      <c r="R36" s="26">
        <f t="shared" si="20"/>
        <v>0.42760634396329422</v>
      </c>
      <c r="S36" s="16">
        <f t="shared" si="21"/>
        <v>3.8287940125771893</v>
      </c>
      <c r="T36" s="16">
        <f t="shared" si="22"/>
        <v>4.2564003565404835</v>
      </c>
      <c r="V36" s="5">
        <f t="shared" si="14"/>
        <v>16.075426464785497</v>
      </c>
      <c r="W36" s="5">
        <f t="shared" si="15"/>
        <v>31.880050063090671</v>
      </c>
      <c r="X36" s="5">
        <f t="shared" si="16"/>
        <v>45.522998465673616</v>
      </c>
    </row>
    <row r="37" spans="1:24" x14ac:dyDescent="0.2">
      <c r="A37" s="2">
        <v>26</v>
      </c>
      <c r="B37" s="5">
        <v>25.39</v>
      </c>
      <c r="C37" s="5">
        <v>0.19</v>
      </c>
      <c r="D37" s="5">
        <v>25.2</v>
      </c>
      <c r="E37" s="19"/>
      <c r="F37" s="28" t="s">
        <v>84</v>
      </c>
      <c r="G37" s="11">
        <v>-1127.82012856539</v>
      </c>
      <c r="H37" s="28" t="s">
        <v>85</v>
      </c>
      <c r="I37" s="13">
        <v>-1127.78250120862</v>
      </c>
      <c r="J37" s="28" t="s">
        <v>86</v>
      </c>
      <c r="K37" s="21">
        <v>-1127.78240669253</v>
      </c>
      <c r="L37" s="19"/>
      <c r="M37" s="2">
        <v>26</v>
      </c>
      <c r="N37" s="15">
        <f t="shared" si="17"/>
        <v>23.611527897895733</v>
      </c>
      <c r="O37" s="15">
        <f t="shared" si="18"/>
        <v>-5.9309754607305844E-2</v>
      </c>
      <c r="P37" s="15">
        <f t="shared" si="19"/>
        <v>23.670837652503039</v>
      </c>
      <c r="Q37" s="19"/>
      <c r="R37" s="26">
        <f t="shared" si="20"/>
        <v>1.7784721021042671</v>
      </c>
      <c r="S37" s="16">
        <f t="shared" si="21"/>
        <v>0.24930975460730584</v>
      </c>
      <c r="T37" s="16">
        <f t="shared" si="22"/>
        <v>1.5291623474969605</v>
      </c>
      <c r="V37" s="5">
        <f t="shared" si="14"/>
        <v>7.0046163926910872</v>
      </c>
      <c r="W37" s="5">
        <f t="shared" si="15"/>
        <v>131.21566031963465</v>
      </c>
      <c r="X37" s="5">
        <f t="shared" si="16"/>
        <v>6.0681045535593672</v>
      </c>
    </row>
    <row r="38" spans="1:24" x14ac:dyDescent="0.2">
      <c r="A38" s="2">
        <v>27</v>
      </c>
      <c r="B38" s="5">
        <v>13.76</v>
      </c>
      <c r="C38" s="5">
        <v>2.39</v>
      </c>
      <c r="D38" s="5">
        <v>11.37</v>
      </c>
      <c r="E38" s="19"/>
      <c r="F38" s="28" t="s">
        <v>87</v>
      </c>
      <c r="G38" s="11">
        <v>-1209.74088800092</v>
      </c>
      <c r="H38" s="28" t="s">
        <v>88</v>
      </c>
      <c r="I38" s="13">
        <v>-1209.71718229003</v>
      </c>
      <c r="J38" s="28" t="s">
        <v>89</v>
      </c>
      <c r="K38" s="21">
        <v>-1209.7213463522901</v>
      </c>
      <c r="L38" s="19"/>
      <c r="M38" s="2">
        <v>27</v>
      </c>
      <c r="N38" s="15">
        <f t="shared" si="17"/>
        <v>14.875561348655745</v>
      </c>
      <c r="O38" s="15">
        <f t="shared" si="18"/>
        <v>2.6129890766403561</v>
      </c>
      <c r="P38" s="15">
        <f t="shared" si="19"/>
        <v>12.26257227201539</v>
      </c>
      <c r="Q38" s="19"/>
      <c r="R38" s="26">
        <f t="shared" si="20"/>
        <v>1.1155613486557456</v>
      </c>
      <c r="S38" s="16">
        <f t="shared" si="21"/>
        <v>0.22298907664035594</v>
      </c>
      <c r="T38" s="16">
        <f t="shared" si="22"/>
        <v>0.89257227201539102</v>
      </c>
      <c r="V38" s="5">
        <f t="shared" si="14"/>
        <v>8.1072772431376858</v>
      </c>
      <c r="W38" s="5">
        <f t="shared" si="15"/>
        <v>9.3300868887178208</v>
      </c>
      <c r="X38" s="5">
        <f t="shared" si="16"/>
        <v>7.8502398594141694</v>
      </c>
    </row>
    <row r="39" spans="1:24" x14ac:dyDescent="0.2">
      <c r="A39" s="2">
        <v>28</v>
      </c>
      <c r="B39" s="5">
        <v>29.06</v>
      </c>
      <c r="C39" s="5">
        <v>16.63</v>
      </c>
      <c r="D39" s="5">
        <v>12.43</v>
      </c>
      <c r="E39" s="19"/>
      <c r="F39" s="28" t="s">
        <v>90</v>
      </c>
      <c r="G39" s="11">
        <v>-1655.58501773179</v>
      </c>
      <c r="H39" s="28" t="s">
        <v>91</v>
      </c>
      <c r="I39" s="13">
        <v>-1655.5449439136501</v>
      </c>
      <c r="J39" s="28" t="s">
        <v>92</v>
      </c>
      <c r="K39" s="21">
        <v>-1655.5627863646</v>
      </c>
      <c r="L39" s="19"/>
      <c r="M39" s="2">
        <v>28</v>
      </c>
      <c r="N39" s="15">
        <f t="shared" si="17"/>
        <v>25.146705913262206</v>
      </c>
      <c r="O39" s="15">
        <f t="shared" si="18"/>
        <v>11.196309401901642</v>
      </c>
      <c r="P39" s="15">
        <f t="shared" si="19"/>
        <v>13.950396511360562</v>
      </c>
      <c r="Q39" s="19"/>
      <c r="R39" s="26">
        <f t="shared" si="20"/>
        <v>3.9132940867377926</v>
      </c>
      <c r="S39" s="16">
        <f t="shared" si="21"/>
        <v>5.433690598098357</v>
      </c>
      <c r="T39" s="16">
        <f t="shared" si="22"/>
        <v>1.5203965113605626</v>
      </c>
      <c r="V39" s="5">
        <f t="shared" si="14"/>
        <v>13.466256320501696</v>
      </c>
      <c r="W39" s="5">
        <f t="shared" si="15"/>
        <v>32.674026446773048</v>
      </c>
      <c r="X39" s="5">
        <f t="shared" si="16"/>
        <v>12.231669439747085</v>
      </c>
    </row>
    <row r="40" spans="1:24" x14ac:dyDescent="0.2">
      <c r="A40" s="2">
        <v>29</v>
      </c>
      <c r="B40" s="5">
        <v>14.95</v>
      </c>
      <c r="C40" s="5">
        <v>30.89</v>
      </c>
      <c r="D40" s="5">
        <v>-15.93</v>
      </c>
      <c r="E40" s="19"/>
      <c r="F40" s="28" t="s">
        <v>93</v>
      </c>
      <c r="G40" s="11">
        <v>-1656.7374588720299</v>
      </c>
      <c r="H40" s="28" t="s">
        <v>94</v>
      </c>
      <c r="I40" s="13">
        <v>-1656.72389006668</v>
      </c>
      <c r="J40" s="28" t="s">
        <v>95</v>
      </c>
      <c r="K40" s="21">
        <v>-1656.7669054619901</v>
      </c>
      <c r="L40" s="19"/>
      <c r="M40" s="2">
        <v>29</v>
      </c>
      <c r="N40" s="15">
        <f t="shared" si="17"/>
        <v>8.5145557265544003</v>
      </c>
      <c r="O40" s="15">
        <f t="shared" si="18"/>
        <v>26.992573850247172</v>
      </c>
      <c r="P40" s="15">
        <f t="shared" si="19"/>
        <v>-18.478018123692774</v>
      </c>
      <c r="Q40" s="19"/>
      <c r="R40" s="26">
        <f t="shared" si="20"/>
        <v>6.435444273445599</v>
      </c>
      <c r="S40" s="16">
        <f t="shared" si="21"/>
        <v>3.8974261497528282</v>
      </c>
      <c r="T40" s="16">
        <f t="shared" si="22"/>
        <v>2.5480181236927741</v>
      </c>
      <c r="V40" s="5">
        <f t="shared" si="14"/>
        <v>43.046449989602671</v>
      </c>
      <c r="W40" s="5">
        <f t="shared" si="15"/>
        <v>12.617112818882578</v>
      </c>
      <c r="X40" s="5">
        <f t="shared" si="16"/>
        <v>15.995091799703543</v>
      </c>
    </row>
    <row r="41" spans="1:24" x14ac:dyDescent="0.2">
      <c r="A41" s="2">
        <v>30</v>
      </c>
      <c r="B41" s="5">
        <v>9.8800000000000008</v>
      </c>
      <c r="C41" s="5">
        <v>17.22</v>
      </c>
      <c r="D41" s="5">
        <v>-7.34</v>
      </c>
      <c r="E41" s="19"/>
      <c r="F41" s="28" t="s">
        <v>96</v>
      </c>
      <c r="G41" s="11">
        <v>-1063.5541999821801</v>
      </c>
      <c r="H41" s="28" t="s">
        <v>97</v>
      </c>
      <c r="I41" s="13">
        <v>-1063.53679042152</v>
      </c>
      <c r="J41" s="28" t="s">
        <v>98</v>
      </c>
      <c r="K41" s="21">
        <v>-1063.5706366607801</v>
      </c>
      <c r="L41" s="19"/>
      <c r="M41" s="2">
        <v>30</v>
      </c>
      <c r="N41" s="15">
        <f t="shared" si="17"/>
        <v>10.924666585792966</v>
      </c>
      <c r="O41" s="15">
        <f t="shared" si="18"/>
        <v>21.23884033141292</v>
      </c>
      <c r="P41" s="15">
        <f t="shared" si="19"/>
        <v>-10.314173745619954</v>
      </c>
      <c r="Q41" s="19"/>
      <c r="R41" s="26">
        <f t="shared" si="20"/>
        <v>1.0446665857929656</v>
      </c>
      <c r="S41" s="16">
        <f t="shared" si="21"/>
        <v>4.0188403314129211</v>
      </c>
      <c r="T41" s="16">
        <f t="shared" si="22"/>
        <v>2.9741737456199537</v>
      </c>
      <c r="V41" s="5">
        <f t="shared" si="14"/>
        <v>10.573548439200056</v>
      </c>
      <c r="W41" s="5">
        <f t="shared" si="15"/>
        <v>23.338213306695245</v>
      </c>
      <c r="X41" s="5">
        <f t="shared" si="16"/>
        <v>40.520078278201005</v>
      </c>
    </row>
    <row r="42" spans="1:24" x14ac:dyDescent="0.2">
      <c r="A42" s="2">
        <v>31</v>
      </c>
      <c r="B42" s="5">
        <v>3.25</v>
      </c>
      <c r="C42" s="5">
        <v>13.34</v>
      </c>
      <c r="D42" s="5">
        <v>-10.08</v>
      </c>
      <c r="E42" s="19"/>
      <c r="F42" s="28" t="s">
        <v>99</v>
      </c>
      <c r="G42" s="11">
        <v>-1063.5541999821801</v>
      </c>
      <c r="H42" s="28" t="s">
        <v>100</v>
      </c>
      <c r="I42" s="13">
        <v>-1063.54576339922</v>
      </c>
      <c r="J42" s="28" t="s">
        <v>101</v>
      </c>
      <c r="K42" s="21">
        <v>-1063.5649309826099</v>
      </c>
      <c r="L42" s="19"/>
      <c r="M42" s="2">
        <v>31</v>
      </c>
      <c r="N42" s="15">
        <f t="shared" si="17"/>
        <v>5.2940368663610879</v>
      </c>
      <c r="O42" s="15">
        <f t="shared" si="18"/>
        <v>12.027842739843576</v>
      </c>
      <c r="P42" s="15">
        <f t="shared" si="19"/>
        <v>-6.7338058734824893</v>
      </c>
      <c r="Q42" s="19"/>
      <c r="R42" s="26">
        <f t="shared" si="20"/>
        <v>2.0440368663610879</v>
      </c>
      <c r="S42" s="16">
        <f t="shared" si="21"/>
        <v>1.3121572601564235</v>
      </c>
      <c r="T42" s="16">
        <f t="shared" si="22"/>
        <v>3.3461941265175108</v>
      </c>
      <c r="V42" s="5">
        <f t="shared" si="14"/>
        <v>62.893442041879631</v>
      </c>
      <c r="W42" s="5">
        <f t="shared" si="15"/>
        <v>9.8362613205129215</v>
      </c>
      <c r="X42" s="5">
        <f t="shared" si="16"/>
        <v>33.196370302753081</v>
      </c>
    </row>
    <row r="43" spans="1:24" x14ac:dyDescent="0.2">
      <c r="A43" s="2">
        <v>32</v>
      </c>
      <c r="B43" s="5">
        <v>19.16</v>
      </c>
      <c r="C43" s="5">
        <v>64.569999999999993</v>
      </c>
      <c r="D43" s="5">
        <v>-45.4</v>
      </c>
      <c r="E43" s="19"/>
      <c r="F43" s="28" t="s">
        <v>102</v>
      </c>
      <c r="G43" s="11">
        <v>-998.30304877001504</v>
      </c>
      <c r="H43" s="28" t="s">
        <v>103</v>
      </c>
      <c r="I43" s="13">
        <v>-998.26444115226298</v>
      </c>
      <c r="J43" s="28" t="s">
        <v>104</v>
      </c>
      <c r="K43" s="21">
        <v>-998.36485175166001</v>
      </c>
      <c r="L43" s="19"/>
      <c r="M43" s="2">
        <v>32</v>
      </c>
      <c r="N43" s="15">
        <f t="shared" si="17"/>
        <v>24.226651082569475</v>
      </c>
      <c r="O43" s="15">
        <f t="shared" si="18"/>
        <v>63.008615869692044</v>
      </c>
      <c r="P43" s="15">
        <f t="shared" si="19"/>
        <v>-38.781964787122568</v>
      </c>
      <c r="Q43" s="19"/>
      <c r="R43" s="26">
        <f t="shared" si="20"/>
        <v>5.0666510825694751</v>
      </c>
      <c r="S43" s="16">
        <f t="shared" si="21"/>
        <v>1.5613841303079496</v>
      </c>
      <c r="T43" s="16">
        <f t="shared" si="22"/>
        <v>6.6180352128774302</v>
      </c>
      <c r="V43" s="5">
        <f t="shared" si="14"/>
        <v>26.443899178337553</v>
      </c>
      <c r="W43" s="5">
        <f t="shared" si="15"/>
        <v>2.4181262665447574</v>
      </c>
      <c r="X43" s="5">
        <f t="shared" si="16"/>
        <v>14.577170072417248</v>
      </c>
    </row>
    <row r="44" spans="1:24" x14ac:dyDescent="0.2">
      <c r="A44" s="2">
        <v>33</v>
      </c>
      <c r="B44" s="5">
        <v>1.26</v>
      </c>
      <c r="C44" s="5">
        <v>7.83</v>
      </c>
      <c r="D44" s="5">
        <v>-6.57</v>
      </c>
      <c r="E44" s="19"/>
      <c r="F44" s="28" t="s">
        <v>105</v>
      </c>
      <c r="G44" s="11">
        <v>-273.01006906837398</v>
      </c>
      <c r="H44" s="28" t="s">
        <v>106</v>
      </c>
      <c r="I44" s="13">
        <v>-273.00669226447798</v>
      </c>
      <c r="J44" s="28" t="s">
        <v>107</v>
      </c>
      <c r="K44" s="21">
        <v>-273.026055019686</v>
      </c>
      <c r="L44" s="19"/>
      <c r="M44" s="2">
        <v>33</v>
      </c>
      <c r="N44" s="15">
        <f t="shared" si="17"/>
        <v>2.1189768891752494</v>
      </c>
      <c r="O44" s="15">
        <f t="shared" si="18"/>
        <v>12.150314930966445</v>
      </c>
      <c r="P44" s="15">
        <f t="shared" si="19"/>
        <v>-10.031338041791196</v>
      </c>
      <c r="Q44" s="19"/>
      <c r="R44" s="26">
        <f t="shared" si="20"/>
        <v>0.85897688917524939</v>
      </c>
      <c r="S44" s="16">
        <f t="shared" si="21"/>
        <v>4.320314930966445</v>
      </c>
      <c r="T44" s="16">
        <f t="shared" si="22"/>
        <v>3.4613380417911959</v>
      </c>
      <c r="V44" s="5">
        <f t="shared" si="14"/>
        <v>68.172768982162651</v>
      </c>
      <c r="W44" s="5">
        <f t="shared" si="15"/>
        <v>55.176435899954598</v>
      </c>
      <c r="X44" s="5">
        <f t="shared" si="16"/>
        <v>52.683988459531136</v>
      </c>
    </row>
    <row r="45" spans="1:24" x14ac:dyDescent="0.2">
      <c r="A45" s="2">
        <v>34</v>
      </c>
      <c r="B45" s="5">
        <v>29.15</v>
      </c>
      <c r="C45" s="5">
        <v>2.91</v>
      </c>
      <c r="D45" s="5">
        <v>26.24</v>
      </c>
      <c r="E45" s="19"/>
      <c r="F45" s="28" t="s">
        <v>108</v>
      </c>
      <c r="G45" s="11">
        <v>-861.95460372151501</v>
      </c>
      <c r="H45" s="28" t="s">
        <v>109</v>
      </c>
      <c r="I45" s="13">
        <v>-861.91087917469201</v>
      </c>
      <c r="J45" s="28" t="s">
        <v>110</v>
      </c>
      <c r="K45" s="11">
        <v>-861.91949790229796</v>
      </c>
      <c r="L45" s="19"/>
      <c r="M45" s="2">
        <v>34</v>
      </c>
      <c r="N45" s="15">
        <f t="shared" si="17"/>
        <v>27.437573238190307</v>
      </c>
      <c r="O45" s="15">
        <f t="shared" si="18"/>
        <v>5.4083343817264353</v>
      </c>
      <c r="P45" s="15">
        <f t="shared" si="19"/>
        <v>22.02923885646387</v>
      </c>
      <c r="Q45" s="19"/>
      <c r="R45" s="26">
        <f t="shared" si="20"/>
        <v>1.7124267618096916</v>
      </c>
      <c r="S45" s="16">
        <f t="shared" si="21"/>
        <v>2.4983343817264352</v>
      </c>
      <c r="T45" s="16">
        <f t="shared" si="22"/>
        <v>4.2107611435361285</v>
      </c>
      <c r="V45" s="5">
        <f t="shared" si="14"/>
        <v>5.8745343458308463</v>
      </c>
      <c r="W45" s="5">
        <f t="shared" si="15"/>
        <v>85.853415179602578</v>
      </c>
      <c r="X45" s="5">
        <f t="shared" si="16"/>
        <v>16.047108016524881</v>
      </c>
    </row>
    <row r="46" spans="1:24" x14ac:dyDescent="0.2">
      <c r="A46" s="2">
        <v>35</v>
      </c>
      <c r="B46" s="5">
        <v>18.309999999999999</v>
      </c>
      <c r="C46" s="5">
        <v>-1.41</v>
      </c>
      <c r="D46" s="5">
        <v>19.72</v>
      </c>
      <c r="E46" s="19"/>
      <c r="F46" s="28" t="s">
        <v>110</v>
      </c>
      <c r="G46" s="11">
        <v>-861.91949790229796</v>
      </c>
      <c r="H46" s="28" t="s">
        <v>111</v>
      </c>
      <c r="I46" s="13">
        <v>-861.89953787795196</v>
      </c>
      <c r="J46" s="28" t="s">
        <v>112</v>
      </c>
      <c r="K46" s="21">
        <v>-821.46246319142494</v>
      </c>
      <c r="L46" s="19"/>
      <c r="M46" s="2">
        <v>35</v>
      </c>
      <c r="N46" s="15">
        <f t="shared" si="17"/>
        <v>12.525107053631112</v>
      </c>
      <c r="O46" s="15">
        <f>(I46-K46-K47)*627.50960803</f>
        <v>-4.0050836462994779</v>
      </c>
      <c r="P46" s="15">
        <f>(K46+K47-G46)*627.50960803</f>
        <v>16.530190699908296</v>
      </c>
      <c r="Q46" s="19"/>
      <c r="R46" s="26">
        <f t="shared" si="20"/>
        <v>5.7848929463688865</v>
      </c>
      <c r="S46" s="16">
        <f t="shared" si="21"/>
        <v>2.5950836462994777</v>
      </c>
      <c r="T46" s="16">
        <f t="shared" si="22"/>
        <v>3.1898093000917029</v>
      </c>
      <c r="V46" s="5">
        <f t="shared" si="14"/>
        <v>31.594172290381689</v>
      </c>
      <c r="W46" s="5">
        <f t="shared" si="15"/>
        <v>184.04848555315445</v>
      </c>
      <c r="X46" s="5">
        <f t="shared" si="16"/>
        <v>16.175503550160766</v>
      </c>
    </row>
    <row r="47" spans="1:24" x14ac:dyDescent="0.2">
      <c r="F47" s="4"/>
      <c r="G47" s="30"/>
      <c r="H47" s="4"/>
      <c r="I47" s="4"/>
      <c r="J47" s="28" t="s">
        <v>113</v>
      </c>
      <c r="K47" s="13">
        <v>-40.430692180832999</v>
      </c>
      <c r="L47" s="8"/>
      <c r="N47" s="2"/>
      <c r="Q47" s="7"/>
      <c r="R47" s="27"/>
    </row>
    <row r="48" spans="1:24" x14ac:dyDescent="0.2">
      <c r="K48" s="6"/>
      <c r="N48" s="2"/>
    </row>
    <row r="49" spans="7:22" ht="19" x14ac:dyDescent="0.25">
      <c r="G49" s="6"/>
      <c r="I49" s="6"/>
      <c r="K49" s="6"/>
      <c r="N49" s="2"/>
      <c r="Q49" s="70" t="s">
        <v>1</v>
      </c>
      <c r="R49" s="5">
        <f>AVERAGE(R7:R46,R7:S46,T7:T46)</f>
        <v>2.9976580493299583</v>
      </c>
      <c r="U49" s="23" t="s">
        <v>152</v>
      </c>
      <c r="V49" s="5">
        <f>AVERAGE(V7:X46)</f>
        <v>42.494596685136393</v>
      </c>
    </row>
    <row r="50" spans="7:22" ht="19" x14ac:dyDescent="0.25">
      <c r="Q50" s="70" t="s">
        <v>114</v>
      </c>
      <c r="R50" s="5">
        <f>MAX(R7:R46,R7:S46,T7:T46)</f>
        <v>9.4345029659704984</v>
      </c>
      <c r="U50" s="23" t="s">
        <v>114</v>
      </c>
      <c r="V50" s="5">
        <f>MAX(V7:X46)</f>
        <v>1281.7115983821338</v>
      </c>
    </row>
    <row r="51" spans="7:22" ht="19" x14ac:dyDescent="0.25">
      <c r="Q51" s="70" t="s">
        <v>151</v>
      </c>
      <c r="R51" s="5">
        <f>STDEV(R7:R46,R7:S46,T7:T46)</f>
        <v>2.2604419012965646</v>
      </c>
      <c r="U51" s="23" t="s">
        <v>151</v>
      </c>
      <c r="V51" s="5">
        <f>STDEV(V7:V46,V7:W46,X7:X46)</f>
        <v>153.58314697498244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98C36-539D-6E45-AB57-2E4DE71DD2E6}">
  <dimension ref="A1:X51"/>
  <sheetViews>
    <sheetView topLeftCell="I34" workbookViewId="0">
      <selection activeCell="Q49" sqref="Q49"/>
    </sheetView>
  </sheetViews>
  <sheetFormatPr baseColWidth="10" defaultRowHeight="16" x14ac:dyDescent="0.2"/>
  <cols>
    <col min="1" max="1" width="14.1640625" customWidth="1"/>
    <col min="2" max="2" width="12.6640625" customWidth="1"/>
    <col min="3" max="3" width="11.6640625" customWidth="1"/>
    <col min="4" max="4" width="16.33203125" customWidth="1"/>
    <col min="5" max="5" width="9.33203125" style="7" customWidth="1"/>
    <col min="6" max="6" width="9.83203125" customWidth="1"/>
    <col min="7" max="7" width="25.33203125" customWidth="1"/>
    <col min="8" max="8" width="8.6640625" customWidth="1"/>
    <col min="9" max="9" width="29.33203125" customWidth="1"/>
    <col min="10" max="10" width="8.6640625" customWidth="1"/>
    <col min="11" max="11" width="29.6640625" customWidth="1"/>
    <col min="12" max="12" width="8.83203125" style="7" customWidth="1"/>
    <col min="13" max="13" width="10.83203125" style="7"/>
    <col min="14" max="14" width="15.6640625" customWidth="1"/>
    <col min="15" max="15" width="12.5" customWidth="1"/>
    <col min="16" max="16" width="16" customWidth="1"/>
    <col min="17" max="17" width="10.1640625" customWidth="1"/>
    <col min="18" max="18" width="13.6640625" customWidth="1"/>
    <col min="19" max="19" width="14.33203125" customWidth="1"/>
    <col min="20" max="20" width="15.83203125" customWidth="1"/>
    <col min="22" max="22" width="12.83203125" customWidth="1"/>
    <col min="23" max="23" width="12.5" customWidth="1"/>
    <col min="24" max="24" width="15.5" customWidth="1"/>
  </cols>
  <sheetData>
    <row r="1" spans="1:24" s="1" customFormat="1" ht="26" x14ac:dyDescent="0.3">
      <c r="A1" s="25" t="s">
        <v>0</v>
      </c>
      <c r="C1" s="3" t="s">
        <v>118</v>
      </c>
      <c r="D1" s="3"/>
      <c r="E1" s="14"/>
      <c r="G1" s="3"/>
      <c r="H1" s="24"/>
      <c r="L1" s="22"/>
      <c r="M1" s="22"/>
    </row>
    <row r="2" spans="1:24" s="1" customFormat="1" ht="19" x14ac:dyDescent="0.25">
      <c r="A2" s="3"/>
      <c r="B2" s="3"/>
      <c r="C2" s="3" t="s">
        <v>119</v>
      </c>
      <c r="D2" s="3"/>
      <c r="E2" s="14"/>
      <c r="F2" s="24" t="s">
        <v>120</v>
      </c>
      <c r="L2" s="22"/>
      <c r="M2" s="22"/>
    </row>
    <row r="3" spans="1:24" s="17" customFormat="1" ht="19" x14ac:dyDescent="0.25">
      <c r="A3" s="17" t="s">
        <v>123</v>
      </c>
      <c r="D3" s="31"/>
      <c r="E3" s="32"/>
      <c r="L3" s="31"/>
      <c r="M3" s="31"/>
    </row>
    <row r="4" spans="1:24" s="17" customFormat="1" ht="19" x14ac:dyDescent="0.25">
      <c r="D4" s="31"/>
      <c r="E4" s="32"/>
      <c r="L4" s="31"/>
      <c r="M4" s="31"/>
    </row>
    <row r="5" spans="1:24" s="1" customFormat="1" ht="19" x14ac:dyDescent="0.25">
      <c r="A5" s="17" t="s">
        <v>121</v>
      </c>
      <c r="B5" s="17"/>
      <c r="C5" s="17"/>
      <c r="E5" s="22"/>
      <c r="F5" s="17" t="s">
        <v>124</v>
      </c>
      <c r="G5" s="17"/>
      <c r="H5" s="17"/>
      <c r="L5" s="22"/>
      <c r="M5" s="22"/>
      <c r="N5" s="17" t="s">
        <v>125</v>
      </c>
      <c r="O5" s="17"/>
      <c r="P5" s="17"/>
      <c r="R5" s="18" t="s">
        <v>117</v>
      </c>
      <c r="V5" s="18" t="s">
        <v>154</v>
      </c>
    </row>
    <row r="6" spans="1:24" x14ac:dyDescent="0.2">
      <c r="A6" s="2" t="s">
        <v>2</v>
      </c>
      <c r="B6" s="2" t="s">
        <v>3</v>
      </c>
      <c r="C6" s="3" t="s">
        <v>4</v>
      </c>
      <c r="D6" s="3" t="s">
        <v>5</v>
      </c>
      <c r="F6" s="10" t="s">
        <v>6</v>
      </c>
      <c r="G6" s="9"/>
      <c r="H6" s="10" t="s">
        <v>7</v>
      </c>
      <c r="I6" s="9"/>
      <c r="J6" s="10" t="s">
        <v>8</v>
      </c>
      <c r="K6" s="9"/>
      <c r="M6" s="2" t="s">
        <v>2</v>
      </c>
      <c r="N6" s="2" t="s">
        <v>3</v>
      </c>
      <c r="O6" s="2" t="s">
        <v>4</v>
      </c>
      <c r="P6" s="2" t="s">
        <v>5</v>
      </c>
      <c r="R6" s="10" t="s">
        <v>3</v>
      </c>
      <c r="S6" s="2" t="s">
        <v>4</v>
      </c>
      <c r="T6" s="2" t="s">
        <v>5</v>
      </c>
      <c r="U6" s="4"/>
      <c r="V6" s="10" t="s">
        <v>3</v>
      </c>
      <c r="W6" s="2" t="s">
        <v>4</v>
      </c>
      <c r="X6" s="2" t="s">
        <v>5</v>
      </c>
    </row>
    <row r="7" spans="1:24" x14ac:dyDescent="0.2">
      <c r="A7" s="2">
        <v>1</v>
      </c>
      <c r="B7" s="5">
        <v>26.03</v>
      </c>
      <c r="C7" s="5">
        <v>15.4</v>
      </c>
      <c r="D7" s="5">
        <v>10.63</v>
      </c>
      <c r="E7" s="19"/>
      <c r="F7" s="28" t="s">
        <v>9</v>
      </c>
      <c r="G7" s="13">
        <v>-1860.2454309734501</v>
      </c>
      <c r="H7" s="28" t="s">
        <v>10</v>
      </c>
      <c r="I7" s="13">
        <v>-1860.2048343807201</v>
      </c>
      <c r="J7" s="28" t="s">
        <v>11</v>
      </c>
      <c r="K7" s="21">
        <v>-1860.2286537504001</v>
      </c>
      <c r="L7" s="19"/>
      <c r="M7" s="2">
        <v>1</v>
      </c>
      <c r="N7" s="15">
        <f t="shared" ref="N7:N16" si="0">(I7-G7)*627.50960803</f>
        <v>25.474751991372038</v>
      </c>
      <c r="O7" s="15">
        <f t="shared" ref="O7:O15" si="1">(I7-K7)*627.50960803</f>
        <v>14.946883331444091</v>
      </c>
      <c r="P7" s="15">
        <f t="shared" ref="P7:P15" si="2">(K7-G7)*627.50960803</f>
        <v>10.527868659927949</v>
      </c>
      <c r="Q7" s="19"/>
      <c r="R7" s="26">
        <f t="shared" ref="R7:R16" si="3">ABS(N7-B7)</f>
        <v>0.55524800862796297</v>
      </c>
      <c r="S7" s="16">
        <f t="shared" ref="S7:S16" si="4">ABS(O7-C7)</f>
        <v>0.45311666855590893</v>
      </c>
      <c r="T7" s="16">
        <f t="shared" ref="T7:T16" si="5">ABS(P7-D7)</f>
        <v>0.10213134007205227</v>
      </c>
      <c r="V7" s="5">
        <f>ABS(R7/B7)*100</f>
        <v>2.1331079855088855</v>
      </c>
      <c r="W7" s="5">
        <f t="shared" ref="W7:X16" si="6">ABS(S7/C7)*100</f>
        <v>2.9423160295838242</v>
      </c>
      <c r="X7" s="5">
        <f t="shared" si="6"/>
        <v>0.96078400820369014</v>
      </c>
    </row>
    <row r="8" spans="1:24" x14ac:dyDescent="0.2">
      <c r="A8" s="2">
        <v>2</v>
      </c>
      <c r="B8" s="5">
        <v>5.58</v>
      </c>
      <c r="C8" s="5">
        <v>22.11</v>
      </c>
      <c r="D8" s="5">
        <v>-16.53</v>
      </c>
      <c r="E8" s="19"/>
      <c r="F8" s="28" t="s">
        <v>12</v>
      </c>
      <c r="G8" s="13">
        <v>-1690.6831721062999</v>
      </c>
      <c r="H8" s="28" t="s">
        <v>13</v>
      </c>
      <c r="I8" s="13">
        <v>-1690.6744706977699</v>
      </c>
      <c r="J8" s="28" t="s">
        <v>14</v>
      </c>
      <c r="K8" s="21">
        <v>-1690.71381196473</v>
      </c>
      <c r="L8" s="19"/>
      <c r="M8" s="2">
        <v>2</v>
      </c>
      <c r="N8" s="15">
        <f t="shared" si="0"/>
        <v>5.460217455961053</v>
      </c>
      <c r="O8" s="15">
        <f t="shared" si="1"/>
        <v>24.687023009496151</v>
      </c>
      <c r="P8" s="15">
        <f t="shared" si="2"/>
        <v>-19.226805553535097</v>
      </c>
      <c r="Q8" s="19"/>
      <c r="R8" s="26">
        <f t="shared" si="3"/>
        <v>0.11978254403894706</v>
      </c>
      <c r="S8" s="16">
        <f t="shared" si="4"/>
        <v>2.5770230094961519</v>
      </c>
      <c r="T8" s="16">
        <f t="shared" si="5"/>
        <v>2.6968055535350963</v>
      </c>
      <c r="V8" s="5">
        <f t="shared" ref="V8:V16" si="7">ABS(R8/B8)*100</f>
        <v>2.1466405741746781</v>
      </c>
      <c r="W8" s="5">
        <f t="shared" si="6"/>
        <v>11.655463634084812</v>
      </c>
      <c r="X8" s="5">
        <f t="shared" si="6"/>
        <v>16.314613149032645</v>
      </c>
    </row>
    <row r="9" spans="1:24" x14ac:dyDescent="0.2">
      <c r="A9" s="2">
        <v>3</v>
      </c>
      <c r="B9" s="5">
        <v>0.91</v>
      </c>
      <c r="C9" s="5">
        <v>27.21</v>
      </c>
      <c r="D9" s="5">
        <v>-26.3</v>
      </c>
      <c r="E9" s="19"/>
      <c r="F9" s="28" t="s">
        <v>15</v>
      </c>
      <c r="G9" s="13">
        <v>-1270.37420815324</v>
      </c>
      <c r="H9" s="28" t="s">
        <v>16</v>
      </c>
      <c r="I9" s="13">
        <v>-1270.3727567690801</v>
      </c>
      <c r="J9" s="28" t="s">
        <v>17</v>
      </c>
      <c r="K9" s="21">
        <v>-1270.42855269288</v>
      </c>
      <c r="L9" s="19"/>
      <c r="M9" s="2">
        <v>3</v>
      </c>
      <c r="N9" s="15">
        <f t="shared" si="0"/>
        <v>0.91075750531977784</v>
      </c>
      <c r="O9" s="15">
        <f t="shared" si="1"/>
        <v>35.012478273350588</v>
      </c>
      <c r="P9" s="15">
        <f t="shared" si="2"/>
        <v>-34.101720768030809</v>
      </c>
      <c r="Q9" s="19"/>
      <c r="R9" s="26">
        <f t="shared" si="3"/>
        <v>7.57505319777807E-4</v>
      </c>
      <c r="S9" s="16">
        <f t="shared" si="4"/>
        <v>7.8024782733505873</v>
      </c>
      <c r="T9" s="16">
        <f t="shared" si="5"/>
        <v>7.8017207680308083</v>
      </c>
      <c r="V9" s="5">
        <f t="shared" si="7"/>
        <v>8.3242342832726038E-2</v>
      </c>
      <c r="W9" s="5">
        <f t="shared" si="6"/>
        <v>28.675039593350192</v>
      </c>
      <c r="X9" s="5">
        <f t="shared" si="6"/>
        <v>29.664337521029687</v>
      </c>
    </row>
    <row r="10" spans="1:24" x14ac:dyDescent="0.2">
      <c r="A10" s="2">
        <v>4</v>
      </c>
      <c r="B10" s="5">
        <v>1.49</v>
      </c>
      <c r="C10" s="5">
        <v>8.85</v>
      </c>
      <c r="D10" s="5">
        <v>-7.37</v>
      </c>
      <c r="E10" s="19"/>
      <c r="F10" s="28" t="s">
        <v>18</v>
      </c>
      <c r="G10" s="13">
        <v>-1232.34650467488</v>
      </c>
      <c r="H10" s="28" t="s">
        <v>19</v>
      </c>
      <c r="I10" s="13">
        <v>-1232.3461606419201</v>
      </c>
      <c r="J10" s="28" t="s">
        <v>20</v>
      </c>
      <c r="K10" s="21">
        <v>-1232.3712434547799</v>
      </c>
      <c r="L10" s="19"/>
      <c r="M10" s="2">
        <v>4</v>
      </c>
      <c r="N10" s="15">
        <f t="shared" si="0"/>
        <v>0.21588398781725168</v>
      </c>
      <c r="O10" s="15">
        <f t="shared" si="1"/>
        <v>15.739706065983185</v>
      </c>
      <c r="P10" s="15">
        <f t="shared" si="2"/>
        <v>-15.523822078165933</v>
      </c>
      <c r="Q10" s="19"/>
      <c r="R10" s="26">
        <f t="shared" si="3"/>
        <v>1.2741160121827484</v>
      </c>
      <c r="S10" s="16">
        <f t="shared" si="4"/>
        <v>6.8897060659831855</v>
      </c>
      <c r="T10" s="16">
        <f t="shared" si="5"/>
        <v>8.1538220781659341</v>
      </c>
      <c r="V10" s="5">
        <f t="shared" si="7"/>
        <v>85.511141757231428</v>
      </c>
      <c r="W10" s="5">
        <f t="shared" si="6"/>
        <v>77.849786056307181</v>
      </c>
      <c r="X10" s="5">
        <f t="shared" si="6"/>
        <v>110.63530635231933</v>
      </c>
    </row>
    <row r="11" spans="1:24" x14ac:dyDescent="0.2">
      <c r="A11" s="2">
        <v>5</v>
      </c>
      <c r="B11" s="5">
        <v>4.47</v>
      </c>
      <c r="C11" s="5">
        <v>22.77</v>
      </c>
      <c r="D11" s="5">
        <v>-18.29</v>
      </c>
      <c r="E11" s="19"/>
      <c r="F11" s="28" t="s">
        <v>21</v>
      </c>
      <c r="G11" s="13">
        <v>-2746.15216865503</v>
      </c>
      <c r="H11" s="28" t="s">
        <v>22</v>
      </c>
      <c r="I11" s="13">
        <v>-2746.14821915226</v>
      </c>
      <c r="J11" s="28" t="s">
        <v>23</v>
      </c>
      <c r="K11" s="21">
        <v>-2746.18125918737</v>
      </c>
      <c r="L11" s="19"/>
      <c r="M11" s="2">
        <v>5</v>
      </c>
      <c r="N11" s="15">
        <f t="shared" si="0"/>
        <v>2.4783509350884074</v>
      </c>
      <c r="O11" s="15">
        <f t="shared" si="1"/>
        <v>20.732939481132281</v>
      </c>
      <c r="P11" s="15">
        <f t="shared" si="2"/>
        <v>-18.254588546043873</v>
      </c>
      <c r="Q11" s="19"/>
      <c r="R11" s="26">
        <f t="shared" si="3"/>
        <v>1.9916490649115923</v>
      </c>
      <c r="S11" s="16">
        <f t="shared" si="4"/>
        <v>2.0370605188677189</v>
      </c>
      <c r="T11" s="16">
        <f t="shared" si="5"/>
        <v>3.5411453956125882E-2</v>
      </c>
      <c r="V11" s="5">
        <f t="shared" si="7"/>
        <v>44.555907492429355</v>
      </c>
      <c r="W11" s="5">
        <f t="shared" si="6"/>
        <v>8.9462473380224807</v>
      </c>
      <c r="X11" s="5">
        <f t="shared" si="6"/>
        <v>0.19361101124180363</v>
      </c>
    </row>
    <row r="12" spans="1:24" x14ac:dyDescent="0.2">
      <c r="A12" s="2">
        <v>6</v>
      </c>
      <c r="B12" s="5">
        <v>15.77</v>
      </c>
      <c r="C12" s="5">
        <v>14.25</v>
      </c>
      <c r="D12" s="5">
        <v>1.52</v>
      </c>
      <c r="E12" s="19"/>
      <c r="F12" s="28" t="s">
        <v>24</v>
      </c>
      <c r="G12" s="13">
        <v>-2598.25647160162</v>
      </c>
      <c r="H12" s="28" t="s">
        <v>25</v>
      </c>
      <c r="I12" s="13">
        <v>-2598.2357871522399</v>
      </c>
      <c r="J12" s="28" t="s">
        <v>26</v>
      </c>
      <c r="K12" s="21">
        <v>-2598.25146324971</v>
      </c>
      <c r="L12" s="19"/>
      <c r="M12" s="2">
        <v>6</v>
      </c>
      <c r="N12" s="15">
        <f t="shared" si="0"/>
        <v>12.979690722786387</v>
      </c>
      <c r="O12" s="15">
        <f t="shared" si="1"/>
        <v>9.836901778888322</v>
      </c>
      <c r="P12" s="15">
        <f t="shared" si="2"/>
        <v>3.1427889438980645</v>
      </c>
      <c r="Q12" s="19"/>
      <c r="R12" s="26">
        <f t="shared" si="3"/>
        <v>2.7903092772136127</v>
      </c>
      <c r="S12" s="16">
        <f t="shared" si="4"/>
        <v>4.413098221111678</v>
      </c>
      <c r="T12" s="16">
        <f t="shared" si="5"/>
        <v>1.6227889438980645</v>
      </c>
      <c r="V12" s="5">
        <f t="shared" si="7"/>
        <v>17.693781085691899</v>
      </c>
      <c r="W12" s="5">
        <f t="shared" si="6"/>
        <v>30.969110323590719</v>
      </c>
      <c r="X12" s="5">
        <f t="shared" si="6"/>
        <v>106.7624305196095</v>
      </c>
    </row>
    <row r="13" spans="1:24" x14ac:dyDescent="0.2">
      <c r="A13" s="2">
        <v>7</v>
      </c>
      <c r="B13" s="5">
        <v>27.94</v>
      </c>
      <c r="C13" s="5">
        <v>18.47</v>
      </c>
      <c r="D13" s="5">
        <v>9.4700000000000006</v>
      </c>
      <c r="E13" s="19"/>
      <c r="F13" s="28" t="s">
        <v>26</v>
      </c>
      <c r="G13" s="13">
        <v>-2598.25146324971</v>
      </c>
      <c r="H13" s="28" t="s">
        <v>27</v>
      </c>
      <c r="I13" s="13">
        <v>-2598.20835284547</v>
      </c>
      <c r="J13" s="28" t="s">
        <v>28</v>
      </c>
      <c r="K13" s="21">
        <v>-2598.2371492986299</v>
      </c>
      <c r="L13" s="19"/>
      <c r="M13" s="2">
        <v>7</v>
      </c>
      <c r="N13" s="15">
        <f t="shared" si="0"/>
        <v>27.052192866655098</v>
      </c>
      <c r="O13" s="15">
        <f t="shared" si="1"/>
        <v>18.070051035013407</v>
      </c>
      <c r="P13" s="15">
        <f t="shared" si="2"/>
        <v>8.9821418316416874</v>
      </c>
      <c r="Q13" s="19"/>
      <c r="R13" s="26">
        <f t="shared" si="3"/>
        <v>0.88780713334490358</v>
      </c>
      <c r="S13" s="16">
        <f t="shared" si="4"/>
        <v>0.39994896498659216</v>
      </c>
      <c r="T13" s="16">
        <f t="shared" si="5"/>
        <v>0.48785816835831319</v>
      </c>
      <c r="V13" s="5">
        <f t="shared" si="7"/>
        <v>3.1775487950783949</v>
      </c>
      <c r="W13" s="5">
        <f t="shared" si="6"/>
        <v>2.1653977530405641</v>
      </c>
      <c r="X13" s="5">
        <f t="shared" si="6"/>
        <v>5.1516174061067916</v>
      </c>
    </row>
    <row r="14" spans="1:24" x14ac:dyDescent="0.2">
      <c r="A14" s="2">
        <v>8</v>
      </c>
      <c r="B14" s="5">
        <v>37.28</v>
      </c>
      <c r="C14" s="5">
        <v>35.82</v>
      </c>
      <c r="D14" s="5">
        <v>1.46</v>
      </c>
      <c r="E14" s="19"/>
      <c r="F14" s="28" t="s">
        <v>29</v>
      </c>
      <c r="G14" s="13">
        <v>-2626.4444783992499</v>
      </c>
      <c r="H14" s="28" t="s">
        <v>30</v>
      </c>
      <c r="I14" s="13">
        <v>-2626.3891911440201</v>
      </c>
      <c r="J14" s="28" t="s">
        <v>31</v>
      </c>
      <c r="K14" s="21">
        <v>-2626.4353394398399</v>
      </c>
      <c r="L14" s="19"/>
      <c r="M14" s="2">
        <v>8</v>
      </c>
      <c r="N14" s="15">
        <f t="shared" si="0"/>
        <v>34.693283858315169</v>
      </c>
      <c r="O14" s="15">
        <f t="shared" si="1"/>
        <v>28.958499021182739</v>
      </c>
      <c r="P14" s="15">
        <f t="shared" si="2"/>
        <v>5.7347848371324321</v>
      </c>
      <c r="Q14" s="19"/>
      <c r="R14" s="26">
        <f t="shared" si="3"/>
        <v>2.5867161416848319</v>
      </c>
      <c r="S14" s="16">
        <f t="shared" si="4"/>
        <v>6.8615009788172614</v>
      </c>
      <c r="T14" s="16">
        <f t="shared" si="5"/>
        <v>4.2747848371324322</v>
      </c>
      <c r="V14" s="5">
        <f t="shared" si="7"/>
        <v>6.9386162598842063</v>
      </c>
      <c r="W14" s="5">
        <f t="shared" si="6"/>
        <v>19.155502453426191</v>
      </c>
      <c r="X14" s="5">
        <f t="shared" si="6"/>
        <v>292.79348199537208</v>
      </c>
    </row>
    <row r="15" spans="1:24" x14ac:dyDescent="0.2">
      <c r="A15" s="2">
        <v>9</v>
      </c>
      <c r="B15" s="5">
        <v>33</v>
      </c>
      <c r="C15" s="5">
        <v>4.93</v>
      </c>
      <c r="D15" s="5">
        <v>28.07</v>
      </c>
      <c r="E15" s="19"/>
      <c r="F15" s="28" t="s">
        <v>31</v>
      </c>
      <c r="G15" s="13">
        <v>-2626.4353394398399</v>
      </c>
      <c r="H15" s="28" t="s">
        <v>32</v>
      </c>
      <c r="I15" s="13">
        <v>-2626.3780850435601</v>
      </c>
      <c r="J15" s="28" t="s">
        <v>33</v>
      </c>
      <c r="K15" s="21">
        <v>-2626.3834065296201</v>
      </c>
      <c r="L15" s="19"/>
      <c r="M15" s="2">
        <v>9</v>
      </c>
      <c r="N15" s="15">
        <f t="shared" si="0"/>
        <v>35.927683767568652</v>
      </c>
      <c r="O15" s="15">
        <f t="shared" si="1"/>
        <v>3.3392836316374974</v>
      </c>
      <c r="P15" s="15">
        <f t="shared" si="2"/>
        <v>32.588400135931153</v>
      </c>
      <c r="Q15" s="19"/>
      <c r="R15" s="26">
        <f t="shared" si="3"/>
        <v>2.9276837675686522</v>
      </c>
      <c r="S15" s="16">
        <f t="shared" si="4"/>
        <v>1.5907163683625023</v>
      </c>
      <c r="T15" s="16">
        <f t="shared" si="5"/>
        <v>4.5184001359311523</v>
      </c>
      <c r="V15" s="5">
        <f t="shared" si="7"/>
        <v>8.8717689926322798</v>
      </c>
      <c r="W15" s="5">
        <f t="shared" si="6"/>
        <v>32.266052096602479</v>
      </c>
      <c r="X15" s="5">
        <f t="shared" si="6"/>
        <v>16.096901089886543</v>
      </c>
    </row>
    <row r="16" spans="1:24" x14ac:dyDescent="0.2">
      <c r="A16" s="2">
        <v>10</v>
      </c>
      <c r="B16" s="5">
        <v>-5.28</v>
      </c>
      <c r="C16" s="5">
        <v>7.67</v>
      </c>
      <c r="D16" s="5">
        <v>-12.95</v>
      </c>
      <c r="E16" s="19"/>
      <c r="F16" s="28" t="s">
        <v>34</v>
      </c>
      <c r="G16" s="13">
        <v>-1143.66798702756</v>
      </c>
      <c r="H16" s="28" t="s">
        <v>35</v>
      </c>
      <c r="I16" s="13">
        <v>-1143.6743016058199</v>
      </c>
      <c r="J16" s="28" t="s">
        <v>36</v>
      </c>
      <c r="K16" s="21">
        <v>-1030.4812490053</v>
      </c>
      <c r="L16" s="19"/>
      <c r="M16" s="2">
        <v>10</v>
      </c>
      <c r="N16" s="15">
        <f t="shared" si="0"/>
        <v>-3.9624585287379932</v>
      </c>
      <c r="O16" s="15">
        <f>(I16-K16-K17)*627.50960803</f>
        <v>3.9650700864490367</v>
      </c>
      <c r="P16" s="15">
        <f>(K16+K17-G16)*627.50960803</f>
        <v>-7.9275286151246078</v>
      </c>
      <c r="Q16" s="19"/>
      <c r="R16" s="26">
        <f t="shared" si="3"/>
        <v>1.317541471262007</v>
      </c>
      <c r="S16" s="16">
        <f t="shared" si="4"/>
        <v>3.7049299135509632</v>
      </c>
      <c r="T16" s="16">
        <f t="shared" si="5"/>
        <v>5.0224713848753915</v>
      </c>
      <c r="V16" s="5">
        <f t="shared" si="7"/>
        <v>24.95343695571983</v>
      </c>
      <c r="W16" s="5">
        <f t="shared" si="6"/>
        <v>48.304170971981272</v>
      </c>
      <c r="X16" s="5">
        <f t="shared" si="6"/>
        <v>38.783562817570591</v>
      </c>
    </row>
    <row r="17" spans="1:24" x14ac:dyDescent="0.2">
      <c r="A17" s="2"/>
      <c r="B17" s="5"/>
      <c r="C17" s="5"/>
      <c r="D17" s="5"/>
      <c r="E17" s="19"/>
      <c r="F17" s="28"/>
      <c r="G17" s="12"/>
      <c r="H17" s="28"/>
      <c r="I17" s="12"/>
      <c r="J17" s="28" t="s">
        <v>37</v>
      </c>
      <c r="K17" s="21">
        <v>-113.199371340561</v>
      </c>
      <c r="L17" s="19"/>
      <c r="M17" s="2"/>
      <c r="N17" s="15"/>
      <c r="O17" s="15"/>
      <c r="P17" s="15"/>
      <c r="Q17" s="19"/>
      <c r="R17" s="26"/>
      <c r="S17" s="16"/>
      <c r="T17" s="16"/>
      <c r="V17" s="5"/>
      <c r="W17" s="5"/>
      <c r="X17" s="5"/>
    </row>
    <row r="18" spans="1:24" x14ac:dyDescent="0.2">
      <c r="A18" s="2">
        <v>11</v>
      </c>
      <c r="B18" s="5">
        <v>34.799999999999997</v>
      </c>
      <c r="C18" s="5">
        <v>89.6</v>
      </c>
      <c r="D18" s="5">
        <v>-54.8</v>
      </c>
      <c r="E18" s="19"/>
      <c r="F18" s="28" t="s">
        <v>38</v>
      </c>
      <c r="G18" s="13">
        <v>-1249.31169790946</v>
      </c>
      <c r="H18" s="28" t="s">
        <v>39</v>
      </c>
      <c r="I18" s="13">
        <v>-1249.2553700009601</v>
      </c>
      <c r="J18" s="28" t="s">
        <v>40</v>
      </c>
      <c r="K18" s="21">
        <v>-1249.4029922572399</v>
      </c>
      <c r="L18" s="19"/>
      <c r="M18" s="2">
        <v>11</v>
      </c>
      <c r="N18" s="15">
        <f t="shared" ref="N18:N24" si="8">(I18-G18)*627.50960803</f>
        <v>35.346303783954696</v>
      </c>
      <c r="O18" s="15">
        <f t="shared" ref="O18:O23" si="9">(I18-K18)*627.50960803</f>
        <v>92.634384174687881</v>
      </c>
      <c r="P18" s="15">
        <f t="shared" ref="P18:P23" si="10">(K18-G18)*627.50960803</f>
        <v>-57.288080390733185</v>
      </c>
      <c r="Q18" s="19"/>
      <c r="R18" s="26">
        <f t="shared" ref="R18:T24" si="11">ABS(N18-B18)</f>
        <v>0.54630378395469847</v>
      </c>
      <c r="S18" s="16">
        <f t="shared" si="11"/>
        <v>3.0343841746878866</v>
      </c>
      <c r="T18" s="16">
        <f t="shared" si="11"/>
        <v>2.4880803907331881</v>
      </c>
      <c r="V18" s="5">
        <f t="shared" ref="V18:X46" si="12">ABS(R18/B18)*100</f>
        <v>1.5698384596399384</v>
      </c>
      <c r="W18" s="5">
        <f t="shared" si="12"/>
        <v>3.3865894806784453</v>
      </c>
      <c r="X18" s="5">
        <f t="shared" si="12"/>
        <v>4.5402926838196862</v>
      </c>
    </row>
    <row r="19" spans="1:24" x14ac:dyDescent="0.2">
      <c r="A19" s="2">
        <v>12</v>
      </c>
      <c r="B19" s="5">
        <v>-0.63</v>
      </c>
      <c r="C19" s="5">
        <v>31.02</v>
      </c>
      <c r="D19" s="5">
        <v>-31.65</v>
      </c>
      <c r="E19" s="19"/>
      <c r="F19" s="28" t="s">
        <v>41</v>
      </c>
      <c r="G19" s="13">
        <v>-1799.8127982896599</v>
      </c>
      <c r="H19" s="28" t="s">
        <v>42</v>
      </c>
      <c r="I19" s="13">
        <v>-1799.8050168345201</v>
      </c>
      <c r="J19" s="28" t="s">
        <v>43</v>
      </c>
      <c r="K19" s="21">
        <v>-1799.8609749750501</v>
      </c>
      <c r="L19" s="19"/>
      <c r="M19" s="2">
        <v>12</v>
      </c>
      <c r="N19" s="15">
        <f t="shared" si="8"/>
        <v>4.8829378646918133</v>
      </c>
      <c r="O19" s="15">
        <f t="shared" si="9"/>
        <v>35.114270830091662</v>
      </c>
      <c r="P19" s="15">
        <f t="shared" si="10"/>
        <v>-30.231332965399851</v>
      </c>
      <c r="Q19" s="19"/>
      <c r="R19" s="26">
        <f t="shared" si="11"/>
        <v>5.5129378646918132</v>
      </c>
      <c r="S19" s="16">
        <f t="shared" si="11"/>
        <v>4.0942708300916628</v>
      </c>
      <c r="T19" s="16">
        <f t="shared" si="11"/>
        <v>1.4186670346001478</v>
      </c>
      <c r="V19" s="5">
        <f t="shared" si="12"/>
        <v>875.06950233203384</v>
      </c>
      <c r="W19" s="5">
        <f t="shared" si="12"/>
        <v>13.198809897136243</v>
      </c>
      <c r="X19" s="5">
        <f t="shared" si="12"/>
        <v>4.4823602988946218</v>
      </c>
    </row>
    <row r="20" spans="1:24" x14ac:dyDescent="0.2">
      <c r="A20" s="2">
        <v>13</v>
      </c>
      <c r="B20" s="5">
        <v>22.41</v>
      </c>
      <c r="C20" s="5">
        <v>49.69</v>
      </c>
      <c r="D20" s="5">
        <v>-27.28</v>
      </c>
      <c r="E20" s="19"/>
      <c r="F20" s="28" t="s">
        <v>44</v>
      </c>
      <c r="G20" s="13">
        <v>-1683.48925676862</v>
      </c>
      <c r="H20" s="28" t="s">
        <v>45</v>
      </c>
      <c r="I20" s="13">
        <v>-1683.4507364799799</v>
      </c>
      <c r="J20" s="28" t="s">
        <v>46</v>
      </c>
      <c r="K20" s="21">
        <v>-1683.53459986189</v>
      </c>
      <c r="L20" s="19"/>
      <c r="M20" s="2">
        <v>13</v>
      </c>
      <c r="N20" s="15">
        <f t="shared" si="8"/>
        <v>24.171851225707261</v>
      </c>
      <c r="O20" s="15">
        <f t="shared" si="9"/>
        <v>52.625077910463112</v>
      </c>
      <c r="P20" s="15">
        <f t="shared" si="10"/>
        <v>-28.453226684755855</v>
      </c>
      <c r="Q20" s="19"/>
      <c r="R20" s="26">
        <f t="shared" si="11"/>
        <v>1.7618512257072609</v>
      </c>
      <c r="S20" s="16">
        <f t="shared" si="11"/>
        <v>2.9350779104631144</v>
      </c>
      <c r="T20" s="16">
        <f t="shared" si="11"/>
        <v>1.1732266847558535</v>
      </c>
      <c r="V20" s="5">
        <f t="shared" si="12"/>
        <v>7.8618974819601117</v>
      </c>
      <c r="W20" s="5">
        <f t="shared" si="12"/>
        <v>5.9067778435562781</v>
      </c>
      <c r="X20" s="5">
        <f t="shared" si="12"/>
        <v>4.3006843282839196</v>
      </c>
    </row>
    <row r="21" spans="1:24" x14ac:dyDescent="0.2">
      <c r="A21" s="2">
        <v>14</v>
      </c>
      <c r="B21" s="5">
        <v>10.33</v>
      </c>
      <c r="C21" s="5">
        <v>14.46</v>
      </c>
      <c r="D21" s="5">
        <v>-4.13</v>
      </c>
      <c r="E21" s="19"/>
      <c r="F21" s="28" t="s">
        <v>47</v>
      </c>
      <c r="G21" s="13">
        <v>-1165.1649829395999</v>
      </c>
      <c r="H21" s="28" t="s">
        <v>48</v>
      </c>
      <c r="I21" s="13">
        <v>-1165.1524071127601</v>
      </c>
      <c r="J21" s="28" t="s">
        <v>49</v>
      </c>
      <c r="K21" s="21">
        <v>-1165.17008753451</v>
      </c>
      <c r="L21" s="19"/>
      <c r="M21" s="2">
        <v>14</v>
      </c>
      <c r="N21" s="15">
        <f t="shared" si="8"/>
        <v>7.8914521708917098</v>
      </c>
      <c r="O21" s="15">
        <f t="shared" si="9"/>
        <v>11.094634522085553</v>
      </c>
      <c r="P21" s="15">
        <f t="shared" si="10"/>
        <v>-3.2031823511938433</v>
      </c>
      <c r="Q21" s="19"/>
      <c r="R21" s="26">
        <f t="shared" si="11"/>
        <v>2.4385478291082903</v>
      </c>
      <c r="S21" s="16">
        <f t="shared" si="11"/>
        <v>3.3653654779144482</v>
      </c>
      <c r="T21" s="16">
        <f t="shared" si="11"/>
        <v>0.92681764880615658</v>
      </c>
      <c r="V21" s="5">
        <f t="shared" si="12"/>
        <v>23.606464947805328</v>
      </c>
      <c r="W21" s="5">
        <f t="shared" si="12"/>
        <v>23.273620179214717</v>
      </c>
      <c r="X21" s="5">
        <f t="shared" si="12"/>
        <v>22.441105297969894</v>
      </c>
    </row>
    <row r="22" spans="1:24" x14ac:dyDescent="0.2">
      <c r="A22" s="2">
        <v>15</v>
      </c>
      <c r="B22" s="5">
        <v>20.27</v>
      </c>
      <c r="C22" s="5">
        <v>77.23</v>
      </c>
      <c r="D22" s="5">
        <v>-56.96</v>
      </c>
      <c r="E22" s="19"/>
      <c r="F22" s="28" t="s">
        <v>50</v>
      </c>
      <c r="G22" s="13">
        <v>-989.73596840627897</v>
      </c>
      <c r="H22" s="28" t="s">
        <v>51</v>
      </c>
      <c r="I22" s="13">
        <v>-989.70309170717996</v>
      </c>
      <c r="J22" s="28" t="s">
        <v>52</v>
      </c>
      <c r="K22" s="21">
        <v>-989.83035035696798</v>
      </c>
      <c r="L22" s="19"/>
      <c r="M22" s="2">
        <v>15</v>
      </c>
      <c r="N22" s="15">
        <f t="shared" si="8"/>
        <v>20.630444564937601</v>
      </c>
      <c r="O22" s="15">
        <f t="shared" si="9"/>
        <v>79.856025446906443</v>
      </c>
      <c r="P22" s="15">
        <f t="shared" si="10"/>
        <v>-59.225580881968853</v>
      </c>
      <c r="Q22" s="19"/>
      <c r="R22" s="26">
        <f t="shared" si="11"/>
        <v>0.3604445649376018</v>
      </c>
      <c r="S22" s="16">
        <f t="shared" si="11"/>
        <v>2.6260254469064392</v>
      </c>
      <c r="T22" s="16">
        <f t="shared" si="11"/>
        <v>2.2655808819688517</v>
      </c>
      <c r="V22" s="5">
        <f t="shared" si="12"/>
        <v>1.7782168965841234</v>
      </c>
      <c r="W22" s="5">
        <f t="shared" si="12"/>
        <v>3.4002660195603251</v>
      </c>
      <c r="X22" s="5">
        <f t="shared" si="12"/>
        <v>3.9774945259284613</v>
      </c>
    </row>
    <row r="23" spans="1:24" x14ac:dyDescent="0.2">
      <c r="A23" s="2">
        <v>16</v>
      </c>
      <c r="B23" s="5">
        <v>34.22</v>
      </c>
      <c r="C23" s="5">
        <v>55.4</v>
      </c>
      <c r="D23" s="5">
        <v>-21.18</v>
      </c>
      <c r="E23" s="19"/>
      <c r="F23" s="29" t="s">
        <v>53</v>
      </c>
      <c r="G23" s="13">
        <v>-514.34126547014</v>
      </c>
      <c r="H23" s="28" t="s">
        <v>54</v>
      </c>
      <c r="I23" s="13">
        <v>-514.28825350805903</v>
      </c>
      <c r="J23" s="28" t="s">
        <v>55</v>
      </c>
      <c r="K23" s="21">
        <v>-514.38330518813996</v>
      </c>
      <c r="L23" s="19"/>
      <c r="M23" s="2">
        <v>16</v>
      </c>
      <c r="N23" s="15">
        <f t="shared" si="8"/>
        <v>33.265515546332466</v>
      </c>
      <c r="O23" s="15">
        <f t="shared" si="9"/>
        <v>59.645842510176237</v>
      </c>
      <c r="P23" s="15">
        <f t="shared" si="10"/>
        <v>-26.380326963843764</v>
      </c>
      <c r="Q23" s="19"/>
      <c r="R23" s="26">
        <f t="shared" si="11"/>
        <v>0.95448445366753276</v>
      </c>
      <c r="S23" s="16">
        <f t="shared" si="11"/>
        <v>4.2458425101762387</v>
      </c>
      <c r="T23" s="16">
        <f t="shared" si="11"/>
        <v>5.2003269638437644</v>
      </c>
      <c r="V23" s="5">
        <f t="shared" si="12"/>
        <v>2.7892590697473194</v>
      </c>
      <c r="W23" s="5">
        <f t="shared" si="12"/>
        <v>7.6639756501376155</v>
      </c>
      <c r="X23" s="5">
        <f t="shared" si="12"/>
        <v>24.553007383587179</v>
      </c>
    </row>
    <row r="24" spans="1:24" x14ac:dyDescent="0.2">
      <c r="A24" s="2">
        <v>17</v>
      </c>
      <c r="B24" s="5">
        <v>21.48</v>
      </c>
      <c r="C24" s="5">
        <v>35.47</v>
      </c>
      <c r="D24" s="5">
        <v>-13.99</v>
      </c>
      <c r="E24" s="19"/>
      <c r="F24" s="28" t="s">
        <v>56</v>
      </c>
      <c r="G24" s="13">
        <v>-4992.8720129752701</v>
      </c>
      <c r="H24" s="28" t="s">
        <v>57</v>
      </c>
      <c r="I24" s="13">
        <v>-4992.8280686300104</v>
      </c>
      <c r="J24" s="28" t="s">
        <v>58</v>
      </c>
      <c r="K24" s="21">
        <v>-4414.3166688817901</v>
      </c>
      <c r="L24" s="19"/>
      <c r="M24" s="2">
        <v>17</v>
      </c>
      <c r="N24" s="15">
        <f t="shared" si="8"/>
        <v>27.575498869024624</v>
      </c>
      <c r="O24" s="15">
        <f>(I24-K24-K25)*627.50960803</f>
        <v>33.524320840439607</v>
      </c>
      <c r="P24" s="15">
        <f>(K24+K25-G24)*627.50960803</f>
        <v>-5.9488219711296253</v>
      </c>
      <c r="Q24" s="19"/>
      <c r="R24" s="26">
        <f t="shared" si="11"/>
        <v>6.0954988690246239</v>
      </c>
      <c r="S24" s="16">
        <f t="shared" si="11"/>
        <v>1.9456791595603917</v>
      </c>
      <c r="T24" s="16">
        <f t="shared" si="11"/>
        <v>8.0411780288703749</v>
      </c>
      <c r="V24" s="5">
        <f t="shared" si="12"/>
        <v>28.377555256166776</v>
      </c>
      <c r="W24" s="5">
        <f t="shared" si="12"/>
        <v>5.4854219327893761</v>
      </c>
      <c r="X24" s="5">
        <f t="shared" si="12"/>
        <v>57.478041664548783</v>
      </c>
    </row>
    <row r="25" spans="1:24" x14ac:dyDescent="0.2">
      <c r="A25" s="2"/>
      <c r="B25" s="5"/>
      <c r="C25" s="5"/>
      <c r="D25" s="5"/>
      <c r="E25" s="19"/>
      <c r="F25" s="28"/>
      <c r="G25" s="12"/>
      <c r="H25" s="28"/>
      <c r="I25" s="12"/>
      <c r="J25" s="28" t="s">
        <v>59</v>
      </c>
      <c r="K25" s="21">
        <v>-578.56482414270204</v>
      </c>
      <c r="L25" s="19"/>
      <c r="M25" s="2"/>
      <c r="N25" s="15"/>
      <c r="O25" s="15"/>
      <c r="P25" s="15"/>
      <c r="Q25" s="19"/>
      <c r="R25" s="26"/>
      <c r="S25" s="16"/>
      <c r="T25" s="16"/>
      <c r="V25" s="5"/>
      <c r="W25" s="5"/>
      <c r="X25" s="5"/>
    </row>
    <row r="26" spans="1:24" x14ac:dyDescent="0.2">
      <c r="A26" s="2">
        <v>18</v>
      </c>
      <c r="B26" s="5">
        <v>25.34</v>
      </c>
      <c r="C26" s="5">
        <v>36.049999999999997</v>
      </c>
      <c r="D26" s="5">
        <v>-10.72</v>
      </c>
      <c r="E26" s="19"/>
      <c r="F26" s="28" t="s">
        <v>60</v>
      </c>
      <c r="G26" s="13">
        <v>-2716.8563011330102</v>
      </c>
      <c r="H26" s="28" t="s">
        <v>61</v>
      </c>
      <c r="I26" s="13">
        <v>-2716.8081570316599</v>
      </c>
      <c r="J26" s="28" t="s">
        <v>62</v>
      </c>
      <c r="K26" s="21">
        <v>-2138.2963874401398</v>
      </c>
      <c r="L26" s="19"/>
      <c r="M26" s="2">
        <v>18</v>
      </c>
      <c r="N26" s="15">
        <f>(I26-G26)*627.50960803</f>
        <v>30.210886167294149</v>
      </c>
      <c r="O26" s="15">
        <f>(I26-K26-K27)*627.50960803</f>
        <v>33.292240616398182</v>
      </c>
      <c r="P26" s="15">
        <f>(K26+K27-G26)*627.50960803</f>
        <v>-3.0813544491040341</v>
      </c>
      <c r="Q26" s="19"/>
      <c r="R26" s="26">
        <f>ABS(N26-B26)</f>
        <v>4.8708861672941488</v>
      </c>
      <c r="S26" s="16">
        <f>ABS(O26-C26)</f>
        <v>2.7577593836018153</v>
      </c>
      <c r="T26" s="16">
        <f>ABS(P26-D26)</f>
        <v>7.6386455508959665</v>
      </c>
      <c r="V26" s="5">
        <f t="shared" si="12"/>
        <v>19.222123785691196</v>
      </c>
      <c r="W26" s="5">
        <f t="shared" si="12"/>
        <v>7.6498179850258401</v>
      </c>
      <c r="X26" s="5">
        <f t="shared" si="12"/>
        <v>71.256021929999676</v>
      </c>
    </row>
    <row r="27" spans="1:24" x14ac:dyDescent="0.2">
      <c r="A27" s="2"/>
      <c r="B27" s="5"/>
      <c r="C27" s="5"/>
      <c r="D27" s="5"/>
      <c r="E27" s="19"/>
      <c r="F27" s="28"/>
      <c r="G27" s="12"/>
      <c r="H27" s="28"/>
      <c r="I27" s="12"/>
      <c r="J27" s="28" t="s">
        <v>59</v>
      </c>
      <c r="K27" s="21">
        <v>-578.56482414270204</v>
      </c>
      <c r="L27" s="19"/>
      <c r="M27" s="2"/>
      <c r="N27" s="15"/>
      <c r="O27" s="15"/>
      <c r="P27" s="15"/>
      <c r="Q27" s="19"/>
      <c r="R27" s="26"/>
      <c r="S27" s="16"/>
      <c r="T27" s="16"/>
      <c r="V27" s="5"/>
      <c r="W27" s="5"/>
      <c r="X27" s="5"/>
    </row>
    <row r="28" spans="1:24" x14ac:dyDescent="0.2">
      <c r="A28" s="2">
        <v>19</v>
      </c>
      <c r="B28" s="5">
        <v>12.27</v>
      </c>
      <c r="C28" s="5">
        <v>35.81</v>
      </c>
      <c r="D28" s="5">
        <v>-23.54</v>
      </c>
      <c r="E28" s="19"/>
      <c r="F28" s="28" t="s">
        <v>63</v>
      </c>
      <c r="G28" s="13">
        <v>-4991.6170901412497</v>
      </c>
      <c r="H28" s="28" t="s">
        <v>64</v>
      </c>
      <c r="I28" s="13">
        <v>-4991.5914628537503</v>
      </c>
      <c r="J28" s="28" t="s">
        <v>65</v>
      </c>
      <c r="K28" s="21">
        <v>-4413.0806137057998</v>
      </c>
      <c r="L28" s="19"/>
      <c r="M28" s="2">
        <v>19</v>
      </c>
      <c r="N28" s="15">
        <f>(I28-G28)*627.50960803</f>
        <v>16.081369133649815</v>
      </c>
      <c r="O28" s="15">
        <f>(I28-K28-K29)*627.50960803</f>
        <v>33.86982779997912</v>
      </c>
      <c r="P28" s="15">
        <f>(K28+K29-G28)*627.50960803</f>
        <v>-17.788458666043944</v>
      </c>
      <c r="Q28" s="19"/>
      <c r="R28" s="26">
        <f>ABS(N28-B28)</f>
        <v>3.8113691336498157</v>
      </c>
      <c r="S28" s="16">
        <f>ABS(O28-C28)</f>
        <v>1.9401722000208821</v>
      </c>
      <c r="T28" s="16">
        <f>ABS(P28-D28)</f>
        <v>5.7515413339560553</v>
      </c>
      <c r="V28" s="5">
        <f t="shared" si="12"/>
        <v>31.062503126730366</v>
      </c>
      <c r="W28" s="5">
        <f t="shared" si="12"/>
        <v>5.4179620218399389</v>
      </c>
      <c r="X28" s="5">
        <f t="shared" si="12"/>
        <v>24.433055794205842</v>
      </c>
    </row>
    <row r="29" spans="1:24" x14ac:dyDescent="0.2">
      <c r="A29" s="2"/>
      <c r="B29" s="5"/>
      <c r="C29" s="5"/>
      <c r="D29" s="5"/>
      <c r="E29" s="19"/>
      <c r="F29" s="28"/>
      <c r="G29" s="12"/>
      <c r="H29" s="28"/>
      <c r="I29" s="12"/>
      <c r="J29" s="28" t="s">
        <v>59</v>
      </c>
      <c r="K29" s="21">
        <v>-578.56482414270204</v>
      </c>
      <c r="L29" s="19"/>
      <c r="M29" s="2"/>
      <c r="N29" s="15"/>
      <c r="O29" s="15"/>
      <c r="P29" s="15"/>
      <c r="Q29" s="19"/>
      <c r="R29" s="26"/>
      <c r="S29" s="16"/>
      <c r="T29" s="16"/>
      <c r="V29" s="5"/>
      <c r="W29" s="5"/>
      <c r="X29" s="5"/>
    </row>
    <row r="30" spans="1:24" x14ac:dyDescent="0.2">
      <c r="A30" s="2">
        <v>20</v>
      </c>
      <c r="B30" s="5">
        <v>13.36</v>
      </c>
      <c r="C30" s="5">
        <v>37.72</v>
      </c>
      <c r="D30" s="5">
        <v>-24.36</v>
      </c>
      <c r="E30" s="19"/>
      <c r="F30" s="28" t="s">
        <v>66</v>
      </c>
      <c r="G30" s="13">
        <v>-2715.5928630437502</v>
      </c>
      <c r="H30" s="28" t="s">
        <v>67</v>
      </c>
      <c r="I30" s="13">
        <v>-2715.5714923638998</v>
      </c>
      <c r="J30" s="28" t="s">
        <v>68</v>
      </c>
      <c r="K30" s="21">
        <v>-2137.0601851831598</v>
      </c>
      <c r="L30" s="19"/>
      <c r="M30" s="2">
        <v>20</v>
      </c>
      <c r="N30" s="15">
        <f>(I30-G30)*627.50960803</f>
        <v>13.410306936263078</v>
      </c>
      <c r="O30" s="15">
        <f>(I30-K30-K29)*627.50960803</f>
        <v>33.582407823751076</v>
      </c>
      <c r="P30" s="15">
        <f>(K30+K31-G30)*627.50960803</f>
        <v>-20.172100887487996</v>
      </c>
      <c r="Q30" s="19"/>
      <c r="R30" s="26">
        <f>ABS(N30-B30)</f>
        <v>5.0306936263078583E-2</v>
      </c>
      <c r="S30" s="16">
        <f>ABS(O30-C30)</f>
        <v>4.1375921762489227</v>
      </c>
      <c r="T30" s="16">
        <f>ABS(P30-D30)</f>
        <v>4.1878991125120031</v>
      </c>
      <c r="V30" s="5">
        <f t="shared" si="12"/>
        <v>0.3765489241248397</v>
      </c>
      <c r="W30" s="5">
        <f t="shared" si="12"/>
        <v>10.969226342123338</v>
      </c>
      <c r="X30" s="5">
        <f t="shared" si="12"/>
        <v>17.191704074351406</v>
      </c>
    </row>
    <row r="31" spans="1:24" x14ac:dyDescent="0.2">
      <c r="A31" s="2"/>
      <c r="B31" s="5"/>
      <c r="C31" s="5"/>
      <c r="D31" s="5"/>
      <c r="E31" s="19"/>
      <c r="F31" s="28"/>
      <c r="G31" s="12"/>
      <c r="H31" s="28"/>
      <c r="I31" s="12"/>
      <c r="J31" s="28" t="s">
        <v>59</v>
      </c>
      <c r="K31" s="21">
        <v>-578.56482414270204</v>
      </c>
      <c r="L31" s="19"/>
      <c r="M31" s="2"/>
      <c r="N31" s="15"/>
      <c r="O31" s="15"/>
      <c r="P31" s="15"/>
      <c r="Q31" s="19"/>
      <c r="R31" s="26"/>
      <c r="S31" s="16"/>
      <c r="T31" s="16"/>
      <c r="V31" s="5"/>
      <c r="W31" s="5"/>
      <c r="X31" s="5"/>
    </row>
    <row r="32" spans="1:24" x14ac:dyDescent="0.2">
      <c r="A32" s="2">
        <v>21</v>
      </c>
      <c r="B32" s="5">
        <v>9.18</v>
      </c>
      <c r="C32" s="5">
        <v>9.1999999999999993</v>
      </c>
      <c r="D32" s="5">
        <v>-0.02</v>
      </c>
      <c r="E32" s="19"/>
      <c r="F32" s="28" t="s">
        <v>69</v>
      </c>
      <c r="G32" s="13">
        <v>-711.76634724733003</v>
      </c>
      <c r="H32" s="28" t="s">
        <v>70</v>
      </c>
      <c r="I32" s="13">
        <v>-711.74935562691996</v>
      </c>
      <c r="J32" s="28" t="s">
        <v>71</v>
      </c>
      <c r="K32" s="21">
        <v>-711.766348542115</v>
      </c>
      <c r="L32" s="19"/>
      <c r="M32" s="2">
        <v>21</v>
      </c>
      <c r="N32" s="15">
        <f t="shared" ref="N32:N46" si="13">(I32-G32)*627.50960803</f>
        <v>10.662405063315878</v>
      </c>
      <c r="O32" s="15">
        <f t="shared" ref="O32:O45" si="14">(I32-K32)*627.50960803</f>
        <v>10.663217553322042</v>
      </c>
      <c r="P32" s="15">
        <f t="shared" ref="P32:P45" si="15">(K32-G32)*627.50960803</f>
        <v>-8.1249000616304135E-4</v>
      </c>
      <c r="Q32" s="19"/>
      <c r="R32" s="26">
        <f t="shared" ref="R32:R46" si="16">ABS(N32-B32)</f>
        <v>1.4824050633158787</v>
      </c>
      <c r="S32" s="16">
        <f t="shared" ref="S32:S46" si="17">ABS(O32-C32)</f>
        <v>1.4632175533220426</v>
      </c>
      <c r="T32" s="16">
        <f t="shared" ref="T32:T46" si="18">ABS(P32-D32)</f>
        <v>1.9187509993836959E-2</v>
      </c>
      <c r="V32" s="5">
        <f t="shared" si="12"/>
        <v>16.14820330409454</v>
      </c>
      <c r="W32" s="5">
        <f t="shared" si="12"/>
        <v>15.904538623065681</v>
      </c>
      <c r="X32" s="5">
        <f t="shared" si="12"/>
        <v>95.937549969184801</v>
      </c>
    </row>
    <row r="33" spans="1:24" x14ac:dyDescent="0.2">
      <c r="A33" s="2">
        <v>22</v>
      </c>
      <c r="B33" s="5">
        <v>14.3</v>
      </c>
      <c r="C33" s="5">
        <v>29.05</v>
      </c>
      <c r="D33" s="5">
        <v>-14.75</v>
      </c>
      <c r="E33" s="19"/>
      <c r="F33" s="28" t="s">
        <v>72</v>
      </c>
      <c r="G33" s="13">
        <v>-962.19862869132396</v>
      </c>
      <c r="H33" s="28" t="s">
        <v>73</v>
      </c>
      <c r="I33" s="13">
        <v>-962.17382323276695</v>
      </c>
      <c r="J33" s="28" t="s">
        <v>74</v>
      </c>
      <c r="K33" s="21">
        <v>-962.22388054585997</v>
      </c>
      <c r="L33" s="19"/>
      <c r="M33" s="2">
        <v>22</v>
      </c>
      <c r="N33" s="15">
        <f t="shared" si="13"/>
        <v>15.565663576114797</v>
      </c>
      <c r="O33" s="15">
        <f t="shared" si="14"/>
        <v>31.411444918036366</v>
      </c>
      <c r="P33" s="15">
        <f t="shared" si="15"/>
        <v>-15.845781341921571</v>
      </c>
      <c r="Q33" s="19"/>
      <c r="R33" s="26">
        <f t="shared" si="16"/>
        <v>1.2656635761147967</v>
      </c>
      <c r="S33" s="16">
        <f t="shared" si="17"/>
        <v>2.3614449180363657</v>
      </c>
      <c r="T33" s="16">
        <f t="shared" si="18"/>
        <v>1.0957813419215707</v>
      </c>
      <c r="V33" s="5">
        <f t="shared" si="12"/>
        <v>8.8507942385650118</v>
      </c>
      <c r="W33" s="5">
        <f t="shared" si="12"/>
        <v>8.128898168799882</v>
      </c>
      <c r="X33" s="5">
        <f t="shared" si="12"/>
        <v>7.4290260469259035</v>
      </c>
    </row>
    <row r="34" spans="1:24" x14ac:dyDescent="0.2">
      <c r="A34" s="2">
        <v>23</v>
      </c>
      <c r="B34" s="5">
        <v>30.71</v>
      </c>
      <c r="C34" s="5">
        <v>21.19</v>
      </c>
      <c r="D34" s="5">
        <v>9.52</v>
      </c>
      <c r="E34" s="19"/>
      <c r="F34" s="28" t="s">
        <v>75</v>
      </c>
      <c r="G34" s="13">
        <v>-1013.5742946279501</v>
      </c>
      <c r="H34" s="28" t="s">
        <v>76</v>
      </c>
      <c r="I34" s="13">
        <v>-1013.52579378955</v>
      </c>
      <c r="J34" s="28" t="s">
        <v>77</v>
      </c>
      <c r="K34" s="21">
        <v>-1013.56423590599</v>
      </c>
      <c r="L34" s="19"/>
      <c r="M34" s="2">
        <v>23</v>
      </c>
      <c r="N34" s="15">
        <f t="shared" si="13"/>
        <v>30.434742093547623</v>
      </c>
      <c r="O34" s="15">
        <f t="shared" si="14"/>
        <v>24.122797419122897</v>
      </c>
      <c r="P34" s="15">
        <f t="shared" si="15"/>
        <v>6.3119446744247272</v>
      </c>
      <c r="Q34" s="19"/>
      <c r="R34" s="26">
        <f t="shared" si="16"/>
        <v>0.27525790645237791</v>
      </c>
      <c r="S34" s="16">
        <f t="shared" si="17"/>
        <v>2.9327974191228954</v>
      </c>
      <c r="T34" s="16">
        <f t="shared" si="18"/>
        <v>3.2080553255752724</v>
      </c>
      <c r="V34" s="5">
        <f t="shared" si="12"/>
        <v>0.89631359964955359</v>
      </c>
      <c r="W34" s="5">
        <f t="shared" si="12"/>
        <v>13.840478617852266</v>
      </c>
      <c r="X34" s="5">
        <f t="shared" si="12"/>
        <v>33.698060142597406</v>
      </c>
    </row>
    <row r="35" spans="1:24" x14ac:dyDescent="0.2">
      <c r="A35" s="2">
        <v>24</v>
      </c>
      <c r="B35" s="5">
        <v>2.87</v>
      </c>
      <c r="C35" s="5">
        <v>16.96</v>
      </c>
      <c r="D35" s="5">
        <v>-14.1</v>
      </c>
      <c r="E35" s="19"/>
      <c r="F35" s="28" t="s">
        <v>78</v>
      </c>
      <c r="G35" s="13">
        <v>-2266.7120146365701</v>
      </c>
      <c r="H35" s="28" t="s">
        <v>79</v>
      </c>
      <c r="I35" s="13">
        <v>-2266.7088419513202</v>
      </c>
      <c r="J35" s="28" t="s">
        <v>80</v>
      </c>
      <c r="K35" s="21">
        <v>-2266.7423495626299</v>
      </c>
      <c r="L35" s="19"/>
      <c r="M35" s="2">
        <v>24</v>
      </c>
      <c r="N35" s="15">
        <f t="shared" si="13"/>
        <v>1.9908904775453651</v>
      </c>
      <c r="O35" s="15">
        <f t="shared" si="14"/>
        <v>21.02634803896359</v>
      </c>
      <c r="P35" s="15">
        <f t="shared" si="15"/>
        <v>-19.035457561418227</v>
      </c>
      <c r="Q35" s="19"/>
      <c r="R35" s="26">
        <f t="shared" si="16"/>
        <v>0.87910952245463503</v>
      </c>
      <c r="S35" s="16">
        <f t="shared" si="17"/>
        <v>4.0663480389635893</v>
      </c>
      <c r="T35" s="16">
        <f t="shared" si="18"/>
        <v>4.935457561418227</v>
      </c>
      <c r="V35" s="5">
        <f t="shared" si="12"/>
        <v>30.630993813750347</v>
      </c>
      <c r="W35" s="5">
        <f t="shared" si="12"/>
        <v>23.976108720304182</v>
      </c>
      <c r="X35" s="5">
        <f t="shared" si="12"/>
        <v>35.003245116441327</v>
      </c>
    </row>
    <row r="36" spans="1:24" x14ac:dyDescent="0.2">
      <c r="A36" s="2">
        <v>25</v>
      </c>
      <c r="B36" s="5">
        <v>2.66</v>
      </c>
      <c r="C36" s="5">
        <v>12.01</v>
      </c>
      <c r="D36" s="5">
        <v>-9.35</v>
      </c>
      <c r="E36" s="19"/>
      <c r="F36" s="28" t="s">
        <v>81</v>
      </c>
      <c r="G36" s="13">
        <v>-2192.9606652216498</v>
      </c>
      <c r="H36" s="28" t="s">
        <v>82</v>
      </c>
      <c r="I36" s="13">
        <v>-2192.9569148032401</v>
      </c>
      <c r="J36" s="28" t="s">
        <v>83</v>
      </c>
      <c r="K36" s="21">
        <v>-2192.9827317890899</v>
      </c>
      <c r="L36" s="19"/>
      <c r="M36" s="2">
        <v>25</v>
      </c>
      <c r="N36" s="15">
        <f t="shared" si="13"/>
        <v>2.3534235862248649</v>
      </c>
      <c r="O36" s="15">
        <f t="shared" si="14"/>
        <v>16.20040667113344</v>
      </c>
      <c r="P36" s="15">
        <f t="shared" si="15"/>
        <v>-13.846983084908574</v>
      </c>
      <c r="Q36" s="19"/>
      <c r="R36" s="26">
        <f t="shared" si="16"/>
        <v>0.30657641377513523</v>
      </c>
      <c r="S36" s="16">
        <f t="shared" si="17"/>
        <v>4.1904066711334398</v>
      </c>
      <c r="T36" s="16">
        <f t="shared" si="18"/>
        <v>4.4969830849085746</v>
      </c>
      <c r="V36" s="5">
        <f t="shared" si="12"/>
        <v>11.525429089290798</v>
      </c>
      <c r="W36" s="5">
        <f t="shared" si="12"/>
        <v>34.890979776298416</v>
      </c>
      <c r="X36" s="5">
        <f t="shared" si="12"/>
        <v>48.096075774423255</v>
      </c>
    </row>
    <row r="37" spans="1:24" x14ac:dyDescent="0.2">
      <c r="A37" s="2">
        <v>26</v>
      </c>
      <c r="B37" s="5">
        <v>25.39</v>
      </c>
      <c r="C37" s="5">
        <v>0.19</v>
      </c>
      <c r="D37" s="5">
        <v>25.2</v>
      </c>
      <c r="E37" s="19"/>
      <c r="F37" s="28" t="s">
        <v>84</v>
      </c>
      <c r="G37" s="13">
        <v>-1127.88088432272</v>
      </c>
      <c r="H37" s="28" t="s">
        <v>85</v>
      </c>
      <c r="I37" s="13">
        <v>-1127.83981907364</v>
      </c>
      <c r="J37" s="28" t="s">
        <v>86</v>
      </c>
      <c r="K37" s="21">
        <v>-1127.8400233407499</v>
      </c>
      <c r="L37" s="19"/>
      <c r="M37" s="2">
        <v>26</v>
      </c>
      <c r="N37" s="15">
        <f t="shared" si="13"/>
        <v>25.768838353857852</v>
      </c>
      <c r="O37" s="15">
        <f t="shared" si="14"/>
        <v>0.12817957406263333</v>
      </c>
      <c r="P37" s="15">
        <f t="shared" si="15"/>
        <v>25.640658779795217</v>
      </c>
      <c r="Q37" s="19"/>
      <c r="R37" s="26">
        <f t="shared" si="16"/>
        <v>0.37883835385785147</v>
      </c>
      <c r="S37" s="16">
        <f t="shared" si="17"/>
        <v>6.1820425937366669E-2</v>
      </c>
      <c r="T37" s="16">
        <f t="shared" si="18"/>
        <v>0.44065877979521773</v>
      </c>
      <c r="V37" s="5">
        <f t="shared" si="12"/>
        <v>1.4920770140128059</v>
      </c>
      <c r="W37" s="5">
        <f t="shared" si="12"/>
        <v>32.537066282824561</v>
      </c>
      <c r="X37" s="5">
        <f t="shared" si="12"/>
        <v>1.7486459515683241</v>
      </c>
    </row>
    <row r="38" spans="1:24" x14ac:dyDescent="0.2">
      <c r="A38" s="2">
        <v>27</v>
      </c>
      <c r="B38" s="5">
        <v>13.76</v>
      </c>
      <c r="C38" s="5">
        <v>2.39</v>
      </c>
      <c r="D38" s="5">
        <v>11.37</v>
      </c>
      <c r="E38" s="19"/>
      <c r="F38" s="28" t="s">
        <v>87</v>
      </c>
      <c r="G38" s="13">
        <v>-1209.8158113951099</v>
      </c>
      <c r="H38" s="28" t="s">
        <v>88</v>
      </c>
      <c r="I38" s="13">
        <v>-1209.79251477098</v>
      </c>
      <c r="J38" s="28" t="s">
        <v>89</v>
      </c>
      <c r="K38" s="21">
        <v>-1209.79589058431</v>
      </c>
      <c r="L38" s="19"/>
      <c r="M38" s="2">
        <v>27</v>
      </c>
      <c r="N38" s="15">
        <f t="shared" si="13"/>
        <v>14.618855476174653</v>
      </c>
      <c r="O38" s="15">
        <f t="shared" si="14"/>
        <v>2.1183552994700783</v>
      </c>
      <c r="P38" s="15">
        <f t="shared" si="15"/>
        <v>12.500500176704575</v>
      </c>
      <c r="Q38" s="19"/>
      <c r="R38" s="26">
        <f t="shared" si="16"/>
        <v>0.85885547617465363</v>
      </c>
      <c r="S38" s="16">
        <f t="shared" si="17"/>
        <v>0.27164470052992185</v>
      </c>
      <c r="T38" s="16">
        <f t="shared" si="18"/>
        <v>1.1305001767045759</v>
      </c>
      <c r="V38" s="5">
        <f t="shared" si="12"/>
        <v>6.2416822396413778</v>
      </c>
      <c r="W38" s="5">
        <f t="shared" si="12"/>
        <v>11.365887051461163</v>
      </c>
      <c r="X38" s="5">
        <f t="shared" si="12"/>
        <v>9.9428335682020759</v>
      </c>
    </row>
    <row r="39" spans="1:24" x14ac:dyDescent="0.2">
      <c r="A39" s="2">
        <v>28</v>
      </c>
      <c r="B39" s="5">
        <v>29.06</v>
      </c>
      <c r="C39" s="5">
        <v>16.63</v>
      </c>
      <c r="D39" s="5">
        <v>12.43</v>
      </c>
      <c r="E39" s="19"/>
      <c r="F39" s="28" t="s">
        <v>90</v>
      </c>
      <c r="G39" s="13">
        <v>-1655.68537523246</v>
      </c>
      <c r="H39" s="28" t="s">
        <v>91</v>
      </c>
      <c r="I39" s="13">
        <v>-1655.6412152294799</v>
      </c>
      <c r="J39" s="28" t="s">
        <v>92</v>
      </c>
      <c r="K39" s="21">
        <v>-1655.6657696045199</v>
      </c>
      <c r="L39" s="19"/>
      <c r="M39" s="2">
        <v>28</v>
      </c>
      <c r="N39" s="15">
        <f t="shared" si="13"/>
        <v>27.710826160650313</v>
      </c>
      <c r="O39" s="15">
        <f t="shared" si="14"/>
        <v>15.408106256770425</v>
      </c>
      <c r="P39" s="15">
        <f t="shared" si="15"/>
        <v>12.302719903879888</v>
      </c>
      <c r="Q39" s="19"/>
      <c r="R39" s="26">
        <f t="shared" si="16"/>
        <v>1.3491738393496853</v>
      </c>
      <c r="S39" s="16">
        <f t="shared" si="17"/>
        <v>1.2218937432295736</v>
      </c>
      <c r="T39" s="16">
        <f t="shared" si="18"/>
        <v>0.12728009612011171</v>
      </c>
      <c r="V39" s="5">
        <f t="shared" si="12"/>
        <v>4.6427179605976781</v>
      </c>
      <c r="W39" s="5">
        <f t="shared" si="12"/>
        <v>7.3475270188188428</v>
      </c>
      <c r="X39" s="5">
        <f t="shared" si="12"/>
        <v>1.023975029123988</v>
      </c>
    </row>
    <row r="40" spans="1:24" x14ac:dyDescent="0.2">
      <c r="A40" s="2">
        <v>29</v>
      </c>
      <c r="B40" s="5">
        <v>14.95</v>
      </c>
      <c r="C40" s="5">
        <v>30.89</v>
      </c>
      <c r="D40" s="5">
        <v>-15.93</v>
      </c>
      <c r="E40" s="19"/>
      <c r="F40" s="28" t="s">
        <v>93</v>
      </c>
      <c r="G40" s="13">
        <v>-1656.8485503802301</v>
      </c>
      <c r="H40" s="28" t="s">
        <v>94</v>
      </c>
      <c r="I40" s="13">
        <v>-1656.82787868475</v>
      </c>
      <c r="J40" s="28" t="s">
        <v>95</v>
      </c>
      <c r="K40" s="21">
        <v>-1656.87333545928</v>
      </c>
      <c r="L40" s="19"/>
      <c r="M40" s="2">
        <v>29</v>
      </c>
      <c r="N40" s="15">
        <f t="shared" si="13"/>
        <v>12.971687528053314</v>
      </c>
      <c r="O40" s="15">
        <f t="shared" si="14"/>
        <v>28.524562767670098</v>
      </c>
      <c r="P40" s="15">
        <f t="shared" si="15"/>
        <v>-15.552875239616782</v>
      </c>
      <c r="Q40" s="19"/>
      <c r="R40" s="26">
        <f t="shared" si="16"/>
        <v>1.9783124719466851</v>
      </c>
      <c r="S40" s="16">
        <f t="shared" si="17"/>
        <v>2.3654372323299029</v>
      </c>
      <c r="T40" s="16">
        <f t="shared" si="18"/>
        <v>0.37712476038321796</v>
      </c>
      <c r="V40" s="5">
        <f t="shared" si="12"/>
        <v>13.232859344124984</v>
      </c>
      <c r="W40" s="5">
        <f t="shared" si="12"/>
        <v>7.6576148667203068</v>
      </c>
      <c r="X40" s="5">
        <f t="shared" si="12"/>
        <v>2.3673870708299938</v>
      </c>
    </row>
    <row r="41" spans="1:24" x14ac:dyDescent="0.2">
      <c r="A41" s="2">
        <v>30</v>
      </c>
      <c r="B41" s="5">
        <v>9.8800000000000008</v>
      </c>
      <c r="C41" s="5">
        <v>17.22</v>
      </c>
      <c r="D41" s="5">
        <v>-7.34</v>
      </c>
      <c r="E41" s="19"/>
      <c r="F41" s="28" t="s">
        <v>96</v>
      </c>
      <c r="G41" s="13">
        <v>-1063.6245685305801</v>
      </c>
      <c r="H41" s="28" t="s">
        <v>97</v>
      </c>
      <c r="I41" s="13">
        <v>-1063.6104401384</v>
      </c>
      <c r="J41" s="28" t="s">
        <v>98</v>
      </c>
      <c r="K41" s="21">
        <v>-1063.6380530348199</v>
      </c>
      <c r="L41" s="19"/>
      <c r="M41" s="2">
        <v>30</v>
      </c>
      <c r="N41" s="15">
        <f t="shared" si="13"/>
        <v>8.8657018390004403</v>
      </c>
      <c r="O41" s="15">
        <f t="shared" si="14"/>
        <v>17.327357809021965</v>
      </c>
      <c r="P41" s="15">
        <f t="shared" si="15"/>
        <v>-8.4616559700215266</v>
      </c>
      <c r="Q41" s="19"/>
      <c r="R41" s="26">
        <f t="shared" si="16"/>
        <v>1.0142981609995605</v>
      </c>
      <c r="S41" s="16">
        <f t="shared" si="17"/>
        <v>0.10735780902196623</v>
      </c>
      <c r="T41" s="16">
        <f t="shared" si="18"/>
        <v>1.1216559700215267</v>
      </c>
      <c r="V41" s="5">
        <f t="shared" si="12"/>
        <v>10.266175718619031</v>
      </c>
      <c r="W41" s="5">
        <f t="shared" si="12"/>
        <v>0.62344836830410122</v>
      </c>
      <c r="X41" s="5">
        <f t="shared" si="12"/>
        <v>15.281416485306904</v>
      </c>
    </row>
    <row r="42" spans="1:24" x14ac:dyDescent="0.2">
      <c r="A42" s="2">
        <v>31</v>
      </c>
      <c r="B42" s="5">
        <v>3.25</v>
      </c>
      <c r="C42" s="5">
        <v>13.34</v>
      </c>
      <c r="D42" s="5">
        <v>-10.08</v>
      </c>
      <c r="E42" s="19"/>
      <c r="F42" s="28" t="s">
        <v>99</v>
      </c>
      <c r="G42" s="13">
        <v>-1063.6245685305801</v>
      </c>
      <c r="H42" s="28" t="s">
        <v>100</v>
      </c>
      <c r="I42" s="13">
        <v>-1063.61811710083</v>
      </c>
      <c r="J42" s="28" t="s">
        <v>101</v>
      </c>
      <c r="K42" s="21">
        <v>-1063.6338615182301</v>
      </c>
      <c r="L42" s="19"/>
      <c r="M42" s="2">
        <v>31</v>
      </c>
      <c r="N42" s="15">
        <f t="shared" si="13"/>
        <v>4.0483341537097912</v>
      </c>
      <c r="O42" s="15">
        <f t="shared" si="14"/>
        <v>9.8797731914153086</v>
      </c>
      <c r="P42" s="15">
        <f t="shared" si="15"/>
        <v>-5.8314390377055174</v>
      </c>
      <c r="Q42" s="19"/>
      <c r="R42" s="26">
        <f t="shared" si="16"/>
        <v>0.79833415370979122</v>
      </c>
      <c r="S42" s="16">
        <f t="shared" si="17"/>
        <v>3.4602268085846912</v>
      </c>
      <c r="T42" s="16">
        <f t="shared" si="18"/>
        <v>4.2485609622944827</v>
      </c>
      <c r="V42" s="5">
        <f t="shared" si="12"/>
        <v>24.564127806455112</v>
      </c>
      <c r="W42" s="5">
        <f t="shared" si="12"/>
        <v>25.938731698535918</v>
      </c>
      <c r="X42" s="5">
        <f t="shared" si="12"/>
        <v>42.148422244984943</v>
      </c>
    </row>
    <row r="43" spans="1:24" x14ac:dyDescent="0.2">
      <c r="A43" s="2">
        <v>32</v>
      </c>
      <c r="B43" s="5">
        <v>19.16</v>
      </c>
      <c r="C43" s="5">
        <v>64.569999999999993</v>
      </c>
      <c r="D43" s="5">
        <v>-45.4</v>
      </c>
      <c r="E43" s="19"/>
      <c r="F43" s="28" t="s">
        <v>102</v>
      </c>
      <c r="G43" s="13">
        <v>-998.33706859275401</v>
      </c>
      <c r="H43" s="28" t="s">
        <v>103</v>
      </c>
      <c r="I43" s="13">
        <v>-998.29889749456504</v>
      </c>
      <c r="J43" s="28" t="s">
        <v>104</v>
      </c>
      <c r="K43" s="21">
        <v>-998.39994796018505</v>
      </c>
      <c r="L43" s="19"/>
      <c r="M43" s="2">
        <v>32</v>
      </c>
      <c r="N43" s="15">
        <f t="shared" si="13"/>
        <v>23.952730862634105</v>
      </c>
      <c r="O43" s="15">
        <f t="shared" si="14"/>
        <v>63.410138072458658</v>
      </c>
      <c r="P43" s="15">
        <f t="shared" si="15"/>
        <v>-39.457407209824552</v>
      </c>
      <c r="Q43" s="19"/>
      <c r="R43" s="26">
        <f t="shared" si="16"/>
        <v>4.7927308626341052</v>
      </c>
      <c r="S43" s="16">
        <f t="shared" si="17"/>
        <v>1.1598619275413355</v>
      </c>
      <c r="T43" s="16">
        <f t="shared" si="18"/>
        <v>5.9425927901754463</v>
      </c>
      <c r="V43" s="5">
        <f t="shared" si="12"/>
        <v>25.014252936503677</v>
      </c>
      <c r="W43" s="5">
        <f t="shared" si="12"/>
        <v>1.7962860888049184</v>
      </c>
      <c r="X43" s="5">
        <f t="shared" si="12"/>
        <v>13.089411432104509</v>
      </c>
    </row>
    <row r="44" spans="1:24" x14ac:dyDescent="0.2">
      <c r="A44" s="2">
        <v>33</v>
      </c>
      <c r="B44" s="5">
        <v>1.26</v>
      </c>
      <c r="C44" s="5">
        <v>7.83</v>
      </c>
      <c r="D44" s="5">
        <v>-6.57</v>
      </c>
      <c r="E44" s="19"/>
      <c r="F44" s="28" t="s">
        <v>105</v>
      </c>
      <c r="G44" s="13">
        <v>-273.060968256092</v>
      </c>
      <c r="H44" s="28" t="s">
        <v>106</v>
      </c>
      <c r="I44" s="13">
        <v>-273.05902914733201</v>
      </c>
      <c r="J44" s="28" t="s">
        <v>107</v>
      </c>
      <c r="K44" s="21">
        <v>-273.07811360908698</v>
      </c>
      <c r="L44" s="19"/>
      <c r="M44" s="2">
        <v>33</v>
      </c>
      <c r="N44" s="15">
        <f t="shared" si="13"/>
        <v>1.2168093779052653</v>
      </c>
      <c r="O44" s="15">
        <f t="shared" si="14"/>
        <v>11.975683115325673</v>
      </c>
      <c r="P44" s="15">
        <f t="shared" si="15"/>
        <v>-10.758873737420409</v>
      </c>
      <c r="Q44" s="19"/>
      <c r="R44" s="26">
        <f t="shared" si="16"/>
        <v>4.3190622094734676E-2</v>
      </c>
      <c r="S44" s="16">
        <f t="shared" si="17"/>
        <v>4.1456831153256726</v>
      </c>
      <c r="T44" s="16">
        <f t="shared" si="18"/>
        <v>4.1888737374204084</v>
      </c>
      <c r="V44" s="5">
        <f t="shared" si="12"/>
        <v>3.427827150375768</v>
      </c>
      <c r="W44" s="5">
        <f t="shared" si="12"/>
        <v>52.946144512460691</v>
      </c>
      <c r="X44" s="5">
        <f t="shared" si="12"/>
        <v>63.757591132730717</v>
      </c>
    </row>
    <row r="45" spans="1:24" x14ac:dyDescent="0.2">
      <c r="A45" s="2">
        <v>34</v>
      </c>
      <c r="B45" s="5">
        <v>29.15</v>
      </c>
      <c r="C45" s="5">
        <v>2.91</v>
      </c>
      <c r="D45" s="5">
        <v>26.24</v>
      </c>
      <c r="E45" s="19"/>
      <c r="F45" s="28" t="s">
        <v>108</v>
      </c>
      <c r="G45" s="13">
        <v>-862.000289996221</v>
      </c>
      <c r="H45" s="28" t="s">
        <v>109</v>
      </c>
      <c r="I45" s="13">
        <v>-861.959428780699</v>
      </c>
      <c r="J45" s="28" t="s">
        <v>110</v>
      </c>
      <c r="K45" s="21">
        <v>-861.96657311765603</v>
      </c>
      <c r="L45" s="19"/>
      <c r="M45" s="2">
        <v>34</v>
      </c>
      <c r="N45" s="15">
        <f t="shared" si="13"/>
        <v>25.64080533583947</v>
      </c>
      <c r="O45" s="15">
        <f t="shared" si="14"/>
        <v>4.4831400835376902</v>
      </c>
      <c r="P45" s="15">
        <f t="shared" si="15"/>
        <v>21.157665252301779</v>
      </c>
      <c r="Q45" s="19"/>
      <c r="R45" s="26">
        <f t="shared" si="16"/>
        <v>3.5091946641605283</v>
      </c>
      <c r="S45" s="16">
        <f t="shared" si="17"/>
        <v>1.5731400835376901</v>
      </c>
      <c r="T45" s="16">
        <f t="shared" si="18"/>
        <v>5.0823347476982192</v>
      </c>
      <c r="V45" s="5">
        <f t="shared" si="12"/>
        <v>12.038403650636461</v>
      </c>
      <c r="W45" s="5">
        <f t="shared" si="12"/>
        <v>54.059796685143993</v>
      </c>
      <c r="X45" s="5">
        <f t="shared" si="12"/>
        <v>19.368653764093825</v>
      </c>
    </row>
    <row r="46" spans="1:24" x14ac:dyDescent="0.2">
      <c r="A46" s="2">
        <v>35</v>
      </c>
      <c r="B46" s="5">
        <v>18.309999999999999</v>
      </c>
      <c r="C46" s="5">
        <v>-1.41</v>
      </c>
      <c r="D46" s="5">
        <v>19.72</v>
      </c>
      <c r="E46" s="19"/>
      <c r="F46" s="28" t="s">
        <v>110</v>
      </c>
      <c r="G46" s="13">
        <v>-861.96657311765603</v>
      </c>
      <c r="H46" s="28" t="s">
        <v>111</v>
      </c>
      <c r="I46" s="13">
        <v>-861.94218623491099</v>
      </c>
      <c r="J46" s="28" t="s">
        <v>112</v>
      </c>
      <c r="K46" s="21">
        <v>-821.49550384130896</v>
      </c>
      <c r="L46" s="19"/>
      <c r="M46" s="2">
        <v>35</v>
      </c>
      <c r="N46" s="15">
        <f t="shared" si="13"/>
        <v>15.303003232409981</v>
      </c>
      <c r="O46" s="15">
        <f>(I46-K46-K47)*627.50960803</f>
        <v>-3.577068046230313</v>
      </c>
      <c r="P46" s="15">
        <f>(K46+K47-G46)*627.50960803</f>
        <v>18.88007127865367</v>
      </c>
      <c r="Q46" s="19"/>
      <c r="R46" s="26">
        <f t="shared" si="16"/>
        <v>3.0069967675900173</v>
      </c>
      <c r="S46" s="16">
        <f t="shared" si="17"/>
        <v>2.1670680462303133</v>
      </c>
      <c r="T46" s="16">
        <f t="shared" si="18"/>
        <v>0.8399287213463289</v>
      </c>
      <c r="V46" s="5">
        <f t="shared" si="12"/>
        <v>16.42270217143647</v>
      </c>
      <c r="W46" s="5">
        <f t="shared" si="12"/>
        <v>153.69276923619245</v>
      </c>
      <c r="X46" s="5">
        <f t="shared" si="12"/>
        <v>4.2592734348191126</v>
      </c>
    </row>
    <row r="47" spans="1:24" x14ac:dyDescent="0.2">
      <c r="F47" s="4"/>
      <c r="G47" s="30"/>
      <c r="H47" s="4"/>
      <c r="I47" s="4"/>
      <c r="J47" s="28" t="s">
        <v>113</v>
      </c>
      <c r="K47" s="21">
        <v>-40.440981974038003</v>
      </c>
      <c r="L47" s="33"/>
      <c r="N47" s="2"/>
      <c r="Q47" s="7"/>
      <c r="R47" s="27"/>
    </row>
    <row r="48" spans="1:24" x14ac:dyDescent="0.2">
      <c r="K48" s="6"/>
      <c r="N48" s="2"/>
    </row>
    <row r="49" spans="7:22" ht="19" x14ac:dyDescent="0.25">
      <c r="G49" s="6"/>
      <c r="I49" s="6"/>
      <c r="K49" s="6"/>
      <c r="N49" s="2"/>
      <c r="Q49" s="70" t="s">
        <v>1</v>
      </c>
      <c r="R49" s="5">
        <f>AVERAGE(R7:R46,R7:S46,T7:T46)</f>
        <v>2.4000684987460317</v>
      </c>
      <c r="U49" s="23" t="s">
        <v>152</v>
      </c>
      <c r="V49" s="5">
        <f>AVERAGE(V7:X46)</f>
        <v>32.498318789451041</v>
      </c>
    </row>
    <row r="50" spans="7:22" ht="19" x14ac:dyDescent="0.25">
      <c r="Q50" s="23" t="s">
        <v>114</v>
      </c>
      <c r="R50" s="5">
        <f>MAX(R7:R46,R7:S46,T7:T46)</f>
        <v>8.1538220781659341</v>
      </c>
      <c r="U50" s="23" t="s">
        <v>114</v>
      </c>
      <c r="V50" s="5">
        <f>MAX(V7:X46)</f>
        <v>875.06950233203384</v>
      </c>
    </row>
    <row r="51" spans="7:22" ht="19" x14ac:dyDescent="0.25">
      <c r="Q51" s="2" t="s">
        <v>151</v>
      </c>
      <c r="R51" s="5">
        <f>STDEV(R7:R46,R7:S46,T7:T46)</f>
        <v>2.0398529640969785</v>
      </c>
      <c r="U51" s="23" t="s">
        <v>151</v>
      </c>
      <c r="V51" s="5">
        <f>STDEV(V7:X46)</f>
        <v>91.007358707442677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927A1-3B21-9944-863B-115DF718902C}">
  <dimension ref="A1:X51"/>
  <sheetViews>
    <sheetView workbookViewId="0">
      <selection activeCell="Q49" sqref="Q49"/>
    </sheetView>
  </sheetViews>
  <sheetFormatPr baseColWidth="10" defaultRowHeight="16" x14ac:dyDescent="0.2"/>
  <cols>
    <col min="1" max="1" width="14.1640625" customWidth="1"/>
    <col min="2" max="2" width="12.6640625" customWidth="1"/>
    <col min="3" max="3" width="11.6640625" customWidth="1"/>
    <col min="4" max="4" width="16.33203125" customWidth="1"/>
    <col min="5" max="5" width="9.33203125" style="7" customWidth="1"/>
    <col min="6" max="6" width="9.83203125" customWidth="1"/>
    <col min="7" max="7" width="25.33203125" customWidth="1"/>
    <col min="8" max="8" width="8.6640625" customWidth="1"/>
    <col min="9" max="9" width="24.5" customWidth="1"/>
    <col min="10" max="10" width="8.6640625" customWidth="1"/>
    <col min="11" max="11" width="27" customWidth="1"/>
    <col min="12" max="12" width="8.83203125" style="7" customWidth="1"/>
    <col min="13" max="13" width="10.83203125" style="7"/>
    <col min="14" max="14" width="15.6640625" customWidth="1"/>
    <col min="15" max="15" width="12.5" customWidth="1"/>
    <col min="16" max="16" width="16" customWidth="1"/>
    <col min="17" max="17" width="10.1640625" customWidth="1"/>
    <col min="18" max="18" width="13.6640625" customWidth="1"/>
    <col min="19" max="19" width="14.33203125" customWidth="1"/>
    <col min="20" max="20" width="15.83203125" customWidth="1"/>
    <col min="22" max="22" width="12.83203125" customWidth="1"/>
    <col min="23" max="23" width="12.5" customWidth="1"/>
    <col min="24" max="24" width="15.5" customWidth="1"/>
  </cols>
  <sheetData>
    <row r="1" spans="1:24" s="1" customFormat="1" ht="26" x14ac:dyDescent="0.3">
      <c r="A1" s="25" t="s">
        <v>0</v>
      </c>
      <c r="C1" s="3" t="s">
        <v>118</v>
      </c>
      <c r="D1" s="3"/>
      <c r="E1" s="14"/>
      <c r="G1" s="3"/>
      <c r="H1" s="24"/>
      <c r="L1" s="22"/>
      <c r="M1" s="22"/>
    </row>
    <row r="2" spans="1:24" s="1" customFormat="1" ht="19" x14ac:dyDescent="0.25">
      <c r="A2" s="3"/>
      <c r="B2" s="3"/>
      <c r="C2" s="3" t="s">
        <v>119</v>
      </c>
      <c r="D2" s="3"/>
      <c r="E2" s="14"/>
      <c r="F2" s="24" t="s">
        <v>120</v>
      </c>
      <c r="L2" s="22"/>
      <c r="M2" s="22"/>
    </row>
    <row r="3" spans="1:24" s="17" customFormat="1" ht="19" x14ac:dyDescent="0.25">
      <c r="A3" s="17" t="s">
        <v>129</v>
      </c>
      <c r="D3" s="31"/>
      <c r="E3" s="32"/>
      <c r="L3" s="31"/>
      <c r="M3" s="31"/>
    </row>
    <row r="4" spans="1:24" s="17" customFormat="1" ht="19" x14ac:dyDescent="0.25">
      <c r="D4" s="31"/>
      <c r="E4" s="32"/>
      <c r="L4" s="31"/>
      <c r="M4" s="31"/>
    </row>
    <row r="5" spans="1:24" s="1" customFormat="1" ht="19" x14ac:dyDescent="0.25">
      <c r="A5" s="17" t="s">
        <v>121</v>
      </c>
      <c r="B5" s="17"/>
      <c r="C5" s="17"/>
      <c r="E5" s="22"/>
      <c r="F5" s="17" t="s">
        <v>130</v>
      </c>
      <c r="G5" s="17"/>
      <c r="H5" s="17"/>
      <c r="L5" s="22"/>
      <c r="M5" s="22"/>
      <c r="N5" s="17" t="s">
        <v>131</v>
      </c>
      <c r="O5" s="17"/>
      <c r="P5" s="17"/>
      <c r="R5" s="18" t="s">
        <v>117</v>
      </c>
      <c r="V5" s="18" t="s">
        <v>154</v>
      </c>
    </row>
    <row r="6" spans="1:24" x14ac:dyDescent="0.2">
      <c r="A6" s="2" t="s">
        <v>2</v>
      </c>
      <c r="B6" s="2" t="s">
        <v>3</v>
      </c>
      <c r="C6" s="3" t="s">
        <v>4</v>
      </c>
      <c r="D6" s="3" t="s">
        <v>5</v>
      </c>
      <c r="F6" s="10" t="s">
        <v>6</v>
      </c>
      <c r="G6" s="9"/>
      <c r="H6" s="10" t="s">
        <v>7</v>
      </c>
      <c r="I6" s="9"/>
      <c r="J6" s="10" t="s">
        <v>8</v>
      </c>
      <c r="K6" s="9"/>
      <c r="M6" s="2" t="s">
        <v>2</v>
      </c>
      <c r="N6" s="2" t="s">
        <v>3</v>
      </c>
      <c r="O6" s="2" t="s">
        <v>4</v>
      </c>
      <c r="P6" s="2" t="s">
        <v>5</v>
      </c>
      <c r="R6" s="10" t="s">
        <v>3</v>
      </c>
      <c r="S6" s="2" t="s">
        <v>4</v>
      </c>
      <c r="T6" s="2" t="s">
        <v>5</v>
      </c>
      <c r="U6" s="4"/>
      <c r="V6" s="10" t="s">
        <v>3</v>
      </c>
      <c r="W6" s="2" t="s">
        <v>4</v>
      </c>
      <c r="X6" s="2" t="s">
        <v>5</v>
      </c>
    </row>
    <row r="7" spans="1:24" x14ac:dyDescent="0.2">
      <c r="A7" s="2">
        <v>1</v>
      </c>
      <c r="B7" s="5">
        <v>26.03</v>
      </c>
      <c r="C7" s="5">
        <v>15.4</v>
      </c>
      <c r="D7" s="5">
        <v>10.63</v>
      </c>
      <c r="E7" s="19"/>
      <c r="F7" s="28" t="s">
        <v>9</v>
      </c>
      <c r="G7" s="6">
        <v>-1860.26748132432</v>
      </c>
      <c r="H7" s="28" t="s">
        <v>10</v>
      </c>
      <c r="I7" s="6">
        <v>-1860.2265061697101</v>
      </c>
      <c r="J7" s="28" t="s">
        <v>11</v>
      </c>
      <c r="K7" s="20">
        <v>-1860.2503343788001</v>
      </c>
      <c r="L7" s="19"/>
      <c r="M7" s="2">
        <v>1</v>
      </c>
      <c r="N7" s="15">
        <f t="shared" ref="N7:N16" si="0">(I7-G7)*627.50960803</f>
        <v>25.712303208224473</v>
      </c>
      <c r="O7" s="15">
        <f t="shared" ref="O7:O15" si="1">(I7-K7)*627.50960803</f>
        <v>14.952430146104074</v>
      </c>
      <c r="P7" s="15">
        <f t="shared" ref="P7:P15" si="2">(K7-G7)*627.50960803</f>
        <v>10.759873062120398</v>
      </c>
      <c r="Q7" s="19"/>
      <c r="R7" s="26">
        <f t="shared" ref="R7:R16" si="3">ABS(N7-B7)</f>
        <v>0.31769679177552845</v>
      </c>
      <c r="S7" s="16">
        <f t="shared" ref="S7:S16" si="4">ABS(O7-C7)</f>
        <v>0.44756985389592607</v>
      </c>
      <c r="T7" s="16">
        <f t="shared" ref="T7:T16" si="5">ABS(P7-D7)</f>
        <v>0.12987306212039762</v>
      </c>
      <c r="V7">
        <f>ABS(R7/B7)*100</f>
        <v>1.2205024655225833</v>
      </c>
      <c r="W7">
        <f t="shared" ref="W7:X16" si="6">ABS(S7/C7)*100</f>
        <v>2.9062977525709481</v>
      </c>
      <c r="X7">
        <f t="shared" si="6"/>
        <v>1.2217597565418401</v>
      </c>
    </row>
    <row r="8" spans="1:24" x14ac:dyDescent="0.2">
      <c r="A8" s="2">
        <v>2</v>
      </c>
      <c r="B8" s="5">
        <v>5.58</v>
      </c>
      <c r="C8" s="5">
        <v>22.11</v>
      </c>
      <c r="D8" s="5">
        <v>-16.53</v>
      </c>
      <c r="E8" s="19"/>
      <c r="F8" s="28" t="s">
        <v>12</v>
      </c>
      <c r="G8" s="6">
        <v>-1690.7017850147799</v>
      </c>
      <c r="H8" s="28" t="s">
        <v>13</v>
      </c>
      <c r="I8" s="6">
        <v>-1690.6926528173001</v>
      </c>
      <c r="J8" s="28" t="s">
        <v>132</v>
      </c>
      <c r="K8" s="20">
        <v>-1690.7317137569801</v>
      </c>
      <c r="L8" s="19"/>
      <c r="M8" s="2">
        <v>2</v>
      </c>
      <c r="N8" s="15">
        <f t="shared" si="0"/>
        <v>5.7305416610379307</v>
      </c>
      <c r="O8" s="15">
        <f t="shared" si="1"/>
        <v>24.511114947870599</v>
      </c>
      <c r="P8" s="15">
        <f t="shared" si="2"/>
        <v>-18.78057328683267</v>
      </c>
      <c r="Q8" s="19"/>
      <c r="R8" s="26">
        <f t="shared" si="3"/>
        <v>0.15054166103793065</v>
      </c>
      <c r="S8" s="16">
        <f t="shared" si="4"/>
        <v>2.4011149478705995</v>
      </c>
      <c r="T8" s="16">
        <f t="shared" si="5"/>
        <v>2.2505732868326689</v>
      </c>
      <c r="V8">
        <f t="shared" ref="V8:V16" si="7">ABS(R8/B8)*100</f>
        <v>2.6978792300704417</v>
      </c>
      <c r="W8">
        <f t="shared" si="6"/>
        <v>10.859859556176389</v>
      </c>
      <c r="X8">
        <f t="shared" si="6"/>
        <v>13.615083404916325</v>
      </c>
    </row>
    <row r="9" spans="1:24" x14ac:dyDescent="0.2">
      <c r="A9" s="2">
        <v>3</v>
      </c>
      <c r="B9" s="5">
        <v>0.91</v>
      </c>
      <c r="C9" s="5">
        <v>27.21</v>
      </c>
      <c r="D9" s="5">
        <v>-26.3</v>
      </c>
      <c r="E9" s="19"/>
      <c r="F9" s="28" t="s">
        <v>15</v>
      </c>
      <c r="G9" s="6">
        <v>-1270.39750993552</v>
      </c>
      <c r="H9" s="28" t="s">
        <v>16</v>
      </c>
      <c r="I9" s="6">
        <v>-1270.3954073034699</v>
      </c>
      <c r="J9" s="28" t="s">
        <v>17</v>
      </c>
      <c r="K9" s="20">
        <v>-1270.44842884339</v>
      </c>
      <c r="L9" s="19"/>
      <c r="M9" s="2">
        <v>3</v>
      </c>
      <c r="N9" s="15">
        <f t="shared" si="0"/>
        <v>1.3194218135784721</v>
      </c>
      <c r="O9" s="15">
        <f t="shared" si="1"/>
        <v>33.271525732415043</v>
      </c>
      <c r="P9" s="15">
        <f t="shared" si="2"/>
        <v>-31.952103918836574</v>
      </c>
      <c r="Q9" s="19"/>
      <c r="R9" s="26">
        <f t="shared" si="3"/>
        <v>0.40942181357847207</v>
      </c>
      <c r="S9" s="16">
        <f t="shared" si="4"/>
        <v>6.061525732415042</v>
      </c>
      <c r="T9" s="16">
        <f t="shared" si="5"/>
        <v>5.6521039188365734</v>
      </c>
      <c r="V9">
        <f t="shared" si="7"/>
        <v>44.991408085546382</v>
      </c>
      <c r="W9">
        <f t="shared" si="6"/>
        <v>22.276831063634848</v>
      </c>
      <c r="X9">
        <f t="shared" si="6"/>
        <v>21.490889425234119</v>
      </c>
    </row>
    <row r="10" spans="1:24" x14ac:dyDescent="0.2">
      <c r="A10" s="2">
        <v>4</v>
      </c>
      <c r="B10" s="5">
        <v>1.49</v>
      </c>
      <c r="C10" s="5">
        <v>8.85</v>
      </c>
      <c r="D10" s="5">
        <v>-7.37</v>
      </c>
      <c r="E10" s="19"/>
      <c r="F10" s="28" t="s">
        <v>18</v>
      </c>
      <c r="G10" s="6">
        <v>-1232.36823459326</v>
      </c>
      <c r="H10" s="28" t="s">
        <v>19</v>
      </c>
      <c r="I10" s="6">
        <v>-1232.3667995763701</v>
      </c>
      <c r="J10" s="28" t="s">
        <v>20</v>
      </c>
      <c r="K10" s="20">
        <v>-1232.3905410436601</v>
      </c>
      <c r="L10" s="19"/>
      <c r="M10" s="2">
        <v>4</v>
      </c>
      <c r="N10" s="15">
        <f t="shared" si="0"/>
        <v>0.90048688609757754</v>
      </c>
      <c r="O10" s="15">
        <f t="shared" si="1"/>
        <v>14.897998833165838</v>
      </c>
      <c r="P10" s="15">
        <f t="shared" si="2"/>
        <v>-13.99751194706826</v>
      </c>
      <c r="Q10" s="19"/>
      <c r="R10" s="26">
        <f t="shared" si="3"/>
        <v>0.58951311390242245</v>
      </c>
      <c r="S10" s="16">
        <f t="shared" si="4"/>
        <v>6.0479988331658383</v>
      </c>
      <c r="T10" s="16">
        <f t="shared" si="5"/>
        <v>6.6275119470682595</v>
      </c>
      <c r="V10">
        <f t="shared" si="7"/>
        <v>39.564638516941102</v>
      </c>
      <c r="W10">
        <f t="shared" si="6"/>
        <v>68.338969866280664</v>
      </c>
      <c r="X10">
        <f t="shared" si="6"/>
        <v>89.925535238375303</v>
      </c>
    </row>
    <row r="11" spans="1:24" x14ac:dyDescent="0.2">
      <c r="A11" s="2">
        <v>5</v>
      </c>
      <c r="B11" s="5">
        <v>4.47</v>
      </c>
      <c r="C11" s="5">
        <v>22.77</v>
      </c>
      <c r="D11" s="5">
        <v>-18.29</v>
      </c>
      <c r="E11" s="19"/>
      <c r="F11" s="28" t="s">
        <v>21</v>
      </c>
      <c r="G11" s="6">
        <v>-2746.1851345268401</v>
      </c>
      <c r="H11" s="28" t="s">
        <v>22</v>
      </c>
      <c r="I11" s="6">
        <v>-2746.1809407010501</v>
      </c>
      <c r="J11" s="28" t="s">
        <v>23</v>
      </c>
      <c r="K11" s="20">
        <v>-2746.21473680601</v>
      </c>
      <c r="L11" s="19"/>
      <c r="M11" s="2">
        <v>5</v>
      </c>
      <c r="N11" s="15">
        <f t="shared" si="0"/>
        <v>2.6316659776450599</v>
      </c>
      <c r="O11" s="15">
        <f t="shared" si="1"/>
        <v>21.207380576357153</v>
      </c>
      <c r="P11" s="15">
        <f t="shared" si="2"/>
        <v>-18.575714598712093</v>
      </c>
      <c r="Q11" s="19"/>
      <c r="R11" s="26">
        <f t="shared" si="3"/>
        <v>1.8383340223549398</v>
      </c>
      <c r="S11" s="16">
        <f t="shared" si="4"/>
        <v>1.5626194236428468</v>
      </c>
      <c r="T11" s="16">
        <f t="shared" si="5"/>
        <v>0.2857145987120937</v>
      </c>
      <c r="V11">
        <f t="shared" si="7"/>
        <v>41.126040768566888</v>
      </c>
      <c r="W11">
        <f t="shared" si="6"/>
        <v>6.8626237314134686</v>
      </c>
      <c r="X11">
        <f t="shared" si="6"/>
        <v>1.5621355861787518</v>
      </c>
    </row>
    <row r="12" spans="1:24" x14ac:dyDescent="0.2">
      <c r="A12" s="2">
        <v>6</v>
      </c>
      <c r="B12" s="5">
        <v>15.77</v>
      </c>
      <c r="C12" s="5">
        <v>14.25</v>
      </c>
      <c r="D12" s="5">
        <v>1.52</v>
      </c>
      <c r="E12" s="19"/>
      <c r="F12" s="28" t="s">
        <v>24</v>
      </c>
      <c r="G12" s="6">
        <v>-2598.2857466003602</v>
      </c>
      <c r="H12" s="28" t="s">
        <v>25</v>
      </c>
      <c r="I12" s="6">
        <v>-2598.2637011342699</v>
      </c>
      <c r="J12" s="28" t="s">
        <v>26</v>
      </c>
      <c r="K12" s="20">
        <v>-2598.2822868419298</v>
      </c>
      <c r="L12" s="19"/>
      <c r="M12" s="2">
        <v>6</v>
      </c>
      <c r="N12" s="15">
        <f t="shared" si="0"/>
        <v>13.833741785147764</v>
      </c>
      <c r="O12" s="15">
        <f t="shared" si="1"/>
        <v>11.662710128620866</v>
      </c>
      <c r="P12" s="15">
        <f t="shared" si="2"/>
        <v>2.1710316565268966</v>
      </c>
      <c r="Q12" s="19"/>
      <c r="R12" s="26">
        <f t="shared" si="3"/>
        <v>1.936258214852236</v>
      </c>
      <c r="S12" s="16">
        <f t="shared" si="4"/>
        <v>2.5872898713791344</v>
      </c>
      <c r="T12" s="16">
        <f t="shared" si="5"/>
        <v>0.65103165652689654</v>
      </c>
      <c r="V12">
        <f t="shared" si="7"/>
        <v>12.278111698492303</v>
      </c>
      <c r="W12">
        <f t="shared" si="6"/>
        <v>18.156420150029014</v>
      </c>
      <c r="X12">
        <f t="shared" si="6"/>
        <v>42.831030034664245</v>
      </c>
    </row>
    <row r="13" spans="1:24" x14ac:dyDescent="0.2">
      <c r="A13" s="2">
        <v>7</v>
      </c>
      <c r="B13" s="5">
        <v>27.94</v>
      </c>
      <c r="C13" s="5">
        <v>18.47</v>
      </c>
      <c r="D13" s="5">
        <v>9.4700000000000006</v>
      </c>
      <c r="E13" s="19"/>
      <c r="F13" s="28" t="s">
        <v>26</v>
      </c>
      <c r="G13" s="6">
        <v>-2598.2822868419298</v>
      </c>
      <c r="H13" s="28" t="s">
        <v>27</v>
      </c>
      <c r="I13" s="6">
        <v>-2598.2382582923501</v>
      </c>
      <c r="J13" s="28" t="s">
        <v>28</v>
      </c>
      <c r="K13" s="20">
        <v>-2598.2664438328502</v>
      </c>
      <c r="L13" s="19"/>
      <c r="M13" s="2">
        <v>7</v>
      </c>
      <c r="N13" s="15">
        <f t="shared" si="0"/>
        <v>27.62833788889138</v>
      </c>
      <c r="O13" s="15">
        <f t="shared" si="1"/>
        <v>17.686697471324976</v>
      </c>
      <c r="P13" s="15">
        <f t="shared" si="2"/>
        <v>9.9416404175664024</v>
      </c>
      <c r="Q13" s="19"/>
      <c r="R13" s="26">
        <f t="shared" si="3"/>
        <v>0.31166211110862108</v>
      </c>
      <c r="S13" s="16">
        <f t="shared" si="4"/>
        <v>0.78330252867502281</v>
      </c>
      <c r="T13" s="16">
        <f t="shared" si="5"/>
        <v>0.47164041756640174</v>
      </c>
      <c r="V13">
        <f t="shared" si="7"/>
        <v>1.1154692595154656</v>
      </c>
      <c r="W13">
        <f t="shared" si="6"/>
        <v>4.2409449305631997</v>
      </c>
      <c r="X13">
        <f t="shared" si="6"/>
        <v>4.9803634378711905</v>
      </c>
    </row>
    <row r="14" spans="1:24" x14ac:dyDescent="0.2">
      <c r="A14" s="2">
        <v>8</v>
      </c>
      <c r="B14" s="5">
        <v>37.28</v>
      </c>
      <c r="C14" s="5">
        <v>35.82</v>
      </c>
      <c r="D14" s="5">
        <v>1.46</v>
      </c>
      <c r="E14" s="19"/>
      <c r="F14" s="28" t="s">
        <v>29</v>
      </c>
      <c r="G14" s="6">
        <v>-2626.4789492016898</v>
      </c>
      <c r="H14" s="28" t="s">
        <v>30</v>
      </c>
      <c r="I14" s="6">
        <v>-2626.4237603351698</v>
      </c>
      <c r="J14" s="28" t="s">
        <v>31</v>
      </c>
      <c r="K14" s="20">
        <v>-2626.47028396829</v>
      </c>
      <c r="L14" s="19"/>
      <c r="M14" s="2">
        <v>8</v>
      </c>
      <c r="N14" s="15">
        <f t="shared" si="0"/>
        <v>34.63154399757515</v>
      </c>
      <c r="O14" s="15">
        <f t="shared" si="1"/>
        <v>29.194026783362816</v>
      </c>
      <c r="P14" s="15">
        <f t="shared" si="2"/>
        <v>5.4375172142123365</v>
      </c>
      <c r="Q14" s="19"/>
      <c r="R14" s="26">
        <f t="shared" si="3"/>
        <v>2.6484560024248509</v>
      </c>
      <c r="S14" s="16">
        <f t="shared" si="4"/>
        <v>6.6259732166371847</v>
      </c>
      <c r="T14" s="16">
        <f t="shared" si="5"/>
        <v>3.9775172142123365</v>
      </c>
      <c r="V14">
        <f t="shared" si="7"/>
        <v>7.1042274743155875</v>
      </c>
      <c r="W14">
        <f t="shared" si="6"/>
        <v>18.497971012387453</v>
      </c>
      <c r="X14">
        <f t="shared" si="6"/>
        <v>272.43268590495455</v>
      </c>
    </row>
    <row r="15" spans="1:24" x14ac:dyDescent="0.2">
      <c r="A15" s="2">
        <v>9</v>
      </c>
      <c r="B15" s="5">
        <v>33</v>
      </c>
      <c r="C15" s="5">
        <v>4.93</v>
      </c>
      <c r="D15" s="5">
        <v>28.07</v>
      </c>
      <c r="E15" s="19"/>
      <c r="F15" s="28" t="s">
        <v>31</v>
      </c>
      <c r="G15" s="6">
        <v>-2626.47028396829</v>
      </c>
      <c r="H15" s="28" t="s">
        <v>32</v>
      </c>
      <c r="I15" s="6">
        <v>-2626.4124275014701</v>
      </c>
      <c r="J15" s="28" t="s">
        <v>33</v>
      </c>
      <c r="K15" s="20">
        <v>-2626.4175495207701</v>
      </c>
      <c r="L15" s="19"/>
      <c r="M15" s="2">
        <v>9</v>
      </c>
      <c r="N15" s="15">
        <f t="shared" si="0"/>
        <v>36.305488816146799</v>
      </c>
      <c r="O15" s="15">
        <f t="shared" si="1"/>
        <v>3.2141163232405039</v>
      </c>
      <c r="P15" s="15">
        <f t="shared" si="2"/>
        <v>33.091372492906295</v>
      </c>
      <c r="Q15" s="19"/>
      <c r="R15" s="26">
        <f t="shared" si="3"/>
        <v>3.3054888161467986</v>
      </c>
      <c r="S15" s="16">
        <f t="shared" si="4"/>
        <v>1.7158836767594958</v>
      </c>
      <c r="T15" s="16">
        <f t="shared" si="5"/>
        <v>5.0213724929062948</v>
      </c>
      <c r="V15">
        <f t="shared" si="7"/>
        <v>10.016632776202419</v>
      </c>
      <c r="W15">
        <f t="shared" si="6"/>
        <v>34.804942733458333</v>
      </c>
      <c r="X15">
        <f t="shared" si="6"/>
        <v>17.888751310674365</v>
      </c>
    </row>
    <row r="16" spans="1:24" x14ac:dyDescent="0.2">
      <c r="A16" s="2">
        <v>10</v>
      </c>
      <c r="B16" s="5">
        <v>-5.28</v>
      </c>
      <c r="C16" s="5">
        <v>7.67</v>
      </c>
      <c r="D16" s="5">
        <v>-12.95</v>
      </c>
      <c r="E16" s="19"/>
      <c r="F16" s="28" t="s">
        <v>34</v>
      </c>
      <c r="G16" s="6">
        <v>-1143.6954620608401</v>
      </c>
      <c r="H16" s="28" t="s">
        <v>35</v>
      </c>
      <c r="I16" s="6">
        <v>-1143.7006681426401</v>
      </c>
      <c r="J16" s="28" t="s">
        <v>36</v>
      </c>
      <c r="K16" s="20">
        <v>-1030.5028549200899</v>
      </c>
      <c r="L16" s="19"/>
      <c r="M16" s="2">
        <v>10</v>
      </c>
      <c r="N16" s="15">
        <f t="shared" si="0"/>
        <v>-3.2668663496883998</v>
      </c>
      <c r="O16" s="15">
        <f>(I16-K16-K17)*627.50960803</f>
        <v>3.9195291587923626</v>
      </c>
      <c r="P16" s="15">
        <f>(K16+K17-G16)*627.50960803</f>
        <v>-7.1863955084807625</v>
      </c>
      <c r="Q16" s="19"/>
      <c r="R16" s="26">
        <f t="shared" si="3"/>
        <v>2.0131336503116004</v>
      </c>
      <c r="S16" s="16">
        <f t="shared" si="4"/>
        <v>3.7504708412076373</v>
      </c>
      <c r="T16" s="16">
        <f t="shared" si="5"/>
        <v>5.7636044915192368</v>
      </c>
      <c r="V16">
        <f t="shared" si="7"/>
        <v>38.127531255901523</v>
      </c>
      <c r="W16">
        <f t="shared" si="6"/>
        <v>48.897924917961369</v>
      </c>
      <c r="X16">
        <f t="shared" si="6"/>
        <v>44.506598390109943</v>
      </c>
    </row>
    <row r="17" spans="1:24" x14ac:dyDescent="0.2">
      <c r="A17" s="2"/>
      <c r="B17" s="5"/>
      <c r="C17" s="5"/>
      <c r="D17" s="5"/>
      <c r="E17" s="19"/>
      <c r="F17" s="28"/>
      <c r="G17" s="12"/>
      <c r="H17" s="28"/>
      <c r="I17" s="12"/>
      <c r="J17" s="28" t="s">
        <v>37</v>
      </c>
      <c r="K17" s="20">
        <v>-113.204059388519</v>
      </c>
      <c r="L17" s="19"/>
      <c r="M17" s="2"/>
      <c r="N17" s="15"/>
      <c r="O17" s="15"/>
      <c r="P17" s="15"/>
      <c r="Q17" s="19"/>
      <c r="R17" s="26"/>
      <c r="S17" s="16"/>
      <c r="T17" s="16"/>
    </row>
    <row r="18" spans="1:24" x14ac:dyDescent="0.2">
      <c r="A18" s="2">
        <v>11</v>
      </c>
      <c r="B18" s="5">
        <v>34.799999999999997</v>
      </c>
      <c r="C18" s="5">
        <v>89.6</v>
      </c>
      <c r="D18" s="5">
        <v>-54.8</v>
      </c>
      <c r="E18" s="19"/>
      <c r="F18" s="28" t="s">
        <v>38</v>
      </c>
      <c r="G18" s="6">
        <v>-1249.3401819212399</v>
      </c>
      <c r="H18" s="28" t="s">
        <v>39</v>
      </c>
      <c r="I18" s="6">
        <v>-1249.28237593772</v>
      </c>
      <c r="J18" s="28" t="s">
        <v>40</v>
      </c>
      <c r="K18" s="20">
        <v>-1249.4284366099801</v>
      </c>
      <c r="L18" s="19"/>
      <c r="M18" s="2">
        <v>11</v>
      </c>
      <c r="N18" s="15">
        <f t="shared" ref="N18:N24" si="8">(I18-G18)*627.50960803</f>
        <v>36.273810060413659</v>
      </c>
      <c r="O18" s="15">
        <f t="shared" ref="O18:O23" si="9">(I18-K18)*627.50960803</f>
        <v>91.654475198528274</v>
      </c>
      <c r="P18" s="15">
        <f t="shared" ref="P18:P23" si="10">(K18-G18)*627.50960803</f>
        <v>-55.380665138114615</v>
      </c>
      <c r="Q18" s="19"/>
      <c r="R18" s="26">
        <f t="shared" ref="R18:T24" si="11">ABS(N18-B18)</f>
        <v>1.4738100604136619</v>
      </c>
      <c r="S18" s="16">
        <f t="shared" si="11"/>
        <v>2.0544751985282801</v>
      </c>
      <c r="T18" s="16">
        <f t="shared" si="11"/>
        <v>0.58066513811461817</v>
      </c>
      <c r="V18">
        <f t="shared" ref="V18:X46" si="12">ABS(R18/B18)*100</f>
        <v>4.2350863804990286</v>
      </c>
      <c r="W18">
        <f t="shared" si="12"/>
        <v>2.2929410697860271</v>
      </c>
      <c r="X18">
        <f t="shared" si="12"/>
        <v>1.0596079162675516</v>
      </c>
    </row>
    <row r="19" spans="1:24" x14ac:dyDescent="0.2">
      <c r="A19" s="2">
        <v>12</v>
      </c>
      <c r="B19" s="5">
        <v>-0.63</v>
      </c>
      <c r="C19" s="5">
        <v>31.02</v>
      </c>
      <c r="D19" s="5">
        <v>-31.65</v>
      </c>
      <c r="E19" s="19"/>
      <c r="F19" s="28" t="s">
        <v>41</v>
      </c>
      <c r="G19" s="6">
        <v>-1799.83462596147</v>
      </c>
      <c r="H19" s="28" t="s">
        <v>42</v>
      </c>
      <c r="I19" s="6">
        <v>-1799.82721314743</v>
      </c>
      <c r="J19" s="28" t="s">
        <v>43</v>
      </c>
      <c r="K19" s="20">
        <v>-1799.8834203157401</v>
      </c>
      <c r="L19" s="19"/>
      <c r="M19" s="2">
        <v>12</v>
      </c>
      <c r="N19" s="15">
        <f t="shared" si="8"/>
        <v>4.6516120326275887</v>
      </c>
      <c r="O19" s="15">
        <f t="shared" si="9"/>
        <v>35.270538154708476</v>
      </c>
      <c r="P19" s="15">
        <f t="shared" si="10"/>
        <v>-30.618926122080886</v>
      </c>
      <c r="Q19" s="19"/>
      <c r="R19" s="26">
        <f t="shared" si="11"/>
        <v>5.2816120326275886</v>
      </c>
      <c r="S19" s="16">
        <f t="shared" si="11"/>
        <v>4.250538154708476</v>
      </c>
      <c r="T19" s="16">
        <f t="shared" si="11"/>
        <v>1.0310738779191126</v>
      </c>
      <c r="V19">
        <f t="shared" si="12"/>
        <v>838.35111629009339</v>
      </c>
      <c r="W19">
        <f t="shared" si="12"/>
        <v>13.702573032586962</v>
      </c>
      <c r="X19">
        <f t="shared" si="12"/>
        <v>3.2577373709924569</v>
      </c>
    </row>
    <row r="20" spans="1:24" x14ac:dyDescent="0.2">
      <c r="A20" s="2">
        <v>13</v>
      </c>
      <c r="B20" s="5">
        <v>22.41</v>
      </c>
      <c r="C20" s="5">
        <v>49.69</v>
      </c>
      <c r="D20" s="5">
        <v>-27.28</v>
      </c>
      <c r="E20" s="19"/>
      <c r="F20" s="28" t="s">
        <v>44</v>
      </c>
      <c r="G20" s="6">
        <v>-1683.5119759952199</v>
      </c>
      <c r="H20" s="28" t="s">
        <v>45</v>
      </c>
      <c r="I20" s="6">
        <v>-1683.47406060871</v>
      </c>
      <c r="J20" s="28" t="s">
        <v>46</v>
      </c>
      <c r="K20" s="20">
        <v>-1683.5582674679499</v>
      </c>
      <c r="L20" s="19"/>
      <c r="M20" s="2">
        <v>13</v>
      </c>
      <c r="N20" s="15">
        <f t="shared" si="8"/>
        <v>23.792269327129681</v>
      </c>
      <c r="O20" s="15">
        <f t="shared" si="9"/>
        <v>52.840613235057354</v>
      </c>
      <c r="P20" s="15">
        <f t="shared" si="10"/>
        <v>-29.048343907927674</v>
      </c>
      <c r="Q20" s="19"/>
      <c r="R20" s="26">
        <f t="shared" si="11"/>
        <v>1.3822693271296806</v>
      </c>
      <c r="S20" s="16">
        <f t="shared" si="11"/>
        <v>3.1506132350573566</v>
      </c>
      <c r="T20" s="16">
        <f t="shared" si="11"/>
        <v>1.7683439079276724</v>
      </c>
      <c r="V20">
        <f t="shared" si="12"/>
        <v>6.1680915980797879</v>
      </c>
      <c r="W20">
        <f t="shared" si="12"/>
        <v>6.3405378045026302</v>
      </c>
      <c r="X20">
        <f t="shared" si="12"/>
        <v>6.4821990759812032</v>
      </c>
    </row>
    <row r="21" spans="1:24" x14ac:dyDescent="0.2">
      <c r="A21" s="2">
        <v>14</v>
      </c>
      <c r="B21" s="5">
        <v>10.33</v>
      </c>
      <c r="C21" s="5">
        <v>14.46</v>
      </c>
      <c r="D21" s="5">
        <v>-4.13</v>
      </c>
      <c r="E21" s="19"/>
      <c r="F21" s="28" t="s">
        <v>47</v>
      </c>
      <c r="G21" s="6">
        <v>-1165.18954842068</v>
      </c>
      <c r="H21" s="28" t="s">
        <v>48</v>
      </c>
      <c r="I21" s="6">
        <v>-1165.1762763746699</v>
      </c>
      <c r="J21" s="28" t="s">
        <v>49</v>
      </c>
      <c r="K21" s="20">
        <v>-1165.19658060498</v>
      </c>
      <c r="L21" s="19"/>
      <c r="M21" s="2">
        <v>14</v>
      </c>
      <c r="N21" s="15">
        <f t="shared" si="8"/>
        <v>8.3283363895636686</v>
      </c>
      <c r="O21" s="15">
        <f t="shared" si="9"/>
        <v>12.741099603243494</v>
      </c>
      <c r="P21" s="15">
        <f t="shared" si="10"/>
        <v>-4.4127632136798258</v>
      </c>
      <c r="Q21" s="19"/>
      <c r="R21" s="26">
        <f t="shared" si="11"/>
        <v>2.0016636104363315</v>
      </c>
      <c r="S21" s="16">
        <f t="shared" si="11"/>
        <v>1.7189003967565064</v>
      </c>
      <c r="T21" s="16">
        <f t="shared" si="11"/>
        <v>0.28276321367982593</v>
      </c>
      <c r="V21">
        <f t="shared" si="12"/>
        <v>19.377188871600499</v>
      </c>
      <c r="W21">
        <f t="shared" si="12"/>
        <v>11.887277985867955</v>
      </c>
      <c r="X21">
        <f t="shared" si="12"/>
        <v>6.8465669171870687</v>
      </c>
    </row>
    <row r="22" spans="1:24" x14ac:dyDescent="0.2">
      <c r="A22" s="2">
        <v>15</v>
      </c>
      <c r="B22" s="5">
        <v>20.27</v>
      </c>
      <c r="C22" s="5">
        <v>77.23</v>
      </c>
      <c r="D22" s="5">
        <v>-56.96</v>
      </c>
      <c r="E22" s="19"/>
      <c r="F22" s="28" t="s">
        <v>50</v>
      </c>
      <c r="G22" s="6">
        <v>-989.74365989713999</v>
      </c>
      <c r="H22" s="28" t="s">
        <v>51</v>
      </c>
      <c r="I22" s="6">
        <v>-989.71052914298798</v>
      </c>
      <c r="J22" s="28" t="s">
        <v>52</v>
      </c>
      <c r="K22" s="20">
        <v>-989.83595839296504</v>
      </c>
      <c r="L22" s="19"/>
      <c r="M22" s="2">
        <v>15</v>
      </c>
      <c r="N22" s="15">
        <f t="shared" si="8"/>
        <v>20.789866551667238</v>
      </c>
      <c r="O22" s="15">
        <f t="shared" si="9"/>
        <v>78.708059488601776</v>
      </c>
      <c r="P22" s="15">
        <f t="shared" si="10"/>
        <v>-57.918192936934538</v>
      </c>
      <c r="Q22" s="19"/>
      <c r="R22" s="26">
        <f t="shared" si="11"/>
        <v>0.5198665516672385</v>
      </c>
      <c r="S22" s="16">
        <f t="shared" si="11"/>
        <v>1.4780594886017724</v>
      </c>
      <c r="T22" s="16">
        <f t="shared" si="11"/>
        <v>0.95819293693453744</v>
      </c>
      <c r="V22">
        <f t="shared" si="12"/>
        <v>2.5647091843475014</v>
      </c>
      <c r="W22">
        <f t="shared" si="12"/>
        <v>1.9138411091567684</v>
      </c>
      <c r="X22">
        <f t="shared" si="12"/>
        <v>1.6822207460227132</v>
      </c>
    </row>
    <row r="23" spans="1:24" x14ac:dyDescent="0.2">
      <c r="A23" s="2">
        <v>16</v>
      </c>
      <c r="B23" s="5">
        <v>34.22</v>
      </c>
      <c r="C23" s="5">
        <v>55.4</v>
      </c>
      <c r="D23" s="5">
        <v>-21.18</v>
      </c>
      <c r="E23" s="19"/>
      <c r="F23" s="29" t="s">
        <v>53</v>
      </c>
      <c r="G23" s="6">
        <v>-514.348061434334</v>
      </c>
      <c r="H23" s="28" t="s">
        <v>54</v>
      </c>
      <c r="I23" s="6">
        <v>-514.29519593239297</v>
      </c>
      <c r="J23" s="28" t="s">
        <v>55</v>
      </c>
      <c r="K23" s="20">
        <v>-514.38951394581602</v>
      </c>
      <c r="L23" s="19"/>
      <c r="M23" s="2">
        <v>16</v>
      </c>
      <c r="N23" s="15">
        <f t="shared" si="8"/>
        <v>33.173610401323693</v>
      </c>
      <c r="O23" s="15">
        <f t="shared" si="9"/>
        <v>59.18545963326563</v>
      </c>
      <c r="P23" s="15">
        <f t="shared" si="10"/>
        <v>-26.011849231941934</v>
      </c>
      <c r="Q23" s="19"/>
      <c r="R23" s="26">
        <f t="shared" si="11"/>
        <v>1.0463895986763063</v>
      </c>
      <c r="S23" s="16">
        <f t="shared" si="11"/>
        <v>3.7854596332656314</v>
      </c>
      <c r="T23" s="16">
        <f t="shared" si="11"/>
        <v>4.8318492319419342</v>
      </c>
      <c r="V23">
        <f t="shared" si="12"/>
        <v>3.0578305046063892</v>
      </c>
      <c r="W23">
        <f t="shared" si="12"/>
        <v>6.8329596268332695</v>
      </c>
      <c r="X23">
        <f t="shared" si="12"/>
        <v>22.813263606902428</v>
      </c>
    </row>
    <row r="24" spans="1:24" x14ac:dyDescent="0.2">
      <c r="A24" s="2">
        <v>17</v>
      </c>
      <c r="B24" s="5">
        <v>21.48</v>
      </c>
      <c r="C24" s="5">
        <v>35.47</v>
      </c>
      <c r="D24" s="5">
        <v>-13.99</v>
      </c>
      <c r="E24" s="19"/>
      <c r="F24" s="28" t="s">
        <v>56</v>
      </c>
      <c r="G24" s="6">
        <v>-4992.9118978180004</v>
      </c>
      <c r="H24" s="28" t="s">
        <v>57</v>
      </c>
      <c r="I24" s="6">
        <v>-4992.8713544301499</v>
      </c>
      <c r="J24" s="28" t="s">
        <v>58</v>
      </c>
      <c r="K24" s="20">
        <v>-4414.3459826384496</v>
      </c>
      <c r="L24" s="19"/>
      <c r="M24" s="2">
        <v>17</v>
      </c>
      <c r="N24" s="15">
        <f t="shared" si="8"/>
        <v>25.441365418243013</v>
      </c>
      <c r="O24" s="15">
        <f>(I24-K24-K25)*627.50960803</f>
        <v>29.729888277750216</v>
      </c>
      <c r="P24" s="15">
        <f>(K24+K25-G24)*627.50960803</f>
        <v>-4.288522859578543</v>
      </c>
      <c r="Q24" s="19"/>
      <c r="R24" s="26">
        <f t="shared" si="11"/>
        <v>3.9613654182430125</v>
      </c>
      <c r="S24" s="16">
        <f t="shared" si="11"/>
        <v>5.7401117222497824</v>
      </c>
      <c r="T24" s="16">
        <f t="shared" si="11"/>
        <v>9.7014771404214564</v>
      </c>
      <c r="V24">
        <f t="shared" si="12"/>
        <v>18.442110885675103</v>
      </c>
      <c r="W24">
        <f t="shared" si="12"/>
        <v>16.183004573582696</v>
      </c>
      <c r="X24">
        <f t="shared" si="12"/>
        <v>69.345798001582963</v>
      </c>
    </row>
    <row r="25" spans="1:24" x14ac:dyDescent="0.2">
      <c r="A25" s="2"/>
      <c r="B25" s="5"/>
      <c r="C25" s="5"/>
      <c r="D25" s="5"/>
      <c r="E25" s="19"/>
      <c r="F25" s="28"/>
      <c r="G25" s="12"/>
      <c r="H25" s="28"/>
      <c r="I25" s="12"/>
      <c r="J25" s="28" t="s">
        <v>59</v>
      </c>
      <c r="K25" s="20">
        <v>-578.57274937428599</v>
      </c>
      <c r="L25" s="19"/>
      <c r="M25" s="2"/>
      <c r="N25" s="15"/>
      <c r="O25" s="15"/>
      <c r="P25" s="15"/>
      <c r="Q25" s="19"/>
      <c r="R25" s="26"/>
      <c r="S25" s="16"/>
      <c r="T25" s="16"/>
    </row>
    <row r="26" spans="1:24" x14ac:dyDescent="0.2">
      <c r="A26" s="2">
        <v>18</v>
      </c>
      <c r="B26" s="5">
        <v>25.34</v>
      </c>
      <c r="C26" s="5">
        <v>36.049999999999997</v>
      </c>
      <c r="D26" s="5">
        <v>-10.72</v>
      </c>
      <c r="E26" s="19"/>
      <c r="F26" s="28" t="s">
        <v>60</v>
      </c>
      <c r="G26" s="6">
        <v>-2716.8933920750501</v>
      </c>
      <c r="H26" s="28" t="s">
        <v>61</v>
      </c>
      <c r="I26" s="6">
        <v>-2716.8463250384598</v>
      </c>
      <c r="J26" s="28" t="s">
        <v>62</v>
      </c>
      <c r="K26" s="20">
        <v>-2138.3234346597301</v>
      </c>
      <c r="L26" s="19"/>
      <c r="M26" s="2">
        <v>18</v>
      </c>
      <c r="N26" s="15">
        <f>(I26-G26)*627.50960803</f>
        <v>29.535017681916639</v>
      </c>
      <c r="O26" s="15">
        <f>(I26-K26-K27)*627.50960803</f>
        <v>31.286998758298321</v>
      </c>
      <c r="P26" s="15">
        <f>(K26+K27-G26)*627.50960803</f>
        <v>-1.7519810764530215</v>
      </c>
      <c r="Q26" s="19"/>
      <c r="R26" s="26">
        <f>ABS(N26-B26)</f>
        <v>4.1950176819166387</v>
      </c>
      <c r="S26" s="16">
        <f>ABS(O26-C26)</f>
        <v>4.7630012417016765</v>
      </c>
      <c r="T26" s="16">
        <f>ABS(P26-D26)</f>
        <v>8.9680189235469783</v>
      </c>
      <c r="V26">
        <f t="shared" si="12"/>
        <v>16.554923764469766</v>
      </c>
      <c r="W26">
        <f t="shared" si="12"/>
        <v>13.212208714845151</v>
      </c>
      <c r="X26">
        <f t="shared" si="12"/>
        <v>83.65689294353524</v>
      </c>
    </row>
    <row r="27" spans="1:24" x14ac:dyDescent="0.2">
      <c r="A27" s="2"/>
      <c r="B27" s="5"/>
      <c r="C27" s="5"/>
      <c r="D27" s="5"/>
      <c r="E27" s="19"/>
      <c r="F27" s="28"/>
      <c r="G27" s="6"/>
      <c r="H27" s="28"/>
      <c r="I27" s="12"/>
      <c r="J27" s="28" t="s">
        <v>59</v>
      </c>
      <c r="K27" s="20">
        <v>-578.57274937428599</v>
      </c>
      <c r="L27" s="19"/>
      <c r="M27" s="2"/>
      <c r="N27" s="15"/>
      <c r="O27" s="15"/>
      <c r="P27" s="15"/>
      <c r="Q27" s="19"/>
      <c r="R27" s="26"/>
      <c r="S27" s="16"/>
      <c r="T27" s="16"/>
    </row>
    <row r="28" spans="1:24" x14ac:dyDescent="0.2">
      <c r="A28" s="2">
        <v>19</v>
      </c>
      <c r="B28" s="5">
        <v>12.27</v>
      </c>
      <c r="C28" s="5">
        <v>35.81</v>
      </c>
      <c r="D28" s="5">
        <v>-23.54</v>
      </c>
      <c r="E28" s="19"/>
      <c r="F28" s="28" t="s">
        <v>63</v>
      </c>
      <c r="G28" s="6">
        <v>-4991.6564505393899</v>
      </c>
      <c r="H28" s="28" t="s">
        <v>64</v>
      </c>
      <c r="I28" s="6">
        <v>-4991.6344092514901</v>
      </c>
      <c r="J28" s="28" t="s">
        <v>65</v>
      </c>
      <c r="K28" s="20">
        <v>-4413.1097060822904</v>
      </c>
      <c r="L28" s="19"/>
      <c r="M28" s="2">
        <v>19</v>
      </c>
      <c r="N28" s="15">
        <f>(I28-G28)*627.50960803</f>
        <v>13.831119930486414</v>
      </c>
      <c r="O28" s="15">
        <f>(I28-K28-K29)*627.50960803</f>
        <v>30.149455321020408</v>
      </c>
      <c r="P28" s="15">
        <f>(K28+K29-G28)*627.50960803</f>
        <v>-16.318335390605334</v>
      </c>
      <c r="Q28" s="19"/>
      <c r="R28" s="26">
        <f>ABS(N28-B28)</f>
        <v>1.5611199304864147</v>
      </c>
      <c r="S28" s="16">
        <f>ABS(O28-C28)</f>
        <v>5.6605446789795941</v>
      </c>
      <c r="T28" s="16">
        <f>ABS(P28-D28)</f>
        <v>7.221664609394665</v>
      </c>
      <c r="V28">
        <f t="shared" si="12"/>
        <v>12.723063818145189</v>
      </c>
      <c r="W28">
        <f t="shared" si="12"/>
        <v>15.807161907231482</v>
      </c>
      <c r="X28">
        <f t="shared" si="12"/>
        <v>30.678269368711408</v>
      </c>
    </row>
    <row r="29" spans="1:24" x14ac:dyDescent="0.2">
      <c r="A29" s="2"/>
      <c r="B29" s="5"/>
      <c r="C29" s="5"/>
      <c r="D29" s="5"/>
      <c r="E29" s="19"/>
      <c r="F29" s="28"/>
      <c r="G29" s="12"/>
      <c r="H29" s="28"/>
      <c r="I29" s="12"/>
      <c r="J29" s="28" t="s">
        <v>59</v>
      </c>
      <c r="K29" s="20">
        <v>-578.57274937428599</v>
      </c>
      <c r="L29" s="19"/>
      <c r="M29" s="2"/>
      <c r="N29" s="15"/>
      <c r="O29" s="15"/>
      <c r="P29" s="15"/>
      <c r="Q29" s="19"/>
      <c r="R29" s="26"/>
      <c r="S29" s="16"/>
      <c r="T29" s="16"/>
    </row>
    <row r="30" spans="1:24" x14ac:dyDescent="0.2">
      <c r="A30" s="2">
        <v>20</v>
      </c>
      <c r="B30" s="5">
        <v>13.36</v>
      </c>
      <c r="C30" s="5">
        <v>37.72</v>
      </c>
      <c r="D30" s="5">
        <v>-24.36</v>
      </c>
      <c r="E30" s="19"/>
      <c r="F30" s="28" t="s">
        <v>66</v>
      </c>
      <c r="G30" s="6">
        <v>-2715.62973813092</v>
      </c>
      <c r="H30" s="28" t="s">
        <v>67</v>
      </c>
      <c r="I30" s="6">
        <v>-2715.6093071536702</v>
      </c>
      <c r="J30" s="28" t="s">
        <v>68</v>
      </c>
      <c r="K30" s="20">
        <v>-2137.0870129967898</v>
      </c>
      <c r="L30" s="19"/>
      <c r="M30" s="2">
        <v>20</v>
      </c>
      <c r="N30" s="15">
        <f>(I30-G30)*627.50960803</f>
        <v>12.820634525702106</v>
      </c>
      <c r="O30" s="15">
        <f>(I30-K30-K29)*627.50960803</f>
        <v>31.661133697228966</v>
      </c>
      <c r="P30" s="15">
        <f>(K30+K31-G30)*627.50960803</f>
        <v>-18.8404991715982</v>
      </c>
      <c r="Q30" s="19"/>
      <c r="R30" s="26">
        <f>ABS(N30-B30)</f>
        <v>0.5393654742978935</v>
      </c>
      <c r="S30" s="16">
        <f>ABS(O30-C30)</f>
        <v>6.0588663027710332</v>
      </c>
      <c r="T30" s="16">
        <f>ABS(P30-D30)</f>
        <v>5.5195008284017995</v>
      </c>
      <c r="V30">
        <f t="shared" si="12"/>
        <v>4.037166723786628</v>
      </c>
      <c r="W30">
        <f t="shared" si="12"/>
        <v>16.06274205400592</v>
      </c>
      <c r="X30">
        <f t="shared" si="12"/>
        <v>22.658049377675695</v>
      </c>
    </row>
    <row r="31" spans="1:24" x14ac:dyDescent="0.2">
      <c r="A31" s="2"/>
      <c r="B31" s="5"/>
      <c r="C31" s="5"/>
      <c r="D31" s="5"/>
      <c r="E31" s="19"/>
      <c r="F31" s="28"/>
      <c r="G31" s="12"/>
      <c r="H31" s="28"/>
      <c r="I31" s="12"/>
      <c r="J31" s="28" t="s">
        <v>59</v>
      </c>
      <c r="K31" s="20">
        <v>-578.57274937428599</v>
      </c>
      <c r="L31" s="19"/>
      <c r="M31" s="2"/>
      <c r="N31" s="15"/>
      <c r="O31" s="15"/>
      <c r="P31" s="15"/>
      <c r="Q31" s="19"/>
      <c r="R31" s="26"/>
      <c r="S31" s="16"/>
      <c r="T31" s="16"/>
    </row>
    <row r="32" spans="1:24" x14ac:dyDescent="0.2">
      <c r="A32" s="2">
        <v>21</v>
      </c>
      <c r="B32" s="5">
        <v>9.18</v>
      </c>
      <c r="C32" s="5">
        <v>9.1999999999999993</v>
      </c>
      <c r="D32" s="5">
        <v>-0.02</v>
      </c>
      <c r="E32" s="19"/>
      <c r="F32" s="28" t="s">
        <v>69</v>
      </c>
      <c r="G32" s="6">
        <v>-711.785393286567</v>
      </c>
      <c r="H32" s="28" t="s">
        <v>70</v>
      </c>
      <c r="I32" s="6">
        <v>-711.76881657017304</v>
      </c>
      <c r="J32" s="28" t="s">
        <v>71</v>
      </c>
      <c r="K32" s="20">
        <v>-711.78539388908098</v>
      </c>
      <c r="L32" s="19"/>
      <c r="M32" s="2">
        <v>21</v>
      </c>
      <c r="N32" s="15">
        <f t="shared" ref="N32:N46" si="13">(I32-G32)*627.50960803</f>
        <v>10.402048806795994</v>
      </c>
      <c r="O32" s="15">
        <f t="shared" ref="O32:O45" si="14">(I32-K32)*627.50960803</f>
        <v>10.402426890106328</v>
      </c>
      <c r="P32" s="15">
        <f t="shared" ref="P32:P45" si="15">(K32-G32)*627.50960803</f>
        <v>-3.7808331033369822E-4</v>
      </c>
      <c r="Q32" s="19"/>
      <c r="R32" s="26">
        <f t="shared" ref="R32:R46" si="16">ABS(N32-B32)</f>
        <v>1.2220488067959945</v>
      </c>
      <c r="S32" s="16">
        <f t="shared" ref="S32:S46" si="17">ABS(O32-C32)</f>
        <v>1.2024268901063291</v>
      </c>
      <c r="T32" s="16">
        <f t="shared" ref="T32:T46" si="18">ABS(P32-D32)</f>
        <v>1.9621916689666303E-2</v>
      </c>
      <c r="V32">
        <f t="shared" si="12"/>
        <v>13.31207850540299</v>
      </c>
      <c r="W32">
        <f t="shared" si="12"/>
        <v>13.069857501155752</v>
      </c>
      <c r="X32">
        <f t="shared" si="12"/>
        <v>98.10958344833152</v>
      </c>
    </row>
    <row r="33" spans="1:24" x14ac:dyDescent="0.2">
      <c r="A33" s="2">
        <v>22</v>
      </c>
      <c r="B33" s="5">
        <v>14.3</v>
      </c>
      <c r="C33" s="5">
        <v>29.05</v>
      </c>
      <c r="D33" s="5">
        <v>-14.75</v>
      </c>
      <c r="E33" s="19"/>
      <c r="F33" s="28" t="s">
        <v>72</v>
      </c>
      <c r="G33" s="6">
        <v>-962.22383150700898</v>
      </c>
      <c r="H33" s="28" t="s">
        <v>73</v>
      </c>
      <c r="I33" s="6">
        <v>-962.19864672870006</v>
      </c>
      <c r="J33" s="28" t="s">
        <v>74</v>
      </c>
      <c r="K33" s="20">
        <v>-962.24796266374995</v>
      </c>
      <c r="L33" s="19"/>
      <c r="M33" s="2">
        <v>22</v>
      </c>
      <c r="N33" s="15">
        <f t="shared" si="13"/>
        <v>15.803690364956644</v>
      </c>
      <c r="O33" s="15">
        <f t="shared" si="14"/>
        <v>30.946223072789387</v>
      </c>
      <c r="P33" s="15">
        <f t="shared" si="15"/>
        <v>-15.142532707832741</v>
      </c>
      <c r="Q33" s="19"/>
      <c r="R33" s="26">
        <f t="shared" si="16"/>
        <v>1.5036903649566433</v>
      </c>
      <c r="S33" s="16">
        <f t="shared" si="17"/>
        <v>1.8962230727893861</v>
      </c>
      <c r="T33" s="16">
        <f t="shared" si="18"/>
        <v>0.39253270783274097</v>
      </c>
      <c r="V33">
        <f t="shared" si="12"/>
        <v>10.515317237459044</v>
      </c>
      <c r="W33">
        <f t="shared" si="12"/>
        <v>6.5274460336984035</v>
      </c>
      <c r="X33">
        <f t="shared" si="12"/>
        <v>2.6612386971711253</v>
      </c>
    </row>
    <row r="34" spans="1:24" x14ac:dyDescent="0.2">
      <c r="A34" s="2">
        <v>23</v>
      </c>
      <c r="B34" s="5">
        <v>30.71</v>
      </c>
      <c r="C34" s="5">
        <v>21.19</v>
      </c>
      <c r="D34" s="5">
        <v>9.52</v>
      </c>
      <c r="E34" s="19"/>
      <c r="F34" s="28" t="s">
        <v>75</v>
      </c>
      <c r="G34" s="6">
        <v>-1013.5985710953599</v>
      </c>
      <c r="H34" s="28" t="s">
        <v>76</v>
      </c>
      <c r="I34" s="6">
        <v>-1013.5500517135</v>
      </c>
      <c r="J34" s="28" t="s">
        <v>77</v>
      </c>
      <c r="K34" s="20">
        <v>-1013.58911138522</v>
      </c>
      <c r="L34" s="19"/>
      <c r="M34" s="2">
        <v>23</v>
      </c>
      <c r="N34" s="15">
        <f t="shared" si="13"/>
        <v>30.446378292784299</v>
      </c>
      <c r="O34" s="15">
        <f t="shared" si="14"/>
        <v>24.510319290795739</v>
      </c>
      <c r="P34" s="15">
        <f t="shared" si="15"/>
        <v>5.9360590019885624</v>
      </c>
      <c r="Q34" s="19"/>
      <c r="R34" s="26">
        <f t="shared" si="16"/>
        <v>0.26362170721570166</v>
      </c>
      <c r="S34" s="16">
        <f t="shared" si="17"/>
        <v>3.3203192907957373</v>
      </c>
      <c r="T34" s="16">
        <f t="shared" si="18"/>
        <v>3.5839409980114372</v>
      </c>
      <c r="V34">
        <f t="shared" si="12"/>
        <v>0.8584230127505752</v>
      </c>
      <c r="W34">
        <f t="shared" si="12"/>
        <v>15.669274614420656</v>
      </c>
      <c r="X34">
        <f t="shared" si="12"/>
        <v>37.64643905474199</v>
      </c>
    </row>
    <row r="35" spans="1:24" x14ac:dyDescent="0.2">
      <c r="A35" s="2">
        <v>24</v>
      </c>
      <c r="B35" s="5">
        <v>2.87</v>
      </c>
      <c r="C35" s="5">
        <v>16.96</v>
      </c>
      <c r="D35" s="5">
        <v>-14.1</v>
      </c>
      <c r="E35" s="19"/>
      <c r="F35" s="28" t="s">
        <v>78</v>
      </c>
      <c r="G35" s="6">
        <v>-2266.7535674486198</v>
      </c>
      <c r="H35" s="28" t="s">
        <v>79</v>
      </c>
      <c r="I35" s="6">
        <v>-2266.7505089374799</v>
      </c>
      <c r="J35" s="28" t="s">
        <v>80</v>
      </c>
      <c r="K35" s="20">
        <v>-2266.7840736170201</v>
      </c>
      <c r="L35" s="19"/>
      <c r="M35" s="2">
        <v>24</v>
      </c>
      <c r="N35" s="15">
        <f t="shared" si="13"/>
        <v>1.9192451265526231</v>
      </c>
      <c r="O35" s="15">
        <f t="shared" si="14"/>
        <v>21.062158901909132</v>
      </c>
      <c r="P35" s="15">
        <f t="shared" si="15"/>
        <v>-19.142913775356512</v>
      </c>
      <c r="Q35" s="19"/>
      <c r="R35" s="26">
        <f t="shared" si="16"/>
        <v>0.95075487344737697</v>
      </c>
      <c r="S35" s="16">
        <f t="shared" si="17"/>
        <v>4.1021589019091316</v>
      </c>
      <c r="T35" s="16">
        <f t="shared" si="18"/>
        <v>5.0429137753565119</v>
      </c>
      <c r="V35">
        <f t="shared" si="12"/>
        <v>33.12734750687725</v>
      </c>
      <c r="W35">
        <f t="shared" si="12"/>
        <v>24.18725767635101</v>
      </c>
      <c r="X35">
        <f t="shared" si="12"/>
        <v>35.765345924514271</v>
      </c>
    </row>
    <row r="36" spans="1:24" x14ac:dyDescent="0.2">
      <c r="A36" s="2">
        <v>25</v>
      </c>
      <c r="B36" s="5">
        <v>2.66</v>
      </c>
      <c r="C36" s="5">
        <v>12.01</v>
      </c>
      <c r="D36" s="5">
        <v>-9.35</v>
      </c>
      <c r="E36" s="19"/>
      <c r="F36" s="28" t="s">
        <v>81</v>
      </c>
      <c r="G36" s="6">
        <v>-2193.00207370518</v>
      </c>
      <c r="H36" s="28" t="s">
        <v>82</v>
      </c>
      <c r="I36" s="6">
        <v>-2192.9981508880301</v>
      </c>
      <c r="J36" s="28" t="s">
        <v>83</v>
      </c>
      <c r="K36" s="20">
        <v>-2193.0240030724499</v>
      </c>
      <c r="L36" s="19"/>
      <c r="M36" s="2">
        <v>25</v>
      </c>
      <c r="N36" s="15">
        <f t="shared" si="13"/>
        <v>2.4616054521332735</v>
      </c>
      <c r="O36" s="15">
        <f t="shared" si="14"/>
        <v>16.222494111999588</v>
      </c>
      <c r="P36" s="15">
        <f t="shared" si="15"/>
        <v>-13.760888659866314</v>
      </c>
      <c r="Q36" s="19"/>
      <c r="R36" s="26">
        <f t="shared" si="16"/>
        <v>0.19839454786672661</v>
      </c>
      <c r="S36" s="16">
        <f t="shared" si="17"/>
        <v>4.2124941119995878</v>
      </c>
      <c r="T36" s="16">
        <f t="shared" si="18"/>
        <v>4.4108886598663144</v>
      </c>
      <c r="V36">
        <f t="shared" si="12"/>
        <v>7.45844164912506</v>
      </c>
      <c r="W36">
        <f t="shared" si="12"/>
        <v>35.074888526224711</v>
      </c>
      <c r="X36">
        <f t="shared" si="12"/>
        <v>47.175279784666472</v>
      </c>
    </row>
    <row r="37" spans="1:24" x14ac:dyDescent="0.2">
      <c r="A37" s="2">
        <v>26</v>
      </c>
      <c r="B37" s="5">
        <v>25.39</v>
      </c>
      <c r="C37" s="5">
        <v>0.19</v>
      </c>
      <c r="D37" s="5">
        <v>25.2</v>
      </c>
      <c r="E37" s="19"/>
      <c r="F37" s="28" t="s">
        <v>84</v>
      </c>
      <c r="G37" s="6">
        <v>-1127.89568515306</v>
      </c>
      <c r="H37" s="28" t="s">
        <v>85</v>
      </c>
      <c r="I37" s="6">
        <v>-1127.85499138045</v>
      </c>
      <c r="J37" s="28" t="s">
        <v>86</v>
      </c>
      <c r="K37" s="20">
        <v>-1127.8550940995599</v>
      </c>
      <c r="L37" s="19"/>
      <c r="M37" s="2">
        <v>26</v>
      </c>
      <c r="N37" s="15">
        <f t="shared" si="13"/>
        <v>25.535733299753058</v>
      </c>
      <c r="O37" s="15">
        <f t="shared" si="14"/>
        <v>6.4457228402038949E-2</v>
      </c>
      <c r="P37" s="15">
        <f t="shared" si="15"/>
        <v>25.471276071351021</v>
      </c>
      <c r="Q37" s="19"/>
      <c r="R37" s="26">
        <f t="shared" si="16"/>
        <v>0.14573329975305782</v>
      </c>
      <c r="S37" s="16">
        <f t="shared" si="17"/>
        <v>0.12554277159796107</v>
      </c>
      <c r="T37" s="16">
        <f t="shared" si="18"/>
        <v>0.27127607135102139</v>
      </c>
      <c r="V37">
        <f t="shared" si="12"/>
        <v>0.57397912466741952</v>
      </c>
      <c r="W37">
        <f t="shared" si="12"/>
        <v>66.075142946295301</v>
      </c>
      <c r="X37">
        <f t="shared" si="12"/>
        <v>1.0764923466310372</v>
      </c>
    </row>
    <row r="38" spans="1:24" x14ac:dyDescent="0.2">
      <c r="A38" s="2">
        <v>27</v>
      </c>
      <c r="B38" s="5">
        <v>13.76</v>
      </c>
      <c r="C38" s="5">
        <v>2.39</v>
      </c>
      <c r="D38" s="5">
        <v>11.37</v>
      </c>
      <c r="E38" s="19"/>
      <c r="F38" s="28" t="s">
        <v>87</v>
      </c>
      <c r="G38" s="6">
        <v>-1209.834671677</v>
      </c>
      <c r="H38" s="28" t="s">
        <v>88</v>
      </c>
      <c r="I38" s="6">
        <v>-1209.8128634483201</v>
      </c>
      <c r="J38" s="28" t="s">
        <v>89</v>
      </c>
      <c r="K38" s="20">
        <v>-1209.81565431693</v>
      </c>
      <c r="L38" s="19"/>
      <c r="M38" s="2">
        <v>27</v>
      </c>
      <c r="N38" s="15">
        <f t="shared" si="13"/>
        <v>13.684873030753739</v>
      </c>
      <c r="O38" s="15">
        <f t="shared" si="14"/>
        <v>1.7512968675014779</v>
      </c>
      <c r="P38" s="15">
        <f t="shared" si="15"/>
        <v>11.933576163252262</v>
      </c>
      <c r="Q38" s="19"/>
      <c r="R38" s="26">
        <f t="shared" si="16"/>
        <v>7.5126969246261055E-2</v>
      </c>
      <c r="S38" s="16">
        <f t="shared" si="17"/>
        <v>0.63870313249852217</v>
      </c>
      <c r="T38" s="16">
        <f t="shared" si="18"/>
        <v>0.56357616325226267</v>
      </c>
      <c r="V38">
        <f t="shared" si="12"/>
        <v>0.54598088115015297</v>
      </c>
      <c r="W38">
        <f t="shared" si="12"/>
        <v>26.723980439268708</v>
      </c>
      <c r="X38">
        <f t="shared" si="12"/>
        <v>4.9566944877067964</v>
      </c>
    </row>
    <row r="39" spans="1:24" x14ac:dyDescent="0.2">
      <c r="A39" s="2">
        <v>28</v>
      </c>
      <c r="B39" s="5">
        <v>29.06</v>
      </c>
      <c r="C39" s="5">
        <v>16.63</v>
      </c>
      <c r="D39" s="5">
        <v>12.43</v>
      </c>
      <c r="E39" s="19"/>
      <c r="F39" s="28" t="s">
        <v>90</v>
      </c>
      <c r="G39" s="6">
        <v>-1655.72250213543</v>
      </c>
      <c r="H39" s="28" t="s">
        <v>91</v>
      </c>
      <c r="I39" s="6">
        <v>-1655.6787492728999</v>
      </c>
      <c r="J39" s="28" t="s">
        <v>92</v>
      </c>
      <c r="K39" s="20">
        <v>-1655.7026005089299</v>
      </c>
      <c r="L39" s="19"/>
      <c r="M39" s="2">
        <v>28</v>
      </c>
      <c r="N39" s="15">
        <f t="shared" si="13"/>
        <v>27.455341616407978</v>
      </c>
      <c r="O39" s="15">
        <f t="shared" si="14"/>
        <v>14.966879772179285</v>
      </c>
      <c r="P39" s="15">
        <f t="shared" si="15"/>
        <v>12.488461844228691</v>
      </c>
      <c r="Q39" s="19"/>
      <c r="R39" s="26">
        <f t="shared" si="16"/>
        <v>1.604658383592021</v>
      </c>
      <c r="S39" s="16">
        <f t="shared" si="17"/>
        <v>1.6631202278207144</v>
      </c>
      <c r="T39" s="16">
        <f t="shared" si="18"/>
        <v>5.8461844228691717E-2</v>
      </c>
      <c r="V39">
        <f t="shared" si="12"/>
        <v>5.5218801913008289</v>
      </c>
      <c r="W39">
        <f t="shared" si="12"/>
        <v>10.000722957430634</v>
      </c>
      <c r="X39">
        <f t="shared" si="12"/>
        <v>0.47032859395568555</v>
      </c>
    </row>
    <row r="40" spans="1:24" x14ac:dyDescent="0.2">
      <c r="A40" s="2">
        <v>29</v>
      </c>
      <c r="B40" s="5">
        <v>14.95</v>
      </c>
      <c r="C40" s="5">
        <v>30.89</v>
      </c>
      <c r="D40" s="5">
        <v>-15.93</v>
      </c>
      <c r="E40" s="19"/>
      <c r="F40" s="28" t="s">
        <v>93</v>
      </c>
      <c r="G40" s="6">
        <v>-1656.88775839448</v>
      </c>
      <c r="H40" s="28" t="s">
        <v>94</v>
      </c>
      <c r="I40" s="6">
        <v>-1656.8684420449799</v>
      </c>
      <c r="J40" s="28" t="s">
        <v>95</v>
      </c>
      <c r="K40" s="20">
        <v>-1656.9117707206699</v>
      </c>
      <c r="L40" s="19"/>
      <c r="M40" s="2">
        <v>29</v>
      </c>
      <c r="N40" s="15">
        <f t="shared" si="13"/>
        <v>12.121194903352512</v>
      </c>
      <c r="O40" s="15">
        <f t="shared" si="14"/>
        <v>27.18916029866789</v>
      </c>
      <c r="P40" s="15">
        <f t="shared" si="15"/>
        <v>-15.067965395315378</v>
      </c>
      <c r="Q40" s="19"/>
      <c r="R40" s="26">
        <f t="shared" si="16"/>
        <v>2.8288050966474874</v>
      </c>
      <c r="S40" s="16">
        <f t="shared" si="17"/>
        <v>3.7008397013321108</v>
      </c>
      <c r="T40" s="16">
        <f t="shared" si="18"/>
        <v>0.8620346046846219</v>
      </c>
      <c r="V40">
        <f t="shared" si="12"/>
        <v>18.921773221722322</v>
      </c>
      <c r="W40">
        <f t="shared" si="12"/>
        <v>11.980704763134058</v>
      </c>
      <c r="X40">
        <f t="shared" si="12"/>
        <v>5.4113911154088008</v>
      </c>
    </row>
    <row r="41" spans="1:24" x14ac:dyDescent="0.2">
      <c r="A41" s="2">
        <v>30</v>
      </c>
      <c r="B41" s="5">
        <v>9.8800000000000008</v>
      </c>
      <c r="C41" s="5">
        <v>17.22</v>
      </c>
      <c r="D41" s="5">
        <v>-7.34</v>
      </c>
      <c r="E41" s="19"/>
      <c r="F41" s="28" t="s">
        <v>96</v>
      </c>
      <c r="G41" s="6">
        <v>-1063.64051441168</v>
      </c>
      <c r="H41" s="28" t="s">
        <v>97</v>
      </c>
      <c r="I41" s="6">
        <v>-1063.62529967042</v>
      </c>
      <c r="J41" s="28" t="s">
        <v>98</v>
      </c>
      <c r="K41" s="20">
        <v>-1063.6529182842701</v>
      </c>
      <c r="L41" s="19"/>
      <c r="M41" s="2">
        <v>30</v>
      </c>
      <c r="N41" s="15">
        <f t="shared" si="13"/>
        <v>9.5473963243557236</v>
      </c>
      <c r="O41" s="15">
        <f t="shared" si="14"/>
        <v>17.330945551413755</v>
      </c>
      <c r="P41" s="15">
        <f t="shared" si="15"/>
        <v>-7.7835492270580318</v>
      </c>
      <c r="Q41" s="19"/>
      <c r="R41" s="26">
        <f t="shared" si="16"/>
        <v>0.33260367564427717</v>
      </c>
      <c r="S41" s="16">
        <f t="shared" si="17"/>
        <v>0.1109455514137565</v>
      </c>
      <c r="T41" s="16">
        <f t="shared" si="18"/>
        <v>0.4435492270580319</v>
      </c>
      <c r="V41">
        <f t="shared" si="12"/>
        <v>3.3664339640109024</v>
      </c>
      <c r="W41">
        <f t="shared" si="12"/>
        <v>0.64428310925526433</v>
      </c>
      <c r="X41">
        <f t="shared" si="12"/>
        <v>6.0429050007906255</v>
      </c>
    </row>
    <row r="42" spans="1:24" x14ac:dyDescent="0.2">
      <c r="A42" s="2">
        <v>31</v>
      </c>
      <c r="B42" s="5">
        <v>3.25</v>
      </c>
      <c r="C42" s="5">
        <v>13.34</v>
      </c>
      <c r="D42" s="5">
        <v>-10.08</v>
      </c>
      <c r="E42" s="19"/>
      <c r="F42" s="28" t="s">
        <v>99</v>
      </c>
      <c r="G42" s="6">
        <v>-1063.64051441168</v>
      </c>
      <c r="H42" s="28" t="s">
        <v>100</v>
      </c>
      <c r="I42" s="6">
        <v>-1063.63297734102</v>
      </c>
      <c r="J42" s="28" t="s">
        <v>101</v>
      </c>
      <c r="K42" s="20">
        <v>-1063.64858849862</v>
      </c>
      <c r="L42" s="19"/>
      <c r="M42" s="2">
        <v>31</v>
      </c>
      <c r="N42" s="15">
        <f t="shared" si="13"/>
        <v>4.7295842555285663</v>
      </c>
      <c r="O42" s="15">
        <f t="shared" si="14"/>
        <v>9.7961513864741665</v>
      </c>
      <c r="P42" s="15">
        <f t="shared" si="15"/>
        <v>-5.0665671309455993</v>
      </c>
      <c r="Q42" s="19"/>
      <c r="R42" s="26">
        <f t="shared" si="16"/>
        <v>1.4795842555285663</v>
      </c>
      <c r="S42" s="16">
        <f t="shared" si="17"/>
        <v>3.5438486135258334</v>
      </c>
      <c r="T42" s="16">
        <f t="shared" si="18"/>
        <v>5.0134328690544008</v>
      </c>
      <c r="V42">
        <f t="shared" si="12"/>
        <v>45.525669400878968</v>
      </c>
      <c r="W42">
        <f t="shared" si="12"/>
        <v>26.565581810538479</v>
      </c>
      <c r="X42">
        <f t="shared" si="12"/>
        <v>49.736437193000008</v>
      </c>
    </row>
    <row r="43" spans="1:24" x14ac:dyDescent="0.2">
      <c r="A43" s="2">
        <v>32</v>
      </c>
      <c r="B43" s="5">
        <v>19.16</v>
      </c>
      <c r="C43" s="5">
        <v>64.569999999999993</v>
      </c>
      <c r="D43" s="5">
        <v>-45.4</v>
      </c>
      <c r="E43" s="19"/>
      <c r="F43" s="28" t="s">
        <v>102</v>
      </c>
      <c r="G43" s="6">
        <v>-998.34090261381095</v>
      </c>
      <c r="H43" s="28" t="s">
        <v>103</v>
      </c>
      <c r="I43" s="6">
        <v>-998.30320378226895</v>
      </c>
      <c r="J43" s="28" t="s">
        <v>104</v>
      </c>
      <c r="K43" s="20">
        <v>-998.40326121305804</v>
      </c>
      <c r="L43" s="19"/>
      <c r="M43" s="2">
        <v>32</v>
      </c>
      <c r="N43" s="15">
        <f t="shared" si="13"/>
        <v>23.656379004110772</v>
      </c>
      <c r="O43" s="15">
        <f t="shared" si="14"/>
        <v>62.786999174952541</v>
      </c>
      <c r="P43" s="15">
        <f t="shared" si="15"/>
        <v>-39.130620170841766</v>
      </c>
      <c r="Q43" s="19"/>
      <c r="R43" s="26">
        <f t="shared" si="16"/>
        <v>4.4963790041107714</v>
      </c>
      <c r="S43" s="16">
        <f t="shared" si="17"/>
        <v>1.7830008250474521</v>
      </c>
      <c r="T43" s="16">
        <f t="shared" si="18"/>
        <v>6.2693798291582326</v>
      </c>
      <c r="V43">
        <f t="shared" si="12"/>
        <v>23.46753133669505</v>
      </c>
      <c r="W43">
        <f t="shared" si="12"/>
        <v>2.7613455552848878</v>
      </c>
      <c r="X43">
        <f t="shared" si="12"/>
        <v>13.809206672154698</v>
      </c>
    </row>
    <row r="44" spans="1:24" x14ac:dyDescent="0.2">
      <c r="A44" s="2">
        <v>33</v>
      </c>
      <c r="B44" s="5">
        <v>1.26</v>
      </c>
      <c r="C44" s="5">
        <v>7.83</v>
      </c>
      <c r="D44" s="5">
        <v>-6.57</v>
      </c>
      <c r="E44" s="19"/>
      <c r="F44" s="28" t="s">
        <v>105</v>
      </c>
      <c r="G44" s="6">
        <v>-273.06722319344601</v>
      </c>
      <c r="H44" s="28" t="s">
        <v>106</v>
      </c>
      <c r="I44" s="6">
        <v>-273.06516659542001</v>
      </c>
      <c r="J44" s="28" t="s">
        <v>107</v>
      </c>
      <c r="K44" s="20">
        <v>-273.08403772908298</v>
      </c>
      <c r="L44" s="19"/>
      <c r="M44" s="2">
        <v>33</v>
      </c>
      <c r="N44" s="15">
        <f t="shared" si="13"/>
        <v>1.2905350211715771</v>
      </c>
      <c r="O44" s="15">
        <f t="shared" si="14"/>
        <v>11.841817687931693</v>
      </c>
      <c r="P44" s="15">
        <f t="shared" si="15"/>
        <v>-10.551282666760114</v>
      </c>
      <c r="Q44" s="19"/>
      <c r="R44" s="26">
        <f t="shared" si="16"/>
        <v>3.0535021171577137E-2</v>
      </c>
      <c r="S44" s="16">
        <f t="shared" si="17"/>
        <v>4.0118176879316927</v>
      </c>
      <c r="T44" s="16">
        <f t="shared" si="18"/>
        <v>3.981282666760114</v>
      </c>
      <c r="V44">
        <f t="shared" si="12"/>
        <v>2.4234143786965983</v>
      </c>
      <c r="W44">
        <f t="shared" si="12"/>
        <v>51.23649665302289</v>
      </c>
      <c r="X44">
        <f t="shared" si="12"/>
        <v>60.59790969193476</v>
      </c>
    </row>
    <row r="45" spans="1:24" x14ac:dyDescent="0.2">
      <c r="A45" s="2">
        <v>34</v>
      </c>
      <c r="B45" s="5">
        <v>29.15</v>
      </c>
      <c r="C45" s="5">
        <v>2.91</v>
      </c>
      <c r="D45" s="5">
        <v>26.24</v>
      </c>
      <c r="E45" s="19"/>
      <c r="F45" s="28" t="s">
        <v>108</v>
      </c>
      <c r="G45" s="6">
        <v>-862.01640066663595</v>
      </c>
      <c r="H45" s="28" t="s">
        <v>109</v>
      </c>
      <c r="I45" s="6">
        <v>-861.97555518816398</v>
      </c>
      <c r="J45" s="28" t="s">
        <v>110</v>
      </c>
      <c r="K45" s="20">
        <v>-861.98287696379202</v>
      </c>
      <c r="L45" s="19"/>
      <c r="M45" s="2">
        <v>34</v>
      </c>
      <c r="N45" s="15">
        <f t="shared" si="13"/>
        <v>25.630930185740674</v>
      </c>
      <c r="O45" s="15">
        <f t="shared" si="14"/>
        <v>4.5944845544367539</v>
      </c>
      <c r="P45" s="15">
        <f t="shared" si="15"/>
        <v>21.03644563130392</v>
      </c>
      <c r="Q45" s="19"/>
      <c r="R45" s="26">
        <f t="shared" si="16"/>
        <v>3.5190698142593249</v>
      </c>
      <c r="S45" s="16">
        <f t="shared" si="17"/>
        <v>1.6844845544367537</v>
      </c>
      <c r="T45" s="16">
        <f t="shared" si="18"/>
        <v>5.2035543686960786</v>
      </c>
      <c r="V45">
        <f t="shared" si="12"/>
        <v>12.072280666412778</v>
      </c>
      <c r="W45">
        <f t="shared" si="12"/>
        <v>57.886067162775035</v>
      </c>
      <c r="X45">
        <f t="shared" si="12"/>
        <v>19.830618783140544</v>
      </c>
    </row>
    <row r="46" spans="1:24" x14ac:dyDescent="0.2">
      <c r="A46" s="2">
        <v>35</v>
      </c>
      <c r="B46" s="5">
        <v>18.309999999999999</v>
      </c>
      <c r="C46" s="5">
        <v>-1.41</v>
      </c>
      <c r="D46" s="5">
        <v>19.72</v>
      </c>
      <c r="E46" s="19"/>
      <c r="F46" s="28" t="s">
        <v>110</v>
      </c>
      <c r="G46" s="6">
        <v>-861.98287696379202</v>
      </c>
      <c r="H46" s="28" t="s">
        <v>111</v>
      </c>
      <c r="I46" s="6">
        <v>-861.95860197163802</v>
      </c>
      <c r="J46" s="28" t="s">
        <v>112</v>
      </c>
      <c r="K46" s="20">
        <v>-821.51052599961304</v>
      </c>
      <c r="L46" s="19"/>
      <c r="M46" s="2">
        <v>35</v>
      </c>
      <c r="N46" s="15">
        <f t="shared" si="13"/>
        <v>15.232790811491194</v>
      </c>
      <c r="O46" s="15">
        <f>(I46-K46-K47)*627.50960803</f>
        <v>-3.3205333138507203</v>
      </c>
      <c r="P46" s="15">
        <f>(K46+K47-G46)*627.50960803</f>
        <v>18.553324125346371</v>
      </c>
      <c r="Q46" s="19"/>
      <c r="R46" s="26">
        <f t="shared" si="16"/>
        <v>3.0772091885088049</v>
      </c>
      <c r="S46" s="16">
        <f t="shared" si="17"/>
        <v>1.9105333138507203</v>
      </c>
      <c r="T46" s="16">
        <f t="shared" si="18"/>
        <v>1.1666758746536274</v>
      </c>
      <c r="V46">
        <f t="shared" si="12"/>
        <v>16.806167059032251</v>
      </c>
      <c r="W46">
        <f t="shared" si="12"/>
        <v>135.49881658515747</v>
      </c>
      <c r="X46">
        <f t="shared" si="12"/>
        <v>5.9162062609210322</v>
      </c>
    </row>
    <row r="47" spans="1:24" x14ac:dyDescent="0.2">
      <c r="F47" s="4"/>
      <c r="G47" s="30"/>
      <c r="H47" s="4"/>
      <c r="I47" s="4"/>
      <c r="J47" s="28" t="s">
        <v>113</v>
      </c>
      <c r="K47" s="20">
        <v>-40.442784366491999</v>
      </c>
      <c r="L47" s="33"/>
      <c r="N47" s="2"/>
      <c r="Q47" s="7"/>
      <c r="R47" s="27"/>
    </row>
    <row r="48" spans="1:24" x14ac:dyDescent="0.2">
      <c r="K48" s="6"/>
      <c r="N48" s="2"/>
    </row>
    <row r="49" spans="7:22" ht="19" x14ac:dyDescent="0.25">
      <c r="G49" s="6"/>
      <c r="I49" s="6"/>
      <c r="K49" s="6"/>
      <c r="N49" s="2"/>
      <c r="Q49" s="70" t="s">
        <v>1</v>
      </c>
      <c r="R49" s="5">
        <f>AVERAGE(R7:R46,R7:S46,T7:T46)</f>
        <v>2.3425056705773399</v>
      </c>
      <c r="U49" s="23" t="s">
        <v>152</v>
      </c>
      <c r="V49" s="5">
        <f>AVERAGE(V7:X46)</f>
        <v>31.336874880808541</v>
      </c>
    </row>
    <row r="50" spans="7:22" ht="19" x14ac:dyDescent="0.25">
      <c r="Q50" s="23" t="s">
        <v>114</v>
      </c>
      <c r="R50" s="5">
        <f>MAX(R7:R46,R7:S46,T7:T46)</f>
        <v>9.7014771404214564</v>
      </c>
      <c r="U50" s="23" t="s">
        <v>114</v>
      </c>
      <c r="V50" s="5">
        <f>MAX(V7:X46)</f>
        <v>838.35111629009339</v>
      </c>
    </row>
    <row r="51" spans="7:22" ht="19" x14ac:dyDescent="0.25">
      <c r="Q51" s="23" t="s">
        <v>151</v>
      </c>
      <c r="R51" s="5">
        <f>STDEV(R7:R46,R7:S46,T7:T46)</f>
        <v>2.0767711793928481</v>
      </c>
      <c r="U51" s="23" t="s">
        <v>151</v>
      </c>
      <c r="V51" s="5">
        <f>STDEV(V8:X47)</f>
        <v>87.669038347379541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C09B5-57A3-034D-B6CB-EA70F2209B2F}">
  <dimension ref="A1:X51"/>
  <sheetViews>
    <sheetView topLeftCell="G1" workbookViewId="0">
      <selection activeCell="Q49" sqref="Q49"/>
    </sheetView>
  </sheetViews>
  <sheetFormatPr baseColWidth="10" defaultRowHeight="16" x14ac:dyDescent="0.2"/>
  <cols>
    <col min="1" max="1" width="14.1640625" customWidth="1"/>
    <col min="2" max="2" width="12.6640625" customWidth="1"/>
    <col min="3" max="3" width="11.6640625" customWidth="1"/>
    <col min="4" max="4" width="16.33203125" customWidth="1"/>
    <col min="5" max="5" width="9.33203125" style="7" customWidth="1"/>
    <col min="6" max="6" width="9.83203125" customWidth="1"/>
    <col min="7" max="7" width="25.33203125" customWidth="1"/>
    <col min="8" max="8" width="8.6640625" customWidth="1"/>
    <col min="9" max="9" width="24.5" customWidth="1"/>
    <col min="10" max="10" width="8.6640625" customWidth="1"/>
    <col min="11" max="11" width="27" customWidth="1"/>
    <col min="12" max="12" width="8.83203125" style="7" customWidth="1"/>
    <col min="13" max="13" width="10.83203125" style="7"/>
    <col min="14" max="14" width="15.6640625" customWidth="1"/>
    <col min="15" max="15" width="12.5" customWidth="1"/>
    <col min="16" max="16" width="16" customWidth="1"/>
    <col min="17" max="17" width="10.1640625" customWidth="1"/>
    <col min="18" max="18" width="13.6640625" customWidth="1"/>
    <col min="19" max="19" width="14.33203125" customWidth="1"/>
    <col min="20" max="20" width="15.83203125" customWidth="1"/>
    <col min="22" max="22" width="12.83203125" customWidth="1"/>
    <col min="23" max="23" width="12.5" customWidth="1"/>
    <col min="24" max="24" width="15.5" customWidth="1"/>
  </cols>
  <sheetData>
    <row r="1" spans="1:24" s="1" customFormat="1" ht="26" x14ac:dyDescent="0.3">
      <c r="A1" s="25" t="s">
        <v>0</v>
      </c>
      <c r="C1" s="3" t="s">
        <v>118</v>
      </c>
      <c r="D1" s="3"/>
      <c r="E1" s="14"/>
      <c r="G1" s="3"/>
      <c r="H1" s="24"/>
      <c r="L1" s="22"/>
      <c r="M1" s="22"/>
    </row>
    <row r="2" spans="1:24" s="1" customFormat="1" ht="19" x14ac:dyDescent="0.25">
      <c r="A2" s="3"/>
      <c r="B2" s="3"/>
      <c r="C2" s="3" t="s">
        <v>119</v>
      </c>
      <c r="D2" s="3"/>
      <c r="E2" s="14"/>
      <c r="F2" s="24" t="s">
        <v>120</v>
      </c>
      <c r="L2" s="22"/>
      <c r="M2" s="22"/>
    </row>
    <row r="3" spans="1:24" s="17" customFormat="1" ht="19" x14ac:dyDescent="0.25">
      <c r="A3" s="17" t="s">
        <v>126</v>
      </c>
      <c r="D3" s="31"/>
      <c r="E3" s="32"/>
      <c r="L3" s="31"/>
      <c r="M3" s="31"/>
    </row>
    <row r="4" spans="1:24" s="17" customFormat="1" ht="19" x14ac:dyDescent="0.25">
      <c r="D4" s="31"/>
      <c r="E4" s="32"/>
      <c r="L4" s="31"/>
      <c r="M4" s="31"/>
    </row>
    <row r="5" spans="1:24" s="1" customFormat="1" ht="19" x14ac:dyDescent="0.25">
      <c r="A5" s="17" t="s">
        <v>121</v>
      </c>
      <c r="B5" s="17"/>
      <c r="C5" s="17"/>
      <c r="E5" s="22"/>
      <c r="F5" s="17" t="s">
        <v>127</v>
      </c>
      <c r="G5" s="17"/>
      <c r="H5" s="17"/>
      <c r="L5" s="22"/>
      <c r="M5" s="22"/>
      <c r="N5" s="17" t="s">
        <v>128</v>
      </c>
      <c r="O5" s="17"/>
      <c r="P5" s="17"/>
      <c r="R5" s="18" t="s">
        <v>117</v>
      </c>
      <c r="V5" s="18" t="s">
        <v>154</v>
      </c>
    </row>
    <row r="6" spans="1:24" x14ac:dyDescent="0.2">
      <c r="A6" s="2" t="s">
        <v>2</v>
      </c>
      <c r="B6" s="2" t="s">
        <v>3</v>
      </c>
      <c r="C6" s="3" t="s">
        <v>4</v>
      </c>
      <c r="D6" s="3" t="s">
        <v>5</v>
      </c>
      <c r="F6" s="10" t="s">
        <v>6</v>
      </c>
      <c r="G6" s="9"/>
      <c r="H6" s="10" t="s">
        <v>7</v>
      </c>
      <c r="I6" s="9"/>
      <c r="J6" s="10" t="s">
        <v>8</v>
      </c>
      <c r="K6" s="9"/>
      <c r="M6" s="2" t="s">
        <v>2</v>
      </c>
      <c r="N6" s="2" t="s">
        <v>3</v>
      </c>
      <c r="O6" s="2" t="s">
        <v>4</v>
      </c>
      <c r="P6" s="2" t="s">
        <v>5</v>
      </c>
      <c r="R6" s="10" t="s">
        <v>3</v>
      </c>
      <c r="S6" s="2" t="s">
        <v>4</v>
      </c>
      <c r="T6" s="2" t="s">
        <v>5</v>
      </c>
      <c r="U6" s="4"/>
      <c r="V6" s="10" t="s">
        <v>3</v>
      </c>
      <c r="W6" s="2" t="s">
        <v>4</v>
      </c>
      <c r="X6" s="2" t="s">
        <v>5</v>
      </c>
    </row>
    <row r="7" spans="1:24" x14ac:dyDescent="0.2">
      <c r="A7" s="2">
        <v>1</v>
      </c>
      <c r="B7" s="5">
        <v>26.03</v>
      </c>
      <c r="C7" s="5">
        <v>15.4</v>
      </c>
      <c r="D7" s="5">
        <v>10.63</v>
      </c>
      <c r="E7" s="19"/>
      <c r="F7" s="28" t="s">
        <v>9</v>
      </c>
      <c r="G7" s="13">
        <v>-1860.3109675199</v>
      </c>
      <c r="H7" s="28" t="s">
        <v>10</v>
      </c>
      <c r="I7" s="13">
        <v>-1860.2693669732701</v>
      </c>
      <c r="J7" s="28" t="s">
        <v>11</v>
      </c>
      <c r="K7" s="21">
        <v>-1860.2927366671699</v>
      </c>
      <c r="L7" s="19"/>
      <c r="M7" s="2">
        <v>1</v>
      </c>
      <c r="N7" s="15">
        <f t="shared" ref="N7:N16" si="0">(I7-G7)*627.50960803</f>
        <v>26.104742709612086</v>
      </c>
      <c r="O7" s="15">
        <f t="shared" ref="O7:O15" si="1">(I7-K7)*627.50960803</f>
        <v>14.66470745890396</v>
      </c>
      <c r="P7" s="15">
        <f t="shared" ref="P7:P15" si="2">(K7-G7)*627.50960803</f>
        <v>11.440035250708126</v>
      </c>
      <c r="Q7" s="19"/>
      <c r="R7" s="26">
        <f t="shared" ref="R7:R16" si="3">ABS(N7-B7)</f>
        <v>7.4742709612085179E-2</v>
      </c>
      <c r="S7" s="16">
        <f t="shared" ref="S7:S16" si="4">ABS(O7-C7)</f>
        <v>0.73529254109604025</v>
      </c>
      <c r="T7" s="16">
        <f t="shared" ref="T7:T16" si="5">ABS(P7-D7)</f>
        <v>0.81003525070812543</v>
      </c>
      <c r="V7">
        <f>ABS(R7/B7)*100</f>
        <v>0.28714064391888272</v>
      </c>
      <c r="W7">
        <f t="shared" ref="W7:X16" si="6">ABS(S7/C7)*100</f>
        <v>4.7746268902340274</v>
      </c>
      <c r="X7">
        <f t="shared" si="6"/>
        <v>7.6202751712899852</v>
      </c>
    </row>
    <row r="8" spans="1:24" x14ac:dyDescent="0.2">
      <c r="A8" s="2">
        <v>2</v>
      </c>
      <c r="B8" s="5">
        <v>5.58</v>
      </c>
      <c r="C8" s="5">
        <v>22.11</v>
      </c>
      <c r="D8" s="5">
        <v>-16.53</v>
      </c>
      <c r="E8" s="19"/>
      <c r="F8" s="28" t="s">
        <v>12</v>
      </c>
      <c r="G8" s="13">
        <v>-1690.7388185316399</v>
      </c>
      <c r="H8" s="28" t="s">
        <v>13</v>
      </c>
      <c r="I8" s="13">
        <v>-1690.7290030055599</v>
      </c>
      <c r="J8" s="28" t="s">
        <v>14</v>
      </c>
      <c r="K8" s="21">
        <v>-1690.7682241781199</v>
      </c>
      <c r="L8" s="19"/>
      <c r="M8" s="2">
        <v>2</v>
      </c>
      <c r="N8" s="15">
        <f t="shared" si="0"/>
        <v>6.1593369230983885</v>
      </c>
      <c r="O8" s="15">
        <f t="shared" si="1"/>
        <v>24.611662619614584</v>
      </c>
      <c r="P8" s="15">
        <f t="shared" si="2"/>
        <v>-18.452325696516198</v>
      </c>
      <c r="Q8" s="19"/>
      <c r="R8" s="26">
        <f t="shared" si="3"/>
        <v>0.57933692309838847</v>
      </c>
      <c r="S8" s="16">
        <f t="shared" si="4"/>
        <v>2.501662619614585</v>
      </c>
      <c r="T8" s="16">
        <f t="shared" si="5"/>
        <v>1.9223256965161966</v>
      </c>
      <c r="V8">
        <f t="shared" ref="V8:V16" si="7">ABS(R8/B8)*100</f>
        <v>10.382382134379721</v>
      </c>
      <c r="W8">
        <f t="shared" si="6"/>
        <v>11.314620622408796</v>
      </c>
      <c r="X8">
        <f t="shared" si="6"/>
        <v>11.629314558476688</v>
      </c>
    </row>
    <row r="9" spans="1:24" x14ac:dyDescent="0.2">
      <c r="A9" s="2">
        <v>3</v>
      </c>
      <c r="B9" s="5">
        <v>0.91</v>
      </c>
      <c r="C9" s="5">
        <v>27.21</v>
      </c>
      <c r="D9" s="5">
        <v>-26.3</v>
      </c>
      <c r="E9" s="19"/>
      <c r="F9" s="28" t="s">
        <v>15</v>
      </c>
      <c r="G9" s="13">
        <v>-1270.4121220396501</v>
      </c>
      <c r="H9" s="28" t="s">
        <v>16</v>
      </c>
      <c r="I9" s="13">
        <v>-1270.4101680915001</v>
      </c>
      <c r="J9" s="28" t="s">
        <v>17</v>
      </c>
      <c r="K9" s="21">
        <v>-1270.4641145000701</v>
      </c>
      <c r="L9" s="19"/>
      <c r="M9" s="2">
        <v>3</v>
      </c>
      <c r="N9" s="15">
        <f t="shared" si="0"/>
        <v>1.2261212377194961</v>
      </c>
      <c r="O9" s="15">
        <f t="shared" si="1"/>
        <v>33.851889696404136</v>
      </c>
      <c r="P9" s="15">
        <f t="shared" si="2"/>
        <v>-32.625768458684639</v>
      </c>
      <c r="Q9" s="19"/>
      <c r="R9" s="26">
        <f t="shared" si="3"/>
        <v>0.31612123771949607</v>
      </c>
      <c r="S9" s="16">
        <f t="shared" si="4"/>
        <v>6.6418896964041352</v>
      </c>
      <c r="T9" s="16">
        <f t="shared" si="5"/>
        <v>6.3257684586846388</v>
      </c>
      <c r="V9">
        <f t="shared" si="7"/>
        <v>34.738597551592974</v>
      </c>
      <c r="W9">
        <f t="shared" si="6"/>
        <v>24.409737950768594</v>
      </c>
      <c r="X9">
        <f t="shared" si="6"/>
        <v>24.052351553933988</v>
      </c>
    </row>
    <row r="10" spans="1:24" x14ac:dyDescent="0.2">
      <c r="A10" s="2">
        <v>4</v>
      </c>
      <c r="B10" s="5">
        <v>1.49</v>
      </c>
      <c r="C10" s="5">
        <v>8.85</v>
      </c>
      <c r="D10" s="5">
        <v>-7.37</v>
      </c>
      <c r="E10" s="19"/>
      <c r="F10" s="28" t="s">
        <v>18</v>
      </c>
      <c r="G10" s="13">
        <v>-1232.3828033822101</v>
      </c>
      <c r="H10" s="28" t="s">
        <v>19</v>
      </c>
      <c r="I10" s="13">
        <v>-1232.3820067248901</v>
      </c>
      <c r="J10" s="28" t="s">
        <v>20</v>
      </c>
      <c r="K10" s="21">
        <v>-1232.4060222819401</v>
      </c>
      <c r="L10" s="19"/>
      <c r="M10" s="2">
        <v>4</v>
      </c>
      <c r="N10" s="15">
        <f t="shared" si="0"/>
        <v>0.49991012264003776</v>
      </c>
      <c r="O10" s="15">
        <f t="shared" si="1"/>
        <v>15.069992791071659</v>
      </c>
      <c r="P10" s="15">
        <f t="shared" si="2"/>
        <v>-14.57008266843162</v>
      </c>
      <c r="Q10" s="19"/>
      <c r="R10" s="26">
        <f t="shared" si="3"/>
        <v>0.99008987735996223</v>
      </c>
      <c r="S10" s="16">
        <f t="shared" si="4"/>
        <v>6.2199927910716593</v>
      </c>
      <c r="T10" s="16">
        <f t="shared" si="5"/>
        <v>7.2000826684316204</v>
      </c>
      <c r="V10">
        <f t="shared" si="7"/>
        <v>66.448985057715575</v>
      </c>
      <c r="W10">
        <f t="shared" si="6"/>
        <v>70.282404418888817</v>
      </c>
      <c r="X10">
        <f t="shared" si="6"/>
        <v>97.694473113047763</v>
      </c>
    </row>
    <row r="11" spans="1:24" x14ac:dyDescent="0.2">
      <c r="A11" s="2">
        <v>5</v>
      </c>
      <c r="B11" s="5">
        <v>4.47</v>
      </c>
      <c r="C11" s="5">
        <v>22.77</v>
      </c>
      <c r="D11" s="5">
        <v>-18.29</v>
      </c>
      <c r="E11" s="19"/>
      <c r="F11" s="28" t="s">
        <v>21</v>
      </c>
      <c r="G11" s="13">
        <v>-2746.2358037594499</v>
      </c>
      <c r="H11" s="28" t="s">
        <v>22</v>
      </c>
      <c r="I11" s="13">
        <v>-2746.2304733536498</v>
      </c>
      <c r="J11" s="28" t="s">
        <v>23</v>
      </c>
      <c r="K11" s="21">
        <v>-2746.2651712709599</v>
      </c>
      <c r="L11" s="19"/>
      <c r="M11" s="2">
        <v>5</v>
      </c>
      <c r="N11" s="15">
        <f t="shared" si="0"/>
        <v>3.3448808542760955</v>
      </c>
      <c r="O11" s="15">
        <f t="shared" si="1"/>
        <v>21.773276490681049</v>
      </c>
      <c r="P11" s="15">
        <f t="shared" si="2"/>
        <v>-18.428395636404954</v>
      </c>
      <c r="Q11" s="19"/>
      <c r="R11" s="26">
        <f t="shared" si="3"/>
        <v>1.1251191457239043</v>
      </c>
      <c r="S11" s="16">
        <f t="shared" si="4"/>
        <v>0.99672350931895082</v>
      </c>
      <c r="T11" s="16">
        <f t="shared" si="5"/>
        <v>0.13839563640495456</v>
      </c>
      <c r="V11">
        <f t="shared" si="7"/>
        <v>25.170450687335666</v>
      </c>
      <c r="W11">
        <f t="shared" si="6"/>
        <v>4.3773540154543298</v>
      </c>
      <c r="X11">
        <f t="shared" si="6"/>
        <v>0.75667379116978983</v>
      </c>
    </row>
    <row r="12" spans="1:24" x14ac:dyDescent="0.2">
      <c r="A12" s="2">
        <v>6</v>
      </c>
      <c r="B12" s="5">
        <v>15.77</v>
      </c>
      <c r="C12" s="5">
        <v>14.25</v>
      </c>
      <c r="D12" s="5">
        <v>1.52</v>
      </c>
      <c r="E12" s="19"/>
      <c r="F12" s="28" t="s">
        <v>24</v>
      </c>
      <c r="G12" s="13">
        <v>-2598.3164500745902</v>
      </c>
      <c r="H12" s="28" t="s">
        <v>25</v>
      </c>
      <c r="I12" s="13">
        <v>-2598.2945078254802</v>
      </c>
      <c r="J12" s="28" t="s">
        <v>26</v>
      </c>
      <c r="K12" s="21">
        <v>-2598.3140365242898</v>
      </c>
      <c r="L12" s="19"/>
      <c r="M12" s="2">
        <v>6</v>
      </c>
      <c r="N12" s="15">
        <f t="shared" si="0"/>
        <v>13.76897213831124</v>
      </c>
      <c r="O12" s="15">
        <f t="shared" si="1"/>
        <v>12.254446135353428</v>
      </c>
      <c r="P12" s="15">
        <f t="shared" si="2"/>
        <v>1.5145260029578111</v>
      </c>
      <c r="Q12" s="19"/>
      <c r="R12" s="26">
        <f t="shared" si="3"/>
        <v>2.00102786168876</v>
      </c>
      <c r="S12" s="16">
        <f t="shared" si="4"/>
        <v>1.9955538646465723</v>
      </c>
      <c r="T12" s="16">
        <f t="shared" si="5"/>
        <v>5.4739970421888717E-3</v>
      </c>
      <c r="V12">
        <f t="shared" si="7"/>
        <v>12.688826009440458</v>
      </c>
      <c r="W12">
        <f t="shared" si="6"/>
        <v>14.003886769449631</v>
      </c>
      <c r="X12">
        <f t="shared" si="6"/>
        <v>0.36013138435453107</v>
      </c>
    </row>
    <row r="13" spans="1:24" x14ac:dyDescent="0.2">
      <c r="A13" s="2">
        <v>7</v>
      </c>
      <c r="B13" s="5">
        <v>27.94</v>
      </c>
      <c r="C13" s="5">
        <v>18.47</v>
      </c>
      <c r="D13" s="5">
        <v>9.4700000000000006</v>
      </c>
      <c r="E13" s="19"/>
      <c r="F13" s="28" t="s">
        <v>26</v>
      </c>
      <c r="G13" s="13">
        <v>-2598.3140365242898</v>
      </c>
      <c r="H13" s="28" t="s">
        <v>27</v>
      </c>
      <c r="I13" s="13">
        <v>-2598.2696264577999</v>
      </c>
      <c r="J13" s="28" t="s">
        <v>28</v>
      </c>
      <c r="K13" s="21">
        <v>-2598.2977632782299</v>
      </c>
      <c r="L13" s="19"/>
      <c r="M13" s="2">
        <v>7</v>
      </c>
      <c r="N13" s="15">
        <f t="shared" si="0"/>
        <v>27.867743415691727</v>
      </c>
      <c r="O13" s="15">
        <f t="shared" si="1"/>
        <v>17.656125159279568</v>
      </c>
      <c r="P13" s="15">
        <f t="shared" si="2"/>
        <v>10.21161825641216</v>
      </c>
      <c r="Q13" s="19"/>
      <c r="R13" s="26">
        <f t="shared" si="3"/>
        <v>7.2256584308274086E-2</v>
      </c>
      <c r="S13" s="16">
        <f t="shared" si="4"/>
        <v>0.81387484072043037</v>
      </c>
      <c r="T13" s="16">
        <f t="shared" si="5"/>
        <v>0.74161825641215984</v>
      </c>
      <c r="V13">
        <f t="shared" si="7"/>
        <v>0.25861340124650711</v>
      </c>
      <c r="W13">
        <f t="shared" si="6"/>
        <v>4.4064690889032514</v>
      </c>
      <c r="X13">
        <f t="shared" si="6"/>
        <v>7.8312381880903876</v>
      </c>
    </row>
    <row r="14" spans="1:24" x14ac:dyDescent="0.2">
      <c r="A14" s="2">
        <v>8</v>
      </c>
      <c r="B14" s="5">
        <v>37.28</v>
      </c>
      <c r="C14" s="5">
        <v>35.82</v>
      </c>
      <c r="D14" s="5">
        <v>1.46</v>
      </c>
      <c r="E14" s="19"/>
      <c r="F14" s="28" t="s">
        <v>29</v>
      </c>
      <c r="G14" s="13">
        <v>-2626.5244000890698</v>
      </c>
      <c r="H14" s="28" t="s">
        <v>30</v>
      </c>
      <c r="I14" s="13">
        <v>-2626.4679776315002</v>
      </c>
      <c r="J14" s="28" t="s">
        <v>31</v>
      </c>
      <c r="K14" s="21">
        <v>-2626.5136262851202</v>
      </c>
      <c r="L14" s="19"/>
      <c r="M14" s="2">
        <v>8</v>
      </c>
      <c r="N14" s="15">
        <f t="shared" si="0"/>
        <v>35.405634233604303</v>
      </c>
      <c r="O14" s="15">
        <f t="shared" si="1"/>
        <v>28.644968740178307</v>
      </c>
      <c r="P14" s="15">
        <f t="shared" si="2"/>
        <v>6.7606654934259964</v>
      </c>
      <c r="Q14" s="19"/>
      <c r="R14" s="26">
        <f t="shared" si="3"/>
        <v>1.8743657663956981</v>
      </c>
      <c r="S14" s="16">
        <f t="shared" si="4"/>
        <v>7.1750312598216937</v>
      </c>
      <c r="T14" s="16">
        <f t="shared" si="5"/>
        <v>5.3006654934259965</v>
      </c>
      <c r="V14">
        <f t="shared" si="7"/>
        <v>5.0278051673704347</v>
      </c>
      <c r="W14">
        <f t="shared" si="6"/>
        <v>20.030796370244815</v>
      </c>
      <c r="X14">
        <f t="shared" si="6"/>
        <v>363.05928037164364</v>
      </c>
    </row>
    <row r="15" spans="1:24" x14ac:dyDescent="0.2">
      <c r="A15" s="2">
        <v>9</v>
      </c>
      <c r="B15" s="5">
        <v>33</v>
      </c>
      <c r="C15" s="5">
        <v>4.93</v>
      </c>
      <c r="D15" s="5">
        <v>28.07</v>
      </c>
      <c r="E15" s="19"/>
      <c r="F15" s="28" t="s">
        <v>31</v>
      </c>
      <c r="G15" s="13">
        <v>-2626.5136262851202</v>
      </c>
      <c r="H15" s="28" t="s">
        <v>32</v>
      </c>
      <c r="I15" s="13">
        <v>-2626.45687775747</v>
      </c>
      <c r="J15" s="28" t="s">
        <v>33</v>
      </c>
      <c r="K15" s="21">
        <v>-2626.4613449747799</v>
      </c>
      <c r="L15" s="19"/>
      <c r="M15" s="2">
        <v>9</v>
      </c>
      <c r="N15" s="15">
        <f t="shared" si="0"/>
        <v>35.610246342020808</v>
      </c>
      <c r="O15" s="15">
        <f t="shared" si="1"/>
        <v>2.8032217830989077</v>
      </c>
      <c r="P15" s="15">
        <f t="shared" si="2"/>
        <v>32.807024558921903</v>
      </c>
      <c r="Q15" s="19"/>
      <c r="R15" s="26">
        <f t="shared" si="3"/>
        <v>2.6102463420208082</v>
      </c>
      <c r="S15" s="16">
        <f t="shared" si="4"/>
        <v>2.126778216901092</v>
      </c>
      <c r="T15" s="16">
        <f t="shared" si="5"/>
        <v>4.7370245589219024</v>
      </c>
      <c r="V15">
        <f t="shared" si="7"/>
        <v>7.9098374000630551</v>
      </c>
      <c r="W15">
        <f t="shared" si="6"/>
        <v>43.139517584200654</v>
      </c>
      <c r="X15">
        <f t="shared" si="6"/>
        <v>16.875755464630931</v>
      </c>
    </row>
    <row r="16" spans="1:24" x14ac:dyDescent="0.2">
      <c r="A16" s="2">
        <v>10</v>
      </c>
      <c r="B16" s="5">
        <v>-5.28</v>
      </c>
      <c r="C16" s="5">
        <v>7.67</v>
      </c>
      <c r="D16" s="5">
        <v>-12.95</v>
      </c>
      <c r="E16" s="19"/>
      <c r="F16" s="28" t="s">
        <v>34</v>
      </c>
      <c r="G16" s="13">
        <v>-1143.7352025473101</v>
      </c>
      <c r="H16" s="28" t="s">
        <v>35</v>
      </c>
      <c r="I16" s="13">
        <v>-1143.7392492016299</v>
      </c>
      <c r="J16" s="28" t="s">
        <v>36</v>
      </c>
      <c r="K16" s="21">
        <v>-1030.53838959985</v>
      </c>
      <c r="L16" s="19"/>
      <c r="M16" s="2">
        <v>10</v>
      </c>
      <c r="N16" s="15">
        <f t="shared" si="0"/>
        <v>-2.5393144660733871</v>
      </c>
      <c r="O16" s="15">
        <f>(I16-K16-K17)*627.50960803</f>
        <v>3.8012923013501343</v>
      </c>
      <c r="P16" s="15">
        <f>(K16+K17-G16)*627.50960803</f>
        <v>-6.3406067674770261</v>
      </c>
      <c r="Q16" s="19"/>
      <c r="R16" s="26">
        <f t="shared" si="3"/>
        <v>2.7406855339266132</v>
      </c>
      <c r="S16" s="16">
        <f t="shared" si="4"/>
        <v>3.8687076986498656</v>
      </c>
      <c r="T16" s="16">
        <f t="shared" si="5"/>
        <v>6.6093932325229732</v>
      </c>
      <c r="V16">
        <f t="shared" si="7"/>
        <v>51.906922991034342</v>
      </c>
      <c r="W16">
        <f t="shared" si="6"/>
        <v>50.439474558668394</v>
      </c>
      <c r="X16">
        <f t="shared" si="6"/>
        <v>51.037785579327974</v>
      </c>
    </row>
    <row r="17" spans="1:24" x14ac:dyDescent="0.2">
      <c r="A17" s="2"/>
      <c r="B17" s="5"/>
      <c r="C17" s="5"/>
      <c r="D17" s="5"/>
      <c r="E17" s="19"/>
      <c r="F17" s="28"/>
      <c r="G17" s="12"/>
      <c r="H17" s="28"/>
      <c r="I17" s="12"/>
      <c r="J17" s="28" t="s">
        <v>37</v>
      </c>
      <c r="K17" s="21">
        <v>-113.206917345363</v>
      </c>
      <c r="L17" s="19"/>
      <c r="M17" s="2"/>
      <c r="N17" s="15"/>
      <c r="O17" s="15"/>
      <c r="P17" s="15"/>
      <c r="Q17" s="19"/>
      <c r="R17" s="26"/>
      <c r="S17" s="16"/>
      <c r="T17" s="16"/>
    </row>
    <row r="18" spans="1:24" x14ac:dyDescent="0.2">
      <c r="A18" s="2">
        <v>11</v>
      </c>
      <c r="B18" s="5">
        <v>34.799999999999997</v>
      </c>
      <c r="C18" s="5">
        <v>89.6</v>
      </c>
      <c r="D18" s="5">
        <v>-54.8</v>
      </c>
      <c r="E18" s="19"/>
      <c r="F18" s="28" t="s">
        <v>38</v>
      </c>
      <c r="G18" s="13">
        <v>-1249.3698922692599</v>
      </c>
      <c r="H18" s="28" t="s">
        <v>39</v>
      </c>
      <c r="I18" s="13">
        <v>-1249.31321303749</v>
      </c>
      <c r="J18" s="28" t="s">
        <v>40</v>
      </c>
      <c r="K18" s="21">
        <v>-1249.45697380827</v>
      </c>
      <c r="L18" s="19"/>
      <c r="M18" s="2">
        <v>11</v>
      </c>
      <c r="N18" s="15">
        <f t="shared" ref="N18:N24" si="8">(I18-G18)*627.50960803</f>
        <v>35.566762511419455</v>
      </c>
      <c r="O18" s="15">
        <f t="shared" ref="O18:O23" si="9">(I18-K18)*627.50960803</f>
        <v>90.211264922305418</v>
      </c>
      <c r="P18" s="15">
        <f t="shared" ref="P18:P23" si="10">(K18-G18)*627.50960803</f>
        <v>-54.64450241088597</v>
      </c>
      <c r="Q18" s="19"/>
      <c r="R18" s="26">
        <f t="shared" ref="R18:T24" si="11">ABS(N18-B18)</f>
        <v>0.76676251141945784</v>
      </c>
      <c r="S18" s="16">
        <f t="shared" si="11"/>
        <v>0.6112649223054234</v>
      </c>
      <c r="T18" s="16">
        <f t="shared" si="11"/>
        <v>0.15549758911402733</v>
      </c>
      <c r="V18">
        <f t="shared" ref="V18:X46" si="12">ABS(R18/B18)*100</f>
        <v>2.2033405500559136</v>
      </c>
      <c r="W18">
        <f t="shared" si="12"/>
        <v>0.68221531507301725</v>
      </c>
      <c r="X18">
        <f t="shared" si="12"/>
        <v>0.28375472466063384</v>
      </c>
    </row>
    <row r="19" spans="1:24" x14ac:dyDescent="0.2">
      <c r="A19" s="2">
        <v>12</v>
      </c>
      <c r="B19" s="5">
        <v>-0.63</v>
      </c>
      <c r="C19" s="5">
        <v>31.02</v>
      </c>
      <c r="D19" s="5">
        <v>-31.65</v>
      </c>
      <c r="E19" s="19"/>
      <c r="F19" s="28" t="s">
        <v>41</v>
      </c>
      <c r="G19" s="13">
        <v>-1799.8648934216701</v>
      </c>
      <c r="H19" s="28" t="s">
        <v>42</v>
      </c>
      <c r="I19" s="13">
        <v>-1799.86039271103</v>
      </c>
      <c r="J19" s="28" t="s">
        <v>43</v>
      </c>
      <c r="K19" s="21">
        <v>-1799.91183155761</v>
      </c>
      <c r="L19" s="19"/>
      <c r="M19" s="2">
        <v>12</v>
      </c>
      <c r="N19" s="15">
        <f t="shared" si="8"/>
        <v>2.8242391695998541</v>
      </c>
      <c r="O19" s="15">
        <f t="shared" si="9"/>
        <v>32.278370454876473</v>
      </c>
      <c r="P19" s="15">
        <f t="shared" si="10"/>
        <v>-29.454131285276617</v>
      </c>
      <c r="Q19" s="19"/>
      <c r="R19" s="26">
        <f t="shared" si="11"/>
        <v>3.454239169599854</v>
      </c>
      <c r="S19" s="16">
        <f t="shared" si="11"/>
        <v>1.2583704548764736</v>
      </c>
      <c r="T19" s="16">
        <f t="shared" si="11"/>
        <v>2.1958687147233817</v>
      </c>
      <c r="V19">
        <f t="shared" si="12"/>
        <v>548.29193168251652</v>
      </c>
      <c r="W19">
        <f t="shared" si="12"/>
        <v>4.0566423432510437</v>
      </c>
      <c r="X19">
        <f t="shared" si="12"/>
        <v>6.937973822190779</v>
      </c>
    </row>
    <row r="20" spans="1:24" x14ac:dyDescent="0.2">
      <c r="A20" s="2">
        <v>13</v>
      </c>
      <c r="B20" s="5">
        <v>22.41</v>
      </c>
      <c r="C20" s="5">
        <v>49.69</v>
      </c>
      <c r="D20" s="5">
        <v>-27.28</v>
      </c>
      <c r="E20" s="19"/>
      <c r="F20" s="28" t="s">
        <v>44</v>
      </c>
      <c r="G20" s="13">
        <v>-1683.54116083231</v>
      </c>
      <c r="H20" s="28" t="s">
        <v>45</v>
      </c>
      <c r="I20" s="13">
        <v>-1683.50364063541</v>
      </c>
      <c r="J20" s="28" t="s">
        <v>46</v>
      </c>
      <c r="K20" s="21">
        <v>-1683.58644973846</v>
      </c>
      <c r="L20" s="19"/>
      <c r="M20" s="2">
        <v>13</v>
      </c>
      <c r="N20" s="15">
        <f t="shared" si="8"/>
        <v>23.544284049930258</v>
      </c>
      <c r="O20" s="15">
        <f t="shared" si="9"/>
        <v>51.963507796263592</v>
      </c>
      <c r="P20" s="15">
        <f t="shared" si="10"/>
        <v>-28.419223746333337</v>
      </c>
      <c r="Q20" s="19"/>
      <c r="R20" s="26">
        <f t="shared" si="11"/>
        <v>1.1342840499302582</v>
      </c>
      <c r="S20" s="16">
        <f t="shared" si="11"/>
        <v>2.2735077962635941</v>
      </c>
      <c r="T20" s="16">
        <f t="shared" si="11"/>
        <v>1.1392237463333359</v>
      </c>
      <c r="V20">
        <f t="shared" si="12"/>
        <v>5.0615084780466679</v>
      </c>
      <c r="W20">
        <f t="shared" si="12"/>
        <v>4.5753829669221053</v>
      </c>
      <c r="X20">
        <f t="shared" si="12"/>
        <v>4.1760401258553372</v>
      </c>
    </row>
    <row r="21" spans="1:24" x14ac:dyDescent="0.2">
      <c r="A21" s="2">
        <v>14</v>
      </c>
      <c r="B21" s="5">
        <v>10.33</v>
      </c>
      <c r="C21" s="5">
        <v>14.46</v>
      </c>
      <c r="D21" s="5">
        <v>-4.13</v>
      </c>
      <c r="E21" s="19"/>
      <c r="F21" s="28" t="s">
        <v>47</v>
      </c>
      <c r="G21" s="13">
        <v>-1165.2146554441899</v>
      </c>
      <c r="H21" s="28" t="s">
        <v>48</v>
      </c>
      <c r="I21" s="13">
        <v>-1165.20208226367</v>
      </c>
      <c r="J21" s="28" t="s">
        <v>49</v>
      </c>
      <c r="K21" s="21">
        <v>-1165.2228655963499</v>
      </c>
      <c r="L21" s="19"/>
      <c r="M21" s="2">
        <v>14</v>
      </c>
      <c r="N21" s="15">
        <f t="shared" si="8"/>
        <v>7.8897915797290317</v>
      </c>
      <c r="O21" s="15">
        <f t="shared" si="9"/>
        <v>13.041740943528566</v>
      </c>
      <c r="P21" s="15">
        <f t="shared" si="10"/>
        <v>-5.1519493637995337</v>
      </c>
      <c r="Q21" s="19"/>
      <c r="R21" s="26">
        <f t="shared" si="11"/>
        <v>2.4402084202709684</v>
      </c>
      <c r="S21" s="16">
        <f t="shared" si="11"/>
        <v>1.4182590564714346</v>
      </c>
      <c r="T21" s="16">
        <f t="shared" si="11"/>
        <v>1.0219493637995338</v>
      </c>
      <c r="V21">
        <f t="shared" si="12"/>
        <v>23.622540370483723</v>
      </c>
      <c r="W21">
        <f t="shared" si="12"/>
        <v>9.8081539175064627</v>
      </c>
      <c r="X21">
        <f t="shared" si="12"/>
        <v>24.74453665374174</v>
      </c>
    </row>
    <row r="22" spans="1:24" x14ac:dyDescent="0.2">
      <c r="A22" s="2">
        <v>15</v>
      </c>
      <c r="B22" s="5">
        <v>20.27</v>
      </c>
      <c r="C22" s="5">
        <v>77.23</v>
      </c>
      <c r="D22" s="5">
        <v>-56.96</v>
      </c>
      <c r="E22" s="19"/>
      <c r="F22" s="28" t="s">
        <v>50</v>
      </c>
      <c r="G22" s="13">
        <v>-989.75238185188698</v>
      </c>
      <c r="H22" s="28" t="s">
        <v>51</v>
      </c>
      <c r="I22" s="13">
        <v>-989.71997987495399</v>
      </c>
      <c r="J22" s="28" t="s">
        <v>52</v>
      </c>
      <c r="K22" s="21">
        <v>-989.84723690721205</v>
      </c>
      <c r="L22" s="19"/>
      <c r="M22" s="2">
        <v>15</v>
      </c>
      <c r="N22" s="15">
        <f t="shared" si="8"/>
        <v>20.332551844616379</v>
      </c>
      <c r="O22" s="15">
        <f t="shared" si="9"/>
        <v>79.855010431314867</v>
      </c>
      <c r="P22" s="15">
        <f t="shared" si="10"/>
        <v>-59.522458586698491</v>
      </c>
      <c r="Q22" s="19"/>
      <c r="R22" s="26">
        <f t="shared" si="11"/>
        <v>6.2551844616379526E-2</v>
      </c>
      <c r="S22" s="16">
        <f t="shared" si="11"/>
        <v>2.6250104313148626</v>
      </c>
      <c r="T22" s="16">
        <f t="shared" si="11"/>
        <v>2.5624585866984901</v>
      </c>
      <c r="V22">
        <f t="shared" si="12"/>
        <v>0.30859321468366813</v>
      </c>
      <c r="W22">
        <f t="shared" si="12"/>
        <v>3.3989517432537384</v>
      </c>
      <c r="X22">
        <f t="shared" si="12"/>
        <v>4.4986983614790903</v>
      </c>
    </row>
    <row r="23" spans="1:24" x14ac:dyDescent="0.2">
      <c r="A23" s="2">
        <v>16</v>
      </c>
      <c r="B23" s="5">
        <v>34.22</v>
      </c>
      <c r="C23" s="5">
        <v>55.4</v>
      </c>
      <c r="D23" s="5">
        <v>-21.18</v>
      </c>
      <c r="E23" s="19"/>
      <c r="F23" s="29" t="s">
        <v>53</v>
      </c>
      <c r="G23" s="13">
        <v>-514.35812517359102</v>
      </c>
      <c r="H23" s="28" t="s">
        <v>54</v>
      </c>
      <c r="I23" s="13">
        <v>-514.30584351340201</v>
      </c>
      <c r="J23" s="28" t="s">
        <v>55</v>
      </c>
      <c r="K23" s="21">
        <v>-514.40045066620098</v>
      </c>
      <c r="L23" s="19"/>
      <c r="M23" s="2">
        <v>16</v>
      </c>
      <c r="N23" s="15">
        <f t="shared" si="8"/>
        <v>32.807244092363277</v>
      </c>
      <c r="O23" s="15">
        <f t="shared" si="9"/>
        <v>59.366897369716973</v>
      </c>
      <c r="P23" s="15">
        <f t="shared" si="10"/>
        <v>-26.5596532773537</v>
      </c>
      <c r="Q23" s="19"/>
      <c r="R23" s="26">
        <f t="shared" si="11"/>
        <v>1.412755907636722</v>
      </c>
      <c r="S23" s="16">
        <f t="shared" si="11"/>
        <v>3.9668973697169747</v>
      </c>
      <c r="T23" s="16">
        <f t="shared" si="11"/>
        <v>5.3796532773537002</v>
      </c>
      <c r="V23">
        <f t="shared" si="12"/>
        <v>4.1284509282195261</v>
      </c>
      <c r="W23">
        <f t="shared" si="12"/>
        <v>7.1604645662761284</v>
      </c>
      <c r="X23">
        <f t="shared" si="12"/>
        <v>25.399684973341362</v>
      </c>
    </row>
    <row r="24" spans="1:24" x14ac:dyDescent="0.2">
      <c r="A24" s="2">
        <v>17</v>
      </c>
      <c r="B24" s="5">
        <v>21.48</v>
      </c>
      <c r="C24" s="5">
        <v>35.47</v>
      </c>
      <c r="D24" s="5">
        <v>-13.99</v>
      </c>
      <c r="E24" s="19"/>
      <c r="F24" s="28" t="s">
        <v>56</v>
      </c>
      <c r="G24" s="13">
        <v>-4992.9721466875199</v>
      </c>
      <c r="H24" s="28" t="s">
        <v>57</v>
      </c>
      <c r="I24" s="13">
        <v>-4992.9304556365096</v>
      </c>
      <c r="J24" s="28" t="s">
        <v>58</v>
      </c>
      <c r="K24" s="21">
        <v>-4414.3853985297201</v>
      </c>
      <c r="L24" s="19"/>
      <c r="M24" s="2">
        <v>17</v>
      </c>
      <c r="N24" s="15">
        <f t="shared" si="8"/>
        <v>26.161535077816563</v>
      </c>
      <c r="O24" s="15">
        <f>(I24-K24-K25)*627.50960803</f>
        <v>24.495864151740236</v>
      </c>
      <c r="P24" s="15">
        <f>(K24+K25-G24)*627.50960803</f>
        <v>1.6656709262190073</v>
      </c>
      <c r="Q24" s="19"/>
      <c r="R24" s="26">
        <f t="shared" si="11"/>
        <v>4.6815350778165623</v>
      </c>
      <c r="S24" s="16">
        <f t="shared" si="11"/>
        <v>10.974135848259763</v>
      </c>
      <c r="T24" s="16">
        <f t="shared" si="11"/>
        <v>15.655670926219008</v>
      </c>
      <c r="V24">
        <f t="shared" si="12"/>
        <v>21.794856041976544</v>
      </c>
      <c r="W24">
        <f t="shared" si="12"/>
        <v>30.939204534140863</v>
      </c>
      <c r="X24">
        <f t="shared" si="12"/>
        <v>111.90615386861336</v>
      </c>
    </row>
    <row r="25" spans="1:24" x14ac:dyDescent="0.2">
      <c r="A25" s="2"/>
      <c r="B25" s="5"/>
      <c r="C25" s="5"/>
      <c r="D25" s="5"/>
      <c r="E25" s="19"/>
      <c r="F25" s="28"/>
      <c r="G25" s="12"/>
      <c r="H25" s="28"/>
      <c r="I25" s="12"/>
      <c r="J25" s="28" t="s">
        <v>59</v>
      </c>
      <c r="K25" s="21">
        <v>-578.58409374278403</v>
      </c>
      <c r="L25" s="19"/>
      <c r="M25" s="2"/>
      <c r="N25" s="15"/>
      <c r="O25" s="15"/>
      <c r="P25" s="15"/>
      <c r="Q25" s="19"/>
      <c r="R25" s="26"/>
      <c r="S25" s="16"/>
      <c r="T25" s="16"/>
    </row>
    <row r="26" spans="1:24" x14ac:dyDescent="0.2">
      <c r="A26" s="2">
        <v>18</v>
      </c>
      <c r="B26" s="5">
        <v>25.34</v>
      </c>
      <c r="C26" s="5">
        <v>36.049999999999997</v>
      </c>
      <c r="D26" s="5">
        <v>-10.72</v>
      </c>
      <c r="E26" s="19"/>
      <c r="F26" s="28" t="s">
        <v>60</v>
      </c>
      <c r="G26" s="13">
        <v>-2716.9539355162601</v>
      </c>
      <c r="H26" s="28" t="s">
        <v>61</v>
      </c>
      <c r="I26" s="13">
        <v>-2716.9052555169201</v>
      </c>
      <c r="J26" s="28" t="s">
        <v>62</v>
      </c>
      <c r="K26" s="21">
        <v>-2138.3627354580799</v>
      </c>
      <c r="L26" s="19"/>
      <c r="M26" s="2">
        <v>18</v>
      </c>
      <c r="N26" s="15">
        <f>(I26-G26)*627.50960803</f>
        <v>30.547167304768024</v>
      </c>
      <c r="O26" s="15">
        <f>(I26-K26-K27)*627.50960803</f>
        <v>26.087886115969862</v>
      </c>
      <c r="P26" s="15">
        <f>(K26+K27-G26)*627.50960803</f>
        <v>4.459281188655484</v>
      </c>
      <c r="Q26" s="19"/>
      <c r="R26" s="26">
        <f>ABS(N26-B26)</f>
        <v>5.2071673047680243</v>
      </c>
      <c r="S26" s="16">
        <f>ABS(O26-C26)</f>
        <v>9.9621138840301349</v>
      </c>
      <c r="T26" s="16">
        <f>ABS(P26-D26)</f>
        <v>15.179281188655484</v>
      </c>
      <c r="V26">
        <f t="shared" si="12"/>
        <v>20.549200097742794</v>
      </c>
      <c r="W26">
        <f t="shared" si="12"/>
        <v>27.634157792039211</v>
      </c>
      <c r="X26">
        <f t="shared" si="12"/>
        <v>141.59777228223399</v>
      </c>
    </row>
    <row r="27" spans="1:24" x14ac:dyDescent="0.2">
      <c r="A27" s="2"/>
      <c r="B27" s="5"/>
      <c r="C27" s="5"/>
      <c r="D27" s="5"/>
      <c r="E27" s="19"/>
      <c r="F27" s="28"/>
      <c r="G27" s="12"/>
      <c r="H27" s="28"/>
      <c r="I27" s="12"/>
      <c r="J27" s="28" t="s">
        <v>59</v>
      </c>
      <c r="K27" s="21">
        <v>-578.58409374278403</v>
      </c>
      <c r="L27" s="19"/>
      <c r="M27" s="2"/>
      <c r="N27" s="15"/>
      <c r="O27" s="15"/>
      <c r="P27" s="15"/>
      <c r="Q27" s="19"/>
      <c r="R27" s="26"/>
      <c r="S27" s="16"/>
      <c r="T27" s="16"/>
    </row>
    <row r="28" spans="1:24" x14ac:dyDescent="0.2">
      <c r="A28" s="2">
        <v>19</v>
      </c>
      <c r="B28" s="5">
        <v>12.27</v>
      </c>
      <c r="C28" s="5">
        <v>35.81</v>
      </c>
      <c r="D28" s="5">
        <v>-23.54</v>
      </c>
      <c r="E28" s="19"/>
      <c r="F28" s="28" t="s">
        <v>63</v>
      </c>
      <c r="G28" s="13">
        <v>-4991.7111713925296</v>
      </c>
      <c r="H28" s="28" t="s">
        <v>64</v>
      </c>
      <c r="I28" s="13">
        <v>-4991.6919270367598</v>
      </c>
      <c r="J28" s="28" t="s">
        <v>65</v>
      </c>
      <c r="K28" s="21">
        <v>-4413.1476102933402</v>
      </c>
      <c r="L28" s="19"/>
      <c r="M28" s="2">
        <v>19</v>
      </c>
      <c r="N28" s="15">
        <f>(I28-G28)*627.50960803</f>
        <v>12.076018145923744</v>
      </c>
      <c r="O28" s="15">
        <f>(I28-K28-K29)*627.50960803</f>
        <v>24.960449279794815</v>
      </c>
      <c r="P28" s="15">
        <f>(K28+K29-G28)*627.50960803</f>
        <v>-12.884431133728391</v>
      </c>
      <c r="Q28" s="19"/>
      <c r="R28" s="26">
        <f>ABS(N28-B28)</f>
        <v>0.1939818540762559</v>
      </c>
      <c r="S28" s="16">
        <f>ABS(O28-C28)</f>
        <v>10.849550720205187</v>
      </c>
      <c r="T28" s="16">
        <f>ABS(P28-D28)</f>
        <v>10.655568866271608</v>
      </c>
      <c r="V28">
        <f t="shared" si="12"/>
        <v>1.5809442060004557</v>
      </c>
      <c r="W28">
        <f t="shared" si="12"/>
        <v>30.297544597054415</v>
      </c>
      <c r="X28">
        <f t="shared" si="12"/>
        <v>45.265798072521704</v>
      </c>
    </row>
    <row r="29" spans="1:24" x14ac:dyDescent="0.2">
      <c r="A29" s="2"/>
      <c r="B29" s="5"/>
      <c r="C29" s="5"/>
      <c r="D29" s="5"/>
      <c r="E29" s="19"/>
      <c r="F29" s="28"/>
      <c r="G29" s="12"/>
      <c r="H29" s="28"/>
      <c r="I29" s="12"/>
      <c r="J29" s="28" t="s">
        <v>59</v>
      </c>
      <c r="K29" s="21">
        <v>-578.58409374278403</v>
      </c>
      <c r="L29" s="19"/>
      <c r="M29" s="2"/>
      <c r="N29" s="15"/>
      <c r="O29" s="15"/>
      <c r="P29" s="15"/>
      <c r="Q29" s="19"/>
      <c r="R29" s="26"/>
      <c r="S29" s="16"/>
      <c r="T29" s="16"/>
    </row>
    <row r="30" spans="1:24" x14ac:dyDescent="0.2">
      <c r="A30" s="2">
        <v>20</v>
      </c>
      <c r="B30" s="5">
        <v>13.36</v>
      </c>
      <c r="C30" s="5">
        <v>37.72</v>
      </c>
      <c r="D30" s="5">
        <v>-24.36</v>
      </c>
      <c r="E30" s="19"/>
      <c r="F30" s="28" t="s">
        <v>66</v>
      </c>
      <c r="G30" s="13">
        <v>-2715.6841937787699</v>
      </c>
      <c r="H30" s="28" t="s">
        <v>67</v>
      </c>
      <c r="I30" s="13">
        <v>-2715.6666809544299</v>
      </c>
      <c r="J30" s="28" t="s">
        <v>68</v>
      </c>
      <c r="K30" s="21">
        <v>-2137.1248271099598</v>
      </c>
      <c r="L30" s="19"/>
      <c r="M30" s="2">
        <v>20</v>
      </c>
      <c r="N30" s="15">
        <f>(I30-G30)*627.50960803</f>
        <v>10.989465537075347</v>
      </c>
      <c r="O30" s="15">
        <f>(I30-K30-K29)*627.50960803</f>
        <v>26.505942034205898</v>
      </c>
      <c r="P30" s="15">
        <f>(K30+K31-G30)*627.50960803</f>
        <v>-15.51647649727323</v>
      </c>
      <c r="Q30" s="19"/>
      <c r="R30" s="26">
        <f>ABS(N30-B30)</f>
        <v>2.3705344629246525</v>
      </c>
      <c r="S30" s="16">
        <f>ABS(O30-C30)</f>
        <v>11.214057965794101</v>
      </c>
      <c r="T30" s="16">
        <f>ABS(P30-D30)</f>
        <v>8.8435235027267698</v>
      </c>
      <c r="V30">
        <f t="shared" si="12"/>
        <v>17.743521429076743</v>
      </c>
      <c r="W30">
        <f t="shared" si="12"/>
        <v>29.729740100196452</v>
      </c>
      <c r="X30">
        <f t="shared" si="12"/>
        <v>36.303462654871801</v>
      </c>
    </row>
    <row r="31" spans="1:24" x14ac:dyDescent="0.2">
      <c r="A31" s="2"/>
      <c r="B31" s="5"/>
      <c r="C31" s="5"/>
      <c r="D31" s="5"/>
      <c r="E31" s="19"/>
      <c r="F31" s="28"/>
      <c r="G31" s="12"/>
      <c r="H31" s="28"/>
      <c r="I31" s="12"/>
      <c r="J31" s="28" t="s">
        <v>59</v>
      </c>
      <c r="K31" s="21">
        <v>-578.58409374278403</v>
      </c>
      <c r="L31" s="19"/>
      <c r="M31" s="2"/>
      <c r="N31" s="15"/>
      <c r="O31" s="15"/>
      <c r="P31" s="15"/>
      <c r="Q31" s="19"/>
      <c r="R31" s="26"/>
      <c r="S31" s="16"/>
      <c r="T31" s="16"/>
    </row>
    <row r="32" spans="1:24" x14ac:dyDescent="0.2">
      <c r="A32" s="2">
        <v>21</v>
      </c>
      <c r="B32" s="5">
        <v>9.18</v>
      </c>
      <c r="C32" s="5">
        <v>9.1999999999999993</v>
      </c>
      <c r="D32" s="5">
        <v>-0.02</v>
      </c>
      <c r="E32" s="19"/>
      <c r="F32" s="28" t="s">
        <v>69</v>
      </c>
      <c r="G32" s="13">
        <v>-711.81304346237198</v>
      </c>
      <c r="H32" s="28" t="s">
        <v>70</v>
      </c>
      <c r="I32" s="13">
        <v>-711.79832518666001</v>
      </c>
      <c r="J32" s="28" t="s">
        <v>71</v>
      </c>
      <c r="K32" s="21">
        <v>-711.81304594210098</v>
      </c>
      <c r="L32" s="19"/>
      <c r="M32" s="2">
        <v>21</v>
      </c>
      <c r="N32" s="15">
        <f t="shared" ref="N32:N46" si="13">(I32-G32)*627.50960803</f>
        <v>9.2358594228962776</v>
      </c>
      <c r="O32" s="15">
        <f t="shared" ref="O32:O45" si="14">(I32-K32)*627.50960803</f>
        <v>9.2374154766723784</v>
      </c>
      <c r="P32" s="15">
        <f t="shared" ref="P32:P45" si="15">(K32-G32)*627.50960803</f>
        <v>-1.5560537761017455E-3</v>
      </c>
      <c r="Q32" s="19"/>
      <c r="R32" s="26">
        <f t="shared" ref="R32:R46" si="16">ABS(N32-B32)</f>
        <v>5.5859422896277877E-2</v>
      </c>
      <c r="S32" s="16">
        <f t="shared" ref="S32:S46" si="17">ABS(O32-C32)</f>
        <v>3.74154766723791E-2</v>
      </c>
      <c r="T32" s="16">
        <f t="shared" ref="T32:T46" si="18">ABS(P32-D32)</f>
        <v>1.8443946223898253E-2</v>
      </c>
      <c r="V32">
        <f t="shared" si="12"/>
        <v>0.60849044549322306</v>
      </c>
      <c r="W32">
        <f t="shared" si="12"/>
        <v>0.40668996383020767</v>
      </c>
      <c r="X32">
        <f t="shared" si="12"/>
        <v>92.219731119491271</v>
      </c>
    </row>
    <row r="33" spans="1:24" x14ac:dyDescent="0.2">
      <c r="A33" s="2">
        <v>22</v>
      </c>
      <c r="B33" s="5">
        <v>14.3</v>
      </c>
      <c r="C33" s="5">
        <v>29.05</v>
      </c>
      <c r="D33" s="5">
        <v>-14.75</v>
      </c>
      <c r="E33" s="19"/>
      <c r="F33" s="28" t="s">
        <v>72</v>
      </c>
      <c r="G33" s="13">
        <v>-962.26278914390798</v>
      </c>
      <c r="H33" s="28" t="s">
        <v>73</v>
      </c>
      <c r="I33" s="13">
        <v>-962.23775917846206</v>
      </c>
      <c r="J33" s="28" t="s">
        <v>74</v>
      </c>
      <c r="K33" s="21">
        <v>-962.28462774175</v>
      </c>
      <c r="L33" s="19"/>
      <c r="M33" s="2">
        <v>22</v>
      </c>
      <c r="N33" s="15">
        <f t="shared" si="13"/>
        <v>15.706543805976253</v>
      </c>
      <c r="O33" s="15">
        <f t="shared" si="14"/>
        <v>29.410473777747111</v>
      </c>
      <c r="P33" s="15">
        <f t="shared" si="15"/>
        <v>-13.703929971770858</v>
      </c>
      <c r="Q33" s="19"/>
      <c r="R33" s="26">
        <f t="shared" si="16"/>
        <v>1.4065438059762521</v>
      </c>
      <c r="S33" s="16">
        <f t="shared" si="17"/>
        <v>0.36047377774711009</v>
      </c>
      <c r="T33" s="16">
        <f t="shared" si="18"/>
        <v>1.046070028229142</v>
      </c>
      <c r="V33">
        <f t="shared" si="12"/>
        <v>9.8359706711626007</v>
      </c>
      <c r="W33">
        <f t="shared" si="12"/>
        <v>1.2408735894909124</v>
      </c>
      <c r="X33">
        <f t="shared" si="12"/>
        <v>7.0920001913840141</v>
      </c>
    </row>
    <row r="34" spans="1:24" x14ac:dyDescent="0.2">
      <c r="A34" s="2">
        <v>23</v>
      </c>
      <c r="B34" s="5">
        <v>30.71</v>
      </c>
      <c r="C34" s="5">
        <v>21.19</v>
      </c>
      <c r="D34" s="5">
        <v>9.52</v>
      </c>
      <c r="E34" s="19"/>
      <c r="F34" s="28" t="s">
        <v>75</v>
      </c>
      <c r="G34" s="13">
        <v>-1013.63475810762</v>
      </c>
      <c r="H34" s="28" t="s">
        <v>76</v>
      </c>
      <c r="I34" s="13">
        <v>-1013.5870745744</v>
      </c>
      <c r="J34" s="28" t="s">
        <v>77</v>
      </c>
      <c r="K34" s="21">
        <v>-1013.62602496676</v>
      </c>
      <c r="L34" s="19"/>
      <c r="M34" s="2">
        <v>23</v>
      </c>
      <c r="N34" s="15">
        <f t="shared" si="13"/>
        <v>29.921875240320215</v>
      </c>
      <c r="O34" s="15">
        <f t="shared" si="14"/>
        <v>24.441745442434041</v>
      </c>
      <c r="P34" s="15">
        <f t="shared" si="15"/>
        <v>5.4801297978861756</v>
      </c>
      <c r="Q34" s="19"/>
      <c r="R34" s="26">
        <f t="shared" si="16"/>
        <v>0.78812475967978557</v>
      </c>
      <c r="S34" s="16">
        <f t="shared" si="17"/>
        <v>3.2517454424340393</v>
      </c>
      <c r="T34" s="16">
        <f t="shared" si="18"/>
        <v>4.039870202113824</v>
      </c>
      <c r="V34">
        <f t="shared" si="12"/>
        <v>2.5663456844017762</v>
      </c>
      <c r="W34">
        <f t="shared" si="12"/>
        <v>15.345660417338552</v>
      </c>
      <c r="X34">
        <f t="shared" si="12"/>
        <v>42.435611366741846</v>
      </c>
    </row>
    <row r="35" spans="1:24" x14ac:dyDescent="0.2">
      <c r="A35" s="2">
        <v>24</v>
      </c>
      <c r="B35" s="5">
        <v>2.87</v>
      </c>
      <c r="C35" s="5">
        <v>16.96</v>
      </c>
      <c r="D35" s="5">
        <v>-14.1</v>
      </c>
      <c r="E35" s="19"/>
      <c r="F35" s="28" t="s">
        <v>78</v>
      </c>
      <c r="G35" s="13">
        <v>-2266.8151613618102</v>
      </c>
      <c r="H35" s="28" t="s">
        <v>79</v>
      </c>
      <c r="I35" s="13">
        <v>-2266.8125315155999</v>
      </c>
      <c r="J35" s="28" t="s">
        <v>80</v>
      </c>
      <c r="K35" s="21">
        <v>-2266.84680360231</v>
      </c>
      <c r="L35" s="19"/>
      <c r="M35" s="2">
        <v>24</v>
      </c>
      <c r="N35" s="15">
        <f t="shared" si="13"/>
        <v>1.6502537646116691</v>
      </c>
      <c r="O35" s="15">
        <f t="shared" si="14"/>
        <v>21.506063697880801</v>
      </c>
      <c r="P35" s="15">
        <f t="shared" si="15"/>
        <v>-19.855809933269132</v>
      </c>
      <c r="Q35" s="19"/>
      <c r="R35" s="26">
        <f t="shared" si="16"/>
        <v>1.219746235388331</v>
      </c>
      <c r="S35" s="16">
        <f t="shared" si="17"/>
        <v>4.5460636978808004</v>
      </c>
      <c r="T35" s="16">
        <f t="shared" si="18"/>
        <v>5.7558099332691324</v>
      </c>
      <c r="V35">
        <f t="shared" si="12"/>
        <v>42.499868828861707</v>
      </c>
      <c r="W35">
        <f t="shared" si="12"/>
        <v>26.804620860146226</v>
      </c>
      <c r="X35">
        <f t="shared" si="12"/>
        <v>40.82134704446193</v>
      </c>
    </row>
    <row r="36" spans="1:24" x14ac:dyDescent="0.2">
      <c r="A36" s="2">
        <v>25</v>
      </c>
      <c r="B36" s="5">
        <v>2.66</v>
      </c>
      <c r="C36" s="5">
        <v>12.01</v>
      </c>
      <c r="D36" s="5">
        <v>-9.35</v>
      </c>
      <c r="E36" s="19"/>
      <c r="F36" s="28" t="s">
        <v>81</v>
      </c>
      <c r="G36" s="13">
        <v>-2193.0680984738201</v>
      </c>
      <c r="H36" s="28" t="s">
        <v>82</v>
      </c>
      <c r="I36" s="13">
        <v>-2193.0653230089401</v>
      </c>
      <c r="J36" s="28" t="s">
        <v>83</v>
      </c>
      <c r="K36" s="21">
        <v>-2193.0921975842998</v>
      </c>
      <c r="L36" s="19"/>
      <c r="M36" s="2">
        <v>25</v>
      </c>
      <c r="N36" s="15">
        <f t="shared" si="13"/>
        <v>1.7416308789247648</v>
      </c>
      <c r="O36" s="15">
        <f t="shared" si="14"/>
        <v>16.86405424991948</v>
      </c>
      <c r="P36" s="15">
        <f t="shared" si="15"/>
        <v>-15.122423370994714</v>
      </c>
      <c r="Q36" s="19"/>
      <c r="R36" s="26">
        <f t="shared" si="16"/>
        <v>0.91836912107523538</v>
      </c>
      <c r="S36" s="16">
        <f t="shared" si="17"/>
        <v>4.8540542499194803</v>
      </c>
      <c r="T36" s="16">
        <f t="shared" si="18"/>
        <v>5.7724233709947139</v>
      </c>
      <c r="V36">
        <f t="shared" si="12"/>
        <v>34.525154927640429</v>
      </c>
      <c r="W36">
        <f t="shared" si="12"/>
        <v>40.416771439795838</v>
      </c>
      <c r="X36">
        <f t="shared" si="12"/>
        <v>61.737148352884638</v>
      </c>
    </row>
    <row r="37" spans="1:24" x14ac:dyDescent="0.2">
      <c r="A37" s="2">
        <v>26</v>
      </c>
      <c r="B37" s="5">
        <v>25.39</v>
      </c>
      <c r="C37" s="5">
        <v>0.19</v>
      </c>
      <c r="D37" s="5">
        <v>25.2</v>
      </c>
      <c r="E37" s="19"/>
      <c r="F37" s="28" t="s">
        <v>84</v>
      </c>
      <c r="G37" s="13">
        <v>-1127.9156630708701</v>
      </c>
      <c r="H37" s="28" t="s">
        <v>85</v>
      </c>
      <c r="I37" s="13">
        <v>-1127.87322806372</v>
      </c>
      <c r="J37" s="28" t="s">
        <v>86</v>
      </c>
      <c r="K37" s="21">
        <v>-1127.8734479597299</v>
      </c>
      <c r="L37" s="19"/>
      <c r="M37" s="2">
        <v>26</v>
      </c>
      <c r="N37" s="15">
        <f t="shared" si="13"/>
        <v>26.628374703485157</v>
      </c>
      <c r="O37" s="15">
        <f t="shared" si="14"/>
        <v>0.13798685895882382</v>
      </c>
      <c r="P37" s="15">
        <f t="shared" si="15"/>
        <v>26.490387844526332</v>
      </c>
      <c r="Q37" s="19"/>
      <c r="R37" s="26">
        <f t="shared" si="16"/>
        <v>1.2383747034851567</v>
      </c>
      <c r="S37" s="16">
        <f t="shared" si="17"/>
        <v>5.2013141041176186E-2</v>
      </c>
      <c r="T37" s="16">
        <f t="shared" si="18"/>
        <v>1.2903878445263324</v>
      </c>
      <c r="V37">
        <f t="shared" si="12"/>
        <v>4.8774111992325979</v>
      </c>
      <c r="W37">
        <f t="shared" si="12"/>
        <v>27.375337390092731</v>
      </c>
      <c r="X37">
        <f t="shared" si="12"/>
        <v>5.1205866846283037</v>
      </c>
    </row>
    <row r="38" spans="1:24" x14ac:dyDescent="0.2">
      <c r="A38" s="2">
        <v>27</v>
      </c>
      <c r="B38" s="5">
        <v>13.76</v>
      </c>
      <c r="C38" s="5">
        <v>2.39</v>
      </c>
      <c r="D38" s="5">
        <v>11.37</v>
      </c>
      <c r="E38" s="19"/>
      <c r="F38" s="28" t="s">
        <v>87</v>
      </c>
      <c r="G38" s="13">
        <v>-1209.85914505503</v>
      </c>
      <c r="H38" s="28" t="s">
        <v>88</v>
      </c>
      <c r="I38" s="13">
        <v>-1209.8382746462701</v>
      </c>
      <c r="J38" s="28" t="s">
        <v>89</v>
      </c>
      <c r="K38" s="21">
        <v>-1209.8411984187001</v>
      </c>
      <c r="L38" s="19"/>
      <c r="M38" s="2">
        <v>27</v>
      </c>
      <c r="N38" s="15">
        <f t="shared" si="13"/>
        <v>13.096382020380325</v>
      </c>
      <c r="O38" s="15">
        <f t="shared" si="14"/>
        <v>1.8346952915148584</v>
      </c>
      <c r="P38" s="15">
        <f t="shared" si="15"/>
        <v>11.261686728865467</v>
      </c>
      <c r="Q38" s="19"/>
      <c r="R38" s="26">
        <f t="shared" si="16"/>
        <v>0.66361797961967461</v>
      </c>
      <c r="S38" s="16">
        <f t="shared" si="17"/>
        <v>0.55530470848514168</v>
      </c>
      <c r="T38" s="16">
        <f t="shared" si="18"/>
        <v>0.10831327113453249</v>
      </c>
      <c r="V38">
        <f t="shared" si="12"/>
        <v>4.8228050844453101</v>
      </c>
      <c r="W38">
        <f t="shared" si="12"/>
        <v>23.234506631177474</v>
      </c>
      <c r="X38">
        <f t="shared" si="12"/>
        <v>0.95262331692640723</v>
      </c>
    </row>
    <row r="39" spans="1:24" x14ac:dyDescent="0.2">
      <c r="A39" s="2">
        <v>28</v>
      </c>
      <c r="B39" s="5">
        <v>29.06</v>
      </c>
      <c r="C39" s="5">
        <v>16.63</v>
      </c>
      <c r="D39" s="5">
        <v>12.43</v>
      </c>
      <c r="E39" s="19"/>
      <c r="F39" s="28" t="s">
        <v>90</v>
      </c>
      <c r="G39" s="13">
        <v>-1655.7537771566001</v>
      </c>
      <c r="H39" s="28" t="s">
        <v>91</v>
      </c>
      <c r="I39" s="13">
        <v>-1655.7098554270999</v>
      </c>
      <c r="J39" s="28" t="s">
        <v>92</v>
      </c>
      <c r="K39" s="21">
        <v>-1655.7341274233499</v>
      </c>
      <c r="L39" s="19"/>
      <c r="M39" s="2">
        <v>28</v>
      </c>
      <c r="N39" s="15">
        <f t="shared" si="13"/>
        <v>27.561307262669011</v>
      </c>
      <c r="O39" s="15">
        <f t="shared" si="14"/>
        <v>15.230910852965691</v>
      </c>
      <c r="P39" s="15">
        <f t="shared" si="15"/>
        <v>12.330396409703322</v>
      </c>
      <c r="Q39" s="19"/>
      <c r="R39" s="26">
        <f t="shared" si="16"/>
        <v>1.4986927373309875</v>
      </c>
      <c r="S39" s="16">
        <f t="shared" si="17"/>
        <v>1.3990891470343083</v>
      </c>
      <c r="T39" s="16">
        <f t="shared" si="18"/>
        <v>9.9603590296677424E-2</v>
      </c>
      <c r="V39">
        <f t="shared" si="12"/>
        <v>5.1572358476634124</v>
      </c>
      <c r="W39">
        <f t="shared" si="12"/>
        <v>8.4130435780776214</v>
      </c>
      <c r="X39">
        <f t="shared" si="12"/>
        <v>0.80131609249137115</v>
      </c>
    </row>
    <row r="40" spans="1:24" x14ac:dyDescent="0.2">
      <c r="A40" s="2">
        <v>29</v>
      </c>
      <c r="B40" s="5">
        <v>14.95</v>
      </c>
      <c r="C40" s="5">
        <v>30.89</v>
      </c>
      <c r="D40" s="5">
        <v>-15.93</v>
      </c>
      <c r="E40" s="19"/>
      <c r="F40" s="28" t="s">
        <v>93</v>
      </c>
      <c r="G40" s="13">
        <v>-1656.9218748387</v>
      </c>
      <c r="H40" s="28" t="s">
        <v>94</v>
      </c>
      <c r="I40" s="13">
        <v>-1656.9019116306299</v>
      </c>
      <c r="J40" s="28" t="s">
        <v>95</v>
      </c>
      <c r="K40" s="21">
        <v>-1656.9461518174001</v>
      </c>
      <c r="L40" s="19"/>
      <c r="M40" s="2">
        <v>29</v>
      </c>
      <c r="N40" s="15">
        <f t="shared" si="13"/>
        <v>12.527104871068877</v>
      </c>
      <c r="O40" s="15">
        <f t="shared" si="14"/>
        <v>27.761142259304034</v>
      </c>
      <c r="P40" s="15">
        <f t="shared" si="15"/>
        <v>-15.234037388235155</v>
      </c>
      <c r="Q40" s="19"/>
      <c r="R40" s="26">
        <f t="shared" si="16"/>
        <v>2.4228951289311222</v>
      </c>
      <c r="S40" s="16">
        <f t="shared" si="17"/>
        <v>3.1288577406959668</v>
      </c>
      <c r="T40" s="16">
        <f t="shared" si="18"/>
        <v>0.69596261176484475</v>
      </c>
      <c r="V40">
        <f t="shared" si="12"/>
        <v>16.206656380810184</v>
      </c>
      <c r="W40">
        <f t="shared" si="12"/>
        <v>10.12903120976357</v>
      </c>
      <c r="X40">
        <f t="shared" si="12"/>
        <v>4.3688801742928103</v>
      </c>
    </row>
    <row r="41" spans="1:24" x14ac:dyDescent="0.2">
      <c r="A41" s="2">
        <v>30</v>
      </c>
      <c r="B41" s="5">
        <v>9.8800000000000008</v>
      </c>
      <c r="C41" s="5">
        <v>17.22</v>
      </c>
      <c r="D41" s="5">
        <v>-7.34</v>
      </c>
      <c r="E41" s="19"/>
      <c r="F41" s="28" t="s">
        <v>96</v>
      </c>
      <c r="G41" s="13">
        <v>-1063.66540206984</v>
      </c>
      <c r="H41" s="28" t="s">
        <v>97</v>
      </c>
      <c r="I41" s="13">
        <v>-1063.65018217275</v>
      </c>
      <c r="J41" s="28" t="s">
        <v>98</v>
      </c>
      <c r="K41" s="21">
        <v>-1063.67820362932</v>
      </c>
      <c r="L41" s="19"/>
      <c r="M41" s="2">
        <v>30</v>
      </c>
      <c r="N41" s="15">
        <f t="shared" si="13"/>
        <v>9.5506316571976413</v>
      </c>
      <c r="O41" s="15">
        <f t="shared" si="14"/>
        <v>17.583733228707356</v>
      </c>
      <c r="P41" s="15">
        <f t="shared" si="15"/>
        <v>-8.0331015715097163</v>
      </c>
      <c r="Q41" s="19"/>
      <c r="R41" s="26">
        <f t="shared" si="16"/>
        <v>0.32936834280235949</v>
      </c>
      <c r="S41" s="16">
        <f t="shared" si="17"/>
        <v>0.36373322870735691</v>
      </c>
      <c r="T41" s="16">
        <f t="shared" si="18"/>
        <v>0.69310157150971641</v>
      </c>
      <c r="V41">
        <f t="shared" si="12"/>
        <v>3.3336876801858248</v>
      </c>
      <c r="W41">
        <f t="shared" si="12"/>
        <v>2.1122719437128743</v>
      </c>
      <c r="X41">
        <f t="shared" si="12"/>
        <v>9.4428007017672542</v>
      </c>
    </row>
    <row r="42" spans="1:24" x14ac:dyDescent="0.2">
      <c r="A42" s="2">
        <v>31</v>
      </c>
      <c r="B42" s="5">
        <v>3.25</v>
      </c>
      <c r="C42" s="5">
        <v>13.34</v>
      </c>
      <c r="D42" s="5">
        <v>-10.08</v>
      </c>
      <c r="E42" s="19"/>
      <c r="F42" s="28" t="s">
        <v>99</v>
      </c>
      <c r="G42" s="13">
        <v>-1063.66540206984</v>
      </c>
      <c r="H42" s="28" t="s">
        <v>100</v>
      </c>
      <c r="I42" s="13">
        <v>-1063.6591511208001</v>
      </c>
      <c r="J42" s="28" t="s">
        <v>101</v>
      </c>
      <c r="K42" s="21">
        <v>-1063.6762362212601</v>
      </c>
      <c r="L42" s="19"/>
      <c r="M42" s="2">
        <v>31</v>
      </c>
      <c r="N42" s="15">
        <f t="shared" si="13"/>
        <v>3.9225305818401441</v>
      </c>
      <c r="O42" s="15">
        <f t="shared" si="14"/>
        <v>10.72106469281286</v>
      </c>
      <c r="P42" s="15">
        <f t="shared" si="15"/>
        <v>-6.7985341109727155</v>
      </c>
      <c r="Q42" s="19"/>
      <c r="R42" s="26">
        <f t="shared" si="16"/>
        <v>0.67253058184014414</v>
      </c>
      <c r="S42" s="16">
        <f t="shared" si="17"/>
        <v>2.6189353071871402</v>
      </c>
      <c r="T42" s="16">
        <f t="shared" si="18"/>
        <v>3.2814658890272845</v>
      </c>
      <c r="V42">
        <f t="shared" si="12"/>
        <v>20.693248672004437</v>
      </c>
      <c r="W42">
        <f t="shared" si="12"/>
        <v>19.632198704551275</v>
      </c>
      <c r="X42">
        <f t="shared" si="12"/>
        <v>32.554225089556397</v>
      </c>
    </row>
    <row r="43" spans="1:24" x14ac:dyDescent="0.2">
      <c r="A43" s="2">
        <v>32</v>
      </c>
      <c r="B43" s="5">
        <v>19.16</v>
      </c>
      <c r="C43" s="5">
        <v>64.569999999999993</v>
      </c>
      <c r="D43" s="5">
        <v>-45.4</v>
      </c>
      <c r="E43" s="19"/>
      <c r="F43" s="28" t="s">
        <v>102</v>
      </c>
      <c r="G43" s="13">
        <v>-998.35069147223396</v>
      </c>
      <c r="H43" s="28" t="s">
        <v>103</v>
      </c>
      <c r="I43" s="13">
        <v>-998.31462927546204</v>
      </c>
      <c r="J43" s="28" t="s">
        <v>104</v>
      </c>
      <c r="K43" s="21">
        <v>-998.41920594389001</v>
      </c>
      <c r="L43" s="19"/>
      <c r="M43" s="2">
        <v>32</v>
      </c>
      <c r="N43" s="15">
        <f t="shared" si="13"/>
        <v>22.629374961049862</v>
      </c>
      <c r="O43" s="15">
        <f t="shared" si="14"/>
        <v>65.622864214316834</v>
      </c>
      <c r="P43" s="15">
        <f t="shared" si="15"/>
        <v>-42.993489253266972</v>
      </c>
      <c r="Q43" s="19"/>
      <c r="R43" s="26">
        <f t="shared" si="16"/>
        <v>3.4693749610498621</v>
      </c>
      <c r="S43" s="16">
        <f t="shared" si="17"/>
        <v>1.0528642143168412</v>
      </c>
      <c r="T43" s="16">
        <f t="shared" si="18"/>
        <v>2.4065107467330265</v>
      </c>
      <c r="V43">
        <f t="shared" si="12"/>
        <v>18.107384974164205</v>
      </c>
      <c r="W43">
        <f t="shared" si="12"/>
        <v>1.6305779995614702</v>
      </c>
      <c r="X43">
        <f t="shared" si="12"/>
        <v>5.3006844641696613</v>
      </c>
    </row>
    <row r="44" spans="1:24" x14ac:dyDescent="0.2">
      <c r="A44" s="2">
        <v>33</v>
      </c>
      <c r="B44" s="5">
        <v>1.26</v>
      </c>
      <c r="C44" s="5">
        <v>7.83</v>
      </c>
      <c r="D44" s="5">
        <v>-6.57</v>
      </c>
      <c r="E44" s="19"/>
      <c r="F44" s="28" t="s">
        <v>105</v>
      </c>
      <c r="G44" s="13">
        <v>-273.076122138801</v>
      </c>
      <c r="H44" s="28" t="s">
        <v>106</v>
      </c>
      <c r="I44" s="13">
        <v>-273.07420286617202</v>
      </c>
      <c r="J44" s="28" t="s">
        <v>107</v>
      </c>
      <c r="K44" s="21">
        <v>-273.092965654556</v>
      </c>
      <c r="L44" s="19"/>
      <c r="M44" s="2">
        <v>33</v>
      </c>
      <c r="N44" s="15">
        <f t="shared" si="13"/>
        <v>1.2043620151149617</v>
      </c>
      <c r="O44" s="15">
        <f t="shared" si="14"/>
        <v>11.773829984381711</v>
      </c>
      <c r="P44" s="15">
        <f t="shared" si="15"/>
        <v>-10.56946796926675</v>
      </c>
      <c r="Q44" s="19"/>
      <c r="R44" s="26">
        <f t="shared" si="16"/>
        <v>5.563798488503835E-2</v>
      </c>
      <c r="S44" s="16">
        <f t="shared" si="17"/>
        <v>3.9438299843817113</v>
      </c>
      <c r="T44" s="16">
        <f t="shared" si="18"/>
        <v>3.9994679692667496</v>
      </c>
      <c r="V44">
        <f t="shared" si="12"/>
        <v>4.4157130861141551</v>
      </c>
      <c r="W44">
        <f t="shared" si="12"/>
        <v>50.368199034249187</v>
      </c>
      <c r="X44">
        <f t="shared" si="12"/>
        <v>60.874702728565445</v>
      </c>
    </row>
    <row r="45" spans="1:24" x14ac:dyDescent="0.2">
      <c r="A45" s="2">
        <v>34</v>
      </c>
      <c r="B45" s="5">
        <v>29.15</v>
      </c>
      <c r="C45" s="5">
        <v>2.91</v>
      </c>
      <c r="D45" s="5">
        <v>26.24</v>
      </c>
      <c r="E45" s="19"/>
      <c r="F45" s="28" t="s">
        <v>108</v>
      </c>
      <c r="G45" s="13">
        <v>-862.03603298799203</v>
      </c>
      <c r="H45" s="28" t="s">
        <v>109</v>
      </c>
      <c r="I45" s="13">
        <v>-861.99500928974203</v>
      </c>
      <c r="J45" s="28" t="s">
        <v>110</v>
      </c>
      <c r="K45" s="21">
        <v>-862.00244076911201</v>
      </c>
      <c r="L45" s="19"/>
      <c r="M45" s="2">
        <v>34</v>
      </c>
      <c r="N45" s="15">
        <f t="shared" si="13"/>
        <v>25.742764808799098</v>
      </c>
      <c r="O45" s="15">
        <f t="shared" si="14"/>
        <v>4.6633247065417649</v>
      </c>
      <c r="P45" s="15">
        <f t="shared" si="15"/>
        <v>21.079440102257333</v>
      </c>
      <c r="Q45" s="19"/>
      <c r="R45" s="26">
        <f t="shared" si="16"/>
        <v>3.4072351912009005</v>
      </c>
      <c r="S45" s="16">
        <f t="shared" si="17"/>
        <v>1.7533247065417648</v>
      </c>
      <c r="T45" s="16">
        <f t="shared" si="18"/>
        <v>5.1605598977426652</v>
      </c>
      <c r="V45">
        <f t="shared" si="12"/>
        <v>11.68862844322779</v>
      </c>
      <c r="W45">
        <f t="shared" si="12"/>
        <v>60.251708128582983</v>
      </c>
      <c r="X45">
        <f t="shared" si="12"/>
        <v>19.66676790298272</v>
      </c>
    </row>
    <row r="46" spans="1:24" x14ac:dyDescent="0.2">
      <c r="A46" s="2">
        <v>35</v>
      </c>
      <c r="B46" s="5">
        <v>18.309999999999999</v>
      </c>
      <c r="C46" s="5">
        <v>-1.41</v>
      </c>
      <c r="D46" s="5">
        <v>19.72</v>
      </c>
      <c r="E46" s="19"/>
      <c r="F46" s="28" t="s">
        <v>110</v>
      </c>
      <c r="G46" s="13">
        <v>-862.00244076911201</v>
      </c>
      <c r="H46" s="28" t="s">
        <v>111</v>
      </c>
      <c r="I46" s="13">
        <v>-861.97758047449702</v>
      </c>
      <c r="J46" s="28" t="s">
        <v>112</v>
      </c>
      <c r="K46" s="21">
        <v>-821.52861127516201</v>
      </c>
      <c r="L46" s="19"/>
      <c r="M46" s="2">
        <v>35</v>
      </c>
      <c r="N46" s="15">
        <f t="shared" si="13"/>
        <v>15.600073729366358</v>
      </c>
      <c r="O46" s="15">
        <f>(I46-K46-K47)*627.50960803</f>
        <v>-3.4646917637934846</v>
      </c>
      <c r="P46" s="15">
        <f>(K46+K47-G46)*627.50960803</f>
        <v>19.064765493142009</v>
      </c>
      <c r="Q46" s="19"/>
      <c r="R46" s="26">
        <f t="shared" si="16"/>
        <v>2.7099262706336411</v>
      </c>
      <c r="S46" s="16">
        <f t="shared" si="17"/>
        <v>2.0546917637934845</v>
      </c>
      <c r="T46" s="16">
        <f t="shared" si="18"/>
        <v>0.65523450685799034</v>
      </c>
      <c r="V46">
        <f t="shared" si="12"/>
        <v>14.800252706901373</v>
      </c>
      <c r="W46">
        <f t="shared" si="12"/>
        <v>145.72282012719748</v>
      </c>
      <c r="X46">
        <f t="shared" si="12"/>
        <v>3.3226901970486327</v>
      </c>
    </row>
    <row r="47" spans="1:24" x14ac:dyDescent="0.2">
      <c r="F47" s="4"/>
      <c r="G47" s="30"/>
      <c r="H47" s="4"/>
      <c r="I47" s="4"/>
      <c r="J47" s="28" t="s">
        <v>113</v>
      </c>
      <c r="K47" s="13">
        <v>-40.443447862737997</v>
      </c>
      <c r="L47" s="8"/>
      <c r="N47" s="2"/>
      <c r="Q47" s="7"/>
      <c r="R47" s="27"/>
    </row>
    <row r="48" spans="1:24" x14ac:dyDescent="0.2">
      <c r="K48" s="6"/>
      <c r="N48" s="2"/>
    </row>
    <row r="49" spans="7:22" ht="19" x14ac:dyDescent="0.25">
      <c r="G49" s="6"/>
      <c r="I49" s="6"/>
      <c r="K49" s="6"/>
      <c r="N49" s="2"/>
      <c r="Q49" s="70" t="s">
        <v>1</v>
      </c>
      <c r="R49" s="5">
        <f>AVERAGE(R7:R46,R7:S46,T7:T46)</f>
        <v>2.5695171149171014</v>
      </c>
      <c r="U49" s="23" t="s">
        <v>152</v>
      </c>
      <c r="V49" s="5">
        <f>AVERAGE(V7:X46)</f>
        <v>30.966964095053143</v>
      </c>
    </row>
    <row r="50" spans="7:22" ht="19" x14ac:dyDescent="0.25">
      <c r="Q50" s="23" t="s">
        <v>114</v>
      </c>
      <c r="R50" s="5">
        <f>MAX(R7:R46,R7:S46,T7:T46)</f>
        <v>15.655670926219008</v>
      </c>
      <c r="U50" s="23" t="s">
        <v>114</v>
      </c>
      <c r="V50" s="5">
        <f>MAX(V7:X46)</f>
        <v>548.29193168251652</v>
      </c>
    </row>
    <row r="51" spans="7:22" ht="19" x14ac:dyDescent="0.25">
      <c r="Q51" s="23" t="s">
        <v>151</v>
      </c>
      <c r="R51" s="5">
        <f>STDEV(R7:R46,R7:S46,T7:T46)</f>
        <v>2.9098315740416019</v>
      </c>
      <c r="U51" s="23" t="s">
        <v>151</v>
      </c>
      <c r="V51" s="5">
        <f>STDEV(V7:X46)</f>
        <v>66.899695159582137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3E4EA-B98A-D943-9ABA-95D7F6D2BFE7}">
  <dimension ref="A1:X51"/>
  <sheetViews>
    <sheetView zoomScale="106" workbookViewId="0">
      <selection activeCell="R51" sqref="R51"/>
    </sheetView>
  </sheetViews>
  <sheetFormatPr baseColWidth="10" defaultRowHeight="16" x14ac:dyDescent="0.2"/>
  <cols>
    <col min="7" max="7" width="20" customWidth="1"/>
    <col min="9" max="9" width="20.33203125" customWidth="1"/>
    <col min="11" max="11" width="19.33203125" customWidth="1"/>
    <col min="17" max="17" width="18.33203125" customWidth="1"/>
    <col min="22" max="22" width="12.83203125" customWidth="1"/>
    <col min="23" max="23" width="12.5" customWidth="1"/>
    <col min="24" max="24" width="15.5" customWidth="1"/>
  </cols>
  <sheetData>
    <row r="1" spans="1:24" ht="26" x14ac:dyDescent="0.3">
      <c r="A1" s="41" t="s">
        <v>0</v>
      </c>
      <c r="B1" s="41"/>
      <c r="C1" s="42" t="s">
        <v>146</v>
      </c>
      <c r="D1" s="42"/>
      <c r="E1" s="42"/>
      <c r="F1" s="43"/>
      <c r="G1" s="44"/>
      <c r="H1" s="42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1"/>
      <c r="W1" s="1"/>
      <c r="X1" s="1"/>
    </row>
    <row r="2" spans="1:24" ht="19" x14ac:dyDescent="0.25">
      <c r="A2" s="44"/>
      <c r="B2" s="44"/>
      <c r="C2" s="42" t="s">
        <v>147</v>
      </c>
      <c r="D2" s="42"/>
      <c r="E2" s="42"/>
      <c r="F2" s="42" t="s">
        <v>120</v>
      </c>
      <c r="G2" s="42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1"/>
      <c r="W2" s="1"/>
      <c r="X2" s="1"/>
    </row>
    <row r="3" spans="1:24" ht="19" x14ac:dyDescent="0.25">
      <c r="A3" s="45" t="s">
        <v>148</v>
      </c>
      <c r="B3" s="45"/>
      <c r="C3" s="45"/>
      <c r="D3" s="45"/>
      <c r="E3" s="46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17"/>
      <c r="W3" s="17"/>
      <c r="X3" s="17"/>
    </row>
    <row r="4" spans="1:24" ht="19" x14ac:dyDescent="0.25">
      <c r="A4" s="45"/>
      <c r="B4" s="45"/>
      <c r="C4" s="45"/>
      <c r="D4" s="45"/>
      <c r="E4" s="46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17"/>
      <c r="W4" s="17"/>
      <c r="X4" s="17"/>
    </row>
    <row r="5" spans="1:24" ht="19" x14ac:dyDescent="0.25">
      <c r="A5" s="45" t="s">
        <v>121</v>
      </c>
      <c r="B5" s="45"/>
      <c r="C5" s="45"/>
      <c r="D5" s="43"/>
      <c r="E5" s="43"/>
      <c r="F5" s="45" t="s">
        <v>149</v>
      </c>
      <c r="G5" s="45"/>
      <c r="H5" s="45"/>
      <c r="I5" s="45"/>
      <c r="J5" s="45"/>
      <c r="K5" s="43"/>
      <c r="L5" s="43"/>
      <c r="M5" s="45" t="s">
        <v>150</v>
      </c>
      <c r="N5" s="45"/>
      <c r="O5" s="45"/>
      <c r="P5" s="45"/>
      <c r="Q5" s="45"/>
      <c r="R5" s="47" t="s">
        <v>117</v>
      </c>
      <c r="S5" s="43"/>
      <c r="T5" s="43"/>
      <c r="U5" s="43"/>
      <c r="V5" s="18" t="s">
        <v>154</v>
      </c>
      <c r="W5" s="1"/>
      <c r="X5" s="1"/>
    </row>
    <row r="6" spans="1:24" x14ac:dyDescent="0.2">
      <c r="A6" s="48" t="s">
        <v>2</v>
      </c>
      <c r="B6" s="48" t="s">
        <v>3</v>
      </c>
      <c r="C6" s="44" t="s">
        <v>4</v>
      </c>
      <c r="D6" s="44" t="s">
        <v>5</v>
      </c>
      <c r="E6" s="49"/>
      <c r="F6" s="50" t="s">
        <v>6</v>
      </c>
      <c r="G6" s="51"/>
      <c r="H6" s="48" t="s">
        <v>7</v>
      </c>
      <c r="I6" s="51"/>
      <c r="J6" s="48" t="s">
        <v>8</v>
      </c>
      <c r="K6" s="51"/>
      <c r="L6" s="49"/>
      <c r="M6" s="48" t="s">
        <v>2</v>
      </c>
      <c r="N6" s="48" t="s">
        <v>3</v>
      </c>
      <c r="O6" s="48" t="s">
        <v>4</v>
      </c>
      <c r="P6" s="48" t="s">
        <v>5</v>
      </c>
      <c r="Q6" s="49"/>
      <c r="R6" s="50" t="s">
        <v>3</v>
      </c>
      <c r="S6" s="48" t="s">
        <v>4</v>
      </c>
      <c r="T6" s="48" t="s">
        <v>5</v>
      </c>
      <c r="U6" s="52"/>
      <c r="V6" s="10" t="s">
        <v>3</v>
      </c>
      <c r="W6" s="2" t="s">
        <v>4</v>
      </c>
      <c r="X6" s="2" t="s">
        <v>5</v>
      </c>
    </row>
    <row r="7" spans="1:24" x14ac:dyDescent="0.2">
      <c r="A7" s="48">
        <v>1</v>
      </c>
      <c r="B7" s="53">
        <v>26.03</v>
      </c>
      <c r="C7" s="53">
        <v>15.4</v>
      </c>
      <c r="D7" s="53">
        <v>10.63</v>
      </c>
      <c r="E7" s="54"/>
      <c r="F7" s="50" t="s">
        <v>9</v>
      </c>
      <c r="G7" s="6">
        <v>-1861.5089852024901</v>
      </c>
      <c r="H7" s="50" t="s">
        <v>10</v>
      </c>
      <c r="I7" s="6">
        <v>-1861.46488884982</v>
      </c>
      <c r="J7" s="50" t="s">
        <v>11</v>
      </c>
      <c r="K7" s="6">
        <v>-1861.4910365241301</v>
      </c>
      <c r="L7" s="54"/>
      <c r="M7" s="48">
        <v>1</v>
      </c>
      <c r="N7" s="15">
        <f t="shared" ref="N7:N16" si="0">(I7-G7)*627.50960803</f>
        <v>27.670884979546425</v>
      </c>
      <c r="O7" s="15">
        <f t="shared" ref="O7:O15" si="1">(I7-K7)*627.50960803</f>
        <v>16.40791685722424</v>
      </c>
      <c r="P7" s="15">
        <f t="shared" ref="P7:P15" si="2">(K7-G7)*627.50960803</f>
        <v>11.262968122322185</v>
      </c>
      <c r="Q7" s="19"/>
      <c r="R7" s="26">
        <f t="shared" ref="R7:T16" si="3">ABS(N7-B7)</f>
        <v>1.6408849795464242</v>
      </c>
      <c r="S7" s="16">
        <f t="shared" si="3"/>
        <v>1.0079168572242398</v>
      </c>
      <c r="T7" s="16">
        <f t="shared" si="3"/>
        <v>0.63296812232218436</v>
      </c>
      <c r="U7" s="49"/>
      <c r="V7">
        <f>ABS(R7/B7)*100</f>
        <v>6.3038224339086595</v>
      </c>
      <c r="W7">
        <f t="shared" ref="W7:X16" si="4">ABS(S7/C7)*100</f>
        <v>6.544914657300259</v>
      </c>
      <c r="X7">
        <f t="shared" si="4"/>
        <v>5.9545448948465127</v>
      </c>
    </row>
    <row r="8" spans="1:24" x14ac:dyDescent="0.2">
      <c r="A8" s="48">
        <v>2</v>
      </c>
      <c r="B8" s="53">
        <v>5.58</v>
      </c>
      <c r="C8" s="53">
        <v>22.11</v>
      </c>
      <c r="D8" s="53">
        <v>-16.53</v>
      </c>
      <c r="E8" s="54"/>
      <c r="F8" s="50" t="s">
        <v>12</v>
      </c>
      <c r="G8" s="6">
        <v>-1691.7733076530301</v>
      </c>
      <c r="H8" s="50" t="s">
        <v>13</v>
      </c>
      <c r="I8" s="6">
        <v>-1691.76197164674</v>
      </c>
      <c r="J8" s="50" t="s">
        <v>14</v>
      </c>
      <c r="K8" s="6">
        <v>-1691.79897799847</v>
      </c>
      <c r="L8" s="54"/>
      <c r="M8" s="48">
        <v>2</v>
      </c>
      <c r="N8" s="15">
        <f t="shared" si="0"/>
        <v>7.1134528637223697</v>
      </c>
      <c r="O8" s="15">
        <f t="shared" si="1"/>
        <v>23.221841268739155</v>
      </c>
      <c r="P8" s="15">
        <f t="shared" si="2"/>
        <v>-16.108388405016782</v>
      </c>
      <c r="Q8" s="19"/>
      <c r="R8" s="26">
        <f t="shared" si="3"/>
        <v>1.5334528637223697</v>
      </c>
      <c r="S8" s="16">
        <f t="shared" si="3"/>
        <v>1.1118412687391555</v>
      </c>
      <c r="T8" s="16">
        <f t="shared" si="3"/>
        <v>0.42161159498321865</v>
      </c>
      <c r="U8" s="49"/>
      <c r="V8">
        <f t="shared" ref="V8:V16" si="5">ABS(R8/B8)*100</f>
        <v>27.481234116888341</v>
      </c>
      <c r="W8">
        <f t="shared" si="4"/>
        <v>5.0286805460839235</v>
      </c>
      <c r="X8">
        <f t="shared" si="4"/>
        <v>2.5505843616649644</v>
      </c>
    </row>
    <row r="9" spans="1:24" x14ac:dyDescent="0.2">
      <c r="A9" s="48">
        <v>3</v>
      </c>
      <c r="B9" s="53">
        <v>0.91</v>
      </c>
      <c r="C9" s="53">
        <v>27.21</v>
      </c>
      <c r="D9" s="53">
        <v>-26.3</v>
      </c>
      <c r="E9" s="54"/>
      <c r="F9" s="50" t="s">
        <v>15</v>
      </c>
      <c r="G9" s="6">
        <v>-1270.9529742366899</v>
      </c>
      <c r="H9" s="50" t="s">
        <v>16</v>
      </c>
      <c r="I9" s="6">
        <v>-1270.9509050885799</v>
      </c>
      <c r="J9" s="50" t="s">
        <v>17</v>
      </c>
      <c r="K9" s="6">
        <v>-1271.0005510076901</v>
      </c>
      <c r="L9" s="54"/>
      <c r="M9" s="48">
        <v>3</v>
      </c>
      <c r="N9" s="15">
        <f t="shared" si="0"/>
        <v>1.2984103194417214</v>
      </c>
      <c r="O9" s="15">
        <f t="shared" si="1"/>
        <v>31.153291241106931</v>
      </c>
      <c r="P9" s="15">
        <f t="shared" si="2"/>
        <v>-29.85488092166521</v>
      </c>
      <c r="Q9" s="19"/>
      <c r="R9" s="26">
        <f t="shared" si="3"/>
        <v>0.38841031944172133</v>
      </c>
      <c r="S9" s="16">
        <f t="shared" si="3"/>
        <v>3.9432912411069303</v>
      </c>
      <c r="T9" s="16">
        <f t="shared" si="3"/>
        <v>3.5548809216652089</v>
      </c>
      <c r="U9" s="49"/>
      <c r="V9">
        <f t="shared" si="5"/>
        <v>42.682452685903442</v>
      </c>
      <c r="W9">
        <f t="shared" si="4"/>
        <v>14.492066303222822</v>
      </c>
      <c r="X9">
        <f t="shared" si="4"/>
        <v>13.516657496825889</v>
      </c>
    </row>
    <row r="10" spans="1:24" x14ac:dyDescent="0.2">
      <c r="A10" s="48">
        <v>4</v>
      </c>
      <c r="B10" s="53">
        <v>1.49</v>
      </c>
      <c r="C10" s="53">
        <v>8.85</v>
      </c>
      <c r="D10" s="53">
        <v>-7.37</v>
      </c>
      <c r="E10" s="54"/>
      <c r="F10" s="50" t="s">
        <v>18</v>
      </c>
      <c r="G10" s="6">
        <v>-1232.88479357233</v>
      </c>
      <c r="H10" s="50" t="s">
        <v>19</v>
      </c>
      <c r="I10" s="6">
        <v>-1232.88331372623</v>
      </c>
      <c r="J10" s="50" t="s">
        <v>20</v>
      </c>
      <c r="K10" s="6">
        <v>-1232.9036054806199</v>
      </c>
      <c r="L10" s="54"/>
      <c r="M10" s="48">
        <v>4</v>
      </c>
      <c r="N10" s="15">
        <f t="shared" si="0"/>
        <v>0.92861764614490039</v>
      </c>
      <c r="O10" s="15">
        <f t="shared" si="1"/>
        <v>12.733270843492985</v>
      </c>
      <c r="P10" s="15">
        <f t="shared" si="2"/>
        <v>-11.804653197348085</v>
      </c>
      <c r="Q10" s="19"/>
      <c r="R10" s="26">
        <f t="shared" si="3"/>
        <v>0.5613823538550996</v>
      </c>
      <c r="S10" s="16">
        <f t="shared" si="3"/>
        <v>3.8832708434929852</v>
      </c>
      <c r="T10" s="16">
        <f t="shared" si="3"/>
        <v>4.4346531973480845</v>
      </c>
      <c r="U10" s="49"/>
      <c r="V10">
        <f t="shared" si="5"/>
        <v>37.676668043966416</v>
      </c>
      <c r="W10">
        <f t="shared" si="4"/>
        <v>43.87876659314108</v>
      </c>
      <c r="X10">
        <f t="shared" si="4"/>
        <v>60.171685174329504</v>
      </c>
    </row>
    <row r="11" spans="1:24" x14ac:dyDescent="0.2">
      <c r="A11" s="48">
        <v>5</v>
      </c>
      <c r="B11" s="53">
        <v>4.47</v>
      </c>
      <c r="C11" s="53">
        <v>22.77</v>
      </c>
      <c r="D11" s="53">
        <v>-18.29</v>
      </c>
      <c r="E11" s="54"/>
      <c r="F11" s="50" t="s">
        <v>21</v>
      </c>
      <c r="G11" s="6">
        <v>-2747.5578049662299</v>
      </c>
      <c r="H11" s="50" t="s">
        <v>22</v>
      </c>
      <c r="I11" s="6">
        <v>-2747.55097297878</v>
      </c>
      <c r="J11" s="50" t="s">
        <v>23</v>
      </c>
      <c r="K11" s="6">
        <v>-2747.5867021801801</v>
      </c>
      <c r="L11" s="54"/>
      <c r="M11" s="48">
        <v>5</v>
      </c>
      <c r="N11" s="15">
        <f t="shared" si="0"/>
        <v>4.2871377667613304</v>
      </c>
      <c r="O11" s="15">
        <f t="shared" si="1"/>
        <v>22.420417165767155</v>
      </c>
      <c r="P11" s="15">
        <f t="shared" si="2"/>
        <v>-18.133279399005826</v>
      </c>
      <c r="Q11" s="19"/>
      <c r="R11" s="26">
        <f t="shared" si="3"/>
        <v>0.18286223323866935</v>
      </c>
      <c r="S11" s="16">
        <f t="shared" si="3"/>
        <v>0.34958283423284442</v>
      </c>
      <c r="T11" s="16">
        <f t="shared" si="3"/>
        <v>0.15672060099417351</v>
      </c>
      <c r="U11" s="49"/>
      <c r="V11">
        <f t="shared" si="5"/>
        <v>4.0908777010888002</v>
      </c>
      <c r="W11">
        <f t="shared" si="4"/>
        <v>1.5352781477068267</v>
      </c>
      <c r="X11">
        <f t="shared" si="4"/>
        <v>0.85686495896212977</v>
      </c>
    </row>
    <row r="12" spans="1:24" x14ac:dyDescent="0.2">
      <c r="A12" s="48">
        <v>6</v>
      </c>
      <c r="B12" s="53">
        <v>15.77</v>
      </c>
      <c r="C12" s="53">
        <v>14.25</v>
      </c>
      <c r="D12" s="53">
        <v>1.52</v>
      </c>
      <c r="E12" s="54"/>
      <c r="F12" s="50" t="s">
        <v>24</v>
      </c>
      <c r="G12" s="6">
        <v>-2599.3819127481902</v>
      </c>
      <c r="H12" s="50" t="s">
        <v>25</v>
      </c>
      <c r="I12" s="6">
        <v>-2599.3588170695598</v>
      </c>
      <c r="J12" s="50" t="s">
        <v>26</v>
      </c>
      <c r="K12" s="6">
        <v>-2599.3800760116301</v>
      </c>
      <c r="L12" s="54"/>
      <c r="M12" s="48">
        <v>6</v>
      </c>
      <c r="N12" s="15">
        <f t="shared" si="0"/>
        <v>14.492760244547734</v>
      </c>
      <c r="O12" s="15">
        <f t="shared" si="1"/>
        <v>13.340190405660014</v>
      </c>
      <c r="P12" s="15">
        <f t="shared" si="2"/>
        <v>1.1525698388877199</v>
      </c>
      <c r="Q12" s="19"/>
      <c r="R12" s="26">
        <f t="shared" si="3"/>
        <v>1.2772397554522659</v>
      </c>
      <c r="S12" s="16">
        <f t="shared" si="3"/>
        <v>0.90980959433998621</v>
      </c>
      <c r="T12" s="16">
        <f t="shared" si="3"/>
        <v>0.36743016111228011</v>
      </c>
      <c r="U12" s="49"/>
      <c r="V12">
        <f t="shared" si="5"/>
        <v>8.09917409925343</v>
      </c>
      <c r="W12">
        <f t="shared" si="4"/>
        <v>6.3846287322104285</v>
      </c>
      <c r="X12">
        <f t="shared" si="4"/>
        <v>24.173036915281585</v>
      </c>
    </row>
    <row r="13" spans="1:24" x14ac:dyDescent="0.2">
      <c r="A13" s="48">
        <v>7</v>
      </c>
      <c r="B13" s="53">
        <v>27.94</v>
      </c>
      <c r="C13" s="53">
        <v>18.47</v>
      </c>
      <c r="D13" s="53">
        <v>9.4700000000000006</v>
      </c>
      <c r="E13" s="54"/>
      <c r="F13" s="50" t="s">
        <v>26</v>
      </c>
      <c r="G13" s="6">
        <v>-2599.3800760116301</v>
      </c>
      <c r="H13" s="50" t="s">
        <v>27</v>
      </c>
      <c r="I13" s="6">
        <v>-2599.3333427119001</v>
      </c>
      <c r="J13" s="50" t="s">
        <v>28</v>
      </c>
      <c r="K13" s="6">
        <v>-2599.36561105384</v>
      </c>
      <c r="L13" s="54"/>
      <c r="M13" s="48">
        <v>7</v>
      </c>
      <c r="N13" s="15">
        <f t="shared" si="0"/>
        <v>29.325594595534501</v>
      </c>
      <c r="O13" s="15">
        <f t="shared" si="1"/>
        <v>20.248694602500628</v>
      </c>
      <c r="P13" s="15">
        <f t="shared" si="2"/>
        <v>9.076899993033873</v>
      </c>
      <c r="Q13" s="19"/>
      <c r="R13" s="26">
        <f t="shared" si="3"/>
        <v>1.3855945955344993</v>
      </c>
      <c r="S13" s="16">
        <f t="shared" si="3"/>
        <v>1.7786946025006287</v>
      </c>
      <c r="T13" s="16">
        <f t="shared" si="3"/>
        <v>0.39310000696612768</v>
      </c>
      <c r="U13" s="49"/>
      <c r="V13">
        <f t="shared" si="5"/>
        <v>4.9591789389208989</v>
      </c>
      <c r="W13">
        <f t="shared" si="4"/>
        <v>9.6301819301604148</v>
      </c>
      <c r="X13">
        <f t="shared" si="4"/>
        <v>4.1510032414585813</v>
      </c>
    </row>
    <row r="14" spans="1:24" x14ac:dyDescent="0.2">
      <c r="A14" s="48">
        <v>8</v>
      </c>
      <c r="B14" s="53">
        <v>37.28</v>
      </c>
      <c r="C14" s="53">
        <v>35.82</v>
      </c>
      <c r="D14" s="53">
        <v>1.46</v>
      </c>
      <c r="E14" s="54"/>
      <c r="F14" s="50" t="s">
        <v>29</v>
      </c>
      <c r="G14" s="6">
        <v>-2628.0566987488601</v>
      </c>
      <c r="H14" s="50" t="s">
        <v>30</v>
      </c>
      <c r="I14" s="6">
        <v>-2628.0038121151601</v>
      </c>
      <c r="J14" s="50" t="s">
        <v>31</v>
      </c>
      <c r="K14" s="6">
        <v>-2628.0512726706002</v>
      </c>
      <c r="L14" s="54"/>
      <c r="M14" s="48">
        <v>8</v>
      </c>
      <c r="N14" s="15">
        <f t="shared" si="0"/>
        <v>33.186870783067498</v>
      </c>
      <c r="O14" s="15">
        <f t="shared" si="1"/>
        <v>29.781954541047622</v>
      </c>
      <c r="P14" s="15">
        <f t="shared" si="2"/>
        <v>3.4049162420198753</v>
      </c>
      <c r="Q14" s="19"/>
      <c r="R14" s="26">
        <f t="shared" si="3"/>
        <v>4.0931292169325033</v>
      </c>
      <c r="S14" s="16">
        <f t="shared" si="3"/>
        <v>6.0380454589523787</v>
      </c>
      <c r="T14" s="16">
        <f t="shared" si="3"/>
        <v>1.9449162420198753</v>
      </c>
      <c r="U14" s="49"/>
      <c r="V14">
        <f t="shared" si="5"/>
        <v>10.979423865162294</v>
      </c>
      <c r="W14">
        <f t="shared" si="4"/>
        <v>16.856631655366776</v>
      </c>
      <c r="X14">
        <f t="shared" si="4"/>
        <v>133.21344123423805</v>
      </c>
    </row>
    <row r="15" spans="1:24" x14ac:dyDescent="0.2">
      <c r="A15" s="48">
        <v>9</v>
      </c>
      <c r="B15" s="53">
        <v>33</v>
      </c>
      <c r="C15" s="53">
        <v>4.93</v>
      </c>
      <c r="D15" s="53">
        <v>28.07</v>
      </c>
      <c r="E15" s="54"/>
      <c r="F15" s="50" t="s">
        <v>31</v>
      </c>
      <c r="G15" s="6">
        <v>-2628.0512726706002</v>
      </c>
      <c r="H15" s="50" t="s">
        <v>32</v>
      </c>
      <c r="I15" s="6">
        <v>-2627.99791242126</v>
      </c>
      <c r="J15" s="50" t="s">
        <v>33</v>
      </c>
      <c r="K15" s="6">
        <v>-2628.0022435463702</v>
      </c>
      <c r="L15" s="54"/>
      <c r="M15" s="48">
        <v>9</v>
      </c>
      <c r="N15" s="15">
        <f t="shared" si="0"/>
        <v>33.484069147808292</v>
      </c>
      <c r="O15" s="15">
        <f t="shared" si="1"/>
        <v>2.7178226202204994</v>
      </c>
      <c r="P15" s="15">
        <f t="shared" si="2"/>
        <v>30.766246527587789</v>
      </c>
      <c r="Q15" s="19"/>
      <c r="R15" s="26">
        <f t="shared" si="3"/>
        <v>0.48406914780829169</v>
      </c>
      <c r="S15" s="16">
        <f t="shared" si="3"/>
        <v>2.2121773797795004</v>
      </c>
      <c r="T15" s="16">
        <f t="shared" si="3"/>
        <v>2.6962465275877889</v>
      </c>
      <c r="U15" s="49"/>
      <c r="V15">
        <f t="shared" si="5"/>
        <v>1.4668762054796718</v>
      </c>
      <c r="W15">
        <f t="shared" si="4"/>
        <v>44.871752125344841</v>
      </c>
      <c r="X15">
        <f t="shared" si="4"/>
        <v>9.6054382885208014</v>
      </c>
    </row>
    <row r="16" spans="1:24" x14ac:dyDescent="0.2">
      <c r="A16" s="48">
        <v>10</v>
      </c>
      <c r="B16" s="53">
        <v>-5.28</v>
      </c>
      <c r="C16" s="53">
        <v>7.67</v>
      </c>
      <c r="D16" s="53">
        <v>-12.95</v>
      </c>
      <c r="E16" s="54"/>
      <c r="F16" s="50" t="s">
        <v>34</v>
      </c>
      <c r="G16" s="6">
        <v>-1144.7588551981401</v>
      </c>
      <c r="H16" s="50" t="s">
        <v>35</v>
      </c>
      <c r="I16" s="6">
        <v>-1144.7668341409701</v>
      </c>
      <c r="J16" s="50" t="s">
        <v>36</v>
      </c>
      <c r="K16" s="6">
        <v>-1031.4437202936599</v>
      </c>
      <c r="L16" s="54"/>
      <c r="M16" s="48">
        <v>10</v>
      </c>
      <c r="N16" s="15">
        <f t="shared" si="0"/>
        <v>-5.0068632877784998</v>
      </c>
      <c r="O16" s="15">
        <f>(I16-K16-K17)*627.50960803</f>
        <v>7.981735410053469</v>
      </c>
      <c r="P16" s="15">
        <f>(K16+K17-G16)*627.50960803</f>
        <v>-12.988598697760629</v>
      </c>
      <c r="Q16" s="19"/>
      <c r="R16" s="26">
        <f t="shared" si="3"/>
        <v>0.27313671222150049</v>
      </c>
      <c r="S16" s="16">
        <f t="shared" si="3"/>
        <v>0.31173541005346905</v>
      </c>
      <c r="T16" s="16">
        <f t="shared" si="3"/>
        <v>3.8598697760630074E-2</v>
      </c>
      <c r="U16" s="49"/>
      <c r="V16">
        <f t="shared" si="5"/>
        <v>5.173043792073873</v>
      </c>
      <c r="W16">
        <f t="shared" si="4"/>
        <v>4.0643469368118526</v>
      </c>
      <c r="X16">
        <f t="shared" si="4"/>
        <v>0.29805944216702762</v>
      </c>
    </row>
    <row r="17" spans="1:24" x14ac:dyDescent="0.2">
      <c r="A17" s="48"/>
      <c r="B17" s="53"/>
      <c r="C17" s="53"/>
      <c r="D17" s="53"/>
      <c r="E17" s="54"/>
      <c r="F17" s="50"/>
      <c r="G17" s="55"/>
      <c r="H17" s="48"/>
      <c r="I17" s="55"/>
      <c r="J17" s="48" t="s">
        <v>37</v>
      </c>
      <c r="K17" s="6">
        <v>-113.335833549619</v>
      </c>
      <c r="L17" s="54"/>
      <c r="M17" s="48"/>
      <c r="N17" s="15"/>
      <c r="O17" s="15"/>
      <c r="P17" s="15"/>
      <c r="Q17" s="19"/>
      <c r="R17" s="26"/>
      <c r="S17" s="16"/>
      <c r="T17" s="16"/>
      <c r="U17" s="49"/>
    </row>
    <row r="18" spans="1:24" x14ac:dyDescent="0.2">
      <c r="A18" s="48">
        <v>11</v>
      </c>
      <c r="B18" s="53">
        <v>34.799999999999997</v>
      </c>
      <c r="C18" s="53">
        <v>89.6</v>
      </c>
      <c r="D18" s="53">
        <v>-54.8</v>
      </c>
      <c r="E18" s="54"/>
      <c r="F18" s="50" t="s">
        <v>38</v>
      </c>
      <c r="G18" s="6">
        <v>-1250.6027738370799</v>
      </c>
      <c r="H18" s="50" t="s">
        <v>39</v>
      </c>
      <c r="I18" s="6">
        <v>-1250.5471028622701</v>
      </c>
      <c r="J18" s="50" t="s">
        <v>40</v>
      </c>
      <c r="K18" s="6">
        <v>-1250.6913313293701</v>
      </c>
      <c r="L18" s="54"/>
      <c r="M18" s="48">
        <v>11</v>
      </c>
      <c r="N18" s="15">
        <f t="shared" ref="N18:N24" si="6">(I18-G18)*627.50960803</f>
        <v>34.934071581545666</v>
      </c>
      <c r="O18" s="15">
        <f t="shared" ref="O18:O23" si="7">(I18-K18)*627.50960803</f>
        <v>90.504748856684031</v>
      </c>
      <c r="P18" s="15">
        <f t="shared" ref="P18:P23" si="8">(K18-G18)*627.50960803</f>
        <v>-55.570677275138372</v>
      </c>
      <c r="Q18" s="19"/>
      <c r="R18" s="26">
        <f t="shared" ref="R18:T24" si="9">ABS(N18-B18)</f>
        <v>0.13407158154566901</v>
      </c>
      <c r="S18" s="16">
        <f t="shared" si="9"/>
        <v>0.90474885668403715</v>
      </c>
      <c r="T18" s="16">
        <f t="shared" si="9"/>
        <v>0.77067727513837525</v>
      </c>
      <c r="U18" s="49"/>
      <c r="V18">
        <f t="shared" ref="V18:X46" si="10">ABS(R18/B18)*100</f>
        <v>0.38526316536111788</v>
      </c>
      <c r="W18">
        <f t="shared" si="10"/>
        <v>1.0097643489777202</v>
      </c>
      <c r="X18">
        <f t="shared" si="10"/>
        <v>1.4063453925882761</v>
      </c>
    </row>
    <row r="19" spans="1:24" x14ac:dyDescent="0.2">
      <c r="A19" s="48">
        <v>12</v>
      </c>
      <c r="B19" s="53">
        <v>-0.63</v>
      </c>
      <c r="C19" s="53">
        <v>31.02</v>
      </c>
      <c r="D19" s="53">
        <v>-31.65</v>
      </c>
      <c r="E19" s="54"/>
      <c r="F19" s="50" t="s">
        <v>41</v>
      </c>
      <c r="G19" s="6">
        <v>-1801.0068366078001</v>
      </c>
      <c r="H19" s="50" t="s">
        <v>42</v>
      </c>
      <c r="I19" s="6">
        <v>-1801.00007075448</v>
      </c>
      <c r="J19" s="50" t="s">
        <v>43</v>
      </c>
      <c r="K19" s="6">
        <v>-1801.05267482668</v>
      </c>
      <c r="L19" s="54"/>
      <c r="M19" s="48">
        <v>12</v>
      </c>
      <c r="N19" s="15">
        <f t="shared" si="6"/>
        <v>4.2456379648691271</v>
      </c>
      <c r="O19" s="15">
        <f t="shared" si="7"/>
        <v>33.009560726993413</v>
      </c>
      <c r="P19" s="15">
        <f t="shared" si="8"/>
        <v>-28.763922762124288</v>
      </c>
      <c r="Q19" s="19"/>
      <c r="R19" s="26">
        <f t="shared" si="9"/>
        <v>4.875637964869127</v>
      </c>
      <c r="S19" s="16">
        <f t="shared" si="9"/>
        <v>1.9895607269934139</v>
      </c>
      <c r="T19" s="16">
        <f t="shared" si="9"/>
        <v>2.8860772378757105</v>
      </c>
      <c r="U19" s="49"/>
      <c r="V19">
        <f t="shared" si="10"/>
        <v>773.91078807446456</v>
      </c>
      <c r="W19">
        <f t="shared" si="10"/>
        <v>6.4137998935957894</v>
      </c>
      <c r="X19">
        <f t="shared" si="10"/>
        <v>9.1187274498442683</v>
      </c>
    </row>
    <row r="20" spans="1:24" x14ac:dyDescent="0.2">
      <c r="A20" s="48">
        <v>13</v>
      </c>
      <c r="B20" s="53">
        <v>22.41</v>
      </c>
      <c r="C20" s="53">
        <v>49.69</v>
      </c>
      <c r="D20" s="53">
        <v>-27.28</v>
      </c>
      <c r="E20" s="54"/>
      <c r="F20" s="50" t="s">
        <v>44</v>
      </c>
      <c r="G20" s="6">
        <v>-1684.72313971884</v>
      </c>
      <c r="H20" s="50" t="s">
        <v>45</v>
      </c>
      <c r="I20" s="6">
        <v>-1684.6835387402</v>
      </c>
      <c r="J20" s="50" t="s">
        <v>46</v>
      </c>
      <c r="K20" s="6">
        <v>-1684.7665804889</v>
      </c>
      <c r="L20" s="54"/>
      <c r="M20" s="48">
        <v>13</v>
      </c>
      <c r="N20" s="15">
        <f t="shared" si="6"/>
        <v>24.849994583997077</v>
      </c>
      <c r="O20" s="15">
        <f t="shared" si="7"/>
        <v>52.109495176861316</v>
      </c>
      <c r="P20" s="15">
        <f t="shared" si="8"/>
        <v>-27.259500592864239</v>
      </c>
      <c r="Q20" s="19"/>
      <c r="R20" s="26">
        <f t="shared" si="9"/>
        <v>2.4399945839970769</v>
      </c>
      <c r="S20" s="16">
        <f t="shared" si="9"/>
        <v>2.419495176861318</v>
      </c>
      <c r="T20" s="16">
        <f t="shared" si="9"/>
        <v>2.0499407135762482E-2</v>
      </c>
      <c r="U20" s="49"/>
      <c r="V20">
        <f t="shared" si="10"/>
        <v>10.887972262369821</v>
      </c>
      <c r="W20">
        <f t="shared" si="10"/>
        <v>4.8691792651666699</v>
      </c>
      <c r="X20">
        <f t="shared" si="10"/>
        <v>7.5144454309979763E-2</v>
      </c>
    </row>
    <row r="21" spans="1:24" x14ac:dyDescent="0.2">
      <c r="A21" s="48">
        <v>14</v>
      </c>
      <c r="B21" s="53">
        <v>10.33</v>
      </c>
      <c r="C21" s="53">
        <v>14.46</v>
      </c>
      <c r="D21" s="53">
        <v>-4.13</v>
      </c>
      <c r="E21" s="54"/>
      <c r="F21" s="50" t="s">
        <v>47</v>
      </c>
      <c r="G21" s="6">
        <v>-1166.1122656574501</v>
      </c>
      <c r="H21" s="50" t="s">
        <v>48</v>
      </c>
      <c r="I21" s="6">
        <v>-1166.0995113451299</v>
      </c>
      <c r="J21" s="50" t="s">
        <v>49</v>
      </c>
      <c r="K21" s="6">
        <v>-1166.12134864208</v>
      </c>
      <c r="L21" s="54"/>
      <c r="M21" s="48">
        <v>14</v>
      </c>
      <c r="N21" s="15">
        <f t="shared" si="6"/>
        <v>8.0034535246857743</v>
      </c>
      <c r="O21" s="15">
        <f t="shared" si="7"/>
        <v>13.703113649544978</v>
      </c>
      <c r="P21" s="15">
        <f t="shared" si="8"/>
        <v>-5.6996601248592027</v>
      </c>
      <c r="Q21" s="19"/>
      <c r="R21" s="26">
        <f t="shared" si="9"/>
        <v>2.3265464753142258</v>
      </c>
      <c r="S21" s="16">
        <f t="shared" si="9"/>
        <v>0.75688635045502295</v>
      </c>
      <c r="T21" s="16">
        <f t="shared" si="9"/>
        <v>1.5696601248592028</v>
      </c>
      <c r="U21" s="49"/>
      <c r="V21">
        <f t="shared" si="10"/>
        <v>22.52223112598476</v>
      </c>
      <c r="W21">
        <f t="shared" si="10"/>
        <v>5.2343454388314168</v>
      </c>
      <c r="X21">
        <f t="shared" si="10"/>
        <v>38.00629842274099</v>
      </c>
    </row>
    <row r="22" spans="1:24" x14ac:dyDescent="0.2">
      <c r="A22" s="48">
        <v>15</v>
      </c>
      <c r="B22" s="53">
        <v>20.27</v>
      </c>
      <c r="C22" s="53">
        <v>77.23</v>
      </c>
      <c r="D22" s="53">
        <v>-56.96</v>
      </c>
      <c r="E22" s="54"/>
      <c r="F22" s="50" t="s">
        <v>50</v>
      </c>
      <c r="G22" s="6">
        <v>-990.21425493057802</v>
      </c>
      <c r="H22" s="50" t="s">
        <v>51</v>
      </c>
      <c r="I22" s="6">
        <v>-990.18194612602804</v>
      </c>
      <c r="J22" s="50" t="s">
        <v>52</v>
      </c>
      <c r="K22" s="6">
        <v>-990.31148780860599</v>
      </c>
      <c r="L22" s="54"/>
      <c r="M22" s="48">
        <v>15</v>
      </c>
      <c r="N22" s="15">
        <f t="shared" si="6"/>
        <v>20.274085279078601</v>
      </c>
      <c r="O22" s="15">
        <f t="shared" si="7"/>
        <v>81.288650458036827</v>
      </c>
      <c r="P22" s="15">
        <f t="shared" si="8"/>
        <v>-61.014565178958222</v>
      </c>
      <c r="Q22" s="19"/>
      <c r="R22" s="26">
        <f t="shared" si="9"/>
        <v>4.0852790786019E-3</v>
      </c>
      <c r="S22" s="16">
        <f t="shared" si="9"/>
        <v>4.0586504580368228</v>
      </c>
      <c r="T22" s="16">
        <f t="shared" si="9"/>
        <v>4.0545651789582209</v>
      </c>
      <c r="U22" s="49"/>
      <c r="V22">
        <f t="shared" si="10"/>
        <v>2.0154312178598421E-2</v>
      </c>
      <c r="W22">
        <f t="shared" si="10"/>
        <v>5.2552770400580382</v>
      </c>
      <c r="X22">
        <f t="shared" si="10"/>
        <v>7.1182675192384499</v>
      </c>
    </row>
    <row r="23" spans="1:24" x14ac:dyDescent="0.2">
      <c r="A23" s="48">
        <v>16</v>
      </c>
      <c r="B23" s="53">
        <v>34.22</v>
      </c>
      <c r="C23" s="53">
        <v>55.4</v>
      </c>
      <c r="D23" s="53">
        <v>-21.18</v>
      </c>
      <c r="E23" s="54"/>
      <c r="F23" s="56" t="s">
        <v>53</v>
      </c>
      <c r="G23" s="6">
        <v>-514.79117348141995</v>
      </c>
      <c r="H23" s="50" t="s">
        <v>54</v>
      </c>
      <c r="I23" s="6">
        <v>-514.73965699672397</v>
      </c>
      <c r="J23" s="50" t="s">
        <v>55</v>
      </c>
      <c r="K23" s="6">
        <v>-514.83245491436298</v>
      </c>
      <c r="L23" s="54"/>
      <c r="M23" s="48">
        <v>16</v>
      </c>
      <c r="N23" s="15">
        <f t="shared" si="6"/>
        <v>32.327089118658265</v>
      </c>
      <c r="O23" s="15">
        <f t="shared" si="7"/>
        <v>58.231584923660485</v>
      </c>
      <c r="P23" s="15">
        <f t="shared" si="8"/>
        <v>-25.904495805002217</v>
      </c>
      <c r="Q23" s="19"/>
      <c r="R23" s="26">
        <f t="shared" si="9"/>
        <v>1.8929108813417344</v>
      </c>
      <c r="S23" s="16">
        <f t="shared" si="9"/>
        <v>2.8315849236604862</v>
      </c>
      <c r="T23" s="16">
        <f t="shared" si="9"/>
        <v>4.724495805002217</v>
      </c>
      <c r="U23" s="49"/>
      <c r="V23">
        <f t="shared" si="10"/>
        <v>5.5315922891342328</v>
      </c>
      <c r="W23">
        <f t="shared" si="10"/>
        <v>5.1111641221308419</v>
      </c>
      <c r="X23">
        <f t="shared" si="10"/>
        <v>22.306401345619534</v>
      </c>
    </row>
    <row r="24" spans="1:24" x14ac:dyDescent="0.2">
      <c r="A24" s="48">
        <v>17</v>
      </c>
      <c r="B24" s="53">
        <v>21.48</v>
      </c>
      <c r="C24" s="53">
        <v>35.47</v>
      </c>
      <c r="D24" s="53">
        <v>-13.99</v>
      </c>
      <c r="E24" s="54"/>
      <c r="F24" s="50" t="s">
        <v>56</v>
      </c>
      <c r="G24" s="6">
        <v>-4994.9378423410499</v>
      </c>
      <c r="H24" s="50" t="s">
        <v>57</v>
      </c>
      <c r="I24" s="6">
        <v>-4994.8991087997902</v>
      </c>
      <c r="J24" s="50" t="s">
        <v>58</v>
      </c>
      <c r="K24" s="6">
        <v>-4416.0041734400402</v>
      </c>
      <c r="L24" s="54"/>
      <c r="M24" s="48">
        <v>17</v>
      </c>
      <c r="N24" s="15">
        <f t="shared" si="6"/>
        <v>24.305669293498678</v>
      </c>
      <c r="O24" s="15">
        <f>(I24-K24-K25)*627.50960803</f>
        <v>31.766916274634411</v>
      </c>
      <c r="P24" s="15">
        <f>(K24+K25-G24)*627.50960803</f>
        <v>-7.4612469814210929</v>
      </c>
      <c r="Q24" s="19"/>
      <c r="R24" s="26">
        <f t="shared" si="9"/>
        <v>2.8256692934986773</v>
      </c>
      <c r="S24" s="16">
        <f t="shared" si="9"/>
        <v>3.7030837253655875</v>
      </c>
      <c r="T24" s="16">
        <f t="shared" si="9"/>
        <v>6.5287530185789073</v>
      </c>
      <c r="U24" s="49"/>
      <c r="V24">
        <f t="shared" si="10"/>
        <v>13.154884979044121</v>
      </c>
      <c r="W24">
        <f t="shared" si="10"/>
        <v>10.440044334270054</v>
      </c>
      <c r="X24">
        <f t="shared" si="10"/>
        <v>46.667283906925711</v>
      </c>
    </row>
    <row r="25" spans="1:24" x14ac:dyDescent="0.2">
      <c r="A25" s="48"/>
      <c r="B25" s="53"/>
      <c r="C25" s="53"/>
      <c r="D25" s="53"/>
      <c r="E25" s="54"/>
      <c r="F25" s="50"/>
      <c r="G25" s="55"/>
      <c r="H25" s="48"/>
      <c r="I25" s="55"/>
      <c r="J25" s="48" t="s">
        <v>59</v>
      </c>
      <c r="K25" s="6">
        <v>-578.94555915238698</v>
      </c>
      <c r="L25" s="54"/>
      <c r="M25" s="48"/>
      <c r="N25" s="15"/>
      <c r="O25" s="15"/>
      <c r="P25" s="15"/>
      <c r="Q25" s="19"/>
      <c r="R25" s="26"/>
      <c r="S25" s="16"/>
      <c r="T25" s="16"/>
      <c r="U25" s="49"/>
    </row>
    <row r="26" spans="1:24" x14ac:dyDescent="0.2">
      <c r="A26" s="48">
        <v>18</v>
      </c>
      <c r="B26" s="53">
        <v>25.34</v>
      </c>
      <c r="C26" s="53">
        <v>36.049999999999997</v>
      </c>
      <c r="D26" s="53">
        <v>-10.72</v>
      </c>
      <c r="E26" s="54"/>
      <c r="F26" s="50" t="s">
        <v>60</v>
      </c>
      <c r="G26" s="6">
        <v>-2718.6238472241398</v>
      </c>
      <c r="H26" s="50" t="s">
        <v>61</v>
      </c>
      <c r="I26" s="6">
        <v>-2718.5768134284699</v>
      </c>
      <c r="J26" s="50" t="s">
        <v>62</v>
      </c>
      <c r="K26" s="6">
        <v>-2139.6847527739701</v>
      </c>
      <c r="L26" s="54"/>
      <c r="M26" s="48">
        <v>18</v>
      </c>
      <c r="N26" s="15">
        <f>(I26-G26)*627.50960803</f>
        <v>29.514158684984611</v>
      </c>
      <c r="O26" s="15">
        <f>(I26-K26-K27)*627.50960803</f>
        <v>33.57082143937572</v>
      </c>
      <c r="P26" s="15">
        <f>(K26+K27-G26)*627.50960803</f>
        <v>-4.056662754391108</v>
      </c>
      <c r="Q26" s="19"/>
      <c r="R26" s="26">
        <f>ABS(N26-B26)</f>
        <v>4.1741586849846115</v>
      </c>
      <c r="S26" s="16">
        <f>ABS(O26-C26)</f>
        <v>2.4791785606242769</v>
      </c>
      <c r="T26" s="16">
        <f>ABS(P26-D26)</f>
        <v>6.6633372456088926</v>
      </c>
      <c r="U26" s="49"/>
      <c r="V26">
        <f t="shared" si="10"/>
        <v>16.472607280917963</v>
      </c>
      <c r="W26">
        <f t="shared" si="10"/>
        <v>6.8770556466692847</v>
      </c>
      <c r="X26">
        <f t="shared" si="10"/>
        <v>62.157996694112803</v>
      </c>
    </row>
    <row r="27" spans="1:24" x14ac:dyDescent="0.2">
      <c r="A27" s="48"/>
      <c r="B27" s="53"/>
      <c r="C27" s="53"/>
      <c r="D27" s="53"/>
      <c r="E27" s="54"/>
      <c r="F27" s="50"/>
      <c r="G27" s="55"/>
      <c r="H27" s="48"/>
      <c r="I27" s="55"/>
      <c r="J27" s="48" t="s">
        <v>59</v>
      </c>
      <c r="K27" s="6">
        <v>-578.94555915238698</v>
      </c>
      <c r="L27" s="54"/>
      <c r="M27" s="48"/>
      <c r="N27" s="15"/>
      <c r="O27" s="15"/>
      <c r="P27" s="15"/>
      <c r="Q27" s="19"/>
      <c r="R27" s="26"/>
      <c r="S27" s="16"/>
      <c r="T27" s="16"/>
      <c r="U27" s="49"/>
    </row>
    <row r="28" spans="1:24" x14ac:dyDescent="0.2">
      <c r="A28" s="48">
        <v>19</v>
      </c>
      <c r="B28" s="53">
        <v>12.27</v>
      </c>
      <c r="C28" s="53">
        <v>35.81</v>
      </c>
      <c r="D28" s="53">
        <v>-23.54</v>
      </c>
      <c r="E28" s="54"/>
      <c r="F28" s="50" t="s">
        <v>63</v>
      </c>
      <c r="G28" s="6">
        <v>-4993.6802383772902</v>
      </c>
      <c r="H28" s="50" t="s">
        <v>64</v>
      </c>
      <c r="I28" s="6">
        <v>-4993.6608190667903</v>
      </c>
      <c r="J28" s="50" t="s">
        <v>65</v>
      </c>
      <c r="K28" s="6">
        <v>-4414.7665365847097</v>
      </c>
      <c r="L28" s="54"/>
      <c r="M28" s="48">
        <v>19</v>
      </c>
      <c r="N28" s="15">
        <f>(I28-G28)*627.50960803</f>
        <v>12.185803919986498</v>
      </c>
      <c r="O28" s="15">
        <f>(I28-K28-K29)*627.50960803</f>
        <v>32.176603285039391</v>
      </c>
      <c r="P28" s="15">
        <f>(K28+K29-G28)*627.50960803</f>
        <v>-19.990799365338255</v>
      </c>
      <c r="Q28" s="19"/>
      <c r="R28" s="26">
        <f>ABS(N28-B28)</f>
        <v>8.4196080013501984E-2</v>
      </c>
      <c r="S28" s="16">
        <f>ABS(O28-C28)</f>
        <v>3.633396714960611</v>
      </c>
      <c r="T28" s="16">
        <f>ABS(P28-D28)</f>
        <v>3.5492006346617444</v>
      </c>
      <c r="U28" s="49"/>
      <c r="V28">
        <f t="shared" si="10"/>
        <v>0.68619462113693552</v>
      </c>
      <c r="W28">
        <f t="shared" si="10"/>
        <v>10.146318667859845</v>
      </c>
      <c r="X28">
        <f t="shared" si="10"/>
        <v>15.0773179042555</v>
      </c>
    </row>
    <row r="29" spans="1:24" x14ac:dyDescent="0.2">
      <c r="A29" s="48"/>
      <c r="B29" s="53"/>
      <c r="C29" s="53"/>
      <c r="D29" s="53"/>
      <c r="E29" s="54"/>
      <c r="F29" s="50"/>
      <c r="G29" s="55"/>
      <c r="H29" s="48"/>
      <c r="I29" s="55"/>
      <c r="J29" s="48" t="s">
        <v>59</v>
      </c>
      <c r="K29" s="6">
        <v>-578.94555915238698</v>
      </c>
      <c r="L29" s="54"/>
      <c r="M29" s="48"/>
      <c r="N29" s="15"/>
      <c r="O29" s="15"/>
      <c r="P29" s="15"/>
      <c r="Q29" s="19"/>
      <c r="R29" s="26"/>
      <c r="S29" s="16"/>
      <c r="T29" s="16"/>
      <c r="U29" s="49"/>
    </row>
    <row r="30" spans="1:24" x14ac:dyDescent="0.2">
      <c r="A30" s="48">
        <v>20</v>
      </c>
      <c r="B30" s="53">
        <v>13.36</v>
      </c>
      <c r="C30" s="53">
        <v>37.72</v>
      </c>
      <c r="D30" s="53">
        <v>-24.36</v>
      </c>
      <c r="E30" s="54"/>
      <c r="F30" s="50" t="s">
        <v>66</v>
      </c>
      <c r="G30" s="6">
        <v>-2717.3581113628302</v>
      </c>
      <c r="H30" s="50" t="s">
        <v>67</v>
      </c>
      <c r="I30" s="6">
        <v>-2717.3384355786502</v>
      </c>
      <c r="J30" s="50" t="s">
        <v>68</v>
      </c>
      <c r="K30" s="6">
        <v>-2138.4470279710199</v>
      </c>
      <c r="L30" s="54"/>
      <c r="M30" s="48">
        <v>20</v>
      </c>
      <c r="N30" s="15">
        <f>(I30-G30)*627.50960803</f>
        <v>12.34674361846265</v>
      </c>
      <c r="O30" s="15">
        <f>(I30-K30-K29)*627.50960803</f>
        <v>33.980614624482044</v>
      </c>
      <c r="P30" s="15">
        <f>(K30+K31-G30)*627.50960803</f>
        <v>-21.633871006019394</v>
      </c>
      <c r="Q30" s="19"/>
      <c r="R30" s="26">
        <f>ABS(N30-B30)</f>
        <v>1.0132563815373494</v>
      </c>
      <c r="S30" s="16">
        <f>ABS(O30-C30)</f>
        <v>3.7393853755179549</v>
      </c>
      <c r="T30" s="16">
        <f>ABS(P30-D30)</f>
        <v>2.7261289939806055</v>
      </c>
      <c r="U30" s="49"/>
      <c r="V30">
        <f t="shared" si="10"/>
        <v>7.5842543528244724</v>
      </c>
      <c r="W30">
        <f t="shared" si="10"/>
        <v>9.9135349297930944</v>
      </c>
      <c r="X30">
        <f t="shared" si="10"/>
        <v>11.191005722416278</v>
      </c>
    </row>
    <row r="31" spans="1:24" x14ac:dyDescent="0.2">
      <c r="A31" s="48"/>
      <c r="B31" s="53"/>
      <c r="C31" s="53"/>
      <c r="D31" s="53"/>
      <c r="E31" s="54"/>
      <c r="F31" s="50"/>
      <c r="G31" s="55"/>
      <c r="H31" s="48"/>
      <c r="I31" s="55"/>
      <c r="J31" s="48" t="s">
        <v>59</v>
      </c>
      <c r="K31" s="6">
        <v>-578.94555915238698</v>
      </c>
      <c r="L31" s="54"/>
      <c r="M31" s="48"/>
      <c r="N31" s="15"/>
      <c r="O31" s="15"/>
      <c r="P31" s="15"/>
      <c r="Q31" s="19"/>
      <c r="R31" s="26"/>
      <c r="S31" s="16"/>
      <c r="T31" s="16"/>
      <c r="U31" s="49"/>
    </row>
    <row r="32" spans="1:24" x14ac:dyDescent="0.2">
      <c r="A32" s="48">
        <v>21</v>
      </c>
      <c r="B32" s="53">
        <v>9.18</v>
      </c>
      <c r="C32" s="53">
        <v>9.1999999999999993</v>
      </c>
      <c r="D32" s="53">
        <v>-0.02</v>
      </c>
      <c r="E32" s="54"/>
      <c r="F32" s="50" t="s">
        <v>69</v>
      </c>
      <c r="G32" s="6">
        <v>-712.50772533473901</v>
      </c>
      <c r="H32" s="50" t="s">
        <v>70</v>
      </c>
      <c r="I32" s="6">
        <v>-712.49357048171703</v>
      </c>
      <c r="J32" s="50" t="s">
        <v>71</v>
      </c>
      <c r="K32" s="6">
        <v>-712.50773132041297</v>
      </c>
      <c r="L32" s="54"/>
      <c r="M32" s="48">
        <v>21</v>
      </c>
      <c r="N32" s="15">
        <f t="shared" ref="N32:N46" si="11">(I32-G32)*627.50960803</f>
        <v>8.8823062715436389</v>
      </c>
      <c r="O32" s="15">
        <f t="shared" ref="O32:O45" si="12">(I32-K32)*627.50960803</f>
        <v>8.8860623394674434</v>
      </c>
      <c r="P32" s="15">
        <f t="shared" ref="P32:P45" si="13">(K32-G32)*627.50960803</f>
        <v>-3.75606792380448E-3</v>
      </c>
      <c r="Q32" s="19"/>
      <c r="R32" s="26">
        <f t="shared" ref="R32:T46" si="14">ABS(N32-B32)</f>
        <v>0.29769372845636077</v>
      </c>
      <c r="S32" s="16">
        <f t="shared" si="14"/>
        <v>0.3139376605325559</v>
      </c>
      <c r="T32" s="16">
        <f t="shared" si="14"/>
        <v>1.6243932076195521E-2</v>
      </c>
      <c r="U32" s="49"/>
      <c r="V32">
        <f t="shared" si="10"/>
        <v>3.2428510725093771</v>
      </c>
      <c r="W32">
        <f t="shared" si="10"/>
        <v>3.4123658753538684</v>
      </c>
      <c r="X32">
        <f t="shared" si="10"/>
        <v>81.219660380977615</v>
      </c>
    </row>
    <row r="33" spans="1:24" x14ac:dyDescent="0.2">
      <c r="A33" s="48">
        <v>22</v>
      </c>
      <c r="B33" s="53">
        <v>14.3</v>
      </c>
      <c r="C33" s="53">
        <v>29.05</v>
      </c>
      <c r="D33" s="53">
        <v>-14.75</v>
      </c>
      <c r="E33" s="54"/>
      <c r="F33" s="50" t="s">
        <v>72</v>
      </c>
      <c r="G33" s="6">
        <v>-963.20907467490895</v>
      </c>
      <c r="H33" s="50" t="s">
        <v>73</v>
      </c>
      <c r="I33" s="6">
        <v>-963.18339665984502</v>
      </c>
      <c r="J33" s="50" t="s">
        <v>74</v>
      </c>
      <c r="K33" s="6">
        <v>-963.22980325905098</v>
      </c>
      <c r="L33" s="54"/>
      <c r="M33" s="48">
        <v>22</v>
      </c>
      <c r="N33" s="15">
        <f t="shared" si="11"/>
        <v>16.113201167756106</v>
      </c>
      <c r="O33" s="15">
        <f t="shared" si="12"/>
        <v>29.120586877740973</v>
      </c>
      <c r="P33" s="15">
        <f t="shared" si="13"/>
        <v>-13.007385709984867</v>
      </c>
      <c r="Q33" s="19"/>
      <c r="R33" s="26">
        <f t="shared" si="14"/>
        <v>1.8132011677561053</v>
      </c>
      <c r="S33" s="16">
        <f t="shared" si="14"/>
        <v>7.0586877740971943E-2</v>
      </c>
      <c r="T33" s="16">
        <f t="shared" si="14"/>
        <v>1.7426142900151333</v>
      </c>
      <c r="U33" s="49"/>
      <c r="V33">
        <f t="shared" si="10"/>
        <v>12.679728445846889</v>
      </c>
      <c r="W33">
        <f t="shared" si="10"/>
        <v>0.24298408860919776</v>
      </c>
      <c r="X33">
        <f t="shared" si="10"/>
        <v>11.814334169594124</v>
      </c>
    </row>
    <row r="34" spans="1:24" x14ac:dyDescent="0.2">
      <c r="A34" s="48">
        <v>23</v>
      </c>
      <c r="B34" s="53">
        <v>30.71</v>
      </c>
      <c r="C34" s="53">
        <v>21.19</v>
      </c>
      <c r="D34" s="53">
        <v>9.52</v>
      </c>
      <c r="E34" s="54"/>
      <c r="F34" s="50" t="s">
        <v>75</v>
      </c>
      <c r="G34" s="6">
        <v>-1014.61606132456</v>
      </c>
      <c r="H34" s="50" t="s">
        <v>76</v>
      </c>
      <c r="I34" s="6">
        <v>-1014.56353094851</v>
      </c>
      <c r="J34" s="50" t="s">
        <v>77</v>
      </c>
      <c r="K34" s="6">
        <v>-1014.60204481786</v>
      </c>
      <c r="L34" s="54"/>
      <c r="M34" s="48">
        <v>23</v>
      </c>
      <c r="N34" s="15">
        <f t="shared" si="11"/>
        <v>32.963315684777797</v>
      </c>
      <c r="O34" s="15">
        <f t="shared" si="12"/>
        <v>24.167823059553854</v>
      </c>
      <c r="P34" s="15">
        <f t="shared" si="13"/>
        <v>8.7954926252239449</v>
      </c>
      <c r="Q34" s="19"/>
      <c r="R34" s="26">
        <f t="shared" si="14"/>
        <v>2.253315684777796</v>
      </c>
      <c r="S34" s="16">
        <f t="shared" si="14"/>
        <v>2.9778230595538524</v>
      </c>
      <c r="T34" s="16">
        <f t="shared" si="14"/>
        <v>0.72450737477605465</v>
      </c>
      <c r="U34" s="49"/>
      <c r="V34">
        <f t="shared" si="10"/>
        <v>7.33740047143535</v>
      </c>
      <c r="W34">
        <f t="shared" si="10"/>
        <v>14.052963943151733</v>
      </c>
      <c r="X34">
        <f t="shared" si="10"/>
        <v>7.6103715837820873</v>
      </c>
    </row>
    <row r="35" spans="1:24" x14ac:dyDescent="0.2">
      <c r="A35" s="48">
        <v>24</v>
      </c>
      <c r="B35" s="53">
        <v>2.87</v>
      </c>
      <c r="C35" s="53">
        <v>16.96</v>
      </c>
      <c r="D35" s="53">
        <v>-14.1</v>
      </c>
      <c r="E35" s="54"/>
      <c r="F35" s="50" t="s">
        <v>78</v>
      </c>
      <c r="G35" s="6">
        <v>-2268.6002386031901</v>
      </c>
      <c r="H35" s="50" t="s">
        <v>79</v>
      </c>
      <c r="I35" s="6">
        <v>-2268.5963831705799</v>
      </c>
      <c r="J35" s="50" t="s">
        <v>80</v>
      </c>
      <c r="K35" s="6">
        <v>-2268.6267655093602</v>
      </c>
      <c r="L35" s="54"/>
      <c r="M35" s="48">
        <v>24</v>
      </c>
      <c r="N35" s="15">
        <f t="shared" si="11"/>
        <v>2.4193210060003119</v>
      </c>
      <c r="O35" s="15">
        <f t="shared" si="12"/>
        <v>19.065209499078104</v>
      </c>
      <c r="P35" s="15">
        <f t="shared" si="13"/>
        <v>-16.645888493077791</v>
      </c>
      <c r="Q35" s="19"/>
      <c r="R35" s="26">
        <f t="shared" si="14"/>
        <v>0.45067899399968825</v>
      </c>
      <c r="S35" s="16">
        <f t="shared" si="14"/>
        <v>2.1052094990781036</v>
      </c>
      <c r="T35" s="16">
        <f t="shared" si="14"/>
        <v>2.5458884930777916</v>
      </c>
      <c r="U35" s="49"/>
      <c r="V35">
        <f t="shared" si="10"/>
        <v>15.703100836226072</v>
      </c>
      <c r="W35">
        <f t="shared" si="10"/>
        <v>12.412791857771836</v>
      </c>
      <c r="X35">
        <f t="shared" si="10"/>
        <v>18.055946759416962</v>
      </c>
    </row>
    <row r="36" spans="1:24" x14ac:dyDescent="0.2">
      <c r="A36" s="48">
        <v>25</v>
      </c>
      <c r="B36" s="53">
        <v>2.66</v>
      </c>
      <c r="C36" s="53">
        <v>12.01</v>
      </c>
      <c r="D36" s="53">
        <v>-9.35</v>
      </c>
      <c r="E36" s="54"/>
      <c r="F36" s="50" t="s">
        <v>81</v>
      </c>
      <c r="G36" s="6">
        <v>-2194.7799618044501</v>
      </c>
      <c r="H36" s="50" t="s">
        <v>82</v>
      </c>
      <c r="I36" s="6">
        <v>-2194.77516520875</v>
      </c>
      <c r="J36" s="50" t="s">
        <v>83</v>
      </c>
      <c r="K36" s="6">
        <v>-2194.7982172602201</v>
      </c>
      <c r="L36" s="54"/>
      <c r="M36" s="48">
        <v>25</v>
      </c>
      <c r="N36" s="15">
        <f t="shared" si="11"/>
        <v>3.0099098876479555</v>
      </c>
      <c r="O36" s="15">
        <f t="shared" si="12"/>
        <v>14.465383782309363</v>
      </c>
      <c r="P36" s="15">
        <f t="shared" si="13"/>
        <v>-11.455473894661408</v>
      </c>
      <c r="Q36" s="19"/>
      <c r="R36" s="26">
        <f t="shared" si="14"/>
        <v>0.34990988764795539</v>
      </c>
      <c r="S36" s="16">
        <f t="shared" si="14"/>
        <v>2.4553837823093634</v>
      </c>
      <c r="T36" s="16">
        <f t="shared" si="14"/>
        <v>2.105473894661408</v>
      </c>
      <c r="U36" s="49"/>
      <c r="V36">
        <f t="shared" si="10"/>
        <v>13.154507054434411</v>
      </c>
      <c r="W36">
        <f t="shared" si="10"/>
        <v>20.444494440544243</v>
      </c>
      <c r="X36">
        <f t="shared" si="10"/>
        <v>22.51843737605784</v>
      </c>
    </row>
    <row r="37" spans="1:24" x14ac:dyDescent="0.2">
      <c r="A37" s="48">
        <v>26</v>
      </c>
      <c r="B37" s="53">
        <v>25.39</v>
      </c>
      <c r="C37" s="53">
        <v>0.19</v>
      </c>
      <c r="D37" s="53">
        <v>25.2</v>
      </c>
      <c r="E37" s="54"/>
      <c r="F37" s="50" t="s">
        <v>84</v>
      </c>
      <c r="G37" s="6">
        <v>-1128.55213285166</v>
      </c>
      <c r="H37" s="50" t="s">
        <v>85</v>
      </c>
      <c r="I37" s="6">
        <v>-1128.51072126134</v>
      </c>
      <c r="J37" s="50" t="s">
        <v>86</v>
      </c>
      <c r="K37" s="6">
        <v>-1128.51108287487</v>
      </c>
      <c r="L37" s="54"/>
      <c r="M37" s="48">
        <v>26</v>
      </c>
      <c r="N37" s="15">
        <f t="shared" si="11"/>
        <v>25.986170809581569</v>
      </c>
      <c r="O37" s="15">
        <f t="shared" si="12"/>
        <v>0.22691596447085594</v>
      </c>
      <c r="P37" s="15">
        <f t="shared" si="13"/>
        <v>25.759254845110714</v>
      </c>
      <c r="Q37" s="19"/>
      <c r="R37" s="26">
        <f t="shared" si="14"/>
        <v>0.59617080958156876</v>
      </c>
      <c r="S37" s="16">
        <f t="shared" si="14"/>
        <v>3.6915964470855933E-2</v>
      </c>
      <c r="T37" s="16">
        <f t="shared" si="14"/>
        <v>0.55925484511071488</v>
      </c>
      <c r="U37" s="49"/>
      <c r="V37">
        <f t="shared" si="10"/>
        <v>2.3480536021330005</v>
      </c>
      <c r="W37">
        <f t="shared" si="10"/>
        <v>19.429454984661017</v>
      </c>
      <c r="X37">
        <f t="shared" si="10"/>
        <v>2.2192652583758528</v>
      </c>
    </row>
    <row r="38" spans="1:24" x14ac:dyDescent="0.2">
      <c r="A38" s="48">
        <v>27</v>
      </c>
      <c r="B38" s="53">
        <v>13.76</v>
      </c>
      <c r="C38" s="53">
        <v>2.39</v>
      </c>
      <c r="D38" s="53">
        <v>11.37</v>
      </c>
      <c r="E38" s="54"/>
      <c r="F38" s="50" t="s">
        <v>87</v>
      </c>
      <c r="G38" s="6">
        <v>-1210.5786758936299</v>
      </c>
      <c r="H38" s="50" t="s">
        <v>88</v>
      </c>
      <c r="I38" s="6">
        <v>-1210.55724197412</v>
      </c>
      <c r="J38" s="50" t="s">
        <v>89</v>
      </c>
      <c r="K38" s="6">
        <v>-1210.5609798620501</v>
      </c>
      <c r="L38" s="54"/>
      <c r="M38" s="48">
        <v>27</v>
      </c>
      <c r="N38" s="15">
        <f t="shared" si="11"/>
        <v>13.449990430232504</v>
      </c>
      <c r="O38" s="15">
        <f t="shared" si="12"/>
        <v>2.3455605898950882</v>
      </c>
      <c r="P38" s="15">
        <f t="shared" si="13"/>
        <v>11.104429840337415</v>
      </c>
      <c r="Q38" s="19"/>
      <c r="R38" s="26">
        <f t="shared" si="14"/>
        <v>0.31000956976749627</v>
      </c>
      <c r="S38" s="16">
        <f t="shared" si="14"/>
        <v>4.4439410104911925E-2</v>
      </c>
      <c r="T38" s="16">
        <f t="shared" si="14"/>
        <v>0.2655701596625839</v>
      </c>
      <c r="U38" s="49"/>
      <c r="V38">
        <f t="shared" si="10"/>
        <v>2.2529765244730835</v>
      </c>
      <c r="W38">
        <f t="shared" si="10"/>
        <v>1.8593895441385744</v>
      </c>
      <c r="X38">
        <f t="shared" si="10"/>
        <v>2.3357094077623914</v>
      </c>
    </row>
    <row r="39" spans="1:24" x14ac:dyDescent="0.2">
      <c r="A39" s="48">
        <v>28</v>
      </c>
      <c r="B39" s="53">
        <v>29.06</v>
      </c>
      <c r="C39" s="53">
        <v>16.63</v>
      </c>
      <c r="D39" s="53">
        <v>12.43</v>
      </c>
      <c r="E39" s="54"/>
      <c r="F39" s="50" t="s">
        <v>90</v>
      </c>
      <c r="G39" s="6">
        <v>-1656.89260457927</v>
      </c>
      <c r="H39" s="50" t="s">
        <v>91</v>
      </c>
      <c r="I39" s="6">
        <v>-1656.84839588768</v>
      </c>
      <c r="J39" s="50" t="s">
        <v>92</v>
      </c>
      <c r="K39" s="6">
        <v>-1656.87363362052</v>
      </c>
      <c r="L39" s="54"/>
      <c r="M39" s="48">
        <v>28</v>
      </c>
      <c r="N39" s="15">
        <f t="shared" si="11"/>
        <v>27.741378731178283</v>
      </c>
      <c r="O39" s="15">
        <f t="shared" si="12"/>
        <v>15.836919841974733</v>
      </c>
      <c r="P39" s="15">
        <f t="shared" si="13"/>
        <v>11.904458889203552</v>
      </c>
      <c r="Q39" s="19"/>
      <c r="R39" s="26">
        <f t="shared" si="14"/>
        <v>1.3186212688217154</v>
      </c>
      <c r="S39" s="16">
        <f t="shared" si="14"/>
        <v>0.79308015802526555</v>
      </c>
      <c r="T39" s="16">
        <f t="shared" si="14"/>
        <v>0.52554111079644805</v>
      </c>
      <c r="U39" s="49"/>
      <c r="V39">
        <f t="shared" si="10"/>
        <v>4.5375817922288899</v>
      </c>
      <c r="W39">
        <f t="shared" si="10"/>
        <v>4.7689726880653369</v>
      </c>
      <c r="X39">
        <f t="shared" si="10"/>
        <v>4.228005718394594</v>
      </c>
    </row>
    <row r="40" spans="1:24" x14ac:dyDescent="0.2">
      <c r="A40" s="48">
        <v>29</v>
      </c>
      <c r="B40" s="53">
        <v>14.95</v>
      </c>
      <c r="C40" s="53">
        <v>30.89</v>
      </c>
      <c r="D40" s="53">
        <v>-15.93</v>
      </c>
      <c r="E40" s="54"/>
      <c r="F40" s="50" t="s">
        <v>93</v>
      </c>
      <c r="G40" s="6">
        <v>-1658.0649426161999</v>
      </c>
      <c r="H40" s="50" t="s">
        <v>94</v>
      </c>
      <c r="I40" s="6">
        <v>-1658.0442745749699</v>
      </c>
      <c r="J40" s="50" t="s">
        <v>95</v>
      </c>
      <c r="K40" s="6">
        <v>-1658.09160734337</v>
      </c>
      <c r="L40" s="54"/>
      <c r="M40" s="48">
        <v>29</v>
      </c>
      <c r="N40" s="15">
        <f t="shared" si="11"/>
        <v>12.969394450991581</v>
      </c>
      <c r="O40" s="15">
        <f t="shared" si="12"/>
        <v>29.70176694572816</v>
      </c>
      <c r="P40" s="15">
        <f t="shared" si="13"/>
        <v>-16.732372494736577</v>
      </c>
      <c r="Q40" s="19"/>
      <c r="R40" s="26">
        <f t="shared" si="14"/>
        <v>1.980605549008418</v>
      </c>
      <c r="S40" s="16">
        <f t="shared" si="14"/>
        <v>1.1882330542718407</v>
      </c>
      <c r="T40" s="16">
        <f t="shared" si="14"/>
        <v>0.80237249473657712</v>
      </c>
      <c r="U40" s="49"/>
      <c r="V40">
        <f t="shared" si="10"/>
        <v>13.248197652230221</v>
      </c>
      <c r="W40">
        <f t="shared" si="10"/>
        <v>3.8466592886754309</v>
      </c>
      <c r="X40">
        <f t="shared" si="10"/>
        <v>5.0368643737387142</v>
      </c>
    </row>
    <row r="41" spans="1:24" x14ac:dyDescent="0.2">
      <c r="A41" s="48">
        <v>30</v>
      </c>
      <c r="B41" s="53">
        <v>9.8800000000000008</v>
      </c>
      <c r="C41" s="53">
        <v>17.22</v>
      </c>
      <c r="D41" s="53">
        <v>-7.34</v>
      </c>
      <c r="E41" s="54"/>
      <c r="F41" s="50" t="s">
        <v>96</v>
      </c>
      <c r="G41" s="6">
        <v>-1064.41173038289</v>
      </c>
      <c r="H41" s="50" t="s">
        <v>97</v>
      </c>
      <c r="I41" s="6">
        <v>-1064.3967398474799</v>
      </c>
      <c r="J41" s="50" t="s">
        <v>98</v>
      </c>
      <c r="K41" s="6">
        <v>-1064.4257560047299</v>
      </c>
      <c r="L41" s="54"/>
      <c r="M41" s="48">
        <v>30</v>
      </c>
      <c r="N41" s="15">
        <f t="shared" si="11"/>
        <v>9.4067049993557852</v>
      </c>
      <c r="O41" s="15">
        <f t="shared" si="12"/>
        <v>18.207917462483266</v>
      </c>
      <c r="P41" s="15">
        <f t="shared" si="13"/>
        <v>-8.8012124631274826</v>
      </c>
      <c r="Q41" s="19"/>
      <c r="R41" s="26">
        <f t="shared" si="14"/>
        <v>0.47329500064421559</v>
      </c>
      <c r="S41" s="16">
        <f t="shared" si="14"/>
        <v>0.98791746248326717</v>
      </c>
      <c r="T41" s="16">
        <f t="shared" si="14"/>
        <v>1.4612124631274828</v>
      </c>
      <c r="U41" s="49"/>
      <c r="V41">
        <f t="shared" si="10"/>
        <v>4.7904352291924646</v>
      </c>
      <c r="W41">
        <f t="shared" si="10"/>
        <v>5.7370352060584624</v>
      </c>
      <c r="X41">
        <f t="shared" si="10"/>
        <v>19.907526745606035</v>
      </c>
    </row>
    <row r="42" spans="1:24" x14ac:dyDescent="0.2">
      <c r="A42" s="48">
        <v>31</v>
      </c>
      <c r="B42" s="53">
        <v>3.25</v>
      </c>
      <c r="C42" s="53">
        <v>13.34</v>
      </c>
      <c r="D42" s="53">
        <v>-10.08</v>
      </c>
      <c r="E42" s="54"/>
      <c r="F42" s="50" t="s">
        <v>99</v>
      </c>
      <c r="G42" s="6">
        <v>-1064.41173038289</v>
      </c>
      <c r="H42" s="50" t="s">
        <v>100</v>
      </c>
      <c r="I42" s="6">
        <v>-1064.4059096958399</v>
      </c>
      <c r="J42" s="50" t="s">
        <v>101</v>
      </c>
      <c r="K42" s="6">
        <v>-1064.4256801960701</v>
      </c>
      <c r="L42" s="54"/>
      <c r="M42" s="48">
        <v>31</v>
      </c>
      <c r="N42" s="15">
        <f t="shared" si="11"/>
        <v>3.6525370492848852</v>
      </c>
      <c r="O42" s="15">
        <f t="shared" si="12"/>
        <v>12.406178849979588</v>
      </c>
      <c r="P42" s="15">
        <f t="shared" si="13"/>
        <v>-8.7536418006947017</v>
      </c>
      <c r="Q42" s="19"/>
      <c r="R42" s="26">
        <f t="shared" si="14"/>
        <v>0.40253704928488521</v>
      </c>
      <c r="S42" s="16">
        <f t="shared" si="14"/>
        <v>0.93382115002041211</v>
      </c>
      <c r="T42" s="16">
        <f t="shared" si="14"/>
        <v>1.3263581993052984</v>
      </c>
      <c r="U42" s="49"/>
      <c r="V42">
        <f t="shared" si="10"/>
        <v>12.385755362611853</v>
      </c>
      <c r="W42">
        <f t="shared" si="10"/>
        <v>7.0001585458801499</v>
      </c>
      <c r="X42">
        <f t="shared" si="10"/>
        <v>13.158315469298595</v>
      </c>
    </row>
    <row r="43" spans="1:24" x14ac:dyDescent="0.2">
      <c r="A43" s="48">
        <v>32</v>
      </c>
      <c r="B43" s="53">
        <v>19.16</v>
      </c>
      <c r="C43" s="53">
        <v>64.569999999999993</v>
      </c>
      <c r="D43" s="53">
        <v>-45.4</v>
      </c>
      <c r="E43" s="54"/>
      <c r="F43" s="50" t="s">
        <v>102</v>
      </c>
      <c r="G43" s="6">
        <v>-998.796957186143</v>
      </c>
      <c r="H43" s="50" t="s">
        <v>103</v>
      </c>
      <c r="I43" s="6">
        <v>-998.76245838694194</v>
      </c>
      <c r="J43" s="50" t="s">
        <v>104</v>
      </c>
      <c r="K43" s="6">
        <v>-998.86719786588003</v>
      </c>
      <c r="L43" s="54"/>
      <c r="M43" s="48">
        <v>32</v>
      </c>
      <c r="N43" s="15">
        <f t="shared" si="11"/>
        <v>21.648327964162924</v>
      </c>
      <c r="O43" s="15">
        <f t="shared" si="12"/>
        <v>65.725029373704785</v>
      </c>
      <c r="P43" s="15">
        <f t="shared" si="13"/>
        <v>-44.076701409541855</v>
      </c>
      <c r="Q43" s="19"/>
      <c r="R43" s="26">
        <f t="shared" si="14"/>
        <v>2.4883279641629237</v>
      </c>
      <c r="S43" s="16">
        <f t="shared" si="14"/>
        <v>1.1550293737047923</v>
      </c>
      <c r="T43" s="16">
        <f t="shared" si="14"/>
        <v>1.323298590458144</v>
      </c>
      <c r="U43" s="49"/>
      <c r="V43">
        <f t="shared" si="10"/>
        <v>12.987097934044487</v>
      </c>
      <c r="W43">
        <f t="shared" si="10"/>
        <v>1.7888018796729015</v>
      </c>
      <c r="X43">
        <f t="shared" si="10"/>
        <v>2.914754604533357</v>
      </c>
    </row>
    <row r="44" spans="1:24" x14ac:dyDescent="0.2">
      <c r="A44" s="48">
        <v>33</v>
      </c>
      <c r="B44" s="53">
        <v>1.26</v>
      </c>
      <c r="C44" s="53">
        <v>7.83</v>
      </c>
      <c r="D44" s="53">
        <v>-6.57</v>
      </c>
      <c r="E44" s="54"/>
      <c r="F44" s="50" t="s">
        <v>105</v>
      </c>
      <c r="G44" s="6">
        <v>-273.25623021191802</v>
      </c>
      <c r="H44" s="50" t="s">
        <v>106</v>
      </c>
      <c r="I44" s="6">
        <v>-273.25449930862902</v>
      </c>
      <c r="J44" s="50" t="s">
        <v>107</v>
      </c>
      <c r="K44" s="6">
        <v>-273.27162801320799</v>
      </c>
      <c r="L44" s="54"/>
      <c r="M44" s="48">
        <v>33</v>
      </c>
      <c r="N44" s="15">
        <f t="shared" si="11"/>
        <v>1.0861584444189571</v>
      </c>
      <c r="O44" s="15">
        <f t="shared" si="12"/>
        <v>10.748426696408259</v>
      </c>
      <c r="P44" s="15">
        <f t="shared" si="13"/>
        <v>-9.6622682519893033</v>
      </c>
      <c r="Q44" s="19"/>
      <c r="R44" s="26">
        <f t="shared" si="14"/>
        <v>0.17384155558104286</v>
      </c>
      <c r="S44" s="16">
        <f t="shared" si="14"/>
        <v>2.9184266964082592</v>
      </c>
      <c r="T44" s="16">
        <f t="shared" si="14"/>
        <v>3.092268251989303</v>
      </c>
      <c r="U44" s="49"/>
      <c r="V44">
        <f t="shared" si="10"/>
        <v>13.796948855638322</v>
      </c>
      <c r="W44">
        <f t="shared" si="10"/>
        <v>37.272371601638049</v>
      </c>
      <c r="X44">
        <f t="shared" si="10"/>
        <v>47.066487853718456</v>
      </c>
    </row>
    <row r="45" spans="1:24" x14ac:dyDescent="0.2">
      <c r="A45" s="48">
        <v>34</v>
      </c>
      <c r="B45" s="53">
        <v>29.15</v>
      </c>
      <c r="C45" s="53">
        <v>2.91</v>
      </c>
      <c r="D45" s="53">
        <v>26.24</v>
      </c>
      <c r="E45" s="54"/>
      <c r="F45" s="50" t="s">
        <v>108</v>
      </c>
      <c r="G45" s="6">
        <v>-862.80771433234497</v>
      </c>
      <c r="H45" s="50" t="s">
        <v>109</v>
      </c>
      <c r="I45" s="6">
        <v>-862.76443562684199</v>
      </c>
      <c r="J45" s="50" t="s">
        <v>110</v>
      </c>
      <c r="K45" s="6">
        <v>-862.77129102608706</v>
      </c>
      <c r="L45" s="54"/>
      <c r="M45" s="48">
        <v>34</v>
      </c>
      <c r="N45" s="15">
        <f t="shared" si="11"/>
        <v>27.157803526223827</v>
      </c>
      <c r="O45" s="15">
        <f t="shared" si="12"/>
        <v>4.3018288931623045</v>
      </c>
      <c r="P45" s="15">
        <f t="shared" si="13"/>
        <v>22.855974633061521</v>
      </c>
      <c r="Q45" s="19"/>
      <c r="R45" s="26">
        <f t="shared" si="14"/>
        <v>1.9921964737761719</v>
      </c>
      <c r="S45" s="16">
        <f t="shared" si="14"/>
        <v>1.3918288931623044</v>
      </c>
      <c r="T45" s="16">
        <f t="shared" si="14"/>
        <v>3.3840253669384772</v>
      </c>
      <c r="U45" s="49"/>
      <c r="V45">
        <f t="shared" si="10"/>
        <v>6.8342932205014471</v>
      </c>
      <c r="W45">
        <f t="shared" si="10"/>
        <v>47.82917158633348</v>
      </c>
      <c r="X45">
        <f t="shared" si="10"/>
        <v>12.896438136198466</v>
      </c>
    </row>
    <row r="46" spans="1:24" x14ac:dyDescent="0.2">
      <c r="A46" s="48">
        <v>35</v>
      </c>
      <c r="B46" s="53">
        <v>18.309999999999999</v>
      </c>
      <c r="C46" s="53">
        <v>-1.41</v>
      </c>
      <c r="D46" s="53">
        <v>19.72</v>
      </c>
      <c r="E46" s="54"/>
      <c r="F46" s="50" t="s">
        <v>110</v>
      </c>
      <c r="G46" s="6">
        <v>-862.77129102608706</v>
      </c>
      <c r="H46" s="50" t="s">
        <v>111</v>
      </c>
      <c r="I46" s="6">
        <v>-862.74630710833196</v>
      </c>
      <c r="J46" s="50" t="s">
        <v>112</v>
      </c>
      <c r="K46" s="6">
        <v>-822.25204264123499</v>
      </c>
      <c r="L46" s="54"/>
      <c r="M46" s="48">
        <v>35</v>
      </c>
      <c r="N46" s="15">
        <f t="shared" si="11"/>
        <v>15.67764843755273</v>
      </c>
      <c r="O46" s="15">
        <f>(I46-K46-K47)*627.50960803</f>
        <v>-2.5180312874141948</v>
      </c>
      <c r="P46" s="15">
        <f>(K46+K47-G46)*627.50960803</f>
        <v>18.195679724958005</v>
      </c>
      <c r="Q46" s="19"/>
      <c r="R46" s="26">
        <f t="shared" si="14"/>
        <v>2.6323515624472691</v>
      </c>
      <c r="S46" s="16">
        <f t="shared" si="14"/>
        <v>1.1080312874141949</v>
      </c>
      <c r="T46" s="16">
        <f t="shared" si="14"/>
        <v>1.524320275041994</v>
      </c>
      <c r="U46" s="49"/>
      <c r="V46">
        <f t="shared" si="10"/>
        <v>14.376578713529597</v>
      </c>
      <c r="W46">
        <f t="shared" si="10"/>
        <v>78.583779249233686</v>
      </c>
      <c r="X46">
        <f t="shared" si="10"/>
        <v>7.7298188389553451</v>
      </c>
    </row>
    <row r="47" spans="1:24" x14ac:dyDescent="0.2">
      <c r="A47" s="49"/>
      <c r="B47" s="49"/>
      <c r="C47" s="49"/>
      <c r="D47" s="49"/>
      <c r="E47" s="49"/>
      <c r="F47" s="52"/>
      <c r="G47" s="57"/>
      <c r="H47" s="52"/>
      <c r="I47" s="52"/>
      <c r="J47" s="50" t="s">
        <v>113</v>
      </c>
      <c r="K47" s="6">
        <v>-40.490251729674</v>
      </c>
      <c r="L47" s="58"/>
      <c r="M47" s="49"/>
      <c r="N47" s="2"/>
      <c r="Q47" s="7"/>
      <c r="R47" s="27"/>
      <c r="U47" s="49"/>
    </row>
    <row r="48" spans="1:24" x14ac:dyDescent="0.2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6"/>
      <c r="L48" s="49"/>
      <c r="M48" s="49"/>
      <c r="N48" s="2"/>
      <c r="U48" s="49"/>
    </row>
    <row r="49" spans="1:22" ht="19" x14ac:dyDescent="0.25">
      <c r="A49" s="49"/>
      <c r="B49" s="49"/>
      <c r="C49" s="49"/>
      <c r="D49" s="49"/>
      <c r="E49" s="49"/>
      <c r="F49" s="49"/>
      <c r="G49" s="6"/>
      <c r="H49" s="49"/>
      <c r="I49" s="6"/>
      <c r="J49" s="49"/>
      <c r="K49" s="6"/>
      <c r="L49" s="49"/>
      <c r="M49" s="49"/>
      <c r="N49" s="2"/>
      <c r="Q49" s="70" t="s">
        <v>1</v>
      </c>
      <c r="R49" s="5">
        <f>AVERAGE(R7:R46,R7:S46,T7:T46)</f>
        <v>1.6737383051749328</v>
      </c>
      <c r="U49" s="71" t="s">
        <v>152</v>
      </c>
      <c r="V49" s="5">
        <f>AVERAGE(V7:X46)</f>
        <v>22.317251130517569</v>
      </c>
    </row>
    <row r="50" spans="1:22" ht="19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Q50" s="23" t="s">
        <v>114</v>
      </c>
      <c r="R50" s="5">
        <f>MAX(R7:R46,R7:S46,T7:T46)</f>
        <v>6.6633372456088926</v>
      </c>
      <c r="U50" s="71" t="s">
        <v>114</v>
      </c>
      <c r="V50" s="5">
        <f>MAX(V7:X46)</f>
        <v>773.91078807446456</v>
      </c>
    </row>
    <row r="51" spans="1:22" ht="19" x14ac:dyDescent="0.25">
      <c r="Q51" s="2" t="s">
        <v>151</v>
      </c>
      <c r="R51" s="5">
        <f>STDEV(R7:R46,R7:S46,T7:T46)</f>
        <v>1.4666895243281814</v>
      </c>
      <c r="U51" s="23" t="s">
        <v>151</v>
      </c>
      <c r="V51" s="5">
        <f>STDEV(V7:X46)</f>
        <v>76.679049290704071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757CA-21CE-9141-8DA7-A340D176AD16}">
  <dimension ref="A1:X51"/>
  <sheetViews>
    <sheetView workbookViewId="0">
      <selection activeCell="Q49" sqref="Q49"/>
    </sheetView>
  </sheetViews>
  <sheetFormatPr baseColWidth="10" defaultRowHeight="16" x14ac:dyDescent="0.2"/>
  <cols>
    <col min="1" max="1" width="14.1640625" customWidth="1"/>
    <col min="2" max="2" width="12.6640625" customWidth="1"/>
    <col min="3" max="3" width="11.6640625" customWidth="1"/>
    <col min="4" max="4" width="16.33203125" customWidth="1"/>
    <col min="5" max="5" width="9.33203125" style="7" customWidth="1"/>
    <col min="6" max="6" width="9.83203125" customWidth="1"/>
    <col min="7" max="7" width="25.33203125" customWidth="1"/>
    <col min="8" max="8" width="8.6640625" customWidth="1"/>
    <col min="9" max="9" width="24.5" customWidth="1"/>
    <col min="10" max="10" width="8.6640625" customWidth="1"/>
    <col min="11" max="11" width="27" customWidth="1"/>
    <col min="12" max="12" width="8.83203125" style="7" customWidth="1"/>
    <col min="13" max="13" width="10.83203125" style="7"/>
    <col min="14" max="14" width="15.6640625" customWidth="1"/>
    <col min="15" max="15" width="12.5" customWidth="1"/>
    <col min="16" max="16" width="16" customWidth="1"/>
    <col min="17" max="17" width="10.1640625" customWidth="1"/>
    <col min="18" max="18" width="13.6640625" customWidth="1"/>
    <col min="19" max="19" width="14.33203125" customWidth="1"/>
    <col min="20" max="20" width="15.83203125" customWidth="1"/>
    <col min="22" max="22" width="12.83203125" customWidth="1"/>
    <col min="23" max="23" width="12.5" customWidth="1"/>
    <col min="24" max="24" width="15.5" customWidth="1"/>
  </cols>
  <sheetData>
    <row r="1" spans="1:24" s="1" customFormat="1" ht="26" x14ac:dyDescent="0.3">
      <c r="A1" s="25" t="s">
        <v>0</v>
      </c>
      <c r="C1" s="3" t="s">
        <v>118</v>
      </c>
      <c r="D1" s="3"/>
      <c r="E1" s="14"/>
      <c r="G1" s="3"/>
      <c r="H1" s="24"/>
      <c r="L1" s="22"/>
      <c r="M1" s="22"/>
    </row>
    <row r="2" spans="1:24" s="1" customFormat="1" ht="19" x14ac:dyDescent="0.25">
      <c r="A2" s="3"/>
      <c r="B2" s="3"/>
      <c r="C2" s="3" t="s">
        <v>119</v>
      </c>
      <c r="D2" s="3"/>
      <c r="E2" s="14"/>
      <c r="F2" s="24" t="s">
        <v>120</v>
      </c>
      <c r="L2" s="22"/>
      <c r="M2" s="22"/>
    </row>
    <row r="3" spans="1:24" s="17" customFormat="1" ht="19" x14ac:dyDescent="0.25">
      <c r="A3" s="17" t="s">
        <v>133</v>
      </c>
      <c r="D3" s="31"/>
      <c r="E3" s="32"/>
      <c r="L3" s="31"/>
      <c r="M3" s="31"/>
    </row>
    <row r="4" spans="1:24" s="17" customFormat="1" ht="19" x14ac:dyDescent="0.25">
      <c r="D4" s="31"/>
      <c r="E4" s="32"/>
      <c r="L4" s="31"/>
      <c r="M4" s="31"/>
    </row>
    <row r="5" spans="1:24" s="1" customFormat="1" ht="19" x14ac:dyDescent="0.25">
      <c r="A5" s="17" t="s">
        <v>121</v>
      </c>
      <c r="B5" s="17"/>
      <c r="C5" s="17"/>
      <c r="E5" s="22"/>
      <c r="F5" s="17" t="s">
        <v>134</v>
      </c>
      <c r="G5" s="17"/>
      <c r="H5" s="17"/>
      <c r="L5" s="22"/>
      <c r="M5" s="22"/>
      <c r="N5" s="17" t="s">
        <v>135</v>
      </c>
      <c r="O5" s="17"/>
      <c r="P5" s="17"/>
      <c r="R5" s="18" t="s">
        <v>117</v>
      </c>
      <c r="V5" s="18" t="s">
        <v>154</v>
      </c>
    </row>
    <row r="6" spans="1:24" x14ac:dyDescent="0.2">
      <c r="A6" s="2" t="s">
        <v>2</v>
      </c>
      <c r="B6" s="2" t="s">
        <v>3</v>
      </c>
      <c r="C6" s="3" t="s">
        <v>4</v>
      </c>
      <c r="D6" s="3" t="s">
        <v>5</v>
      </c>
      <c r="F6" s="10" t="s">
        <v>6</v>
      </c>
      <c r="G6" s="9"/>
      <c r="H6" s="10" t="s">
        <v>7</v>
      </c>
      <c r="I6" s="9"/>
      <c r="J6" s="10" t="s">
        <v>8</v>
      </c>
      <c r="K6" s="9"/>
      <c r="M6" s="2" t="s">
        <v>2</v>
      </c>
      <c r="N6" s="2" t="s">
        <v>3</v>
      </c>
      <c r="O6" s="2" t="s">
        <v>4</v>
      </c>
      <c r="P6" s="2" t="s">
        <v>5</v>
      </c>
      <c r="R6" s="10" t="s">
        <v>3</v>
      </c>
      <c r="S6" s="2" t="s">
        <v>4</v>
      </c>
      <c r="T6" s="2" t="s">
        <v>5</v>
      </c>
      <c r="U6" s="4"/>
      <c r="V6" s="10" t="s">
        <v>3</v>
      </c>
      <c r="W6" s="2" t="s">
        <v>4</v>
      </c>
      <c r="X6" s="2" t="s">
        <v>5</v>
      </c>
    </row>
    <row r="7" spans="1:24" x14ac:dyDescent="0.2">
      <c r="A7" s="2">
        <v>1</v>
      </c>
      <c r="B7" s="5">
        <v>26.03</v>
      </c>
      <c r="C7" s="5">
        <v>15.4</v>
      </c>
      <c r="D7" s="5">
        <v>10.63</v>
      </c>
      <c r="E7" s="19"/>
      <c r="F7" s="28" t="s">
        <v>9</v>
      </c>
      <c r="G7" s="6">
        <v>-1861.5295521002099</v>
      </c>
      <c r="H7" s="28" t="s">
        <v>10</v>
      </c>
      <c r="I7" s="6">
        <v>-1861.48588857956</v>
      </c>
      <c r="J7" s="28" t="s">
        <v>11</v>
      </c>
      <c r="K7" s="20">
        <v>-1861.51208380875</v>
      </c>
      <c r="L7" s="19"/>
      <c r="M7" s="2">
        <v>1</v>
      </c>
      <c r="N7" s="15">
        <f t="shared" ref="N7:N16" si="0">(I7-G7)*627.50960803</f>
        <v>27.399278728255645</v>
      </c>
      <c r="O7" s="15">
        <f t="shared" ref="O7:O15" si="1">(I7-K7)*627.50960803</f>
        <v>16.437758001322972</v>
      </c>
      <c r="P7" s="15">
        <f t="shared" ref="P7:P15" si="2">(K7-G7)*627.50960803</f>
        <v>10.961520726932674</v>
      </c>
      <c r="Q7" s="19"/>
      <c r="R7" s="26">
        <f t="shared" ref="R7:R16" si="3">ABS(N7-B7)</f>
        <v>1.3692787282556438</v>
      </c>
      <c r="S7" s="16">
        <f t="shared" ref="S7:S16" si="4">ABS(O7-C7)</f>
        <v>1.0377580013229721</v>
      </c>
      <c r="T7" s="16">
        <f t="shared" ref="T7:T16" si="5">ABS(P7-D7)</f>
        <v>0.33152072693267343</v>
      </c>
      <c r="V7">
        <f>ABS(R7/B7)*100</f>
        <v>5.2603869698641708</v>
      </c>
      <c r="W7">
        <f t="shared" ref="W7:X16" si="6">ABS(S7/C7)*100</f>
        <v>6.7386883202790386</v>
      </c>
      <c r="X7">
        <f t="shared" si="6"/>
        <v>3.1187274405707752</v>
      </c>
    </row>
    <row r="8" spans="1:24" x14ac:dyDescent="0.2">
      <c r="A8" s="2">
        <v>2</v>
      </c>
      <c r="B8" s="5">
        <v>5.58</v>
      </c>
      <c r="C8" s="5">
        <v>22.11</v>
      </c>
      <c r="D8" s="5">
        <v>-16.53</v>
      </c>
      <c r="E8" s="19"/>
      <c r="F8" s="28" t="s">
        <v>12</v>
      </c>
      <c r="G8" s="6">
        <v>-1691.7890123524701</v>
      </c>
      <c r="H8" s="28" t="s">
        <v>13</v>
      </c>
      <c r="I8" s="6">
        <v>-1691.77753840684</v>
      </c>
      <c r="J8" s="28" t="s">
        <v>14</v>
      </c>
      <c r="K8" s="20">
        <v>-1691.8142273378201</v>
      </c>
      <c r="L8" s="19"/>
      <c r="M8" s="2">
        <v>2</v>
      </c>
      <c r="N8" s="15">
        <f t="shared" si="0"/>
        <v>7.2000111248932654</v>
      </c>
      <c r="O8" s="15">
        <f t="shared" si="1"/>
        <v>23.022656698338835</v>
      </c>
      <c r="P8" s="15">
        <f t="shared" si="2"/>
        <v>-15.822645573445572</v>
      </c>
      <c r="Q8" s="19"/>
      <c r="R8" s="26">
        <f t="shared" si="3"/>
        <v>1.6200111248932654</v>
      </c>
      <c r="S8" s="16">
        <f t="shared" si="4"/>
        <v>0.91265669833883578</v>
      </c>
      <c r="T8" s="16">
        <f t="shared" si="5"/>
        <v>0.70735442655442959</v>
      </c>
      <c r="V8">
        <f t="shared" ref="V8:V16" si="7">ABS(R8/B8)*100</f>
        <v>29.032457435363177</v>
      </c>
      <c r="W8">
        <f t="shared" si="6"/>
        <v>4.127800535227661</v>
      </c>
      <c r="X8">
        <f t="shared" si="6"/>
        <v>4.2792161316057449</v>
      </c>
    </row>
    <row r="9" spans="1:24" x14ac:dyDescent="0.2">
      <c r="A9" s="2">
        <v>3</v>
      </c>
      <c r="B9" s="5">
        <v>0.91</v>
      </c>
      <c r="C9" s="5">
        <v>27.21</v>
      </c>
      <c r="D9" s="5">
        <v>-26.3</v>
      </c>
      <c r="E9" s="19"/>
      <c r="F9" s="28" t="s">
        <v>15</v>
      </c>
      <c r="G9" s="6">
        <v>-1270.9612374887799</v>
      </c>
      <c r="H9" s="28" t="s">
        <v>16</v>
      </c>
      <c r="I9" s="6">
        <v>-1270.9590962008799</v>
      </c>
      <c r="J9" s="28" t="s">
        <v>17</v>
      </c>
      <c r="K9" s="20">
        <v>-1271.0085960706199</v>
      </c>
      <c r="L9" s="19"/>
      <c r="M9" s="2">
        <v>3</v>
      </c>
      <c r="N9" s="15">
        <f t="shared" si="0"/>
        <v>1.343678730827756</v>
      </c>
      <c r="O9" s="15">
        <f t="shared" si="1"/>
        <v>31.061643858067839</v>
      </c>
      <c r="P9" s="15">
        <f t="shared" si="2"/>
        <v>-29.717965127240081</v>
      </c>
      <c r="Q9" s="19"/>
      <c r="R9" s="26">
        <f t="shared" si="3"/>
        <v>0.43367873082775599</v>
      </c>
      <c r="S9" s="16">
        <f t="shared" si="4"/>
        <v>3.8516438580678383</v>
      </c>
      <c r="T9" s="16">
        <f t="shared" si="5"/>
        <v>3.4179651272400804</v>
      </c>
      <c r="V9">
        <f t="shared" si="7"/>
        <v>47.65700338766549</v>
      </c>
      <c r="W9">
        <f t="shared" si="6"/>
        <v>14.155251224064086</v>
      </c>
      <c r="X9">
        <f t="shared" si="6"/>
        <v>12.996065122585856</v>
      </c>
    </row>
    <row r="10" spans="1:24" x14ac:dyDescent="0.2">
      <c r="A10" s="2">
        <v>4</v>
      </c>
      <c r="B10" s="5">
        <v>1.49</v>
      </c>
      <c r="C10" s="5">
        <v>8.85</v>
      </c>
      <c r="D10" s="5">
        <v>-7.37</v>
      </c>
      <c r="E10" s="19"/>
      <c r="F10" s="28" t="s">
        <v>18</v>
      </c>
      <c r="G10" s="6">
        <v>-1232.8914224666801</v>
      </c>
      <c r="H10" s="28" t="s">
        <v>19</v>
      </c>
      <c r="I10" s="6">
        <v>-1232.88987880437</v>
      </c>
      <c r="J10" s="28" t="s">
        <v>20</v>
      </c>
      <c r="K10" s="20">
        <v>-1232.9102799540699</v>
      </c>
      <c r="L10" s="19"/>
      <c r="M10" s="2">
        <v>4</v>
      </c>
      <c r="N10" s="15">
        <f t="shared" si="0"/>
        <v>0.96866293110471746</v>
      </c>
      <c r="O10" s="15">
        <f t="shared" si="1"/>
        <v>12.801917451523398</v>
      </c>
      <c r="P10" s="15">
        <f t="shared" si="2"/>
        <v>-11.833254520418681</v>
      </c>
      <c r="Q10" s="19"/>
      <c r="R10" s="26">
        <f t="shared" si="3"/>
        <v>0.52133706889528253</v>
      </c>
      <c r="S10" s="16">
        <f t="shared" si="4"/>
        <v>3.9519174515233981</v>
      </c>
      <c r="T10" s="16">
        <f t="shared" si="5"/>
        <v>4.4632545204186806</v>
      </c>
      <c r="V10">
        <f t="shared" si="7"/>
        <v>34.989065026529033</v>
      </c>
      <c r="W10">
        <f t="shared" si="6"/>
        <v>44.654434480490373</v>
      </c>
      <c r="X10">
        <f t="shared" si="6"/>
        <v>60.559762827933248</v>
      </c>
    </row>
    <row r="11" spans="1:24" x14ac:dyDescent="0.2">
      <c r="A11" s="2">
        <v>5</v>
      </c>
      <c r="B11" s="5">
        <v>4.47</v>
      </c>
      <c r="C11" s="5">
        <v>22.77</v>
      </c>
      <c r="D11" s="5">
        <v>-18.29</v>
      </c>
      <c r="E11" s="19"/>
      <c r="F11" s="28" t="s">
        <v>21</v>
      </c>
      <c r="G11" s="6">
        <v>-2747.5769543675301</v>
      </c>
      <c r="H11" s="28" t="s">
        <v>22</v>
      </c>
      <c r="I11" s="6">
        <v>-2747.5700337847202</v>
      </c>
      <c r="J11" s="28" t="s">
        <v>23</v>
      </c>
      <c r="K11" s="20">
        <v>-2747.6051406663</v>
      </c>
      <c r="L11" s="19"/>
      <c r="M11" s="2">
        <v>5</v>
      </c>
      <c r="N11" s="15">
        <f t="shared" si="0"/>
        <v>4.3427322063956257</v>
      </c>
      <c r="O11" s="15">
        <f t="shared" si="1"/>
        <v>22.029905499327217</v>
      </c>
      <c r="P11" s="15">
        <f t="shared" si="2"/>
        <v>-17.687173292931593</v>
      </c>
      <c r="Q11" s="19"/>
      <c r="R11" s="26">
        <f t="shared" si="3"/>
        <v>0.12726779360437401</v>
      </c>
      <c r="S11" s="16">
        <f t="shared" si="4"/>
        <v>0.74009450067278237</v>
      </c>
      <c r="T11" s="16">
        <f t="shared" si="5"/>
        <v>0.60282670706840591</v>
      </c>
      <c r="V11">
        <f t="shared" si="7"/>
        <v>2.8471542193372263</v>
      </c>
      <c r="W11">
        <f t="shared" si="6"/>
        <v>3.2503052291294789</v>
      </c>
      <c r="X11">
        <f t="shared" si="6"/>
        <v>3.2959360692641111</v>
      </c>
    </row>
    <row r="12" spans="1:24" x14ac:dyDescent="0.2">
      <c r="A12" s="2">
        <v>6</v>
      </c>
      <c r="B12" s="5">
        <v>15.77</v>
      </c>
      <c r="C12" s="5">
        <v>14.25</v>
      </c>
      <c r="D12" s="5">
        <v>1.52</v>
      </c>
      <c r="E12" s="19"/>
      <c r="F12" s="28" t="s">
        <v>24</v>
      </c>
      <c r="G12" s="6">
        <v>-2599.4002152610901</v>
      </c>
      <c r="H12" s="28" t="s">
        <v>25</v>
      </c>
      <c r="I12" s="6">
        <v>-2599.37694437863</v>
      </c>
      <c r="J12" s="28" t="s">
        <v>26</v>
      </c>
      <c r="K12" s="20">
        <v>-2599.3980067907801</v>
      </c>
      <c r="L12" s="19"/>
      <c r="M12" s="2">
        <v>6</v>
      </c>
      <c r="N12" s="15">
        <f t="shared" si="0"/>
        <v>14.602702331056106</v>
      </c>
      <c r="O12" s="15">
        <f t="shared" si="1"/>
        <v>13.21686599244962</v>
      </c>
      <c r="P12" s="15">
        <f t="shared" si="2"/>
        <v>1.3858363386064849</v>
      </c>
      <c r="Q12" s="19"/>
      <c r="R12" s="26">
        <f t="shared" si="3"/>
        <v>1.1672976689438936</v>
      </c>
      <c r="S12" s="16">
        <f t="shared" si="4"/>
        <v>1.0331340075503803</v>
      </c>
      <c r="T12" s="16">
        <f t="shared" si="5"/>
        <v>0.1341636613935151</v>
      </c>
      <c r="V12">
        <f t="shared" si="7"/>
        <v>7.4020143877228506</v>
      </c>
      <c r="W12">
        <f t="shared" si="6"/>
        <v>7.2500632108798619</v>
      </c>
      <c r="X12">
        <f t="shared" si="6"/>
        <v>8.8265566706259921</v>
      </c>
    </row>
    <row r="13" spans="1:24" x14ac:dyDescent="0.2">
      <c r="A13" s="2">
        <v>7</v>
      </c>
      <c r="B13" s="5">
        <v>27.94</v>
      </c>
      <c r="C13" s="5">
        <v>18.47</v>
      </c>
      <c r="D13" s="5">
        <v>9.4700000000000006</v>
      </c>
      <c r="E13" s="19"/>
      <c r="F13" s="28" t="s">
        <v>26</v>
      </c>
      <c r="G13" s="6">
        <v>-2599.3980067907801</v>
      </c>
      <c r="H13" s="28" t="s">
        <v>27</v>
      </c>
      <c r="I13" s="6">
        <v>-2599.3514209318801</v>
      </c>
      <c r="J13" s="28" t="s">
        <v>28</v>
      </c>
      <c r="K13" s="20">
        <v>-2599.3835780904601</v>
      </c>
      <c r="L13" s="19"/>
      <c r="M13" s="2">
        <v>7</v>
      </c>
      <c r="N13" s="15">
        <f t="shared" si="0"/>
        <v>29.233074058090125</v>
      </c>
      <c r="O13" s="15">
        <f t="shared" si="1"/>
        <v>20.178925975924734</v>
      </c>
      <c r="P13" s="15">
        <f t="shared" si="2"/>
        <v>9.0541480821653941</v>
      </c>
      <c r="Q13" s="19"/>
      <c r="R13" s="26">
        <f t="shared" si="3"/>
        <v>1.2930740580901237</v>
      </c>
      <c r="S13" s="16">
        <f t="shared" si="4"/>
        <v>1.7089259759247355</v>
      </c>
      <c r="T13" s="16">
        <f t="shared" si="5"/>
        <v>0.41585191783460651</v>
      </c>
      <c r="V13">
        <f t="shared" si="7"/>
        <v>4.628038862169376</v>
      </c>
      <c r="W13">
        <f t="shared" si="6"/>
        <v>9.2524416671615359</v>
      </c>
      <c r="X13">
        <f t="shared" si="6"/>
        <v>4.3912557321500154</v>
      </c>
    </row>
    <row r="14" spans="1:24" x14ac:dyDescent="0.2">
      <c r="A14" s="2">
        <v>8</v>
      </c>
      <c r="B14" s="5">
        <v>37.28</v>
      </c>
      <c r="C14" s="5">
        <v>35.82</v>
      </c>
      <c r="D14" s="5">
        <v>1.46</v>
      </c>
      <c r="E14" s="19"/>
      <c r="F14" s="28" t="s">
        <v>29</v>
      </c>
      <c r="G14" s="6">
        <v>-2628.0908165699102</v>
      </c>
      <c r="H14" s="28" t="s">
        <v>30</v>
      </c>
      <c r="I14" s="6">
        <v>-2628.0374506516</v>
      </c>
      <c r="J14" s="28" t="s">
        <v>31</v>
      </c>
      <c r="K14" s="20">
        <v>-2628.0844015318398</v>
      </c>
      <c r="L14" s="19"/>
      <c r="M14" s="2">
        <v>8</v>
      </c>
      <c r="N14" s="15">
        <f t="shared" si="0"/>
        <v>33.487626480989441</v>
      </c>
      <c r="O14" s="15">
        <f t="shared" si="1"/>
        <v>29.462128455952623</v>
      </c>
      <c r="P14" s="15">
        <f t="shared" si="2"/>
        <v>4.0254980250368169</v>
      </c>
      <c r="Q14" s="19"/>
      <c r="R14" s="26">
        <f t="shared" si="3"/>
        <v>3.7923735190105603</v>
      </c>
      <c r="S14" s="16">
        <f t="shared" si="4"/>
        <v>6.3578715440473772</v>
      </c>
      <c r="T14" s="16">
        <f t="shared" si="5"/>
        <v>2.5654980250368169</v>
      </c>
      <c r="V14">
        <f t="shared" si="7"/>
        <v>10.172675748418884</v>
      </c>
      <c r="W14">
        <f t="shared" si="6"/>
        <v>17.749501798010545</v>
      </c>
      <c r="X14">
        <f t="shared" si="6"/>
        <v>175.71904281074089</v>
      </c>
    </row>
    <row r="15" spans="1:24" x14ac:dyDescent="0.2">
      <c r="A15" s="2">
        <v>9</v>
      </c>
      <c r="B15" s="5">
        <v>33</v>
      </c>
      <c r="C15" s="5">
        <v>4.93</v>
      </c>
      <c r="D15" s="5">
        <v>28.07</v>
      </c>
      <c r="E15" s="19"/>
      <c r="F15" s="28" t="s">
        <v>31</v>
      </c>
      <c r="G15" s="6">
        <v>-2628.0844015318398</v>
      </c>
      <c r="H15" s="28" t="s">
        <v>32</v>
      </c>
      <c r="I15" s="6">
        <v>-2628.0300015017001</v>
      </c>
      <c r="J15" s="28" t="s">
        <v>33</v>
      </c>
      <c r="K15" s="20">
        <v>-2628.0342887830402</v>
      </c>
      <c r="L15" s="19"/>
      <c r="M15" s="2">
        <v>9</v>
      </c>
      <c r="N15" s="15">
        <f t="shared" si="0"/>
        <v>34.136541589803301</v>
      </c>
      <c r="O15" s="15">
        <f t="shared" si="1"/>
        <v>2.690310233247891</v>
      </c>
      <c r="P15" s="15">
        <f t="shared" si="2"/>
        <v>31.446231356555412</v>
      </c>
      <c r="Q15" s="19"/>
      <c r="R15" s="26">
        <f t="shared" si="3"/>
        <v>1.1365415898033007</v>
      </c>
      <c r="S15" s="16">
        <f t="shared" si="4"/>
        <v>2.2396897667521087</v>
      </c>
      <c r="T15" s="16">
        <f t="shared" si="5"/>
        <v>3.3762313565554116</v>
      </c>
      <c r="V15">
        <f t="shared" si="7"/>
        <v>3.4440654236463657</v>
      </c>
      <c r="W15">
        <f t="shared" si="6"/>
        <v>45.429812713024518</v>
      </c>
      <c r="X15">
        <f t="shared" si="6"/>
        <v>12.027899382099791</v>
      </c>
    </row>
    <row r="16" spans="1:24" x14ac:dyDescent="0.2">
      <c r="A16" s="2">
        <v>10</v>
      </c>
      <c r="B16" s="5">
        <v>-5.28</v>
      </c>
      <c r="C16" s="5">
        <v>7.67</v>
      </c>
      <c r="D16" s="5">
        <v>-12.95</v>
      </c>
      <c r="E16" s="19"/>
      <c r="F16" s="28" t="s">
        <v>34</v>
      </c>
      <c r="G16" s="6">
        <v>-1144.7752089297601</v>
      </c>
      <c r="H16" s="28" t="s">
        <v>35</v>
      </c>
      <c r="I16" s="6">
        <v>-1144.78217202925</v>
      </c>
      <c r="J16" s="28" t="s">
        <v>36</v>
      </c>
      <c r="K16" s="20">
        <v>-1031.4559014921099</v>
      </c>
      <c r="L16" s="19"/>
      <c r="M16" s="2">
        <v>10</v>
      </c>
      <c r="N16" s="15">
        <f t="shared" si="0"/>
        <v>-4.3694118315775121</v>
      </c>
      <c r="O16" s="15">
        <f>(I16-K16-K17)*627.50960803</f>
        <v>7.4378353215720319</v>
      </c>
      <c r="P16" s="15">
        <f>(K16+K17-G16)*627.50960803</f>
        <v>-11.807247153096039</v>
      </c>
      <c r="Q16" s="19"/>
      <c r="R16" s="26">
        <f t="shared" si="3"/>
        <v>0.91058816842248813</v>
      </c>
      <c r="S16" s="16">
        <f t="shared" si="4"/>
        <v>0.23216467842796806</v>
      </c>
      <c r="T16" s="16">
        <f t="shared" si="5"/>
        <v>1.1427528469039601</v>
      </c>
      <c r="V16">
        <f t="shared" si="7"/>
        <v>17.245988038304699</v>
      </c>
      <c r="W16">
        <f t="shared" si="6"/>
        <v>3.0269188843281363</v>
      </c>
      <c r="X16">
        <f t="shared" si="6"/>
        <v>8.8243463081386881</v>
      </c>
    </row>
    <row r="17" spans="1:24" x14ac:dyDescent="0.2">
      <c r="A17" s="2"/>
      <c r="B17" s="5"/>
      <c r="C17" s="5"/>
      <c r="D17" s="5"/>
      <c r="E17" s="19"/>
      <c r="F17" s="28"/>
      <c r="G17" s="12"/>
      <c r="H17" s="28"/>
      <c r="I17" s="12"/>
      <c r="J17" s="28" t="s">
        <v>37</v>
      </c>
      <c r="K17" s="20">
        <v>-113.338123479671</v>
      </c>
      <c r="L17" s="19"/>
      <c r="M17" s="2"/>
      <c r="N17" s="15"/>
      <c r="O17" s="15"/>
      <c r="P17" s="15"/>
      <c r="Q17" s="19"/>
      <c r="R17" s="26"/>
      <c r="S17" s="16"/>
      <c r="T17" s="16"/>
    </row>
    <row r="18" spans="1:24" x14ac:dyDescent="0.2">
      <c r="A18" s="2">
        <v>11</v>
      </c>
      <c r="B18" s="5">
        <v>34.799999999999997</v>
      </c>
      <c r="C18" s="5">
        <v>89.6</v>
      </c>
      <c r="D18" s="5">
        <v>-54.8</v>
      </c>
      <c r="E18" s="19"/>
      <c r="F18" s="28" t="s">
        <v>38</v>
      </c>
      <c r="G18" s="6">
        <v>-1250.6312400235299</v>
      </c>
      <c r="H18" s="28" t="s">
        <v>39</v>
      </c>
      <c r="I18" s="6">
        <v>-1250.5744159035801</v>
      </c>
      <c r="J18" s="28" t="s">
        <v>40</v>
      </c>
      <c r="K18" s="20">
        <v>-1250.71903255148</v>
      </c>
      <c r="L18" s="19"/>
      <c r="M18" s="2">
        <v>11</v>
      </c>
      <c r="N18" s="15">
        <f t="shared" ref="N18:N24" si="8">(I18-G18)*627.50960803</f>
        <v>35.657681236381073</v>
      </c>
      <c r="O18" s="15">
        <f t="shared" ref="O18:O23" si="9">(I18-K18)*627.50960803</f>
        <v>90.748336038320033</v>
      </c>
      <c r="P18" s="15">
        <f t="shared" ref="P18:P23" si="10">(K18-G18)*627.50960803</f>
        <v>-55.090654801938953</v>
      </c>
      <c r="Q18" s="19"/>
      <c r="R18" s="26">
        <f t="shared" ref="R18:T24" si="11">ABS(N18-B18)</f>
        <v>0.85768123638107596</v>
      </c>
      <c r="S18" s="16">
        <f t="shared" si="11"/>
        <v>1.1483360383200392</v>
      </c>
      <c r="T18" s="16">
        <f t="shared" si="11"/>
        <v>0.2906548019389561</v>
      </c>
      <c r="V18">
        <f t="shared" ref="V18:X46" si="12">ABS(R18/B18)*100</f>
        <v>2.4646012539686093</v>
      </c>
      <c r="W18">
        <f t="shared" si="12"/>
        <v>1.281625042767901</v>
      </c>
      <c r="X18">
        <f t="shared" si="12"/>
        <v>0.53039197434116081</v>
      </c>
    </row>
    <row r="19" spans="1:24" x14ac:dyDescent="0.2">
      <c r="A19" s="2">
        <v>12</v>
      </c>
      <c r="B19" s="5">
        <v>-0.63</v>
      </c>
      <c r="C19" s="5">
        <v>31.02</v>
      </c>
      <c r="D19" s="5">
        <v>-31.65</v>
      </c>
      <c r="E19" s="19"/>
      <c r="F19" s="28" t="s">
        <v>41</v>
      </c>
      <c r="G19" s="6">
        <v>-1801.0265575923099</v>
      </c>
      <c r="H19" s="28" t="s">
        <v>42</v>
      </c>
      <c r="I19" s="6">
        <v>-1801.01934485169</v>
      </c>
      <c r="J19" s="28" t="s">
        <v>43</v>
      </c>
      <c r="K19" s="20">
        <v>-1801.0727558846299</v>
      </c>
      <c r="L19" s="19"/>
      <c r="M19" s="2">
        <v>12</v>
      </c>
      <c r="N19" s="15">
        <f t="shared" si="8"/>
        <v>4.52606403923701</v>
      </c>
      <c r="O19" s="15">
        <f t="shared" si="9"/>
        <v>33.515936344624315</v>
      </c>
      <c r="P19" s="15">
        <f t="shared" si="10"/>
        <v>-28.989872305387301</v>
      </c>
      <c r="Q19" s="19"/>
      <c r="R19" s="26">
        <f t="shared" si="11"/>
        <v>5.1560640392370098</v>
      </c>
      <c r="S19" s="16">
        <f t="shared" si="11"/>
        <v>2.4959363446243152</v>
      </c>
      <c r="T19" s="16">
        <f t="shared" si="11"/>
        <v>2.6601276946126973</v>
      </c>
      <c r="V19">
        <f t="shared" si="12"/>
        <v>818.42286337095391</v>
      </c>
      <c r="W19">
        <f t="shared" si="12"/>
        <v>8.0462164559133313</v>
      </c>
      <c r="X19">
        <f t="shared" si="12"/>
        <v>8.404826839218634</v>
      </c>
    </row>
    <row r="20" spans="1:24" x14ac:dyDescent="0.2">
      <c r="A20" s="2">
        <v>13</v>
      </c>
      <c r="B20" s="5">
        <v>22.41</v>
      </c>
      <c r="C20" s="5">
        <v>49.69</v>
      </c>
      <c r="D20" s="5">
        <v>-27.28</v>
      </c>
      <c r="E20" s="19"/>
      <c r="F20" s="28" t="s">
        <v>44</v>
      </c>
      <c r="G20" s="6">
        <v>-1684.7485139610101</v>
      </c>
      <c r="H20" s="28" t="s">
        <v>45</v>
      </c>
      <c r="I20" s="6">
        <v>-1684.7095789432899</v>
      </c>
      <c r="J20" s="28" t="s">
        <v>46</v>
      </c>
      <c r="K20" s="20">
        <v>-1684.7929198228301</v>
      </c>
      <c r="L20" s="19"/>
      <c r="M20" s="2">
        <v>13</v>
      </c>
      <c r="N20" s="15">
        <f t="shared" si="8"/>
        <v>24.432097708229819</v>
      </c>
      <c r="O20" s="15">
        <f t="shared" si="9"/>
        <v>52.297202653129887</v>
      </c>
      <c r="P20" s="15">
        <f t="shared" si="10"/>
        <v>-27.865104944900072</v>
      </c>
      <c r="Q20" s="19"/>
      <c r="R20" s="26">
        <f t="shared" si="11"/>
        <v>2.0220977082298184</v>
      </c>
      <c r="S20" s="16">
        <f t="shared" si="11"/>
        <v>2.6072026531298889</v>
      </c>
      <c r="T20" s="16">
        <f t="shared" si="11"/>
        <v>0.58510494490007048</v>
      </c>
      <c r="V20">
        <f t="shared" si="12"/>
        <v>9.0231937002669262</v>
      </c>
      <c r="W20">
        <f t="shared" si="12"/>
        <v>5.2469363113903977</v>
      </c>
      <c r="X20">
        <f t="shared" si="12"/>
        <v>2.1448128478741584</v>
      </c>
    </row>
    <row r="21" spans="1:24" x14ac:dyDescent="0.2">
      <c r="A21" s="2">
        <v>14</v>
      </c>
      <c r="B21" s="5">
        <v>10.33</v>
      </c>
      <c r="C21" s="5">
        <v>14.46</v>
      </c>
      <c r="D21" s="5">
        <v>-4.13</v>
      </c>
      <c r="E21" s="19"/>
      <c r="F21" s="28" t="s">
        <v>47</v>
      </c>
      <c r="G21" s="6">
        <v>-1166.13108507478</v>
      </c>
      <c r="H21" s="28" t="s">
        <v>48</v>
      </c>
      <c r="I21" s="6">
        <v>-1166.1174830283401</v>
      </c>
      <c r="J21" s="28" t="s">
        <v>49</v>
      </c>
      <c r="K21" s="20">
        <v>-1166.1392930678801</v>
      </c>
      <c r="L21" s="19"/>
      <c r="M21" s="2">
        <v>14</v>
      </c>
      <c r="N21" s="15">
        <f t="shared" si="8"/>
        <v>8.5354148299250863</v>
      </c>
      <c r="O21" s="15">
        <f t="shared" si="9"/>
        <v>13.686009362873149</v>
      </c>
      <c r="P21" s="15">
        <f t="shared" si="10"/>
        <v>-5.1505945329480616</v>
      </c>
      <c r="Q21" s="19"/>
      <c r="R21" s="26">
        <f t="shared" si="11"/>
        <v>1.7945851700749138</v>
      </c>
      <c r="S21" s="16">
        <f t="shared" si="11"/>
        <v>0.77399063712685212</v>
      </c>
      <c r="T21" s="16">
        <f t="shared" si="11"/>
        <v>1.0205945329480617</v>
      </c>
      <c r="V21">
        <f t="shared" si="12"/>
        <v>17.3725573095345</v>
      </c>
      <c r="W21">
        <f t="shared" si="12"/>
        <v>5.3526323452756017</v>
      </c>
      <c r="X21">
        <f t="shared" si="12"/>
        <v>24.711732032640718</v>
      </c>
    </row>
    <row r="22" spans="1:24" x14ac:dyDescent="0.2">
      <c r="A22" s="2">
        <v>15</v>
      </c>
      <c r="B22" s="5">
        <v>20.27</v>
      </c>
      <c r="C22" s="5">
        <v>77.23</v>
      </c>
      <c r="D22" s="5">
        <v>-56.96</v>
      </c>
      <c r="E22" s="19"/>
      <c r="F22" s="28" t="s">
        <v>50</v>
      </c>
      <c r="G22" s="6">
        <v>-990.22210000771895</v>
      </c>
      <c r="H22" s="28" t="s">
        <v>51</v>
      </c>
      <c r="I22" s="6">
        <v>-990.190308670327</v>
      </c>
      <c r="J22" s="28" t="s">
        <v>52</v>
      </c>
      <c r="K22" s="20">
        <v>-990.31963936743796</v>
      </c>
      <c r="L22" s="19"/>
      <c r="M22" s="2">
        <v>15</v>
      </c>
      <c r="N22" s="15">
        <f t="shared" si="8"/>
        <v>19.949369665572622</v>
      </c>
      <c r="O22" s="15">
        <f t="shared" si="9"/>
        <v>81.156255050344328</v>
      </c>
      <c r="P22" s="15">
        <f t="shared" si="10"/>
        <v>-61.206885384771709</v>
      </c>
      <c r="Q22" s="19"/>
      <c r="R22" s="26">
        <f t="shared" si="11"/>
        <v>0.32063033442737776</v>
      </c>
      <c r="S22" s="16">
        <f t="shared" si="11"/>
        <v>3.9262550503443236</v>
      </c>
      <c r="T22" s="16">
        <f t="shared" si="11"/>
        <v>4.2468853847717085</v>
      </c>
      <c r="V22">
        <f t="shared" si="12"/>
        <v>1.5817974071404923</v>
      </c>
      <c r="W22">
        <f t="shared" si="12"/>
        <v>5.0838470158543609</v>
      </c>
      <c r="X22">
        <f t="shared" si="12"/>
        <v>7.455908330006511</v>
      </c>
    </row>
    <row r="23" spans="1:24" x14ac:dyDescent="0.2">
      <c r="A23" s="2">
        <v>16</v>
      </c>
      <c r="B23" s="5">
        <v>34.22</v>
      </c>
      <c r="C23" s="5">
        <v>55.4</v>
      </c>
      <c r="D23" s="5">
        <v>-21.18</v>
      </c>
      <c r="E23" s="19"/>
      <c r="F23" s="29" t="s">
        <v>53</v>
      </c>
      <c r="G23" s="6">
        <v>-514.79997313115496</v>
      </c>
      <c r="H23" s="28" t="s">
        <v>54</v>
      </c>
      <c r="I23" s="6">
        <v>-514.74842224026997</v>
      </c>
      <c r="J23" s="28" t="s">
        <v>55</v>
      </c>
      <c r="K23" s="20">
        <v>-514.840584231349</v>
      </c>
      <c r="L23" s="19"/>
      <c r="M23" s="2">
        <v>16</v>
      </c>
      <c r="N23" s="15">
        <f t="shared" si="8"/>
        <v>32.348679332832624</v>
      </c>
      <c r="O23" s="15">
        <f t="shared" si="9"/>
        <v>57.832534897262782</v>
      </c>
      <c r="P23" s="15">
        <f t="shared" si="10"/>
        <v>-25.483855564430151</v>
      </c>
      <c r="Q23" s="19"/>
      <c r="R23" s="26">
        <f t="shared" si="11"/>
        <v>1.8713206671673746</v>
      </c>
      <c r="S23" s="16">
        <f t="shared" si="11"/>
        <v>2.4325348972627836</v>
      </c>
      <c r="T23" s="16">
        <f t="shared" si="11"/>
        <v>4.303855564430151</v>
      </c>
      <c r="V23">
        <f t="shared" si="12"/>
        <v>5.4684999040542799</v>
      </c>
      <c r="W23">
        <f t="shared" si="12"/>
        <v>4.3908572152757825</v>
      </c>
      <c r="X23">
        <f t="shared" si="12"/>
        <v>20.320375658310439</v>
      </c>
    </row>
    <row r="24" spans="1:24" x14ac:dyDescent="0.2">
      <c r="A24" s="2">
        <v>17</v>
      </c>
      <c r="B24" s="5">
        <v>21.48</v>
      </c>
      <c r="C24" s="5">
        <v>35.47</v>
      </c>
      <c r="D24" s="5">
        <v>-13.99</v>
      </c>
      <c r="E24" s="19"/>
      <c r="F24" s="28" t="s">
        <v>56</v>
      </c>
      <c r="G24" s="6">
        <v>-4994.9681217200596</v>
      </c>
      <c r="H24" s="28" t="s">
        <v>57</v>
      </c>
      <c r="I24" s="6">
        <v>-4994.9276625401599</v>
      </c>
      <c r="J24" s="28" t="s">
        <v>58</v>
      </c>
      <c r="K24" s="20">
        <v>-4416.0291016829997</v>
      </c>
      <c r="L24" s="19"/>
      <c r="M24" s="2">
        <v>17</v>
      </c>
      <c r="N24" s="15">
        <f t="shared" si="8"/>
        <v>25.388524120075335</v>
      </c>
      <c r="O24" s="15">
        <f>(I24-K24-K25)*627.50960803</f>
        <v>32.137764614743361</v>
      </c>
      <c r="P24" s="15">
        <f>(K24+K25-G24)*627.50960803</f>
        <v>-6.7492404945966857</v>
      </c>
      <c r="Q24" s="19"/>
      <c r="R24" s="26">
        <f t="shared" si="11"/>
        <v>3.9085241200753345</v>
      </c>
      <c r="S24" s="16">
        <f t="shared" si="11"/>
        <v>3.332235385256638</v>
      </c>
      <c r="T24" s="16">
        <f t="shared" si="11"/>
        <v>7.2407595054033145</v>
      </c>
      <c r="V24">
        <f t="shared" si="12"/>
        <v>18.196108566458726</v>
      </c>
      <c r="W24">
        <f t="shared" si="12"/>
        <v>9.3945175789586646</v>
      </c>
      <c r="X24">
        <f t="shared" si="12"/>
        <v>51.756679809887885</v>
      </c>
    </row>
    <row r="25" spans="1:24" x14ac:dyDescent="0.2">
      <c r="A25" s="2"/>
      <c r="B25" s="5"/>
      <c r="C25" s="5"/>
      <c r="D25" s="5"/>
      <c r="E25" s="19"/>
      <c r="F25" s="28"/>
      <c r="G25" s="12"/>
      <c r="H25" s="28"/>
      <c r="I25" s="12"/>
      <c r="J25" s="28" t="s">
        <v>59</v>
      </c>
      <c r="K25" s="20">
        <v>-578.94977563411896</v>
      </c>
      <c r="L25" s="19"/>
      <c r="M25" s="2"/>
      <c r="N25" s="15"/>
      <c r="O25" s="15"/>
      <c r="P25" s="15"/>
      <c r="Q25" s="19"/>
      <c r="R25" s="26"/>
      <c r="S25" s="16"/>
      <c r="T25" s="16"/>
    </row>
    <row r="26" spans="1:24" x14ac:dyDescent="0.2">
      <c r="A26" s="2">
        <v>18</v>
      </c>
      <c r="B26" s="5">
        <v>25.34</v>
      </c>
      <c r="C26" s="5">
        <v>36.049999999999997</v>
      </c>
      <c r="D26" s="5">
        <v>-10.72</v>
      </c>
      <c r="E26" s="19"/>
      <c r="F26" s="28" t="s">
        <v>60</v>
      </c>
      <c r="G26" s="6">
        <v>-2718.6520352377702</v>
      </c>
      <c r="H26" s="28" t="s">
        <v>61</v>
      </c>
      <c r="I26" s="6">
        <v>-2718.6050363476202</v>
      </c>
      <c r="J26" s="28" t="s">
        <v>62</v>
      </c>
      <c r="K26" s="20">
        <v>-2139.70884318759</v>
      </c>
      <c r="L26" s="19"/>
      <c r="M26" s="2">
        <v>18</v>
      </c>
      <c r="N26" s="15">
        <f>(I26-G26)*627.50960803</f>
        <v>29.492255135876142</v>
      </c>
      <c r="O26" s="15">
        <f>(I26-K26-K27)*627.50960803</f>
        <v>33.623517312730911</v>
      </c>
      <c r="P26" s="15">
        <f>(K26+K27-G26)*627.50960803</f>
        <v>-4.131262176783431</v>
      </c>
      <c r="Q26" s="19"/>
      <c r="R26" s="26">
        <f>ABS(N26-B26)</f>
        <v>4.1522551358761426</v>
      </c>
      <c r="S26" s="16">
        <f>ABS(O26-C26)</f>
        <v>2.4264826872690861</v>
      </c>
      <c r="T26" s="16">
        <f>ABS(P26-D26)</f>
        <v>6.5887378232165696</v>
      </c>
      <c r="V26">
        <f t="shared" si="12"/>
        <v>16.386168649866388</v>
      </c>
      <c r="W26">
        <f t="shared" si="12"/>
        <v>6.7308812406909473</v>
      </c>
      <c r="X26">
        <f t="shared" si="12"/>
        <v>61.462106559856053</v>
      </c>
    </row>
    <row r="27" spans="1:24" x14ac:dyDescent="0.2">
      <c r="A27" s="2"/>
      <c r="B27" s="5"/>
      <c r="C27" s="5"/>
      <c r="D27" s="5"/>
      <c r="E27" s="19"/>
      <c r="F27" s="28"/>
      <c r="G27" s="12"/>
      <c r="H27" s="28"/>
      <c r="I27" s="12"/>
      <c r="J27" s="28" t="s">
        <v>59</v>
      </c>
      <c r="K27" s="20">
        <v>-578.94977563411896</v>
      </c>
      <c r="L27" s="19"/>
      <c r="M27" s="2"/>
      <c r="N27" s="15"/>
      <c r="O27" s="15"/>
      <c r="P27" s="15"/>
      <c r="Q27" s="19"/>
      <c r="R27" s="26"/>
      <c r="S27" s="16"/>
      <c r="T27" s="16"/>
    </row>
    <row r="28" spans="1:24" x14ac:dyDescent="0.2">
      <c r="A28" s="2">
        <v>19</v>
      </c>
      <c r="B28" s="5">
        <v>12.27</v>
      </c>
      <c r="C28" s="5">
        <v>35.81</v>
      </c>
      <c r="D28" s="5">
        <v>-23.54</v>
      </c>
      <c r="E28" s="19"/>
      <c r="F28" s="28" t="s">
        <v>63</v>
      </c>
      <c r="G28" s="6">
        <v>-4993.7117999433704</v>
      </c>
      <c r="H28" s="28" t="s">
        <v>64</v>
      </c>
      <c r="I28" s="6">
        <v>-4993.6902793852196</v>
      </c>
      <c r="J28" s="28" t="s">
        <v>65</v>
      </c>
      <c r="K28" s="20">
        <v>-4414.7923475091202</v>
      </c>
      <c r="L28" s="19"/>
      <c r="M28" s="2">
        <v>19</v>
      </c>
      <c r="N28" s="15">
        <f>(I28-G28)*627.50960803</f>
        <v>13.504357009775827</v>
      </c>
      <c r="O28" s="15">
        <f>(I28-K28-K29)*627.50960803</f>
        <v>32.532456273663989</v>
      </c>
      <c r="P28" s="15">
        <f>(K28+K29-G28)*627.50960803</f>
        <v>-19.02809926381682</v>
      </c>
      <c r="Q28" s="19"/>
      <c r="R28" s="26">
        <f>ABS(N28-B28)</f>
        <v>1.2343570097758274</v>
      </c>
      <c r="S28" s="16">
        <f>ABS(O28-C28)</f>
        <v>3.2775437263360132</v>
      </c>
      <c r="T28" s="16">
        <f>ABS(P28-D28)</f>
        <v>4.5119007361831791</v>
      </c>
      <c r="V28">
        <f t="shared" si="12"/>
        <v>10.059959329876344</v>
      </c>
      <c r="W28">
        <f t="shared" si="12"/>
        <v>9.1525934832058446</v>
      </c>
      <c r="X28">
        <f t="shared" si="12"/>
        <v>19.166952999928544</v>
      </c>
    </row>
    <row r="29" spans="1:24" x14ac:dyDescent="0.2">
      <c r="A29" s="2"/>
      <c r="B29" s="5"/>
      <c r="C29" s="5"/>
      <c r="D29" s="5"/>
      <c r="E29" s="19"/>
      <c r="F29" s="28"/>
      <c r="G29" s="12"/>
      <c r="H29" s="28"/>
      <c r="I29" s="12"/>
      <c r="J29" s="28" t="s">
        <v>59</v>
      </c>
      <c r="K29" s="20">
        <v>-578.94977563411896</v>
      </c>
      <c r="L29" s="19"/>
      <c r="M29" s="2"/>
      <c r="N29" s="15"/>
      <c r="O29" s="15"/>
      <c r="P29" s="15"/>
      <c r="Q29" s="19"/>
      <c r="R29" s="26"/>
      <c r="S29" s="16"/>
      <c r="T29" s="16"/>
    </row>
    <row r="30" spans="1:24" x14ac:dyDescent="0.2">
      <c r="A30" s="2">
        <v>20</v>
      </c>
      <c r="B30" s="5">
        <v>13.36</v>
      </c>
      <c r="C30" s="5">
        <v>37.72</v>
      </c>
      <c r="D30" s="5">
        <v>-24.36</v>
      </c>
      <c r="E30" s="19"/>
      <c r="F30" s="28" t="s">
        <v>66</v>
      </c>
      <c r="G30" s="6">
        <v>-2717.3876629585202</v>
      </c>
      <c r="H30" s="28" t="s">
        <v>67</v>
      </c>
      <c r="I30" s="6">
        <v>-2717.3675277258999</v>
      </c>
      <c r="J30" s="28" t="s">
        <v>68</v>
      </c>
      <c r="K30" s="20">
        <v>-2138.4719911552702</v>
      </c>
      <c r="L30" s="19"/>
      <c r="M30" s="2">
        <v>20</v>
      </c>
      <c r="N30" s="15">
        <f>(I30-G30)*627.50960803</f>
        <v>12.635051929160481</v>
      </c>
      <c r="O30" s="15">
        <f>(I30-K30-K29)*627.50960803</f>
        <v>34.035533470061495</v>
      </c>
      <c r="P30" s="15">
        <f>(K30+K31-G30)*627.50960803</f>
        <v>-21.400481540829677</v>
      </c>
      <c r="Q30" s="19"/>
      <c r="R30" s="26">
        <f>ABS(N30-B30)</f>
        <v>0.72494807083951862</v>
      </c>
      <c r="S30" s="16">
        <f>ABS(O30-C30)</f>
        <v>3.6844665299385042</v>
      </c>
      <c r="T30" s="16">
        <f>ABS(P30-D30)</f>
        <v>2.9595184591703223</v>
      </c>
      <c r="V30">
        <f t="shared" si="12"/>
        <v>5.4262580152658586</v>
      </c>
      <c r="W30">
        <f t="shared" si="12"/>
        <v>9.7679388386492683</v>
      </c>
      <c r="X30">
        <f t="shared" si="12"/>
        <v>12.149090554886381</v>
      </c>
    </row>
    <row r="31" spans="1:24" x14ac:dyDescent="0.2">
      <c r="A31" s="2"/>
      <c r="B31" s="5"/>
      <c r="C31" s="5"/>
      <c r="D31" s="5"/>
      <c r="E31" s="19"/>
      <c r="F31" s="28"/>
      <c r="G31" s="12"/>
      <c r="H31" s="28"/>
      <c r="I31" s="12"/>
      <c r="J31" s="28" t="s">
        <v>59</v>
      </c>
      <c r="K31" s="20">
        <v>-578.94977563411896</v>
      </c>
      <c r="L31" s="19"/>
      <c r="M31" s="2"/>
      <c r="N31" s="15"/>
      <c r="O31" s="15"/>
      <c r="P31" s="15"/>
      <c r="Q31" s="19"/>
      <c r="R31" s="26"/>
      <c r="S31" s="16"/>
      <c r="T31" s="16"/>
    </row>
    <row r="32" spans="1:24" x14ac:dyDescent="0.2">
      <c r="A32" s="2">
        <v>21</v>
      </c>
      <c r="B32" s="5">
        <v>9.18</v>
      </c>
      <c r="C32" s="5">
        <v>9.1999999999999993</v>
      </c>
      <c r="D32" s="5">
        <v>-0.02</v>
      </c>
      <c r="E32" s="19"/>
      <c r="F32" s="28" t="s">
        <v>69</v>
      </c>
      <c r="G32" s="6">
        <v>-712.51954246930995</v>
      </c>
      <c r="H32" s="28" t="s">
        <v>70</v>
      </c>
      <c r="I32" s="6">
        <v>-712.50530600971194</v>
      </c>
      <c r="J32" s="28" t="s">
        <v>71</v>
      </c>
      <c r="K32" s="20">
        <v>-712.51954829713304</v>
      </c>
      <c r="L32" s="19"/>
      <c r="M32" s="2">
        <v>21</v>
      </c>
      <c r="N32" s="15">
        <f t="shared" ref="N32:N46" si="13">(I32-G32)*627.50960803</f>
        <v>8.9335151820820524</v>
      </c>
      <c r="O32" s="15">
        <f t="shared" ref="O32:O45" si="14">(I32-K32)*627.50960803</f>
        <v>8.9371721970637417</v>
      </c>
      <c r="P32" s="15">
        <f t="shared" ref="P32:P45" si="15">(K32-G32)*627.50960803</f>
        <v>-3.657014981689014E-3</v>
      </c>
      <c r="Q32" s="19"/>
      <c r="R32" s="26">
        <f t="shared" ref="R32:R46" si="16">ABS(N32-B32)</f>
        <v>0.2464848179179473</v>
      </c>
      <c r="S32" s="16">
        <f t="shared" ref="S32:S46" si="17">ABS(O32-C32)</f>
        <v>0.26282780293625763</v>
      </c>
      <c r="T32" s="16">
        <f t="shared" ref="T32:T46" si="18">ABS(P32-D32)</f>
        <v>1.6342985018310986E-2</v>
      </c>
      <c r="V32">
        <f t="shared" si="12"/>
        <v>2.6850198030277483</v>
      </c>
      <c r="W32">
        <f t="shared" si="12"/>
        <v>2.8568239449593222</v>
      </c>
      <c r="X32">
        <f t="shared" si="12"/>
        <v>81.714925091554917</v>
      </c>
    </row>
    <row r="33" spans="1:24" x14ac:dyDescent="0.2">
      <c r="A33" s="2">
        <v>22</v>
      </c>
      <c r="B33" s="5">
        <v>14.3</v>
      </c>
      <c r="C33" s="5">
        <v>29.05</v>
      </c>
      <c r="D33" s="5">
        <v>-14.75</v>
      </c>
      <c r="E33" s="19"/>
      <c r="F33" s="28" t="s">
        <v>72</v>
      </c>
      <c r="G33" s="6">
        <v>-963.22593015662096</v>
      </c>
      <c r="H33" s="28" t="s">
        <v>73</v>
      </c>
      <c r="I33" s="6">
        <v>-963.20027283029401</v>
      </c>
      <c r="J33" s="28" t="s">
        <v>74</v>
      </c>
      <c r="K33" s="20">
        <v>-963.24646754654702</v>
      </c>
      <c r="L33" s="19"/>
      <c r="M33" s="2">
        <v>22</v>
      </c>
      <c r="N33" s="15">
        <f t="shared" si="13"/>
        <v>16.100218786522301</v>
      </c>
      <c r="O33" s="15">
        <f t="shared" si="14"/>
        <v>28.987628288984819</v>
      </c>
      <c r="P33" s="15">
        <f t="shared" si="15"/>
        <v>-12.887409502462519</v>
      </c>
      <c r="Q33" s="19"/>
      <c r="R33" s="26">
        <f t="shared" si="16"/>
        <v>1.8002187865223007</v>
      </c>
      <c r="S33" s="16">
        <f t="shared" si="17"/>
        <v>6.2371711015181575E-2</v>
      </c>
      <c r="T33" s="16">
        <f t="shared" si="18"/>
        <v>1.8625904975374805</v>
      </c>
      <c r="V33">
        <f t="shared" si="12"/>
        <v>12.588942563093012</v>
      </c>
      <c r="W33">
        <f t="shared" si="12"/>
        <v>0.21470468507807772</v>
      </c>
      <c r="X33">
        <f t="shared" si="12"/>
        <v>12.627732186694784</v>
      </c>
    </row>
    <row r="34" spans="1:24" x14ac:dyDescent="0.2">
      <c r="A34" s="2">
        <v>23</v>
      </c>
      <c r="B34" s="5">
        <v>30.71</v>
      </c>
      <c r="C34" s="5">
        <v>21.19</v>
      </c>
      <c r="D34" s="5">
        <v>9.52</v>
      </c>
      <c r="E34" s="19"/>
      <c r="F34" s="28" t="s">
        <v>75</v>
      </c>
      <c r="G34" s="6">
        <v>-1014.63556629551</v>
      </c>
      <c r="H34" s="28" t="s">
        <v>76</v>
      </c>
      <c r="I34" s="6">
        <v>-1014.58288081619</v>
      </c>
      <c r="J34" s="28" t="s">
        <v>77</v>
      </c>
      <c r="K34" s="20">
        <v>-1014.62146728141</v>
      </c>
      <c r="L34" s="19"/>
      <c r="M34" s="2">
        <v>23</v>
      </c>
      <c r="N34" s="15">
        <f t="shared" si="13"/>
        <v>33.06064447694191</v>
      </c>
      <c r="O34" s="15">
        <f t="shared" si="14"/>
        <v>24.213377665443048</v>
      </c>
      <c r="P34" s="15">
        <f t="shared" si="15"/>
        <v>8.8472668114988586</v>
      </c>
      <c r="Q34" s="19"/>
      <c r="R34" s="26">
        <f t="shared" si="16"/>
        <v>2.350644476941909</v>
      </c>
      <c r="S34" s="16">
        <f t="shared" si="17"/>
        <v>3.0233776654430464</v>
      </c>
      <c r="T34" s="16">
        <f t="shared" si="18"/>
        <v>0.67273318850114094</v>
      </c>
      <c r="V34">
        <f t="shared" si="12"/>
        <v>7.6543291336434685</v>
      </c>
      <c r="W34">
        <f t="shared" si="12"/>
        <v>14.267945566036083</v>
      </c>
      <c r="X34">
        <f t="shared" si="12"/>
        <v>7.0665250892976994</v>
      </c>
    </row>
    <row r="35" spans="1:24" x14ac:dyDescent="0.2">
      <c r="A35" s="2">
        <v>24</v>
      </c>
      <c r="B35" s="5">
        <v>2.87</v>
      </c>
      <c r="C35" s="5">
        <v>16.96</v>
      </c>
      <c r="D35" s="5">
        <v>-14.1</v>
      </c>
      <c r="E35" s="19"/>
      <c r="F35" s="28" t="s">
        <v>78</v>
      </c>
      <c r="G35" s="6">
        <v>-2268.6349016505501</v>
      </c>
      <c r="H35" s="28" t="s">
        <v>79</v>
      </c>
      <c r="I35" s="6">
        <v>-2268.6302374721499</v>
      </c>
      <c r="J35" s="28" t="s">
        <v>80</v>
      </c>
      <c r="K35" s="20">
        <v>-2268.65914901827</v>
      </c>
      <c r="L35" s="19"/>
      <c r="M35" s="2">
        <v>24</v>
      </c>
      <c r="N35" s="15">
        <f t="shared" si="13"/>
        <v>2.9268167596677745</v>
      </c>
      <c r="O35" s="15">
        <f t="shared" si="14"/>
        <v>18.142272973346927</v>
      </c>
      <c r="P35" s="15">
        <f t="shared" si="15"/>
        <v>-15.215456213679152</v>
      </c>
      <c r="Q35" s="19"/>
      <c r="R35" s="26">
        <f t="shared" si="16"/>
        <v>5.6816759667774441E-2</v>
      </c>
      <c r="S35" s="16">
        <f t="shared" si="17"/>
        <v>1.1822729733469259</v>
      </c>
      <c r="T35" s="16">
        <f t="shared" si="18"/>
        <v>1.1154562136791526</v>
      </c>
      <c r="V35">
        <f t="shared" si="12"/>
        <v>1.9796780372046845</v>
      </c>
      <c r="W35">
        <f t="shared" si="12"/>
        <v>6.9709491353002706</v>
      </c>
      <c r="X35">
        <f t="shared" si="12"/>
        <v>7.9110369764478907</v>
      </c>
    </row>
    <row r="36" spans="1:24" x14ac:dyDescent="0.2">
      <c r="A36" s="2">
        <v>25</v>
      </c>
      <c r="B36" s="5">
        <v>2.66</v>
      </c>
      <c r="C36" s="5">
        <v>12.01</v>
      </c>
      <c r="D36" s="5">
        <v>-9.35</v>
      </c>
      <c r="E36" s="19"/>
      <c r="F36" s="28" t="s">
        <v>81</v>
      </c>
      <c r="G36" s="6">
        <v>-2194.8102738224102</v>
      </c>
      <c r="H36" s="28" t="s">
        <v>82</v>
      </c>
      <c r="I36" s="6">
        <v>-2194.8046067247501</v>
      </c>
      <c r="J36" s="28" t="s">
        <v>83</v>
      </c>
      <c r="K36" s="20">
        <v>-2194.8265722163601</v>
      </c>
      <c r="L36" s="19"/>
      <c r="M36" s="2">
        <v>25</v>
      </c>
      <c r="N36" s="15">
        <f t="shared" si="13"/>
        <v>3.5561582313444613</v>
      </c>
      <c r="O36" s="15">
        <f t="shared" si="14"/>
        <v>13.783557030370977</v>
      </c>
      <c r="P36" s="15">
        <f t="shared" si="15"/>
        <v>-10.227398799026517</v>
      </c>
      <c r="Q36" s="19"/>
      <c r="R36" s="26">
        <f t="shared" si="16"/>
        <v>0.89615823134446115</v>
      </c>
      <c r="S36" s="16">
        <f t="shared" si="17"/>
        <v>1.7735570303709771</v>
      </c>
      <c r="T36" s="16">
        <f t="shared" si="18"/>
        <v>0.8773987990265173</v>
      </c>
      <c r="V36">
        <f t="shared" si="12"/>
        <v>33.690159073100041</v>
      </c>
      <c r="W36">
        <f t="shared" si="12"/>
        <v>14.767335806585988</v>
      </c>
      <c r="X36">
        <f t="shared" si="12"/>
        <v>9.3839443746151581</v>
      </c>
    </row>
    <row r="37" spans="1:24" x14ac:dyDescent="0.2">
      <c r="A37" s="2">
        <v>26</v>
      </c>
      <c r="B37" s="5">
        <v>25.39</v>
      </c>
      <c r="C37" s="5">
        <v>0.19</v>
      </c>
      <c r="D37" s="5">
        <v>25.2</v>
      </c>
      <c r="E37" s="19"/>
      <c r="F37" s="28" t="s">
        <v>84</v>
      </c>
      <c r="G37" s="6">
        <v>-1128.56241424462</v>
      </c>
      <c r="H37" s="28" t="s">
        <v>85</v>
      </c>
      <c r="I37" s="6">
        <v>-1128.5210454457399</v>
      </c>
      <c r="J37" s="28" t="s">
        <v>86</v>
      </c>
      <c r="K37" s="20">
        <v>-1128.5214027789</v>
      </c>
      <c r="L37" s="19"/>
      <c r="M37" s="2">
        <v>26</v>
      </c>
      <c r="N37" s="15">
        <f t="shared" si="13"/>
        <v>25.95931876989679</v>
      </c>
      <c r="O37" s="15">
        <f t="shared" si="14"/>
        <v>0.22422999121911896</v>
      </c>
      <c r="P37" s="15">
        <f t="shared" si="15"/>
        <v>25.735088778677671</v>
      </c>
      <c r="Q37" s="19"/>
      <c r="R37" s="26">
        <f t="shared" si="16"/>
        <v>0.56931876989678898</v>
      </c>
      <c r="S37" s="16">
        <f t="shared" si="17"/>
        <v>3.422999121911896E-2</v>
      </c>
      <c r="T37" s="16">
        <f t="shared" si="18"/>
        <v>0.53508877867767168</v>
      </c>
      <c r="V37">
        <f t="shared" si="12"/>
        <v>2.2422952733233124</v>
      </c>
      <c r="W37">
        <f t="shared" si="12"/>
        <v>18.015784852167872</v>
      </c>
      <c r="X37">
        <f t="shared" si="12"/>
        <v>2.1233681693558402</v>
      </c>
    </row>
    <row r="38" spans="1:24" x14ac:dyDescent="0.2">
      <c r="A38" s="2">
        <v>27</v>
      </c>
      <c r="B38" s="5">
        <v>13.76</v>
      </c>
      <c r="C38" s="5">
        <v>2.39</v>
      </c>
      <c r="D38" s="5">
        <v>11.37</v>
      </c>
      <c r="E38" s="19"/>
      <c r="F38" s="28" t="s">
        <v>87</v>
      </c>
      <c r="G38" s="6">
        <v>-1210.5896359768401</v>
      </c>
      <c r="H38" s="28" t="s">
        <v>88</v>
      </c>
      <c r="I38" s="6">
        <v>-1210.56885430793</v>
      </c>
      <c r="J38" s="28" t="s">
        <v>89</v>
      </c>
      <c r="K38" s="20">
        <v>-1210.57301644315</v>
      </c>
      <c r="L38" s="19"/>
      <c r="M38" s="2">
        <v>27</v>
      </c>
      <c r="N38" s="15">
        <f t="shared" si="13"/>
        <v>13.040696911988404</v>
      </c>
      <c r="O38" s="15">
        <f t="shared" si="14"/>
        <v>2.6117798404609149</v>
      </c>
      <c r="P38" s="15">
        <f t="shared" si="15"/>
        <v>10.428917071527488</v>
      </c>
      <c r="Q38" s="19"/>
      <c r="R38" s="26">
        <f t="shared" si="16"/>
        <v>0.71930308801159626</v>
      </c>
      <c r="S38" s="16">
        <f t="shared" si="17"/>
        <v>0.22177984046091481</v>
      </c>
      <c r="T38" s="16">
        <f t="shared" si="18"/>
        <v>0.94108292847251107</v>
      </c>
      <c r="V38">
        <f t="shared" si="12"/>
        <v>5.2274933721772987</v>
      </c>
      <c r="W38">
        <f t="shared" si="12"/>
        <v>9.2794912326742605</v>
      </c>
      <c r="X38">
        <f t="shared" si="12"/>
        <v>8.2768947095207679</v>
      </c>
    </row>
    <row r="39" spans="1:24" x14ac:dyDescent="0.2">
      <c r="A39" s="2">
        <v>28</v>
      </c>
      <c r="B39" s="5">
        <v>29.06</v>
      </c>
      <c r="C39" s="5">
        <v>16.63</v>
      </c>
      <c r="D39" s="5">
        <v>12.43</v>
      </c>
      <c r="E39" s="19"/>
      <c r="F39" s="28" t="s">
        <v>90</v>
      </c>
      <c r="G39" s="6">
        <v>-1656.9145363842899</v>
      </c>
      <c r="H39" s="28" t="s">
        <v>91</v>
      </c>
      <c r="I39" s="6">
        <v>-1656.8700227009899</v>
      </c>
      <c r="J39" s="28" t="s">
        <v>92</v>
      </c>
      <c r="K39" s="20">
        <v>-1656.8960432679</v>
      </c>
      <c r="L39" s="19"/>
      <c r="M39" s="2">
        <v>28</v>
      </c>
      <c r="N39" s="15">
        <f t="shared" si="13"/>
        <v>27.932763959561207</v>
      </c>
      <c r="O39" s="15">
        <f t="shared" si="14"/>
        <v>16.328155742487581</v>
      </c>
      <c r="P39" s="15">
        <f t="shared" si="15"/>
        <v>11.604608217073626</v>
      </c>
      <c r="Q39" s="19"/>
      <c r="R39" s="26">
        <f t="shared" si="16"/>
        <v>1.1272360404387918</v>
      </c>
      <c r="S39" s="16">
        <f t="shared" si="17"/>
        <v>0.30184425751241761</v>
      </c>
      <c r="T39" s="16">
        <f t="shared" si="18"/>
        <v>0.82539178292637416</v>
      </c>
      <c r="V39">
        <f t="shared" si="12"/>
        <v>3.8789953215374804</v>
      </c>
      <c r="W39">
        <f t="shared" si="12"/>
        <v>1.8150586741576527</v>
      </c>
      <c r="X39">
        <f t="shared" si="12"/>
        <v>6.6403200557230422</v>
      </c>
    </row>
    <row r="40" spans="1:24" x14ac:dyDescent="0.2">
      <c r="A40" s="2">
        <v>29</v>
      </c>
      <c r="B40" s="5">
        <v>14.95</v>
      </c>
      <c r="C40" s="5">
        <v>30.89</v>
      </c>
      <c r="D40" s="5">
        <v>-15.93</v>
      </c>
      <c r="E40" s="19"/>
      <c r="F40" s="28" t="s">
        <v>93</v>
      </c>
      <c r="G40" s="6">
        <v>-1658.0873564728799</v>
      </c>
      <c r="H40" s="28" t="s">
        <v>94</v>
      </c>
      <c r="I40" s="6">
        <v>-1658.0658893034999</v>
      </c>
      <c r="J40" s="28" t="s">
        <v>95</v>
      </c>
      <c r="K40" s="20">
        <v>-1658.1135706284899</v>
      </c>
      <c r="L40" s="19"/>
      <c r="M40" s="2">
        <v>29</v>
      </c>
      <c r="N40" s="15">
        <f t="shared" si="13"/>
        <v>13.470855043159185</v>
      </c>
      <c r="O40" s="15">
        <f t="shared" si="14"/>
        <v>29.920489554813749</v>
      </c>
      <c r="P40" s="15">
        <f t="shared" si="15"/>
        <v>-16.449634511654565</v>
      </c>
      <c r="Q40" s="19"/>
      <c r="R40" s="26">
        <f t="shared" si="16"/>
        <v>1.4791449568408144</v>
      </c>
      <c r="S40" s="16">
        <f t="shared" si="17"/>
        <v>0.96951044518625196</v>
      </c>
      <c r="T40" s="16">
        <f t="shared" si="18"/>
        <v>0.51963451165456576</v>
      </c>
      <c r="V40">
        <f t="shared" si="12"/>
        <v>9.8939461996041107</v>
      </c>
      <c r="W40">
        <f t="shared" si="12"/>
        <v>3.1385899811791909</v>
      </c>
      <c r="X40">
        <f t="shared" si="12"/>
        <v>3.261986890486916</v>
      </c>
    </row>
    <row r="41" spans="1:24" x14ac:dyDescent="0.2">
      <c r="A41" s="2">
        <v>30</v>
      </c>
      <c r="B41" s="5">
        <v>9.8800000000000008</v>
      </c>
      <c r="C41" s="5">
        <v>17.22</v>
      </c>
      <c r="D41" s="5">
        <v>-7.34</v>
      </c>
      <c r="E41" s="19"/>
      <c r="F41" s="28" t="s">
        <v>96</v>
      </c>
      <c r="G41" s="6">
        <v>-1064.4255190199201</v>
      </c>
      <c r="H41" s="28" t="s">
        <v>97</v>
      </c>
      <c r="I41" s="6">
        <v>-1064.41077099377</v>
      </c>
      <c r="J41" s="28" t="s">
        <v>98</v>
      </c>
      <c r="K41" s="20">
        <v>-1064.4401303166001</v>
      </c>
      <c r="L41" s="19"/>
      <c r="M41" s="2">
        <v>30</v>
      </c>
      <c r="N41" s="15">
        <f t="shared" si="13"/>
        <v>9.2545281086486249</v>
      </c>
      <c r="O41" s="15">
        <f t="shared" si="14"/>
        <v>18.423257161099858</v>
      </c>
      <c r="P41" s="15">
        <f t="shared" si="15"/>
        <v>-9.1687290524512353</v>
      </c>
      <c r="Q41" s="19"/>
      <c r="R41" s="26">
        <f t="shared" si="16"/>
        <v>0.62547189135137593</v>
      </c>
      <c r="S41" s="16">
        <f t="shared" si="17"/>
        <v>1.2032571610998595</v>
      </c>
      <c r="T41" s="16">
        <f t="shared" si="18"/>
        <v>1.8287290524512354</v>
      </c>
      <c r="V41">
        <f t="shared" si="12"/>
        <v>6.3306871594268816</v>
      </c>
      <c r="W41">
        <f t="shared" si="12"/>
        <v>6.9875561039480809</v>
      </c>
      <c r="X41">
        <f t="shared" si="12"/>
        <v>24.914564747292037</v>
      </c>
    </row>
    <row r="42" spans="1:24" x14ac:dyDescent="0.2">
      <c r="A42" s="2">
        <v>31</v>
      </c>
      <c r="B42" s="5">
        <v>3.25</v>
      </c>
      <c r="C42" s="5">
        <v>13.34</v>
      </c>
      <c r="D42" s="5">
        <v>-10.08</v>
      </c>
      <c r="E42" s="19"/>
      <c r="F42" s="28" t="s">
        <v>99</v>
      </c>
      <c r="G42" s="6">
        <v>-1064.4255190199201</v>
      </c>
      <c r="H42" s="28" t="s">
        <v>100</v>
      </c>
      <c r="I42" s="6">
        <v>-1064.4192060882699</v>
      </c>
      <c r="J42" s="28" t="s">
        <v>101</v>
      </c>
      <c r="K42" s="20">
        <v>-1064.4384968250699</v>
      </c>
      <c r="L42" s="19"/>
      <c r="M42" s="2">
        <v>31</v>
      </c>
      <c r="N42" s="15">
        <f t="shared" si="13"/>
        <v>3.9614252653371649</v>
      </c>
      <c r="O42" s="15">
        <f t="shared" si="14"/>
        <v>12.105122687997081</v>
      </c>
      <c r="P42" s="15">
        <f t="shared" si="15"/>
        <v>-8.1436974226599155</v>
      </c>
      <c r="Q42" s="19"/>
      <c r="R42" s="26">
        <f t="shared" si="16"/>
        <v>0.71142526533716488</v>
      </c>
      <c r="S42" s="16">
        <f t="shared" si="17"/>
        <v>1.2348773120029186</v>
      </c>
      <c r="T42" s="16">
        <f t="shared" si="18"/>
        <v>1.9363025773400846</v>
      </c>
      <c r="V42">
        <f t="shared" si="12"/>
        <v>21.890008164220458</v>
      </c>
      <c r="W42">
        <f t="shared" si="12"/>
        <v>9.2569513643397201</v>
      </c>
      <c r="X42">
        <f t="shared" si="12"/>
        <v>19.209350965675441</v>
      </c>
    </row>
    <row r="43" spans="1:24" x14ac:dyDescent="0.2">
      <c r="A43" s="2">
        <v>32</v>
      </c>
      <c r="B43" s="5">
        <v>19.16</v>
      </c>
      <c r="C43" s="5">
        <v>64.569999999999993</v>
      </c>
      <c r="D43" s="5">
        <v>-45.4</v>
      </c>
      <c r="E43" s="19"/>
      <c r="F43" s="28" t="s">
        <v>102</v>
      </c>
      <c r="G43" s="6">
        <v>-998.80370579495298</v>
      </c>
      <c r="H43" s="28" t="s">
        <v>103</v>
      </c>
      <c r="I43" s="6">
        <v>-998.76969717985799</v>
      </c>
      <c r="J43" s="28" t="s">
        <v>104</v>
      </c>
      <c r="K43" s="20">
        <v>-998.87460815808095</v>
      </c>
      <c r="L43" s="19"/>
      <c r="M43" s="2">
        <v>32</v>
      </c>
      <c r="N43" s="15">
        <f t="shared" si="13"/>
        <v>21.340732727900374</v>
      </c>
      <c r="O43" s="15">
        <f t="shared" si="14"/>
        <v>65.832646822733935</v>
      </c>
      <c r="P43" s="15">
        <f t="shared" si="15"/>
        <v>-44.491914094833554</v>
      </c>
      <c r="Q43" s="19"/>
      <c r="R43" s="26">
        <f t="shared" si="16"/>
        <v>2.1807327279003736</v>
      </c>
      <c r="S43" s="16">
        <f t="shared" si="17"/>
        <v>1.2626468227339416</v>
      </c>
      <c r="T43" s="16">
        <f t="shared" si="18"/>
        <v>0.90808590516644472</v>
      </c>
      <c r="V43">
        <f t="shared" si="12"/>
        <v>11.381694822027002</v>
      </c>
      <c r="W43">
        <f t="shared" si="12"/>
        <v>1.9554697579896883</v>
      </c>
      <c r="X43">
        <f t="shared" si="12"/>
        <v>2.0001892184282921</v>
      </c>
    </row>
    <row r="44" spans="1:24" x14ac:dyDescent="0.2">
      <c r="A44" s="2">
        <v>33</v>
      </c>
      <c r="B44" s="5">
        <v>1.26</v>
      </c>
      <c r="C44" s="5">
        <v>7.83</v>
      </c>
      <c r="D44" s="5">
        <v>-6.57</v>
      </c>
      <c r="E44" s="19"/>
      <c r="F44" s="28" t="s">
        <v>105</v>
      </c>
      <c r="G44" s="6">
        <v>-273.25707401516598</v>
      </c>
      <c r="H44" s="28" t="s">
        <v>106</v>
      </c>
      <c r="I44" s="6">
        <v>-273.25542236350299</v>
      </c>
      <c r="J44" s="28" t="s">
        <v>107</v>
      </c>
      <c r="K44" s="20">
        <v>-273.27249219802098</v>
      </c>
      <c r="L44" s="19"/>
      <c r="M44" s="2">
        <v>33</v>
      </c>
      <c r="N44" s="15">
        <f t="shared" si="13"/>
        <v>1.0364272876489062</v>
      </c>
      <c r="O44" s="15">
        <f t="shared" si="14"/>
        <v>10.711485167525357</v>
      </c>
      <c r="P44" s="15">
        <f t="shared" si="15"/>
        <v>-9.6750578798764497</v>
      </c>
      <c r="Q44" s="19"/>
      <c r="R44" s="26">
        <f t="shared" si="16"/>
        <v>0.22357271235109377</v>
      </c>
      <c r="S44" s="16">
        <f t="shared" si="17"/>
        <v>2.8814851675253568</v>
      </c>
      <c r="T44" s="16">
        <f t="shared" si="18"/>
        <v>3.1050578798764494</v>
      </c>
      <c r="V44">
        <f t="shared" si="12"/>
        <v>17.743866059610617</v>
      </c>
      <c r="W44">
        <f t="shared" si="12"/>
        <v>36.800576852175695</v>
      </c>
      <c r="X44">
        <f t="shared" si="12"/>
        <v>47.261154944847021</v>
      </c>
    </row>
    <row r="45" spans="1:24" x14ac:dyDescent="0.2">
      <c r="A45" s="2">
        <v>34</v>
      </c>
      <c r="B45" s="5">
        <v>29.15</v>
      </c>
      <c r="C45" s="5">
        <v>2.91</v>
      </c>
      <c r="D45" s="5">
        <v>26.24</v>
      </c>
      <c r="E45" s="19"/>
      <c r="F45" s="28" t="s">
        <v>108</v>
      </c>
      <c r="G45" s="6">
        <v>-862.83062333557996</v>
      </c>
      <c r="H45" s="28" t="s">
        <v>109</v>
      </c>
      <c r="I45" s="6">
        <v>-862.78722253427998</v>
      </c>
      <c r="J45" s="28" t="s">
        <v>110</v>
      </c>
      <c r="K45" s="20">
        <v>-862.79402973127696</v>
      </c>
      <c r="L45" s="19"/>
      <c r="M45" s="2">
        <v>34</v>
      </c>
      <c r="N45" s="15">
        <f t="shared" si="13"/>
        <v>27.23441981193908</v>
      </c>
      <c r="O45" s="15">
        <f t="shared" si="14"/>
        <v>4.271581519362833</v>
      </c>
      <c r="P45" s="15">
        <f t="shared" si="15"/>
        <v>22.962838292576247</v>
      </c>
      <c r="Q45" s="19"/>
      <c r="R45" s="26">
        <f t="shared" si="16"/>
        <v>1.9155801880609182</v>
      </c>
      <c r="S45" s="16">
        <f t="shared" si="17"/>
        <v>1.3615815193628329</v>
      </c>
      <c r="T45" s="16">
        <f t="shared" si="18"/>
        <v>3.2771617074237511</v>
      </c>
      <c r="V45">
        <f t="shared" si="12"/>
        <v>6.5714586211352257</v>
      </c>
      <c r="W45">
        <f t="shared" si="12"/>
        <v>46.789742933430681</v>
      </c>
      <c r="X45">
        <f t="shared" si="12"/>
        <v>12.489183336218565</v>
      </c>
    </row>
    <row r="46" spans="1:24" x14ac:dyDescent="0.2">
      <c r="A46" s="2">
        <v>35</v>
      </c>
      <c r="B46" s="5">
        <v>18.309999999999999</v>
      </c>
      <c r="C46" s="5">
        <v>-1.41</v>
      </c>
      <c r="D46" s="5">
        <v>19.72</v>
      </c>
      <c r="E46" s="19"/>
      <c r="F46" s="28" t="s">
        <v>110</v>
      </c>
      <c r="G46" s="6">
        <v>-862.79402973127696</v>
      </c>
      <c r="H46" s="28" t="s">
        <v>111</v>
      </c>
      <c r="I46" s="6">
        <v>-862.76898526424395</v>
      </c>
      <c r="J46" s="28" t="s">
        <v>112</v>
      </c>
      <c r="K46" s="20">
        <v>-822.27469767672403</v>
      </c>
      <c r="L46" s="19"/>
      <c r="M46" s="2">
        <v>35</v>
      </c>
      <c r="N46" s="15">
        <f t="shared" si="13"/>
        <v>15.715643691205964</v>
      </c>
      <c r="O46" s="15">
        <f>(I46-K46-K47)*627.50960803</f>
        <v>-2.4564210781800169</v>
      </c>
      <c r="P46" s="15">
        <f>(K46+K47-G46)*627.50960803</f>
        <v>18.172064769359228</v>
      </c>
      <c r="Q46" s="19"/>
      <c r="R46" s="26">
        <f t="shared" si="16"/>
        <v>2.5943563087940351</v>
      </c>
      <c r="S46" s="16">
        <f t="shared" si="17"/>
        <v>1.046421078180017</v>
      </c>
      <c r="T46" s="16">
        <f t="shared" si="18"/>
        <v>1.5479352306407712</v>
      </c>
      <c r="V46">
        <f t="shared" si="12"/>
        <v>14.169067770584572</v>
      </c>
      <c r="W46">
        <f t="shared" si="12"/>
        <v>74.214260863831001</v>
      </c>
      <c r="X46">
        <f t="shared" si="12"/>
        <v>7.8495701350951892</v>
      </c>
    </row>
    <row r="47" spans="1:24" x14ac:dyDescent="0.2">
      <c r="F47" s="4"/>
      <c r="G47" s="30"/>
      <c r="H47" s="4"/>
      <c r="I47" s="4"/>
      <c r="J47" s="28" t="s">
        <v>113</v>
      </c>
      <c r="K47" s="6">
        <v>-40.490373032194</v>
      </c>
      <c r="L47" s="8"/>
      <c r="N47" s="2"/>
      <c r="Q47" s="7"/>
      <c r="R47" s="27"/>
    </row>
    <row r="48" spans="1:24" x14ac:dyDescent="0.2">
      <c r="K48" s="6"/>
      <c r="N48" s="2"/>
    </row>
    <row r="49" spans="7:22" ht="19" x14ac:dyDescent="0.25">
      <c r="G49" s="6"/>
      <c r="I49" s="6"/>
      <c r="K49" s="6"/>
      <c r="N49" s="2"/>
      <c r="Q49" s="70" t="s">
        <v>1</v>
      </c>
      <c r="R49" s="5">
        <f>AVERAGE(R7:R46,R7:S46,T7:T46)</f>
        <v>1.7167727567211113</v>
      </c>
      <c r="U49" s="1" t="s">
        <v>152</v>
      </c>
      <c r="V49" s="5">
        <f>AVERAGE(V7:X46)</f>
        <v>23.307575587794979</v>
      </c>
    </row>
    <row r="50" spans="7:22" ht="19" x14ac:dyDescent="0.25">
      <c r="Q50" s="23" t="s">
        <v>114</v>
      </c>
      <c r="R50" s="5">
        <f>MAX(R7:R46,R7:S46,T7:T46)</f>
        <v>7.2407595054033145</v>
      </c>
      <c r="U50" s="1" t="s">
        <v>114</v>
      </c>
      <c r="V50" s="5">
        <f>MAX(V7:X46)</f>
        <v>818.42286337095391</v>
      </c>
    </row>
    <row r="51" spans="7:22" ht="19" x14ac:dyDescent="0.25">
      <c r="Q51" s="2" t="s">
        <v>151</v>
      </c>
      <c r="R51" s="5">
        <f>STDEV(R7:R46,R7:S46,T7:T46)</f>
        <v>1.4533102040924764</v>
      </c>
      <c r="U51" s="1" t="s">
        <v>151</v>
      </c>
      <c r="V51" s="5">
        <f>STDEV(V7:X46)</f>
        <v>81.493326583209878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2355-5AE2-704F-BD68-ABA0D5BDF939}">
  <dimension ref="A1:AC51"/>
  <sheetViews>
    <sheetView topLeftCell="J43" zoomScale="108" workbookViewId="0">
      <selection activeCell="Q49" sqref="Q49"/>
    </sheetView>
  </sheetViews>
  <sheetFormatPr baseColWidth="10" defaultRowHeight="16" x14ac:dyDescent="0.2"/>
  <cols>
    <col min="1" max="1" width="14.1640625" customWidth="1"/>
    <col min="2" max="2" width="12.6640625" customWidth="1"/>
    <col min="3" max="3" width="11.6640625" customWidth="1"/>
    <col min="4" max="4" width="16.33203125" customWidth="1"/>
    <col min="5" max="5" width="9.33203125" style="7" customWidth="1"/>
    <col min="6" max="6" width="9.83203125" customWidth="1"/>
    <col min="7" max="7" width="25.33203125" customWidth="1"/>
    <col min="8" max="8" width="8.6640625" customWidth="1"/>
    <col min="9" max="9" width="24.5" customWidth="1"/>
    <col min="10" max="10" width="8.6640625" customWidth="1"/>
    <col min="11" max="11" width="27" customWidth="1"/>
    <col min="12" max="12" width="8.83203125" style="7" customWidth="1"/>
    <col min="13" max="13" width="10.83203125" style="7"/>
    <col min="14" max="14" width="15.6640625" customWidth="1"/>
    <col min="15" max="15" width="12.5" customWidth="1"/>
    <col min="16" max="16" width="16" customWidth="1"/>
    <col min="17" max="17" width="10.1640625" customWidth="1"/>
    <col min="18" max="18" width="13.6640625" customWidth="1"/>
    <col min="19" max="19" width="14.33203125" customWidth="1"/>
    <col min="20" max="20" width="15.83203125" customWidth="1"/>
    <col min="22" max="22" width="12.83203125" customWidth="1"/>
    <col min="23" max="23" width="12.5" customWidth="1"/>
    <col min="24" max="24" width="15.5" customWidth="1"/>
    <col min="25" max="25" width="11.6640625" bestFit="1" customWidth="1"/>
  </cols>
  <sheetData>
    <row r="1" spans="1:29" s="1" customFormat="1" ht="26" x14ac:dyDescent="0.3">
      <c r="A1" s="25" t="s">
        <v>0</v>
      </c>
      <c r="C1" s="3" t="s">
        <v>118</v>
      </c>
      <c r="D1" s="3"/>
      <c r="E1" s="14"/>
      <c r="G1" s="3"/>
      <c r="H1" s="24"/>
      <c r="L1" s="22"/>
      <c r="M1" s="22"/>
    </row>
    <row r="2" spans="1:29" s="1" customFormat="1" ht="19" x14ac:dyDescent="0.25">
      <c r="A2" s="3"/>
      <c r="B2" s="3"/>
      <c r="C2" s="3" t="s">
        <v>119</v>
      </c>
      <c r="D2" s="3"/>
      <c r="E2" s="14"/>
      <c r="F2" s="24" t="s">
        <v>120</v>
      </c>
      <c r="L2" s="22"/>
      <c r="M2" s="22"/>
    </row>
    <row r="3" spans="1:29" s="17" customFormat="1" ht="19" x14ac:dyDescent="0.25">
      <c r="A3" s="17" t="s">
        <v>136</v>
      </c>
      <c r="D3" s="31"/>
      <c r="E3" s="32"/>
      <c r="L3" s="31"/>
      <c r="M3" s="31"/>
    </row>
    <row r="4" spans="1:29" s="17" customFormat="1" ht="19" x14ac:dyDescent="0.25">
      <c r="D4" s="31"/>
      <c r="E4" s="32"/>
      <c r="L4" s="31"/>
      <c r="M4" s="31"/>
    </row>
    <row r="5" spans="1:29" s="1" customFormat="1" ht="19" x14ac:dyDescent="0.25">
      <c r="A5" s="17" t="s">
        <v>121</v>
      </c>
      <c r="B5" s="17"/>
      <c r="C5" s="17"/>
      <c r="E5" s="22"/>
      <c r="F5" s="17" t="s">
        <v>137</v>
      </c>
      <c r="G5" s="17"/>
      <c r="H5" s="17"/>
      <c r="L5" s="22"/>
      <c r="M5" s="22"/>
      <c r="N5" s="17" t="s">
        <v>138</v>
      </c>
      <c r="O5" s="17"/>
      <c r="P5" s="17"/>
      <c r="R5" s="18" t="s">
        <v>117</v>
      </c>
      <c r="V5" s="18" t="s">
        <v>152</v>
      </c>
    </row>
    <row r="6" spans="1:29" x14ac:dyDescent="0.2">
      <c r="A6" s="2" t="s">
        <v>2</v>
      </c>
      <c r="B6" s="2" t="s">
        <v>3</v>
      </c>
      <c r="C6" s="3" t="s">
        <v>4</v>
      </c>
      <c r="D6" s="3" t="s">
        <v>5</v>
      </c>
      <c r="F6" s="10" t="s">
        <v>6</v>
      </c>
      <c r="G6" s="9"/>
      <c r="H6" s="10" t="s">
        <v>7</v>
      </c>
      <c r="I6" s="9"/>
      <c r="J6" s="10" t="s">
        <v>8</v>
      </c>
      <c r="K6" s="9"/>
      <c r="M6" s="2" t="s">
        <v>2</v>
      </c>
      <c r="N6" s="2" t="s">
        <v>3</v>
      </c>
      <c r="O6" s="2" t="s">
        <v>4</v>
      </c>
      <c r="P6" s="2" t="s">
        <v>5</v>
      </c>
      <c r="R6" s="10" t="s">
        <v>3</v>
      </c>
      <c r="S6" s="2" t="s">
        <v>4</v>
      </c>
      <c r="T6" s="2" t="s">
        <v>5</v>
      </c>
      <c r="U6" s="4"/>
      <c r="V6" s="10" t="s">
        <v>3</v>
      </c>
      <c r="W6" s="2" t="s">
        <v>4</v>
      </c>
      <c r="X6" s="2" t="s">
        <v>5</v>
      </c>
    </row>
    <row r="7" spans="1:29" x14ac:dyDescent="0.2">
      <c r="A7" s="2">
        <v>1</v>
      </c>
      <c r="B7" s="5">
        <v>26.03</v>
      </c>
      <c r="C7" s="5">
        <v>15.4</v>
      </c>
      <c r="D7" s="5">
        <v>10.63</v>
      </c>
      <c r="E7" s="19"/>
      <c r="F7" s="28" t="s">
        <v>9</v>
      </c>
      <c r="G7" s="6">
        <v>-1861.54848172275</v>
      </c>
      <c r="H7" s="28" t="s">
        <v>10</v>
      </c>
      <c r="I7" s="6">
        <v>-1861.50487586032</v>
      </c>
      <c r="J7" s="28" t="s">
        <v>11</v>
      </c>
      <c r="K7" s="6">
        <v>-1861.5310718931701</v>
      </c>
      <c r="L7" s="19"/>
      <c r="M7" s="2">
        <v>1</v>
      </c>
      <c r="N7" s="15">
        <f t="shared" ref="N7:N16" si="0">(I7-G7)*627.50960803</f>
        <v>27.363097641267608</v>
      </c>
      <c r="O7" s="15">
        <f t="shared" ref="O7:O15" si="1">(I7-K7)*627.50960803</f>
        <v>16.438262305686127</v>
      </c>
      <c r="P7" s="15">
        <f t="shared" ref="P7:P15" si="2">(K7-G7)*627.50960803</f>
        <v>10.924835335581481</v>
      </c>
      <c r="Q7" s="19"/>
      <c r="R7" s="26">
        <f t="shared" ref="R7:R16" si="3">ABS(N7-B7)</f>
        <v>1.3330976412676065</v>
      </c>
      <c r="S7" s="16">
        <f t="shared" ref="S7:S16" si="4">ABS(O7-C7)</f>
        <v>1.0382623056861267</v>
      </c>
      <c r="T7" s="16">
        <f t="shared" ref="T7:T16" si="5">ABS(P7-D7)</f>
        <v>0.2948353355814799</v>
      </c>
      <c r="V7">
        <f>ABS(R7/B7)*100</f>
        <v>5.1213893248851576</v>
      </c>
      <c r="W7">
        <f t="shared" ref="W7:X16" si="6">ABS(S7/C7)*100</f>
        <v>6.7419630239358872</v>
      </c>
      <c r="X7">
        <f t="shared" si="6"/>
        <v>2.77361557461411</v>
      </c>
      <c r="Y7" s="5"/>
      <c r="Z7" s="34"/>
      <c r="AA7" s="34"/>
      <c r="AB7" s="34"/>
      <c r="AC7" s="5"/>
    </row>
    <row r="8" spans="1:29" x14ac:dyDescent="0.2">
      <c r="A8" s="2">
        <v>2</v>
      </c>
      <c r="B8" s="5">
        <v>5.58</v>
      </c>
      <c r="C8" s="5">
        <v>22.11</v>
      </c>
      <c r="D8" s="5">
        <v>-16.53</v>
      </c>
      <c r="E8" s="19"/>
      <c r="F8" s="28" t="s">
        <v>12</v>
      </c>
      <c r="G8" s="6">
        <v>-1691.80723988047</v>
      </c>
      <c r="H8" s="28" t="s">
        <v>13</v>
      </c>
      <c r="I8" s="6">
        <v>-1691.79591875089</v>
      </c>
      <c r="J8" s="28" t="s">
        <v>14</v>
      </c>
      <c r="K8" s="6">
        <v>-1691.8323664016</v>
      </c>
      <c r="L8" s="19"/>
      <c r="M8" s="2">
        <v>2</v>
      </c>
      <c r="N8" s="15">
        <f t="shared" si="0"/>
        <v>7.1041175851918954</v>
      </c>
      <c r="O8" s="15">
        <f t="shared" si="1"/>
        <v>22.871251010638929</v>
      </c>
      <c r="P8" s="15">
        <f t="shared" si="2"/>
        <v>-15.767133425447032</v>
      </c>
      <c r="Q8" s="19"/>
      <c r="R8" s="26">
        <f t="shared" si="3"/>
        <v>1.5241175851918953</v>
      </c>
      <c r="S8" s="16">
        <f t="shared" si="4"/>
        <v>0.76125101063892942</v>
      </c>
      <c r="T8" s="16">
        <f t="shared" si="5"/>
        <v>0.76286657455296947</v>
      </c>
      <c r="V8">
        <f t="shared" ref="V8:V16" si="7">ABS(R8/B8)*100</f>
        <v>27.313935218492745</v>
      </c>
      <c r="W8">
        <f t="shared" si="6"/>
        <v>3.4430167826274514</v>
      </c>
      <c r="X8">
        <f t="shared" si="6"/>
        <v>4.6150427982635778</v>
      </c>
      <c r="Y8" s="5"/>
      <c r="Z8" s="34"/>
      <c r="AA8" s="34"/>
      <c r="AB8" s="34"/>
      <c r="AC8" s="5"/>
    </row>
    <row r="9" spans="1:29" x14ac:dyDescent="0.2">
      <c r="A9" s="2">
        <v>3</v>
      </c>
      <c r="B9" s="5">
        <v>0.91</v>
      </c>
      <c r="C9" s="5">
        <v>27.21</v>
      </c>
      <c r="D9" s="5">
        <v>-26.3</v>
      </c>
      <c r="E9" s="19"/>
      <c r="F9" s="28" t="s">
        <v>15</v>
      </c>
      <c r="G9" s="6">
        <v>-1270.9705170111099</v>
      </c>
      <c r="H9" s="28" t="s">
        <v>16</v>
      </c>
      <c r="I9" s="6">
        <v>-1270.9683817335099</v>
      </c>
      <c r="J9" s="28" t="s">
        <v>17</v>
      </c>
      <c r="K9" s="6">
        <v>-1271.01773541273</v>
      </c>
      <c r="L9" s="19"/>
      <c r="M9" s="2">
        <v>3</v>
      </c>
      <c r="N9" s="15">
        <f t="shared" si="0"/>
        <v>1.3399072098228642</v>
      </c>
      <c r="O9" s="15">
        <f t="shared" si="1"/>
        <v>30.969907902228069</v>
      </c>
      <c r="P9" s="15">
        <f t="shared" si="2"/>
        <v>-29.630000692405204</v>
      </c>
      <c r="Q9" s="19"/>
      <c r="R9" s="26">
        <f t="shared" si="3"/>
        <v>0.42990720982286412</v>
      </c>
      <c r="S9" s="16">
        <f t="shared" si="4"/>
        <v>3.7599079022280684</v>
      </c>
      <c r="T9" s="16">
        <f t="shared" si="5"/>
        <v>3.3300006924052035</v>
      </c>
      <c r="V9">
        <f t="shared" si="7"/>
        <v>47.242550529985067</v>
      </c>
      <c r="W9">
        <f t="shared" si="6"/>
        <v>13.818110629283604</v>
      </c>
      <c r="X9">
        <f t="shared" si="6"/>
        <v>12.66159959089431</v>
      </c>
      <c r="Y9" s="5"/>
      <c r="Z9" s="34"/>
      <c r="AA9" s="34"/>
      <c r="AB9" s="34"/>
      <c r="AC9" s="5"/>
    </row>
    <row r="10" spans="1:29" x14ac:dyDescent="0.2">
      <c r="A10" s="2">
        <v>4</v>
      </c>
      <c r="B10" s="5">
        <v>1.49</v>
      </c>
      <c r="C10" s="5">
        <v>8.85</v>
      </c>
      <c r="D10" s="5">
        <v>-7.37</v>
      </c>
      <c r="E10" s="19"/>
      <c r="F10" s="28" t="s">
        <v>18</v>
      </c>
      <c r="G10" s="6">
        <v>-1232.90065434795</v>
      </c>
      <c r="H10" s="28" t="s">
        <v>19</v>
      </c>
      <c r="I10" s="6">
        <v>-1232.8991217256</v>
      </c>
      <c r="J10" s="28" t="s">
        <v>20</v>
      </c>
      <c r="K10" s="6">
        <v>-1232.9194610622601</v>
      </c>
      <c r="L10" s="19"/>
      <c r="M10" s="2">
        <v>4</v>
      </c>
      <c r="N10" s="15">
        <f t="shared" si="0"/>
        <v>0.96173525006977567</v>
      </c>
      <c r="O10" s="15">
        <f t="shared" si="1"/>
        <v>12.763129175152084</v>
      </c>
      <c r="P10" s="15">
        <f t="shared" si="2"/>
        <v>-11.801393925082309</v>
      </c>
      <c r="Q10" s="19"/>
      <c r="R10" s="26">
        <f t="shared" si="3"/>
        <v>0.52826474993022432</v>
      </c>
      <c r="S10" s="16">
        <f t="shared" si="4"/>
        <v>3.9131291751520845</v>
      </c>
      <c r="T10" s="16">
        <f t="shared" si="5"/>
        <v>4.4313939250823084</v>
      </c>
      <c r="V10">
        <f t="shared" si="7"/>
        <v>35.454010062431166</v>
      </c>
      <c r="W10">
        <f t="shared" si="6"/>
        <v>44.216148871774969</v>
      </c>
      <c r="X10">
        <f t="shared" si="6"/>
        <v>60.127461670044887</v>
      </c>
      <c r="Y10" s="5"/>
      <c r="Z10" s="34"/>
      <c r="AA10" s="34"/>
      <c r="AB10" s="34"/>
      <c r="AC10" s="5"/>
    </row>
    <row r="11" spans="1:29" x14ac:dyDescent="0.2">
      <c r="A11" s="2">
        <v>5</v>
      </c>
      <c r="B11" s="5">
        <v>4.47</v>
      </c>
      <c r="C11" s="5">
        <v>22.77</v>
      </c>
      <c r="D11" s="5">
        <v>-18.29</v>
      </c>
      <c r="E11" s="19"/>
      <c r="F11" s="28" t="s">
        <v>21</v>
      </c>
      <c r="G11" s="6">
        <v>-2747.5954495686001</v>
      </c>
      <c r="H11" s="28" t="s">
        <v>22</v>
      </c>
      <c r="I11" s="6">
        <v>-2747.58875520429</v>
      </c>
      <c r="J11" s="28" t="s">
        <v>23</v>
      </c>
      <c r="K11" s="6">
        <v>-2747.6240842453599</v>
      </c>
      <c r="L11" s="19"/>
      <c r="M11" s="2">
        <v>5</v>
      </c>
      <c r="N11" s="15">
        <f t="shared" si="0"/>
        <v>4.2007779242273973</v>
      </c>
      <c r="O11" s="15">
        <f t="shared" si="1"/>
        <v>22.169312713831083</v>
      </c>
      <c r="P11" s="15">
        <f t="shared" si="2"/>
        <v>-17.968534789603684</v>
      </c>
      <c r="Q11" s="19"/>
      <c r="R11" s="26">
        <f t="shared" si="3"/>
        <v>0.26922207577260249</v>
      </c>
      <c r="S11" s="16">
        <f t="shared" si="4"/>
        <v>0.60068728616891676</v>
      </c>
      <c r="T11" s="16">
        <f t="shared" si="5"/>
        <v>0.32146521039631537</v>
      </c>
      <c r="V11">
        <f t="shared" si="7"/>
        <v>6.0228652298121368</v>
      </c>
      <c r="W11">
        <f t="shared" si="6"/>
        <v>2.6380644978872057</v>
      </c>
      <c r="X11">
        <f t="shared" si="6"/>
        <v>1.7576009316364976</v>
      </c>
      <c r="Y11" s="5"/>
      <c r="Z11" s="34"/>
      <c r="AA11" s="34"/>
      <c r="AB11" s="34"/>
      <c r="AC11" s="5"/>
    </row>
    <row r="12" spans="1:29" x14ac:dyDescent="0.2">
      <c r="A12" s="2">
        <v>6</v>
      </c>
      <c r="B12" s="5">
        <v>15.77</v>
      </c>
      <c r="C12" s="5">
        <v>14.25</v>
      </c>
      <c r="D12" s="5">
        <v>1.52</v>
      </c>
      <c r="E12" s="19"/>
      <c r="F12" s="28" t="s">
        <v>24</v>
      </c>
      <c r="G12" s="6">
        <v>-2599.4122091962099</v>
      </c>
      <c r="H12" s="28" t="s">
        <v>25</v>
      </c>
      <c r="I12" s="6">
        <v>-2599.3881603344898</v>
      </c>
      <c r="J12" s="28" t="s">
        <v>26</v>
      </c>
      <c r="K12" s="6">
        <v>-2599.4092637958101</v>
      </c>
      <c r="L12" s="19"/>
      <c r="M12" s="2">
        <v>6</v>
      </c>
      <c r="N12" s="15">
        <f t="shared" si="0"/>
        <v>15.090891791532163</v>
      </c>
      <c r="O12" s="15">
        <f t="shared" si="1"/>
        <v>13.242624741182908</v>
      </c>
      <c r="P12" s="15">
        <f t="shared" si="2"/>
        <v>1.8482670503492551</v>
      </c>
      <c r="Q12" s="19"/>
      <c r="R12" s="26">
        <f t="shared" si="3"/>
        <v>0.67910820846783615</v>
      </c>
      <c r="S12" s="16">
        <f t="shared" si="4"/>
        <v>1.0073752588170919</v>
      </c>
      <c r="T12" s="16">
        <f t="shared" si="5"/>
        <v>0.32826705034925507</v>
      </c>
      <c r="V12">
        <f t="shared" si="7"/>
        <v>4.3063297937085361</v>
      </c>
      <c r="W12">
        <f t="shared" si="6"/>
        <v>7.069300061874328</v>
      </c>
      <c r="X12">
        <f t="shared" si="6"/>
        <v>21.596516470345726</v>
      </c>
      <c r="Y12" s="5"/>
      <c r="Z12" s="34"/>
      <c r="AA12" s="34"/>
      <c r="AB12" s="34"/>
      <c r="AC12" s="5"/>
    </row>
    <row r="13" spans="1:29" x14ac:dyDescent="0.2">
      <c r="A13" s="2">
        <v>7</v>
      </c>
      <c r="B13" s="5">
        <v>27.94</v>
      </c>
      <c r="C13" s="5">
        <v>18.47</v>
      </c>
      <c r="D13" s="5">
        <v>9.4700000000000006</v>
      </c>
      <c r="E13" s="19"/>
      <c r="F13" s="28" t="s">
        <v>26</v>
      </c>
      <c r="G13" s="6">
        <v>-2599.4092637958101</v>
      </c>
      <c r="H13" s="28" t="s">
        <v>27</v>
      </c>
      <c r="I13" s="6">
        <v>-2599.3626856677602</v>
      </c>
      <c r="J13" s="28" t="s">
        <v>28</v>
      </c>
      <c r="K13" s="6">
        <v>-2599.3948044304798</v>
      </c>
      <c r="L13" s="19"/>
      <c r="M13" s="2">
        <v>7</v>
      </c>
      <c r="N13" s="15">
        <f t="shared" si="0"/>
        <v>29.228222875418393</v>
      </c>
      <c r="O13" s="15">
        <f t="shared" si="1"/>
        <v>20.154832204597042</v>
      </c>
      <c r="P13" s="15">
        <f t="shared" si="2"/>
        <v>9.0733906708213503</v>
      </c>
      <c r="Q13" s="19"/>
      <c r="R13" s="26">
        <f t="shared" si="3"/>
        <v>1.2882228754183913</v>
      </c>
      <c r="S13" s="16">
        <f t="shared" si="4"/>
        <v>1.6848322045970434</v>
      </c>
      <c r="T13" s="16">
        <f t="shared" si="5"/>
        <v>0.39660932917865033</v>
      </c>
      <c r="V13">
        <f t="shared" si="7"/>
        <v>4.6106760036449224</v>
      </c>
      <c r="W13">
        <f t="shared" si="6"/>
        <v>9.1219935278670459</v>
      </c>
      <c r="X13">
        <f t="shared" si="6"/>
        <v>4.1880604981906053</v>
      </c>
      <c r="Y13" s="5"/>
      <c r="Z13" s="34"/>
      <c r="AA13" s="34"/>
      <c r="AB13" s="34"/>
      <c r="AC13" s="5"/>
    </row>
    <row r="14" spans="1:29" x14ac:dyDescent="0.2">
      <c r="A14" s="2">
        <v>8</v>
      </c>
      <c r="B14" s="5">
        <v>37.28</v>
      </c>
      <c r="C14" s="5">
        <v>35.82</v>
      </c>
      <c r="D14" s="5">
        <v>1.46</v>
      </c>
      <c r="E14" s="19"/>
      <c r="F14" s="28" t="s">
        <v>29</v>
      </c>
      <c r="G14" s="6">
        <v>-2628.1079957936499</v>
      </c>
      <c r="H14" s="28" t="s">
        <v>30</v>
      </c>
      <c r="I14" s="6">
        <v>-2628.0544310946798</v>
      </c>
      <c r="J14" s="28" t="s">
        <v>31</v>
      </c>
      <c r="K14" s="6">
        <v>-2628.1014765904101</v>
      </c>
      <c r="L14" s="19"/>
      <c r="M14" s="2">
        <v>8</v>
      </c>
      <c r="N14" s="15">
        <f t="shared" si="0"/>
        <v>33.612363255003167</v>
      </c>
      <c r="O14" s="15">
        <f t="shared" si="1"/>
        <v>29.521500585325551</v>
      </c>
      <c r="P14" s="15">
        <f t="shared" si="2"/>
        <v>4.0908626696776169</v>
      </c>
      <c r="Q14" s="19"/>
      <c r="R14" s="26">
        <f t="shared" si="3"/>
        <v>3.6676367449968339</v>
      </c>
      <c r="S14" s="16">
        <f t="shared" si="4"/>
        <v>6.2984994146744491</v>
      </c>
      <c r="T14" s="16">
        <f t="shared" si="5"/>
        <v>2.6308626696776169</v>
      </c>
      <c r="V14">
        <f t="shared" si="7"/>
        <v>9.8380813975236965</v>
      </c>
      <c r="W14">
        <f t="shared" si="6"/>
        <v>17.583750459727661</v>
      </c>
      <c r="X14">
        <f t="shared" si="6"/>
        <v>180.1960732655902</v>
      </c>
      <c r="Y14" s="5"/>
      <c r="Z14" s="34"/>
      <c r="AA14" s="34"/>
      <c r="AB14" s="34"/>
      <c r="AC14" s="5"/>
    </row>
    <row r="15" spans="1:29" x14ac:dyDescent="0.2">
      <c r="A15" s="2">
        <v>9</v>
      </c>
      <c r="B15" s="5">
        <v>33</v>
      </c>
      <c r="C15" s="5">
        <v>4.93</v>
      </c>
      <c r="D15" s="5">
        <v>28.07</v>
      </c>
      <c r="E15" s="19"/>
      <c r="F15" s="28" t="s">
        <v>31</v>
      </c>
      <c r="G15" s="6">
        <v>-2628.1014765904101</v>
      </c>
      <c r="H15" s="28" t="s">
        <v>32</v>
      </c>
      <c r="I15" s="6">
        <v>-2628.0469282681502</v>
      </c>
      <c r="J15" s="28" t="s">
        <v>33</v>
      </c>
      <c r="K15" s="6">
        <v>-2628.05122779864</v>
      </c>
      <c r="L15" s="19"/>
      <c r="M15" s="2">
        <v>9</v>
      </c>
      <c r="N15" s="15">
        <f t="shared" si="0"/>
        <v>34.229596320042518</v>
      </c>
      <c r="O15" s="15">
        <f t="shared" si="1"/>
        <v>2.6979966923602747</v>
      </c>
      <c r="P15" s="15">
        <f t="shared" si="2"/>
        <v>31.53159962768224</v>
      </c>
      <c r="Q15" s="19"/>
      <c r="R15" s="26">
        <f t="shared" si="3"/>
        <v>1.2295963200425177</v>
      </c>
      <c r="S15" s="16">
        <f t="shared" si="4"/>
        <v>2.232003307639725</v>
      </c>
      <c r="T15" s="16">
        <f t="shared" si="5"/>
        <v>3.4615996276822401</v>
      </c>
      <c r="V15">
        <f t="shared" si="7"/>
        <v>3.7260494546742962</v>
      </c>
      <c r="W15">
        <f t="shared" si="6"/>
        <v>45.273900763483269</v>
      </c>
      <c r="X15">
        <f t="shared" si="6"/>
        <v>12.332025748778911</v>
      </c>
      <c r="Y15" s="5"/>
      <c r="Z15" s="34"/>
      <c r="AA15" s="34"/>
      <c r="AB15" s="34"/>
      <c r="AC15" s="5"/>
    </row>
    <row r="16" spans="1:29" x14ac:dyDescent="0.2">
      <c r="A16" s="2">
        <v>10</v>
      </c>
      <c r="B16" s="5">
        <v>-5.28</v>
      </c>
      <c r="C16" s="5">
        <v>7.67</v>
      </c>
      <c r="D16" s="5">
        <v>-12.95</v>
      </c>
      <c r="E16" s="19"/>
      <c r="F16" s="28" t="s">
        <v>34</v>
      </c>
      <c r="G16" s="6">
        <v>-1144.79535150731</v>
      </c>
      <c r="H16" s="28" t="s">
        <v>35</v>
      </c>
      <c r="I16" s="6">
        <v>-1144.8025048443801</v>
      </c>
      <c r="J16" s="28" t="s">
        <v>36</v>
      </c>
      <c r="K16" s="6">
        <v>-1031.4762381133701</v>
      </c>
      <c r="L16" s="19"/>
      <c r="M16" s="2">
        <v>10</v>
      </c>
      <c r="N16" s="15">
        <f t="shared" si="0"/>
        <v>-4.4887877409785863</v>
      </c>
      <c r="O16" s="15">
        <f>(I16-K16-K17)*627.50960803</f>
        <v>7.4402237047496431</v>
      </c>
      <c r="P16" s="15">
        <f>(K16+K17-G16)*627.50960803</f>
        <v>-11.929011445674725</v>
      </c>
      <c r="Q16" s="19"/>
      <c r="R16" s="26">
        <f t="shared" si="3"/>
        <v>0.7912122590214139</v>
      </c>
      <c r="S16" s="16">
        <f t="shared" si="4"/>
        <v>0.22977629525035681</v>
      </c>
      <c r="T16" s="16">
        <f t="shared" si="5"/>
        <v>1.0209885543252746</v>
      </c>
      <c r="V16">
        <f t="shared" si="7"/>
        <v>14.985080663284354</v>
      </c>
      <c r="W16">
        <f t="shared" si="6"/>
        <v>2.9957795990920055</v>
      </c>
      <c r="X16">
        <f t="shared" si="6"/>
        <v>7.8840815005812717</v>
      </c>
      <c r="Y16" s="5"/>
      <c r="Z16" s="34"/>
      <c r="AA16" s="34"/>
      <c r="AB16" s="34"/>
      <c r="AC16" s="5"/>
    </row>
    <row r="17" spans="1:29" x14ac:dyDescent="0.2">
      <c r="A17" s="2"/>
      <c r="B17" s="5"/>
      <c r="C17" s="5"/>
      <c r="D17" s="5"/>
      <c r="E17" s="19"/>
      <c r="F17" s="28"/>
      <c r="G17" s="12"/>
      <c r="H17" s="28"/>
      <c r="I17" s="12"/>
      <c r="J17" s="28" t="s">
        <v>37</v>
      </c>
      <c r="K17" s="6">
        <v>-113.338123479671</v>
      </c>
      <c r="L17" s="19"/>
      <c r="M17" s="2"/>
      <c r="N17" s="15"/>
      <c r="O17" s="15"/>
      <c r="P17" s="15"/>
      <c r="Q17" s="19"/>
      <c r="R17" s="26"/>
      <c r="S17" s="16"/>
      <c r="T17" s="16"/>
      <c r="Y17" s="5"/>
      <c r="Z17" s="34"/>
      <c r="AA17" s="34"/>
      <c r="AB17" s="34"/>
      <c r="AC17" s="5"/>
    </row>
    <row r="18" spans="1:29" x14ac:dyDescent="0.2">
      <c r="A18" s="2">
        <v>11</v>
      </c>
      <c r="B18" s="5">
        <v>34.799999999999997</v>
      </c>
      <c r="C18" s="5">
        <v>89.6</v>
      </c>
      <c r="D18" s="5">
        <v>-54.8</v>
      </c>
      <c r="E18" s="19"/>
      <c r="F18" s="28" t="s">
        <v>38</v>
      </c>
      <c r="G18" s="6">
        <v>-1250.6461884717701</v>
      </c>
      <c r="H18" s="28" t="s">
        <v>39</v>
      </c>
      <c r="I18" s="6">
        <v>-1250.59044529169</v>
      </c>
      <c r="J18" s="28" t="s">
        <v>40</v>
      </c>
      <c r="K18" s="6">
        <v>-1250.7357434714099</v>
      </c>
      <c r="L18" s="19"/>
      <c r="M18" s="2">
        <v>11</v>
      </c>
      <c r="N18" s="15">
        <f t="shared" ref="N18:N24" si="8">(I18-G18)*627.50960803</f>
        <v>34.979381082391306</v>
      </c>
      <c r="O18" s="15">
        <f t="shared" ref="O18:O23" si="9">(I18-K18)*627.50960803</f>
        <v>91.176003803525745</v>
      </c>
      <c r="P18" s="15">
        <f t="shared" ref="P18:P23" si="10">(K18-G18)*627.50960803</f>
        <v>-56.196622721134446</v>
      </c>
      <c r="Q18" s="19"/>
      <c r="R18" s="26">
        <f t="shared" ref="R18:T24" si="11">ABS(N18-B18)</f>
        <v>0.17938108239130912</v>
      </c>
      <c r="S18" s="16">
        <f t="shared" si="11"/>
        <v>1.5760038035257509</v>
      </c>
      <c r="T18" s="16">
        <f t="shared" si="11"/>
        <v>1.3966227211344489</v>
      </c>
      <c r="V18">
        <f t="shared" ref="V18:X46" si="12">ABS(R18/B18)*100</f>
        <v>0.51546288043479638</v>
      </c>
      <c r="W18">
        <f t="shared" si="12"/>
        <v>1.75893281643499</v>
      </c>
      <c r="X18">
        <f t="shared" si="12"/>
        <v>2.5485816079095782</v>
      </c>
      <c r="Y18" s="5"/>
      <c r="Z18" s="34"/>
      <c r="AA18" s="34"/>
      <c r="AB18" s="34"/>
      <c r="AC18" s="5"/>
    </row>
    <row r="19" spans="1:29" x14ac:dyDescent="0.2">
      <c r="A19" s="2">
        <v>12</v>
      </c>
      <c r="B19" s="5">
        <v>-0.63</v>
      </c>
      <c r="C19" s="5">
        <v>31.02</v>
      </c>
      <c r="D19" s="5">
        <v>-31.65</v>
      </c>
      <c r="E19" s="19"/>
      <c r="F19" s="28" t="s">
        <v>41</v>
      </c>
      <c r="G19" s="6">
        <v>-1801.0457119104001</v>
      </c>
      <c r="H19" s="28" t="s">
        <v>42</v>
      </c>
      <c r="I19" s="6">
        <v>-1801.0390995435</v>
      </c>
      <c r="J19" s="28" t="s">
        <v>43</v>
      </c>
      <c r="K19" s="6">
        <v>-1801.0929731563299</v>
      </c>
      <c r="L19" s="19"/>
      <c r="M19" s="2">
        <v>12</v>
      </c>
      <c r="N19" s="15">
        <f t="shared" si="8"/>
        <v>4.1493237616145509</v>
      </c>
      <c r="O19" s="15">
        <f t="shared" si="9"/>
        <v>33.806209670034917</v>
      </c>
      <c r="P19" s="15">
        <f t="shared" si="10"/>
        <v>-29.656885908420367</v>
      </c>
      <c r="Q19" s="19"/>
      <c r="R19" s="26">
        <f t="shared" si="11"/>
        <v>4.7793237616145507</v>
      </c>
      <c r="S19" s="16">
        <f t="shared" si="11"/>
        <v>2.7862096700349177</v>
      </c>
      <c r="T19" s="16">
        <f t="shared" si="11"/>
        <v>1.9931140915796313</v>
      </c>
      <c r="V19">
        <f t="shared" si="12"/>
        <v>758.6228193038969</v>
      </c>
      <c r="W19">
        <f t="shared" si="12"/>
        <v>8.9819783044323582</v>
      </c>
      <c r="X19">
        <f t="shared" si="12"/>
        <v>6.2973588991457552</v>
      </c>
      <c r="Y19" s="5"/>
      <c r="Z19" s="34"/>
      <c r="AA19" s="34"/>
      <c r="AB19" s="34"/>
      <c r="AC19" s="5"/>
    </row>
    <row r="20" spans="1:29" x14ac:dyDescent="0.2">
      <c r="A20" s="2">
        <v>13</v>
      </c>
      <c r="B20" s="5">
        <v>22.41</v>
      </c>
      <c r="C20" s="5">
        <v>49.69</v>
      </c>
      <c r="D20" s="5">
        <v>-27.28</v>
      </c>
      <c r="E20" s="19"/>
      <c r="F20" s="28" t="s">
        <v>44</v>
      </c>
      <c r="G20" s="6">
        <v>-1684.76146561889</v>
      </c>
      <c r="H20" s="28" t="s">
        <v>45</v>
      </c>
      <c r="I20" s="6">
        <v>-1684.72306105504</v>
      </c>
      <c r="J20" s="28" t="s">
        <v>46</v>
      </c>
      <c r="K20" s="6">
        <v>-1684.8066672795001</v>
      </c>
      <c r="L20" s="19"/>
      <c r="M20" s="2">
        <v>13</v>
      </c>
      <c r="N20" s="15">
        <f t="shared" si="8"/>
        <v>24.099232808081844</v>
      </c>
      <c r="O20" s="15">
        <f t="shared" si="9"/>
        <v>52.463709139779787</v>
      </c>
      <c r="P20" s="15">
        <f t="shared" si="10"/>
        <v>-28.364476331697947</v>
      </c>
      <c r="Q20" s="19"/>
      <c r="R20" s="26">
        <f t="shared" si="11"/>
        <v>1.6892328080818437</v>
      </c>
      <c r="S20" s="16">
        <f t="shared" si="11"/>
        <v>2.7737091397797897</v>
      </c>
      <c r="T20" s="16">
        <f t="shared" si="11"/>
        <v>1.084476331697946</v>
      </c>
      <c r="V20">
        <f t="shared" si="12"/>
        <v>7.5378527803741351</v>
      </c>
      <c r="W20">
        <f t="shared" si="12"/>
        <v>5.5820268460048093</v>
      </c>
      <c r="X20">
        <f t="shared" si="12"/>
        <v>3.9753531220599192</v>
      </c>
      <c r="Y20" s="5"/>
      <c r="Z20" s="34"/>
      <c r="AA20" s="34"/>
      <c r="AB20" s="34"/>
      <c r="AC20" s="5"/>
    </row>
    <row r="21" spans="1:29" x14ac:dyDescent="0.2">
      <c r="A21" s="2">
        <v>14</v>
      </c>
      <c r="B21" s="5">
        <v>10.33</v>
      </c>
      <c r="C21" s="5">
        <v>14.46</v>
      </c>
      <c r="D21" s="5">
        <v>-4.13</v>
      </c>
      <c r="E21" s="19"/>
      <c r="F21" s="28" t="s">
        <v>47</v>
      </c>
      <c r="G21" s="6">
        <v>-1166.14523209664</v>
      </c>
      <c r="H21" s="28" t="s">
        <v>48</v>
      </c>
      <c r="I21" s="6">
        <v>-1166.1308775412799</v>
      </c>
      <c r="J21" s="28" t="s">
        <v>49</v>
      </c>
      <c r="K21" s="6">
        <v>-1166.1531071742399</v>
      </c>
      <c r="L21" s="19"/>
      <c r="M21" s="2">
        <v>14</v>
      </c>
      <c r="N21" s="15">
        <f t="shared" si="8"/>
        <v>9.0076214074702712</v>
      </c>
      <c r="O21" s="15">
        <f t="shared" si="9"/>
        <v>13.949308265401701</v>
      </c>
      <c r="P21" s="15">
        <f t="shared" si="10"/>
        <v>-4.9416868579314297</v>
      </c>
      <c r="Q21" s="19"/>
      <c r="R21" s="26">
        <f t="shared" si="11"/>
        <v>1.3223785925297289</v>
      </c>
      <c r="S21" s="16">
        <f t="shared" si="11"/>
        <v>0.51069173459829997</v>
      </c>
      <c r="T21" s="16">
        <f t="shared" si="11"/>
        <v>0.81168685793142981</v>
      </c>
      <c r="V21">
        <f t="shared" si="12"/>
        <v>12.801341650820222</v>
      </c>
      <c r="W21">
        <f t="shared" si="12"/>
        <v>3.5317547344280769</v>
      </c>
      <c r="X21">
        <f t="shared" si="12"/>
        <v>19.65343481674164</v>
      </c>
      <c r="Y21" s="5"/>
      <c r="Z21" s="34"/>
      <c r="AA21" s="34"/>
      <c r="AB21" s="34"/>
      <c r="AC21" s="38"/>
    </row>
    <row r="22" spans="1:29" x14ac:dyDescent="0.2">
      <c r="A22" s="2">
        <v>15</v>
      </c>
      <c r="B22" s="5">
        <v>20.27</v>
      </c>
      <c r="C22" s="5">
        <v>77.23</v>
      </c>
      <c r="D22" s="5">
        <v>-56.96</v>
      </c>
      <c r="E22" s="19"/>
      <c r="F22" s="28" t="s">
        <v>50</v>
      </c>
      <c r="G22" s="6">
        <v>-990.22854330121402</v>
      </c>
      <c r="H22" s="28" t="s">
        <v>51</v>
      </c>
      <c r="I22" s="6">
        <v>-990.19690582999101</v>
      </c>
      <c r="J22" s="28" t="s">
        <v>52</v>
      </c>
      <c r="K22" s="6">
        <v>-990.32693869040395</v>
      </c>
      <c r="L22" s="19"/>
      <c r="M22" s="2">
        <v>15</v>
      </c>
      <c r="N22" s="15">
        <f t="shared" si="8"/>
        <v>19.85281716620965</v>
      </c>
      <c r="O22" s="15">
        <f t="shared" si="9"/>
        <v>81.596869268743077</v>
      </c>
      <c r="P22" s="15">
        <f t="shared" si="10"/>
        <v>-61.744052102533431</v>
      </c>
      <c r="Q22" s="19"/>
      <c r="R22" s="26">
        <f t="shared" si="11"/>
        <v>0.41718283379034915</v>
      </c>
      <c r="S22" s="16">
        <f t="shared" si="11"/>
        <v>4.3668692687430735</v>
      </c>
      <c r="T22" s="16">
        <f t="shared" si="11"/>
        <v>4.7840521025334297</v>
      </c>
      <c r="V22">
        <f t="shared" si="12"/>
        <v>2.0581294217580126</v>
      </c>
      <c r="W22">
        <f t="shared" si="12"/>
        <v>5.6543691165907983</v>
      </c>
      <c r="X22">
        <f t="shared" si="12"/>
        <v>8.3989678766387463</v>
      </c>
      <c r="Y22" s="5"/>
      <c r="Z22" s="34"/>
      <c r="AA22" s="34"/>
      <c r="AB22" s="34"/>
      <c r="AC22" s="38"/>
    </row>
    <row r="23" spans="1:29" x14ac:dyDescent="0.2">
      <c r="A23" s="2">
        <v>16</v>
      </c>
      <c r="B23" s="5">
        <v>34.22</v>
      </c>
      <c r="C23" s="5">
        <v>55.4</v>
      </c>
      <c r="D23" s="5">
        <v>-21.18</v>
      </c>
      <c r="E23" s="19"/>
      <c r="F23" s="29" t="s">
        <v>53</v>
      </c>
      <c r="G23" s="6">
        <v>-514.80698438941204</v>
      </c>
      <c r="H23" s="28" t="s">
        <v>54</v>
      </c>
      <c r="I23" s="6">
        <v>-514.75555393855905</v>
      </c>
      <c r="J23" s="28" t="s">
        <v>55</v>
      </c>
      <c r="K23" s="6">
        <v>-514.84745453845005</v>
      </c>
      <c r="L23" s="19"/>
      <c r="M23" s="2">
        <v>16</v>
      </c>
      <c r="N23" s="15">
        <f t="shared" si="8"/>
        <v>32.273102055566163</v>
      </c>
      <c r="O23" s="15">
        <f t="shared" si="9"/>
        <v>57.668509415326525</v>
      </c>
      <c r="P23" s="15">
        <f t="shared" si="10"/>
        <v>-25.395407359760362</v>
      </c>
      <c r="Q23" s="19"/>
      <c r="R23" s="26">
        <f t="shared" si="11"/>
        <v>1.9468979444338359</v>
      </c>
      <c r="S23" s="16">
        <f t="shared" si="11"/>
        <v>2.2685094153265268</v>
      </c>
      <c r="T23" s="16">
        <f t="shared" si="11"/>
        <v>4.2154073597603627</v>
      </c>
      <c r="V23">
        <f t="shared" si="12"/>
        <v>5.6893569387312564</v>
      </c>
      <c r="W23">
        <f t="shared" si="12"/>
        <v>4.0947823381345252</v>
      </c>
      <c r="X23">
        <f t="shared" si="12"/>
        <v>19.902773181115972</v>
      </c>
      <c r="Y23" s="5"/>
      <c r="Z23" s="34"/>
      <c r="AA23" s="34"/>
      <c r="AB23" s="34"/>
      <c r="AC23" s="38"/>
    </row>
    <row r="24" spans="1:29" x14ac:dyDescent="0.2">
      <c r="A24" s="2">
        <v>17</v>
      </c>
      <c r="B24" s="5">
        <v>21.48</v>
      </c>
      <c r="C24" s="5">
        <v>35.47</v>
      </c>
      <c r="D24" s="5">
        <v>-13.99</v>
      </c>
      <c r="E24" s="19"/>
      <c r="F24" s="28" t="s">
        <v>56</v>
      </c>
      <c r="G24" s="6">
        <v>-4994.9947376740201</v>
      </c>
      <c r="H24" s="28" t="s">
        <v>57</v>
      </c>
      <c r="I24" s="6">
        <v>-4994.9551689852296</v>
      </c>
      <c r="J24" s="28" t="s">
        <v>58</v>
      </c>
      <c r="K24" s="6">
        <v>-4416.0497332325804</v>
      </c>
      <c r="L24" s="19"/>
      <c r="M24" s="2">
        <v>17</v>
      </c>
      <c r="N24" s="15">
        <f t="shared" si="8"/>
        <v>24.829732393185072</v>
      </c>
      <c r="O24" s="15">
        <f>(I24-K24-K25)*627.50960803</f>
        <v>32.283562031229437</v>
      </c>
      <c r="P24" s="15">
        <f>(K24+K25-G24)*627.50960803</f>
        <v>-7.4538296377590063</v>
      </c>
      <c r="Q24" s="19"/>
      <c r="R24" s="26">
        <f t="shared" si="11"/>
        <v>3.3497323931850715</v>
      </c>
      <c r="S24" s="16">
        <f t="shared" si="11"/>
        <v>3.1864379687705622</v>
      </c>
      <c r="T24" s="16">
        <f t="shared" si="11"/>
        <v>6.5361703622409939</v>
      </c>
      <c r="V24">
        <f t="shared" si="12"/>
        <v>15.594657323952847</v>
      </c>
      <c r="W24">
        <f t="shared" si="12"/>
        <v>8.9834732697224773</v>
      </c>
      <c r="X24">
        <f t="shared" si="12"/>
        <v>46.720302803724046</v>
      </c>
      <c r="Y24" s="5"/>
      <c r="Z24" s="34"/>
      <c r="AA24" s="34"/>
      <c r="AB24" s="34"/>
      <c r="AC24" s="38"/>
    </row>
    <row r="25" spans="1:29" x14ac:dyDescent="0.2">
      <c r="A25" s="2"/>
      <c r="B25" s="5"/>
      <c r="C25" s="5"/>
      <c r="D25" s="5"/>
      <c r="E25" s="19"/>
      <c r="F25" s="28"/>
      <c r="G25" s="12"/>
      <c r="H25" s="28"/>
      <c r="I25" s="12"/>
      <c r="J25" s="28" t="s">
        <v>59</v>
      </c>
      <c r="K25" s="6">
        <v>-578.95688287253097</v>
      </c>
      <c r="L25" s="19"/>
      <c r="M25" s="2"/>
      <c r="N25" s="15"/>
      <c r="O25" s="15"/>
      <c r="P25" s="15"/>
      <c r="Q25" s="19"/>
      <c r="R25" s="26"/>
      <c r="S25" s="16"/>
      <c r="T25" s="16"/>
      <c r="Y25" s="5"/>
      <c r="Z25" s="34"/>
      <c r="AA25" s="34"/>
      <c r="AB25" s="34"/>
      <c r="AC25" s="5"/>
    </row>
    <row r="26" spans="1:29" x14ac:dyDescent="0.2">
      <c r="A26" s="2">
        <v>18</v>
      </c>
      <c r="B26" s="5">
        <v>25.34</v>
      </c>
      <c r="C26" s="5">
        <v>36.049999999999997</v>
      </c>
      <c r="D26" s="5">
        <v>-10.72</v>
      </c>
      <c r="E26" s="19"/>
      <c r="F26" s="28" t="s">
        <v>60</v>
      </c>
      <c r="G26" s="6">
        <v>-2718.6785859822899</v>
      </c>
      <c r="H26" s="28" t="s">
        <v>61</v>
      </c>
      <c r="I26" s="6">
        <v>-2718.6323806984401</v>
      </c>
      <c r="J26" s="28" t="s">
        <v>62</v>
      </c>
      <c r="K26" s="6">
        <v>-2139.7293634346001</v>
      </c>
      <c r="L26" s="19"/>
      <c r="M26" s="2">
        <v>18</v>
      </c>
      <c r="N26" s="15">
        <f>(I26-G26)*627.50960803</f>
        <v>28.994259557476791</v>
      </c>
      <c r="O26" s="15">
        <f>(I26-K26-K27)*627.50960803</f>
        <v>33.801186995994499</v>
      </c>
      <c r="P26" s="15">
        <f>(K26+K27-G26)*627.50960803</f>
        <v>-4.8069274385177039</v>
      </c>
      <c r="Q26" s="19"/>
      <c r="R26" s="26">
        <f>ABS(N26-B26)</f>
        <v>3.6542595574767915</v>
      </c>
      <c r="S26" s="16">
        <f>ABS(O26-C26)</f>
        <v>2.2488130040054983</v>
      </c>
      <c r="T26" s="16">
        <f>ABS(P26-D26)</f>
        <v>5.9130725614822968</v>
      </c>
      <c r="V26">
        <f t="shared" si="12"/>
        <v>14.420913802197283</v>
      </c>
      <c r="W26">
        <f t="shared" si="12"/>
        <v>6.238038846062409</v>
      </c>
      <c r="X26">
        <f t="shared" si="12"/>
        <v>55.159258969051272</v>
      </c>
      <c r="Y26" s="5"/>
      <c r="Z26" s="34"/>
      <c r="AA26" s="34"/>
      <c r="AB26" s="34"/>
      <c r="AC26" s="5"/>
    </row>
    <row r="27" spans="1:29" x14ac:dyDescent="0.2">
      <c r="A27" s="2"/>
      <c r="B27" s="5"/>
      <c r="C27" s="5"/>
      <c r="D27" s="5"/>
      <c r="E27" s="19"/>
      <c r="F27" s="28"/>
      <c r="G27" s="12"/>
      <c r="H27" s="28"/>
      <c r="I27" s="12"/>
      <c r="J27" s="28" t="s">
        <v>59</v>
      </c>
      <c r="K27" s="6">
        <v>-578.95688287253097</v>
      </c>
      <c r="L27" s="19"/>
      <c r="M27" s="2"/>
      <c r="N27" s="15"/>
      <c r="O27" s="15"/>
      <c r="P27" s="15"/>
      <c r="Q27" s="19"/>
      <c r="R27" s="26"/>
      <c r="S27" s="16"/>
      <c r="T27" s="16"/>
      <c r="Y27" s="5"/>
      <c r="Z27" s="34"/>
      <c r="AA27" s="34"/>
      <c r="AB27" s="34"/>
      <c r="AC27" s="5"/>
    </row>
    <row r="28" spans="1:29" x14ac:dyDescent="0.2">
      <c r="A28" s="2">
        <v>19</v>
      </c>
      <c r="B28" s="5">
        <v>12.27</v>
      </c>
      <c r="C28" s="5">
        <v>35.81</v>
      </c>
      <c r="D28" s="5">
        <v>-23.54</v>
      </c>
      <c r="E28" s="19"/>
      <c r="F28" s="28" t="s">
        <v>63</v>
      </c>
      <c r="G28" s="6">
        <v>-4993.7376080267404</v>
      </c>
      <c r="H28" s="28" t="s">
        <v>64</v>
      </c>
      <c r="I28" s="6">
        <v>-4993.7168094832596</v>
      </c>
      <c r="J28" s="28" t="s">
        <v>65</v>
      </c>
      <c r="K28" s="6">
        <v>-4414.8120127635802</v>
      </c>
      <c r="L28" s="19"/>
      <c r="M28" s="2">
        <v>19</v>
      </c>
      <c r="N28" s="15">
        <f>(I28-G28)*627.50960803</f>
        <v>13.051285867263497</v>
      </c>
      <c r="O28" s="15">
        <f>(I28-K28-K29)*627.50960803</f>
        <v>32.684561359725429</v>
      </c>
      <c r="P28" s="15">
        <f>(K28+K29-G28)*627.50960803</f>
        <v>-19.633275492176573</v>
      </c>
      <c r="Q28" s="19"/>
      <c r="R28" s="26">
        <f>ABS(N28-B28)</f>
        <v>0.78128586726349702</v>
      </c>
      <c r="S28" s="16">
        <f>ABS(O28-C28)</f>
        <v>3.1254386402745737</v>
      </c>
      <c r="T28" s="16">
        <f>ABS(P28-D28)</f>
        <v>3.9067245078234265</v>
      </c>
      <c r="V28">
        <f t="shared" si="12"/>
        <v>6.3674479809575963</v>
      </c>
      <c r="W28">
        <f t="shared" si="12"/>
        <v>8.7278375880328767</v>
      </c>
      <c r="X28">
        <f t="shared" si="12"/>
        <v>16.596110908340812</v>
      </c>
      <c r="Y28" s="5"/>
      <c r="Z28" s="34"/>
      <c r="AA28" s="34"/>
      <c r="AB28" s="34"/>
      <c r="AC28" s="5"/>
    </row>
    <row r="29" spans="1:29" x14ac:dyDescent="0.2">
      <c r="A29" s="2"/>
      <c r="B29" s="5"/>
      <c r="C29" s="5"/>
      <c r="D29" s="5"/>
      <c r="E29" s="19"/>
      <c r="F29" s="28"/>
      <c r="G29" s="12"/>
      <c r="H29" s="28"/>
      <c r="I29" s="12"/>
      <c r="J29" s="28" t="s">
        <v>59</v>
      </c>
      <c r="K29" s="6">
        <v>-578.95688287253097</v>
      </c>
      <c r="L29" s="19"/>
      <c r="M29" s="2"/>
      <c r="N29" s="15"/>
      <c r="O29" s="15"/>
      <c r="P29" s="15"/>
      <c r="Q29" s="19"/>
      <c r="R29" s="26"/>
      <c r="S29" s="16"/>
      <c r="T29" s="16"/>
      <c r="Y29" s="5"/>
      <c r="Z29" s="34"/>
      <c r="AA29" s="34"/>
      <c r="AB29" s="34"/>
      <c r="AC29" s="5"/>
    </row>
    <row r="30" spans="1:29" x14ac:dyDescent="0.2">
      <c r="A30" s="2">
        <v>20</v>
      </c>
      <c r="B30" s="5">
        <v>13.36</v>
      </c>
      <c r="C30" s="5">
        <v>37.72</v>
      </c>
      <c r="D30" s="5">
        <v>-24.36</v>
      </c>
      <c r="E30" s="19"/>
      <c r="F30" s="28" t="s">
        <v>66</v>
      </c>
      <c r="G30" s="6">
        <v>-2717.4134865973801</v>
      </c>
      <c r="H30" s="28" t="s">
        <v>67</v>
      </c>
      <c r="I30" s="6">
        <v>-2717.3938961683998</v>
      </c>
      <c r="J30" s="28" t="s">
        <v>68</v>
      </c>
      <c r="K30" s="6">
        <v>-2138.4915464583801</v>
      </c>
      <c r="L30" s="19"/>
      <c r="M30" s="2">
        <v>20</v>
      </c>
      <c r="N30" s="15">
        <f>(I30-G30)*627.50960803</f>
        <v>12.29318241059056</v>
      </c>
      <c r="O30" s="15">
        <f>(I30-K30-K29)*627.50960803</f>
        <v>34.220083432060719</v>
      </c>
      <c r="P30" s="15">
        <f>(K30+K31-G30)*627.50960803</f>
        <v>-21.926901021470155</v>
      </c>
      <c r="Q30" s="19"/>
      <c r="R30" s="26">
        <f>ABS(N30-B30)</f>
        <v>1.0668175894094389</v>
      </c>
      <c r="S30" s="16">
        <f>ABS(O30-C30)</f>
        <v>3.4999165679392803</v>
      </c>
      <c r="T30" s="16">
        <f>ABS(P30-D30)</f>
        <v>2.4330989785298449</v>
      </c>
      <c r="V30">
        <f t="shared" si="12"/>
        <v>7.9851615973760408</v>
      </c>
      <c r="W30">
        <f t="shared" si="12"/>
        <v>9.2786759489376465</v>
      </c>
      <c r="X30">
        <f t="shared" si="12"/>
        <v>9.9880910448680016</v>
      </c>
      <c r="Y30" s="5"/>
      <c r="Z30" s="34"/>
      <c r="AA30" s="34"/>
      <c r="AB30" s="34"/>
      <c r="AC30" s="5"/>
    </row>
    <row r="31" spans="1:29" x14ac:dyDescent="0.2">
      <c r="A31" s="2"/>
      <c r="B31" s="5"/>
      <c r="C31" s="5"/>
      <c r="D31" s="5"/>
      <c r="E31" s="19"/>
      <c r="F31" s="28"/>
      <c r="G31" s="12"/>
      <c r="H31" s="28"/>
      <c r="I31" s="12"/>
      <c r="J31" s="28" t="s">
        <v>59</v>
      </c>
      <c r="K31" s="6">
        <v>-578.95688287253097</v>
      </c>
      <c r="L31" s="19"/>
      <c r="M31" s="2"/>
      <c r="N31" s="15"/>
      <c r="O31" s="15"/>
      <c r="P31" s="15"/>
      <c r="Q31" s="19"/>
      <c r="R31" s="26"/>
      <c r="S31" s="16"/>
      <c r="T31" s="16"/>
      <c r="Y31" s="5"/>
      <c r="Z31" s="34"/>
      <c r="AA31" s="34"/>
      <c r="AB31" s="34"/>
      <c r="AC31" s="5"/>
    </row>
    <row r="32" spans="1:29" x14ac:dyDescent="0.2">
      <c r="A32" s="2">
        <v>21</v>
      </c>
      <c r="B32" s="5">
        <v>9.18</v>
      </c>
      <c r="C32" s="5">
        <v>9.1999999999999993</v>
      </c>
      <c r="D32" s="5">
        <v>-0.02</v>
      </c>
      <c r="E32" s="19"/>
      <c r="F32" s="28" t="s">
        <v>69</v>
      </c>
      <c r="G32" s="6">
        <v>-712.53633291761798</v>
      </c>
      <c r="H32" s="28" t="s">
        <v>70</v>
      </c>
      <c r="I32" s="6">
        <v>-712.52196481519604</v>
      </c>
      <c r="J32" s="28" t="s">
        <v>71</v>
      </c>
      <c r="K32" s="6">
        <v>-712.53633878732103</v>
      </c>
      <c r="L32" s="19"/>
      <c r="M32" s="2">
        <v>21</v>
      </c>
      <c r="N32" s="15">
        <f t="shared" ref="N32:N46" si="13">(I32-G32)*627.50960803</f>
        <v>9.0161223189267261</v>
      </c>
      <c r="O32" s="15">
        <f t="shared" ref="O32:O45" si="14">(I32-K32)*627.50960803</f>
        <v>9.0198056139839924</v>
      </c>
      <c r="P32" s="15">
        <f t="shared" ref="P32:P45" si="15">(K32-G32)*627.50960803</f>
        <v>-3.6832950572660301E-3</v>
      </c>
      <c r="Q32" s="19"/>
      <c r="R32" s="26">
        <f t="shared" ref="R32:R46" si="16">ABS(N32-B32)</f>
        <v>0.16387768107327361</v>
      </c>
      <c r="S32" s="16">
        <f t="shared" ref="S32:S46" si="17">ABS(O32-C32)</f>
        <v>0.1801943860160069</v>
      </c>
      <c r="T32" s="16">
        <f t="shared" ref="T32:T46" si="18">ABS(P32-D32)</f>
        <v>1.6316704942733969E-2</v>
      </c>
      <c r="V32">
        <f t="shared" si="12"/>
        <v>1.7851599245454641</v>
      </c>
      <c r="W32">
        <f t="shared" si="12"/>
        <v>1.9586346306087707</v>
      </c>
      <c r="X32">
        <f t="shared" si="12"/>
        <v>81.583524713669846</v>
      </c>
      <c r="Y32" s="5"/>
      <c r="Z32" s="34"/>
      <c r="AA32" s="34"/>
      <c r="AB32" s="34"/>
      <c r="AC32" s="5"/>
    </row>
    <row r="33" spans="1:29" x14ac:dyDescent="0.2">
      <c r="A33" s="2">
        <v>22</v>
      </c>
      <c r="B33" s="5">
        <v>14.3</v>
      </c>
      <c r="C33" s="5">
        <v>29.05</v>
      </c>
      <c r="D33" s="5">
        <v>-14.75</v>
      </c>
      <c r="E33" s="19"/>
      <c r="F33" s="28" t="s">
        <v>72</v>
      </c>
      <c r="G33" s="6">
        <v>-963.24678250403497</v>
      </c>
      <c r="H33" s="28" t="s">
        <v>73</v>
      </c>
      <c r="I33" s="6">
        <v>-963.22136964583206</v>
      </c>
      <c r="J33" s="28" t="s">
        <v>74</v>
      </c>
      <c r="K33" s="6">
        <v>-963.26779669000302</v>
      </c>
      <c r="L33" s="19"/>
      <c r="M33" s="2">
        <v>22</v>
      </c>
      <c r="N33" s="15">
        <f t="shared" si="13"/>
        <v>15.946812689831594</v>
      </c>
      <c r="O33" s="15">
        <f t="shared" si="14"/>
        <v>29.133416289716038</v>
      </c>
      <c r="P33" s="15">
        <f t="shared" si="15"/>
        <v>-13.186603599884442</v>
      </c>
      <c r="Q33" s="19"/>
      <c r="R33" s="26">
        <f t="shared" si="16"/>
        <v>1.6468126898315933</v>
      </c>
      <c r="S33" s="16">
        <f t="shared" si="17"/>
        <v>8.3416289716037539E-2</v>
      </c>
      <c r="T33" s="16">
        <f t="shared" si="18"/>
        <v>1.5633964001155576</v>
      </c>
      <c r="V33">
        <f t="shared" si="12"/>
        <v>11.516172656164988</v>
      </c>
      <c r="W33">
        <f t="shared" si="12"/>
        <v>0.28714729678498291</v>
      </c>
      <c r="X33">
        <f t="shared" si="12"/>
        <v>10.599297627902086</v>
      </c>
      <c r="Y33" s="5"/>
      <c r="Z33" s="34"/>
      <c r="AA33" s="34"/>
      <c r="AB33" s="34"/>
      <c r="AC33" s="5"/>
    </row>
    <row r="34" spans="1:29" x14ac:dyDescent="0.2">
      <c r="A34" s="2">
        <v>23</v>
      </c>
      <c r="B34" s="5">
        <v>30.71</v>
      </c>
      <c r="C34" s="5">
        <v>21.19</v>
      </c>
      <c r="D34" s="5">
        <v>9.52</v>
      </c>
      <c r="E34" s="19"/>
      <c r="F34" s="28" t="s">
        <v>75</v>
      </c>
      <c r="G34" s="6">
        <v>-1014.65117341089</v>
      </c>
      <c r="H34" s="28" t="s">
        <v>76</v>
      </c>
      <c r="I34" s="6">
        <v>-1014.59856211873</v>
      </c>
      <c r="J34" s="28" t="s">
        <v>77</v>
      </c>
      <c r="K34" s="6">
        <v>-1014.63710010322</v>
      </c>
      <c r="L34" s="19"/>
      <c r="M34" s="2">
        <v>23</v>
      </c>
      <c r="N34" s="15">
        <f t="shared" si="13"/>
        <v>33.01409132127894</v>
      </c>
      <c r="O34" s="15">
        <f t="shared" si="14"/>
        <v>24.18295554155408</v>
      </c>
      <c r="P34" s="15">
        <f t="shared" si="15"/>
        <v>8.8311357797248657</v>
      </c>
      <c r="Q34" s="19"/>
      <c r="R34" s="26">
        <f t="shared" si="16"/>
        <v>2.3040913212789391</v>
      </c>
      <c r="S34" s="16">
        <f t="shared" si="17"/>
        <v>2.9929555415540783</v>
      </c>
      <c r="T34" s="16">
        <f t="shared" si="18"/>
        <v>0.68886422027513383</v>
      </c>
      <c r="V34">
        <f t="shared" si="12"/>
        <v>7.502739567824614</v>
      </c>
      <c r="W34">
        <f t="shared" si="12"/>
        <v>14.124377260755441</v>
      </c>
      <c r="X34">
        <f t="shared" si="12"/>
        <v>7.2359687003690523</v>
      </c>
      <c r="Y34" s="5"/>
      <c r="Z34" s="34"/>
      <c r="AA34" s="34"/>
      <c r="AB34" s="34"/>
      <c r="AC34" s="5"/>
    </row>
    <row r="35" spans="1:29" x14ac:dyDescent="0.2">
      <c r="A35" s="2">
        <v>24</v>
      </c>
      <c r="B35" s="5">
        <v>2.87</v>
      </c>
      <c r="C35" s="5">
        <v>16.96</v>
      </c>
      <c r="D35" s="5">
        <v>-14.1</v>
      </c>
      <c r="E35" s="19"/>
      <c r="F35" s="28" t="s">
        <v>78</v>
      </c>
      <c r="G35" s="6">
        <v>-2268.6583832265801</v>
      </c>
      <c r="H35" s="28" t="s">
        <v>79</v>
      </c>
      <c r="I35" s="6">
        <v>-2268.6536267512402</v>
      </c>
      <c r="J35" s="28" t="s">
        <v>80</v>
      </c>
      <c r="K35" s="6">
        <v>-2268.6825706587701</v>
      </c>
      <c r="L35" s="19"/>
      <c r="M35" s="2">
        <v>24</v>
      </c>
      <c r="N35" s="15">
        <f t="shared" si="13"/>
        <v>2.9847339761736302</v>
      </c>
      <c r="O35" s="15">
        <f t="shared" si="14"/>
        <v>18.162580069002114</v>
      </c>
      <c r="P35" s="15">
        <f t="shared" si="15"/>
        <v>-15.177846092828485</v>
      </c>
      <c r="Q35" s="19"/>
      <c r="R35" s="26">
        <f t="shared" si="16"/>
        <v>0.11473397617363013</v>
      </c>
      <c r="S35" s="16">
        <f t="shared" si="17"/>
        <v>1.2025800690021136</v>
      </c>
      <c r="T35" s="16">
        <f t="shared" si="18"/>
        <v>1.0778460928284854</v>
      </c>
      <c r="V35">
        <f t="shared" si="12"/>
        <v>3.9976995182449522</v>
      </c>
      <c r="W35">
        <f t="shared" si="12"/>
        <v>7.0906843691162349</v>
      </c>
      <c r="X35">
        <f t="shared" si="12"/>
        <v>7.644298530698479</v>
      </c>
      <c r="Y35" s="5"/>
      <c r="Z35" s="34"/>
      <c r="AA35" s="34"/>
      <c r="AB35" s="34"/>
      <c r="AC35" s="5"/>
    </row>
    <row r="36" spans="1:29" x14ac:dyDescent="0.2">
      <c r="A36" s="2">
        <v>25</v>
      </c>
      <c r="B36" s="5">
        <v>2.66</v>
      </c>
      <c r="C36" s="5">
        <v>12.01</v>
      </c>
      <c r="D36" s="5">
        <v>-9.35</v>
      </c>
      <c r="E36" s="19"/>
      <c r="F36" s="28" t="s">
        <v>81</v>
      </c>
      <c r="G36" s="6">
        <v>-2194.8354416737898</v>
      </c>
      <c r="H36" s="28" t="s">
        <v>82</v>
      </c>
      <c r="I36" s="6">
        <v>-2194.8296866610299</v>
      </c>
      <c r="J36" s="28" t="s">
        <v>83</v>
      </c>
      <c r="K36" s="6">
        <v>-2194.8516434712501</v>
      </c>
      <c r="L36" s="19"/>
      <c r="M36" s="2">
        <v>25</v>
      </c>
      <c r="N36" s="15">
        <f t="shared" si="13"/>
        <v>3.6113258011671903</v>
      </c>
      <c r="O36" s="15">
        <f t="shared" si="14"/>
        <v>13.778109374877749</v>
      </c>
      <c r="P36" s="15">
        <f t="shared" si="15"/>
        <v>-10.166783573710559</v>
      </c>
      <c r="Q36" s="19"/>
      <c r="R36" s="26">
        <f t="shared" si="16"/>
        <v>0.95132580116719012</v>
      </c>
      <c r="S36" s="16">
        <f t="shared" si="17"/>
        <v>1.7681093748777492</v>
      </c>
      <c r="T36" s="16">
        <f t="shared" si="18"/>
        <v>0.8167835737105591</v>
      </c>
      <c r="V36">
        <f t="shared" si="12"/>
        <v>35.7641278634282</v>
      </c>
      <c r="W36">
        <f t="shared" si="12"/>
        <v>14.721976476917146</v>
      </c>
      <c r="X36">
        <f t="shared" si="12"/>
        <v>8.7356531947653391</v>
      </c>
      <c r="Y36" s="5"/>
      <c r="Z36" s="34"/>
      <c r="AA36" s="34"/>
      <c r="AB36" s="34"/>
      <c r="AC36" s="5"/>
    </row>
    <row r="37" spans="1:29" x14ac:dyDescent="0.2">
      <c r="A37" s="2">
        <v>26</v>
      </c>
      <c r="B37" s="5">
        <v>25.39</v>
      </c>
      <c r="C37" s="5">
        <v>0.19</v>
      </c>
      <c r="D37" s="5">
        <v>25.2</v>
      </c>
      <c r="E37" s="19"/>
      <c r="F37" s="28" t="s">
        <v>84</v>
      </c>
      <c r="G37" s="6">
        <v>-1128.5736419514101</v>
      </c>
      <c r="H37" s="28" t="s">
        <v>85</v>
      </c>
      <c r="I37" s="6">
        <v>-1128.5319723002799</v>
      </c>
      <c r="J37" s="28" t="s">
        <v>86</v>
      </c>
      <c r="K37" s="6">
        <v>-1128.5323000644601</v>
      </c>
      <c r="L37" s="19"/>
      <c r="M37" s="2">
        <v>26</v>
      </c>
      <c r="N37" s="15">
        <f t="shared" si="13"/>
        <v>26.148106447444814</v>
      </c>
      <c r="O37" s="15">
        <f t="shared" si="14"/>
        <v>0.20567517221597176</v>
      </c>
      <c r="P37" s="15">
        <f t="shared" si="15"/>
        <v>25.942431275228842</v>
      </c>
      <c r="Q37" s="19"/>
      <c r="R37" s="26">
        <f t="shared" si="16"/>
        <v>0.75810644744481337</v>
      </c>
      <c r="S37" s="16">
        <f t="shared" si="17"/>
        <v>1.5675172215971755E-2</v>
      </c>
      <c r="T37" s="16">
        <f t="shared" si="18"/>
        <v>0.74243127522884222</v>
      </c>
      <c r="V37">
        <f t="shared" si="12"/>
        <v>2.985846583083156</v>
      </c>
      <c r="W37">
        <f t="shared" si="12"/>
        <v>8.2500906399851353</v>
      </c>
      <c r="X37">
        <f t="shared" si="12"/>
        <v>2.9461558540827073</v>
      </c>
      <c r="Y37" s="5"/>
      <c r="Z37" s="34"/>
      <c r="AA37" s="34"/>
      <c r="AB37" s="34"/>
      <c r="AC37" s="5"/>
    </row>
    <row r="38" spans="1:29" x14ac:dyDescent="0.2">
      <c r="A38" s="2">
        <v>27</v>
      </c>
      <c r="B38" s="5">
        <v>13.76</v>
      </c>
      <c r="C38" s="5">
        <v>2.39</v>
      </c>
      <c r="D38" s="5">
        <v>11.37</v>
      </c>
      <c r="E38" s="19"/>
      <c r="F38" s="28" t="s">
        <v>87</v>
      </c>
      <c r="G38" s="6">
        <v>-1210.6040331296001</v>
      </c>
      <c r="H38" s="28" t="s">
        <v>88</v>
      </c>
      <c r="I38" s="6">
        <v>-1210.5831803375499</v>
      </c>
      <c r="J38" s="28" t="s">
        <v>89</v>
      </c>
      <c r="K38" s="6">
        <v>-1210.5874731387901</v>
      </c>
      <c r="L38" s="19"/>
      <c r="M38" s="2">
        <v>27</v>
      </c>
      <c r="N38" s="15">
        <f t="shared" si="13"/>
        <v>13.085327365729368</v>
      </c>
      <c r="O38" s="15">
        <f t="shared" si="14"/>
        <v>2.6937740235422956</v>
      </c>
      <c r="P38" s="15">
        <f t="shared" si="15"/>
        <v>10.391553342187072</v>
      </c>
      <c r="Q38" s="19"/>
      <c r="R38" s="26">
        <f t="shared" si="16"/>
        <v>0.67467263427063173</v>
      </c>
      <c r="S38" s="16">
        <f t="shared" si="17"/>
        <v>0.30377402354229543</v>
      </c>
      <c r="T38" s="16">
        <f t="shared" si="18"/>
        <v>0.97844665781292761</v>
      </c>
      <c r="V38">
        <f t="shared" si="12"/>
        <v>4.9031441444086612</v>
      </c>
      <c r="W38">
        <f t="shared" si="12"/>
        <v>12.710210190054202</v>
      </c>
      <c r="X38">
        <f t="shared" si="12"/>
        <v>8.6055115023124689</v>
      </c>
      <c r="Y38" s="5"/>
      <c r="Z38" s="34"/>
      <c r="AA38" s="34"/>
      <c r="AB38" s="34"/>
      <c r="AC38" s="5"/>
    </row>
    <row r="39" spans="1:29" x14ac:dyDescent="0.2">
      <c r="A39" s="2">
        <v>28</v>
      </c>
      <c r="B39" s="5">
        <v>29.06</v>
      </c>
      <c r="C39" s="5">
        <v>16.63</v>
      </c>
      <c r="D39" s="5">
        <v>12.43</v>
      </c>
      <c r="E39" s="19"/>
      <c r="F39" s="28" t="s">
        <v>90</v>
      </c>
      <c r="G39" s="6">
        <v>-1656.9342048870701</v>
      </c>
      <c r="H39" s="28" t="s">
        <v>91</v>
      </c>
      <c r="I39" s="6">
        <v>-1656.8875688491401</v>
      </c>
      <c r="J39" s="28" t="s">
        <v>92</v>
      </c>
      <c r="K39" s="6">
        <v>-1656.91482832614</v>
      </c>
      <c r="L39" s="19"/>
      <c r="M39" s="2">
        <v>28</v>
      </c>
      <c r="N39" s="15">
        <f t="shared" si="13"/>
        <v>29.264561881562138</v>
      </c>
      <c r="O39" s="15">
        <f t="shared" si="14"/>
        <v>17.105583727320045</v>
      </c>
      <c r="P39" s="15">
        <f t="shared" si="15"/>
        <v>12.15897815424209</v>
      </c>
      <c r="Q39" s="19"/>
      <c r="R39" s="26">
        <f t="shared" si="16"/>
        <v>0.20456188156213884</v>
      </c>
      <c r="S39" s="16">
        <f t="shared" si="17"/>
        <v>0.47558372732004628</v>
      </c>
      <c r="T39" s="16">
        <f t="shared" si="18"/>
        <v>0.27102184575790922</v>
      </c>
      <c r="V39">
        <f t="shared" si="12"/>
        <v>0.7039293928497552</v>
      </c>
      <c r="W39">
        <f t="shared" si="12"/>
        <v>2.8597939105234293</v>
      </c>
      <c r="X39">
        <f t="shared" si="12"/>
        <v>2.1803849216243703</v>
      </c>
      <c r="Y39" s="5"/>
      <c r="Z39" s="34"/>
      <c r="AA39" s="34"/>
      <c r="AB39" s="34"/>
      <c r="AC39" s="5"/>
    </row>
    <row r="40" spans="1:29" x14ac:dyDescent="0.2">
      <c r="A40" s="2">
        <v>29</v>
      </c>
      <c r="B40" s="5">
        <v>14.95</v>
      </c>
      <c r="C40" s="5">
        <v>30.89</v>
      </c>
      <c r="D40" s="5">
        <v>-15.93</v>
      </c>
      <c r="E40" s="19"/>
      <c r="F40" s="28" t="s">
        <v>93</v>
      </c>
      <c r="G40" s="6">
        <v>-1658.10722180736</v>
      </c>
      <c r="H40" s="28" t="s">
        <v>94</v>
      </c>
      <c r="I40" s="6">
        <v>-1658.08420922851</v>
      </c>
      <c r="J40" s="28" t="s">
        <v>95</v>
      </c>
      <c r="K40" s="6">
        <v>-1658.13346779528</v>
      </c>
      <c r="L40" s="19"/>
      <c r="M40" s="2">
        <v>29</v>
      </c>
      <c r="N40" s="15">
        <f t="shared" si="13"/>
        <v>14.440614333958894</v>
      </c>
      <c r="O40" s="15">
        <f t="shared" si="14"/>
        <v>30.910223925993396</v>
      </c>
      <c r="P40" s="15">
        <f t="shared" si="15"/>
        <v>-16.469609592034502</v>
      </c>
      <c r="Q40" s="19"/>
      <c r="R40" s="26">
        <f t="shared" si="16"/>
        <v>0.50938566604110491</v>
      </c>
      <c r="S40" s="16">
        <f t="shared" si="17"/>
        <v>2.0223925993395397E-2</v>
      </c>
      <c r="T40" s="16">
        <f t="shared" si="18"/>
        <v>0.53960959203450187</v>
      </c>
      <c r="V40">
        <f t="shared" si="12"/>
        <v>3.4072619802080597</v>
      </c>
      <c r="W40">
        <f t="shared" si="12"/>
        <v>6.5470786640969239E-2</v>
      </c>
      <c r="X40">
        <f t="shared" si="12"/>
        <v>3.3873797365631</v>
      </c>
      <c r="Y40" s="5"/>
      <c r="Z40" s="34"/>
      <c r="AA40" s="34"/>
      <c r="AB40" s="34"/>
      <c r="AC40" s="5"/>
    </row>
    <row r="41" spans="1:29" x14ac:dyDescent="0.2">
      <c r="A41" s="2">
        <v>30</v>
      </c>
      <c r="B41" s="5">
        <v>9.8800000000000008</v>
      </c>
      <c r="C41" s="5">
        <v>17.22</v>
      </c>
      <c r="D41" s="5">
        <v>-7.34</v>
      </c>
      <c r="E41" s="19"/>
      <c r="F41" s="28" t="s">
        <v>96</v>
      </c>
      <c r="G41" s="6">
        <v>-1064.4401657339699</v>
      </c>
      <c r="H41" s="28" t="s">
        <v>97</v>
      </c>
      <c r="I41" s="6">
        <v>-1064.42596413202</v>
      </c>
      <c r="J41" s="28" t="s">
        <v>98</v>
      </c>
      <c r="K41" s="6">
        <v>-1064.4545009624201</v>
      </c>
      <c r="L41" s="19"/>
      <c r="M41" s="2">
        <v>30</v>
      </c>
      <c r="N41" s="15">
        <f t="shared" si="13"/>
        <v>8.911641673001883</v>
      </c>
      <c r="O41" s="15">
        <f t="shared" si="14"/>
        <v>17.907135258767308</v>
      </c>
      <c r="P41" s="15">
        <f t="shared" si="15"/>
        <v>-8.9954935857654252</v>
      </c>
      <c r="Q41" s="19"/>
      <c r="R41" s="26">
        <f t="shared" si="16"/>
        <v>0.96835832699811775</v>
      </c>
      <c r="S41" s="16">
        <f t="shared" si="17"/>
        <v>0.68713525876730941</v>
      </c>
      <c r="T41" s="16">
        <f t="shared" si="18"/>
        <v>1.6554935857654254</v>
      </c>
      <c r="V41">
        <f t="shared" si="12"/>
        <v>9.8011976416813535</v>
      </c>
      <c r="W41">
        <f t="shared" si="12"/>
        <v>3.9903325131667216</v>
      </c>
      <c r="X41">
        <f t="shared" si="12"/>
        <v>22.554408525414516</v>
      </c>
      <c r="Y41" s="5"/>
      <c r="Z41" s="34"/>
      <c r="AA41" s="34"/>
      <c r="AB41" s="34"/>
      <c r="AC41" s="5"/>
    </row>
    <row r="42" spans="1:29" x14ac:dyDescent="0.2">
      <c r="A42" s="2">
        <v>31</v>
      </c>
      <c r="B42" s="5">
        <v>3.25</v>
      </c>
      <c r="C42" s="5">
        <v>13.34</v>
      </c>
      <c r="D42" s="5">
        <v>-10.08</v>
      </c>
      <c r="E42" s="19"/>
      <c r="F42" s="28" t="s">
        <v>99</v>
      </c>
      <c r="G42" s="6">
        <v>-1064.4401657339699</v>
      </c>
      <c r="H42" s="28" t="s">
        <v>100</v>
      </c>
      <c r="I42" s="6">
        <v>-1064.43379946445</v>
      </c>
      <c r="J42" s="28" t="s">
        <v>101</v>
      </c>
      <c r="K42" s="6">
        <v>-1064.4521882555</v>
      </c>
      <c r="L42" s="19"/>
      <c r="M42" s="2">
        <v>31</v>
      </c>
      <c r="N42" s="15">
        <f t="shared" si="13"/>
        <v>3.9948952910823206</v>
      </c>
      <c r="O42" s="15">
        <f t="shared" si="14"/>
        <v>11.539143063949197</v>
      </c>
      <c r="P42" s="15">
        <f t="shared" si="15"/>
        <v>-7.5442477728668766</v>
      </c>
      <c r="Q42" s="19"/>
      <c r="R42" s="26">
        <f t="shared" si="16"/>
        <v>0.74489529108232055</v>
      </c>
      <c r="S42" s="16">
        <f t="shared" si="17"/>
        <v>1.8008569360508027</v>
      </c>
      <c r="T42" s="16">
        <f t="shared" si="18"/>
        <v>2.5357522271331234</v>
      </c>
      <c r="V42">
        <f t="shared" si="12"/>
        <v>22.919855110225249</v>
      </c>
      <c r="W42">
        <f t="shared" si="12"/>
        <v>13.499677181790126</v>
      </c>
      <c r="X42">
        <f t="shared" si="12"/>
        <v>25.156272094574639</v>
      </c>
      <c r="Y42" s="5"/>
      <c r="Z42" s="34"/>
      <c r="AA42" s="34"/>
      <c r="AB42" s="34"/>
      <c r="AC42" s="5"/>
    </row>
    <row r="43" spans="1:29" x14ac:dyDescent="0.2">
      <c r="A43" s="2">
        <v>32</v>
      </c>
      <c r="B43" s="5">
        <v>19.16</v>
      </c>
      <c r="C43" s="5">
        <v>64.569999999999993</v>
      </c>
      <c r="D43" s="5">
        <v>-45.4</v>
      </c>
      <c r="E43" s="19"/>
      <c r="F43" s="28" t="s">
        <v>102</v>
      </c>
      <c r="G43" s="6">
        <v>-998.810548953134</v>
      </c>
      <c r="H43" s="28" t="s">
        <v>103</v>
      </c>
      <c r="I43" s="6">
        <v>-998.77706142506702</v>
      </c>
      <c r="J43" s="28" t="s">
        <v>104</v>
      </c>
      <c r="K43" s="6">
        <v>-998.88154515690201</v>
      </c>
      <c r="L43" s="19"/>
      <c r="M43" s="2">
        <v>32</v>
      </c>
      <c r="N43" s="15">
        <f t="shared" si="13"/>
        <v>21.013745611207288</v>
      </c>
      <c r="O43" s="15">
        <f t="shared" si="14"/>
        <v>65.564545609285673</v>
      </c>
      <c r="P43" s="15">
        <f t="shared" si="15"/>
        <v>-44.550799998078389</v>
      </c>
      <c r="Q43" s="19"/>
      <c r="R43" s="26">
        <f t="shared" si="16"/>
        <v>1.8537456112072874</v>
      </c>
      <c r="S43" s="16">
        <f t="shared" si="17"/>
        <v>0.99454560928568014</v>
      </c>
      <c r="T43" s="16">
        <f t="shared" si="18"/>
        <v>0.84920000192160927</v>
      </c>
      <c r="V43">
        <f t="shared" si="12"/>
        <v>9.6750814781173666</v>
      </c>
      <c r="W43">
        <f t="shared" si="12"/>
        <v>1.5402595776454704</v>
      </c>
      <c r="X43">
        <f t="shared" si="12"/>
        <v>1.8704845857304169</v>
      </c>
      <c r="Y43" s="5"/>
      <c r="Z43" s="34"/>
      <c r="AA43" s="34"/>
      <c r="AB43" s="34"/>
      <c r="AC43" s="5"/>
    </row>
    <row r="44" spans="1:29" x14ac:dyDescent="0.2">
      <c r="A44" s="2">
        <v>33</v>
      </c>
      <c r="B44" s="5">
        <v>1.26</v>
      </c>
      <c r="C44" s="5">
        <v>7.83</v>
      </c>
      <c r="D44" s="5">
        <v>-6.57</v>
      </c>
      <c r="E44" s="19"/>
      <c r="F44" s="28" t="s">
        <v>105</v>
      </c>
      <c r="G44" s="6">
        <v>-273.26642641402401</v>
      </c>
      <c r="H44" s="28" t="s">
        <v>106</v>
      </c>
      <c r="I44" s="6">
        <v>-273.26524737572402</v>
      </c>
      <c r="J44" s="28" t="s">
        <v>107</v>
      </c>
      <c r="K44" s="6">
        <v>-273.28288460301701</v>
      </c>
      <c r="L44" s="19"/>
      <c r="M44" s="2">
        <v>33</v>
      </c>
      <c r="N44" s="15">
        <f t="shared" si="13"/>
        <v>0.73985786148207711</v>
      </c>
      <c r="O44" s="15">
        <f t="shared" si="14"/>
        <v>11.06752958536261</v>
      </c>
      <c r="P44" s="15">
        <f t="shared" si="15"/>
        <v>-10.327671723880533</v>
      </c>
      <c r="Q44" s="19"/>
      <c r="R44" s="26">
        <f t="shared" si="16"/>
        <v>0.5201421385179229</v>
      </c>
      <c r="S44" s="16">
        <f t="shared" si="17"/>
        <v>3.2375295853626103</v>
      </c>
      <c r="T44" s="16">
        <f t="shared" si="18"/>
        <v>3.7576717238805326</v>
      </c>
      <c r="V44">
        <f t="shared" si="12"/>
        <v>41.28112210459706</v>
      </c>
      <c r="W44">
        <f t="shared" si="12"/>
        <v>41.347759710889022</v>
      </c>
      <c r="X44">
        <f t="shared" si="12"/>
        <v>57.194394579612364</v>
      </c>
      <c r="Y44" s="5"/>
      <c r="Z44" s="34"/>
      <c r="AA44" s="34"/>
      <c r="AB44" s="34"/>
      <c r="AC44" s="5"/>
    </row>
    <row r="45" spans="1:29" x14ac:dyDescent="0.2">
      <c r="A45" s="2">
        <v>34</v>
      </c>
      <c r="B45" s="5">
        <v>29.15</v>
      </c>
      <c r="C45" s="5">
        <v>2.91</v>
      </c>
      <c r="D45" s="5">
        <v>26.24</v>
      </c>
      <c r="E45" s="19"/>
      <c r="F45" s="28" t="s">
        <v>108</v>
      </c>
      <c r="G45" s="6">
        <v>-862.83944747227804</v>
      </c>
      <c r="H45" s="28" t="s">
        <v>109</v>
      </c>
      <c r="I45" s="6">
        <v>-862.79724151328901</v>
      </c>
      <c r="J45" s="28" t="s">
        <v>110</v>
      </c>
      <c r="K45" s="6">
        <v>-862.80429268964599</v>
      </c>
      <c r="L45" s="19"/>
      <c r="M45" s="2">
        <v>34</v>
      </c>
      <c r="N45" s="15">
        <f t="shared" si="13"/>
        <v>26.484644781736197</v>
      </c>
      <c r="O45" s="15">
        <f t="shared" si="14"/>
        <v>4.4246809119196504</v>
      </c>
      <c r="P45" s="15">
        <f t="shared" si="15"/>
        <v>22.059963869816549</v>
      </c>
      <c r="Q45" s="19"/>
      <c r="R45" s="26">
        <f t="shared" si="16"/>
        <v>2.6653552182638016</v>
      </c>
      <c r="S45" s="16">
        <f t="shared" si="17"/>
        <v>1.5146809119196503</v>
      </c>
      <c r="T45" s="16">
        <f t="shared" si="18"/>
        <v>4.1800361301834492</v>
      </c>
      <c r="V45">
        <f t="shared" si="12"/>
        <v>9.1435856544212761</v>
      </c>
      <c r="W45">
        <f t="shared" si="12"/>
        <v>52.050890443974232</v>
      </c>
      <c r="X45">
        <f t="shared" si="12"/>
        <v>15.930015740028388</v>
      </c>
      <c r="Y45" s="5"/>
      <c r="Z45" s="34"/>
      <c r="AA45" s="34"/>
      <c r="AB45" s="34"/>
      <c r="AC45" s="5"/>
    </row>
    <row r="46" spans="1:29" x14ac:dyDescent="0.2">
      <c r="A46" s="2">
        <v>35</v>
      </c>
      <c r="B46" s="5">
        <v>18.309999999999999</v>
      </c>
      <c r="C46" s="5">
        <v>-1.41</v>
      </c>
      <c r="D46" s="5">
        <v>19.72</v>
      </c>
      <c r="E46" s="19"/>
      <c r="F46" s="28" t="s">
        <v>110</v>
      </c>
      <c r="G46" s="6">
        <v>-862.80429268964599</v>
      </c>
      <c r="H46" s="28" t="s">
        <v>111</v>
      </c>
      <c r="I46" s="6">
        <v>-862.778067409443</v>
      </c>
      <c r="J46" s="28" t="s">
        <v>112</v>
      </c>
      <c r="K46" s="6">
        <v>-822.28197983800499</v>
      </c>
      <c r="L46" s="19"/>
      <c r="M46" s="2">
        <v>35</v>
      </c>
      <c r="N46" s="15">
        <f t="shared" si="13"/>
        <v>16.456615300657319</v>
      </c>
      <c r="O46" s="15">
        <f>(I46-K46-K47)*627.50960803</f>
        <v>-2.3925172341913741</v>
      </c>
      <c r="P46" s="15">
        <f>(K46+K47-G46)*627.50960803</f>
        <v>18.849132534835316</v>
      </c>
      <c r="Q46" s="19"/>
      <c r="R46" s="26">
        <f t="shared" si="16"/>
        <v>1.8533846993426799</v>
      </c>
      <c r="S46" s="16">
        <f t="shared" si="17"/>
        <v>0.98251723419137416</v>
      </c>
      <c r="T46" s="16">
        <f t="shared" si="18"/>
        <v>0.87086746516468239</v>
      </c>
      <c r="V46">
        <f t="shared" si="12"/>
        <v>10.122253955994974</v>
      </c>
      <c r="W46">
        <f t="shared" si="12"/>
        <v>69.682073346905966</v>
      </c>
      <c r="X46">
        <f t="shared" si="12"/>
        <v>4.4161636164537654</v>
      </c>
      <c r="Y46" s="5"/>
      <c r="Z46" s="34"/>
      <c r="AA46" s="34"/>
      <c r="AB46" s="34"/>
      <c r="AC46" s="5"/>
    </row>
    <row r="47" spans="1:29" x14ac:dyDescent="0.2">
      <c r="F47" s="4"/>
      <c r="G47" s="30"/>
      <c r="H47" s="4"/>
      <c r="I47" s="4"/>
      <c r="J47" s="28" t="s">
        <v>113</v>
      </c>
      <c r="K47" s="6">
        <v>-40.492274853348</v>
      </c>
      <c r="L47" s="8"/>
      <c r="N47" s="2"/>
      <c r="Q47" s="7"/>
      <c r="R47" s="27"/>
    </row>
    <row r="48" spans="1:29" x14ac:dyDescent="0.2">
      <c r="K48" s="6"/>
      <c r="N48" s="2"/>
      <c r="AB48" s="34"/>
    </row>
    <row r="49" spans="7:22" ht="19" x14ac:dyDescent="0.25">
      <c r="G49" s="6"/>
      <c r="I49" s="6"/>
      <c r="K49" s="6"/>
      <c r="N49" s="2"/>
      <c r="Q49" s="70" t="s">
        <v>1</v>
      </c>
      <c r="R49" s="5">
        <f>AVERAGE(R7:R46,R7:S46,T7:T46)</f>
        <v>1.6317557766363917</v>
      </c>
      <c r="U49" s="23" t="s">
        <v>152</v>
      </c>
      <c r="V49" s="5">
        <f>AVERAGE(V7:X46)</f>
        <v>22.695702766658719</v>
      </c>
    </row>
    <row r="50" spans="7:22" ht="19" x14ac:dyDescent="0.25">
      <c r="Q50" s="23" t="s">
        <v>114</v>
      </c>
      <c r="R50" s="5">
        <f>MAX(R7:R46,R7:S46,T7:T46)</f>
        <v>6.5361703622409939</v>
      </c>
      <c r="U50" s="23" t="s">
        <v>114</v>
      </c>
      <c r="V50" s="5">
        <f>MAX(V7:X46)</f>
        <v>758.6228193038969</v>
      </c>
    </row>
    <row r="51" spans="7:22" ht="19" x14ac:dyDescent="0.25">
      <c r="Q51" s="2" t="s">
        <v>151</v>
      </c>
      <c r="R51" s="5">
        <f>STDEV(R7:R46,R7:S46,T7:T46)</f>
        <v>1.4177392257094814</v>
      </c>
      <c r="U51" s="23" t="s">
        <v>151</v>
      </c>
      <c r="V51" s="5">
        <f>STDEV(V7:X46)</f>
        <v>76.058861679775092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2F1E1-54A2-2745-AA7B-F6F9790F7505}">
  <dimension ref="A1:X51"/>
  <sheetViews>
    <sheetView zoomScale="132" workbookViewId="0">
      <selection activeCell="C9" sqref="C9"/>
    </sheetView>
  </sheetViews>
  <sheetFormatPr baseColWidth="10" defaultRowHeight="16" x14ac:dyDescent="0.2"/>
  <cols>
    <col min="1" max="1" width="14.1640625" customWidth="1"/>
    <col min="2" max="2" width="12.6640625" customWidth="1"/>
    <col min="3" max="3" width="11.6640625" customWidth="1"/>
    <col min="4" max="4" width="16.33203125" customWidth="1"/>
    <col min="5" max="5" width="9.33203125" style="7" customWidth="1"/>
    <col min="6" max="6" width="9.83203125" customWidth="1"/>
    <col min="7" max="7" width="25.33203125" customWidth="1"/>
    <col min="8" max="8" width="8.6640625" customWidth="1"/>
    <col min="9" max="9" width="24.5" customWidth="1"/>
    <col min="10" max="10" width="8.6640625" customWidth="1"/>
    <col min="11" max="11" width="27" customWidth="1"/>
    <col min="12" max="12" width="8.83203125" style="7" customWidth="1"/>
    <col min="13" max="13" width="10.83203125" style="7"/>
    <col min="14" max="14" width="15.6640625" customWidth="1"/>
    <col min="15" max="15" width="12.5" customWidth="1"/>
    <col min="16" max="16" width="16" customWidth="1"/>
    <col min="17" max="17" width="10.1640625" customWidth="1"/>
    <col min="18" max="18" width="13.6640625" customWidth="1"/>
    <col min="19" max="19" width="14.33203125" customWidth="1"/>
    <col min="20" max="20" width="15.83203125" customWidth="1"/>
    <col min="22" max="22" width="12.83203125" customWidth="1"/>
    <col min="23" max="23" width="12.5" customWidth="1"/>
    <col min="24" max="24" width="15.5" customWidth="1"/>
  </cols>
  <sheetData>
    <row r="1" spans="1:24" s="1" customFormat="1" ht="26" x14ac:dyDescent="0.3">
      <c r="A1" s="25" t="s">
        <v>0</v>
      </c>
      <c r="C1" s="3" t="s">
        <v>118</v>
      </c>
      <c r="D1" s="3"/>
      <c r="E1" s="14"/>
      <c r="G1" s="3"/>
      <c r="H1" s="39" t="s">
        <v>145</v>
      </c>
      <c r="I1" s="40"/>
      <c r="J1" s="40"/>
      <c r="L1" s="22"/>
      <c r="M1" s="22"/>
    </row>
    <row r="2" spans="1:24" s="1" customFormat="1" ht="19" x14ac:dyDescent="0.25">
      <c r="A2" s="3"/>
      <c r="B2" s="3"/>
      <c r="C2" s="3" t="s">
        <v>119</v>
      </c>
      <c r="D2" s="3"/>
      <c r="E2" s="14"/>
      <c r="F2" s="24" t="s">
        <v>120</v>
      </c>
      <c r="L2" s="22"/>
      <c r="M2" s="22"/>
    </row>
    <row r="3" spans="1:24" s="17" customFormat="1" ht="19" x14ac:dyDescent="0.25">
      <c r="A3" s="17" t="s">
        <v>139</v>
      </c>
      <c r="D3" s="31"/>
      <c r="E3" s="32"/>
      <c r="L3" s="31"/>
      <c r="M3" s="31"/>
    </row>
    <row r="4" spans="1:24" s="17" customFormat="1" ht="19" x14ac:dyDescent="0.25">
      <c r="D4" s="31"/>
      <c r="E4" s="32"/>
      <c r="L4" s="31"/>
      <c r="M4" s="31"/>
    </row>
    <row r="5" spans="1:24" s="1" customFormat="1" ht="19" x14ac:dyDescent="0.25">
      <c r="A5" s="17" t="s">
        <v>121</v>
      </c>
      <c r="B5" s="17"/>
      <c r="C5" s="17"/>
      <c r="E5" s="22"/>
      <c r="F5" s="17" t="s">
        <v>140</v>
      </c>
      <c r="G5" s="17"/>
      <c r="H5" s="17"/>
      <c r="L5" s="22"/>
      <c r="M5" s="22"/>
      <c r="N5" s="17" t="s">
        <v>141</v>
      </c>
      <c r="O5" s="17"/>
      <c r="P5" s="17"/>
      <c r="R5" s="18" t="s">
        <v>117</v>
      </c>
      <c r="V5" s="18" t="s">
        <v>154</v>
      </c>
    </row>
    <row r="6" spans="1:24" x14ac:dyDescent="0.2">
      <c r="A6" s="2" t="s">
        <v>2</v>
      </c>
      <c r="B6" s="2" t="s">
        <v>3</v>
      </c>
      <c r="C6" s="3" t="s">
        <v>4</v>
      </c>
      <c r="D6" s="3" t="s">
        <v>5</v>
      </c>
      <c r="F6" s="10" t="s">
        <v>6</v>
      </c>
      <c r="G6" s="9"/>
      <c r="H6" s="10" t="s">
        <v>7</v>
      </c>
      <c r="I6" s="9"/>
      <c r="J6" s="10" t="s">
        <v>8</v>
      </c>
      <c r="K6" s="9"/>
      <c r="M6" s="2" t="s">
        <v>2</v>
      </c>
      <c r="N6" s="2" t="s">
        <v>3</v>
      </c>
      <c r="O6" s="2" t="s">
        <v>4</v>
      </c>
      <c r="P6" s="2" t="s">
        <v>5</v>
      </c>
      <c r="R6" s="10" t="s">
        <v>3</v>
      </c>
      <c r="S6" s="2" t="s">
        <v>4</v>
      </c>
      <c r="T6" s="2" t="s">
        <v>5</v>
      </c>
      <c r="U6" s="4"/>
      <c r="V6" s="10" t="s">
        <v>3</v>
      </c>
      <c r="W6" s="2" t="s">
        <v>4</v>
      </c>
      <c r="X6" s="2" t="s">
        <v>5</v>
      </c>
    </row>
    <row r="7" spans="1:24" x14ac:dyDescent="0.2">
      <c r="A7" s="2">
        <v>1</v>
      </c>
      <c r="B7" s="5">
        <v>26.03</v>
      </c>
      <c r="C7" s="5">
        <v>15.4</v>
      </c>
      <c r="D7" s="5">
        <v>10.63</v>
      </c>
      <c r="E7" s="19"/>
      <c r="F7" s="28" t="s">
        <v>9</v>
      </c>
      <c r="G7" s="6">
        <v>-1861.5505017962601</v>
      </c>
      <c r="H7" s="28" t="s">
        <v>10</v>
      </c>
      <c r="I7" s="6">
        <v>-1861.5068141904401</v>
      </c>
      <c r="J7" s="28" t="s">
        <v>11</v>
      </c>
      <c r="K7" s="6">
        <v>-1861.5330156390401</v>
      </c>
      <c r="L7" s="19"/>
      <c r="M7" s="2">
        <v>1</v>
      </c>
      <c r="N7" s="15">
        <f t="shared" ref="N7:N16" si="0">(I7-G7)*627.50960803</f>
        <v>27.414392403857683</v>
      </c>
      <c r="O7" s="15">
        <f t="shared" ref="O7:O12" si="1">(I7-K7)*627.50960803</f>
        <v>16.441660740789811</v>
      </c>
      <c r="P7" s="15">
        <f t="shared" ref="P7:P12" si="2">(K7-G7)*627.50960803</f>
        <v>10.972731663067872</v>
      </c>
      <c r="Q7" s="19"/>
      <c r="R7" s="26">
        <f t="shared" ref="R7:R16" si="3">ABS(N7-B7)</f>
        <v>1.3843924038576816</v>
      </c>
      <c r="S7" s="16">
        <f t="shared" ref="S7:S16" si="4">ABS(O7-C7)</f>
        <v>1.0416607407898102</v>
      </c>
      <c r="T7" s="16">
        <f t="shared" ref="T7:T16" si="5">ABS(P7-D7)</f>
        <v>0.34273166306787139</v>
      </c>
      <c r="V7">
        <f>ABS(R7/B7)*100</f>
        <v>5.3184494961877888</v>
      </c>
      <c r="W7">
        <f t="shared" ref="W7:X16" si="6">ABS(S7/C7)*100</f>
        <v>6.7640307843494156</v>
      </c>
      <c r="X7">
        <f t="shared" si="6"/>
        <v>3.2241925029903231</v>
      </c>
    </row>
    <row r="8" spans="1:24" x14ac:dyDescent="0.2">
      <c r="A8" s="2">
        <v>2</v>
      </c>
      <c r="B8" s="5">
        <v>5.58</v>
      </c>
      <c r="C8" s="5">
        <v>22.11</v>
      </c>
      <c r="D8" s="5">
        <v>-16.53</v>
      </c>
      <c r="E8" s="19"/>
      <c r="F8" s="28" t="s">
        <v>12</v>
      </c>
      <c r="G8" s="6">
        <v>-1691.8091054976001</v>
      </c>
      <c r="H8" s="28" t="s">
        <v>13</v>
      </c>
      <c r="I8" s="6">
        <v>-1691.79774747189</v>
      </c>
      <c r="J8" s="28" t="s">
        <v>14</v>
      </c>
      <c r="K8" s="6">
        <v>-1691.83418457998</v>
      </c>
      <c r="L8" s="19"/>
      <c r="M8" s="2">
        <v>2</v>
      </c>
      <c r="N8" s="15">
        <f t="shared" si="0"/>
        <v>7.1272702612917387</v>
      </c>
      <c r="O8" s="15">
        <f t="shared" si="1"/>
        <v>22.864635415310655</v>
      </c>
      <c r="P8" s="15">
        <f t="shared" si="2"/>
        <v>-15.737365154018915</v>
      </c>
      <c r="Q8" s="19"/>
      <c r="R8" s="26">
        <f t="shared" si="3"/>
        <v>1.5472702612917386</v>
      </c>
      <c r="S8" s="16">
        <f t="shared" si="4"/>
        <v>0.75463541531065559</v>
      </c>
      <c r="T8" s="16">
        <f t="shared" si="5"/>
        <v>0.79263484598108569</v>
      </c>
      <c r="V8">
        <f t="shared" ref="V8:V16" si="7">ABS(R8/B8)*100</f>
        <v>27.728857729242627</v>
      </c>
      <c r="W8">
        <f t="shared" si="6"/>
        <v>3.4130955011789039</v>
      </c>
      <c r="X8">
        <f t="shared" si="6"/>
        <v>4.7951291347918072</v>
      </c>
    </row>
    <row r="9" spans="1:24" x14ac:dyDescent="0.2">
      <c r="A9" s="2">
        <v>3</v>
      </c>
      <c r="B9" s="5">
        <v>0.91</v>
      </c>
      <c r="C9" s="5">
        <v>27.21</v>
      </c>
      <c r="D9" s="5">
        <v>-26.3</v>
      </c>
      <c r="E9" s="19"/>
      <c r="F9" s="28" t="s">
        <v>15</v>
      </c>
      <c r="G9" s="6">
        <v>-1270.9719549730901</v>
      </c>
      <c r="H9" s="28" t="s">
        <v>16</v>
      </c>
      <c r="I9" s="6">
        <v>-1270.9698199163199</v>
      </c>
      <c r="J9" s="28" t="s">
        <v>17</v>
      </c>
      <c r="K9" s="6">
        <v>-1271.01923283867</v>
      </c>
      <c r="L9" s="19"/>
      <c r="M9" s="2">
        <v>3</v>
      </c>
      <c r="N9" s="15">
        <f t="shared" si="0"/>
        <v>1.3397686369633066</v>
      </c>
      <c r="O9" s="15">
        <f t="shared" si="1"/>
        <v>31.007083535483822</v>
      </c>
      <c r="P9" s="15">
        <f t="shared" si="2"/>
        <v>-29.667314898520516</v>
      </c>
      <c r="Q9" s="19"/>
      <c r="R9" s="26">
        <f t="shared" si="3"/>
        <v>0.42976863696330658</v>
      </c>
      <c r="S9" s="16">
        <f t="shared" si="4"/>
        <v>3.7970835354838215</v>
      </c>
      <c r="T9" s="16">
        <f t="shared" si="5"/>
        <v>3.3673148985205152</v>
      </c>
      <c r="V9">
        <f t="shared" si="7"/>
        <v>47.227322743220498</v>
      </c>
      <c r="W9">
        <f t="shared" si="6"/>
        <v>13.954735521807502</v>
      </c>
      <c r="X9">
        <f t="shared" si="6"/>
        <v>12.803478701598916</v>
      </c>
    </row>
    <row r="10" spans="1:24" x14ac:dyDescent="0.2">
      <c r="A10" s="2">
        <v>4</v>
      </c>
      <c r="B10" s="5">
        <v>1.49</v>
      </c>
      <c r="C10" s="5">
        <v>8.85</v>
      </c>
      <c r="D10" s="5">
        <v>-7.37</v>
      </c>
      <c r="E10" s="19"/>
      <c r="F10" s="28" t="s">
        <v>18</v>
      </c>
      <c r="G10" s="6">
        <v>-1232.9021084669901</v>
      </c>
      <c r="H10" s="28" t="s">
        <v>19</v>
      </c>
      <c r="I10" s="6">
        <v>-1232.9005967406199</v>
      </c>
      <c r="J10" s="28" t="s">
        <v>20</v>
      </c>
      <c r="K10" s="6">
        <v>-1232.9209044577999</v>
      </c>
      <c r="L10" s="19"/>
      <c r="M10" s="2">
        <v>4</v>
      </c>
      <c r="N10" s="15">
        <f t="shared" si="0"/>
        <v>0.94862282198399206</v>
      </c>
      <c r="O10" s="15">
        <f t="shared" si="1"/>
        <v>12.743287647607929</v>
      </c>
      <c r="P10" s="15">
        <f t="shared" si="2"/>
        <v>-11.794664825623936</v>
      </c>
      <c r="Q10" s="19"/>
      <c r="R10" s="26">
        <f t="shared" si="3"/>
        <v>0.54137717801600793</v>
      </c>
      <c r="S10" s="16">
        <f t="shared" si="4"/>
        <v>3.893287647607929</v>
      </c>
      <c r="T10" s="16">
        <f t="shared" si="5"/>
        <v>4.4246648256239363</v>
      </c>
      <c r="V10">
        <f t="shared" si="7"/>
        <v>36.334038793020667</v>
      </c>
      <c r="W10">
        <f t="shared" si="6"/>
        <v>43.991950820428578</v>
      </c>
      <c r="X10">
        <f t="shared" si="6"/>
        <v>60.036157742522875</v>
      </c>
    </row>
    <row r="11" spans="1:24" x14ac:dyDescent="0.2">
      <c r="A11" s="2">
        <v>5</v>
      </c>
      <c r="B11" s="5">
        <v>4.47</v>
      </c>
      <c r="C11" s="5">
        <v>22.77</v>
      </c>
      <c r="D11" s="5">
        <v>-18.29</v>
      </c>
      <c r="E11" s="19"/>
      <c r="F11" s="28" t="s">
        <v>21</v>
      </c>
      <c r="G11" s="6">
        <v>-2747.5987657378701</v>
      </c>
      <c r="H11" s="28" t="s">
        <v>22</v>
      </c>
      <c r="I11" s="6">
        <v>-2747.5919427758899</v>
      </c>
      <c r="J11" s="28" t="s">
        <v>23</v>
      </c>
      <c r="K11" s="6">
        <v>-2747.6272003815402</v>
      </c>
      <c r="L11" s="19"/>
      <c r="M11" s="2">
        <v>5</v>
      </c>
      <c r="N11" s="15">
        <f t="shared" si="0"/>
        <v>4.2814741977398469</v>
      </c>
      <c r="O11" s="15">
        <f t="shared" si="1"/>
        <v>22.124486301670014</v>
      </c>
      <c r="P11" s="15">
        <f t="shared" si="2"/>
        <v>-17.843012103930167</v>
      </c>
      <c r="Q11" s="19"/>
      <c r="R11" s="26">
        <f t="shared" si="3"/>
        <v>0.18852580226015281</v>
      </c>
      <c r="S11" s="16">
        <f t="shared" si="4"/>
        <v>0.64551369832998517</v>
      </c>
      <c r="T11" s="16">
        <f t="shared" si="5"/>
        <v>0.44698789606983169</v>
      </c>
      <c r="V11">
        <f t="shared" si="7"/>
        <v>4.2175794689072221</v>
      </c>
      <c r="W11">
        <f t="shared" si="6"/>
        <v>2.8349306031180728</v>
      </c>
      <c r="X11">
        <f t="shared" si="6"/>
        <v>2.4438922693812559</v>
      </c>
    </row>
    <row r="12" spans="1:24" x14ac:dyDescent="0.2">
      <c r="A12" s="2">
        <v>6</v>
      </c>
      <c r="B12" s="5">
        <v>15.77</v>
      </c>
      <c r="C12" s="5">
        <v>14.25</v>
      </c>
      <c r="D12" s="5">
        <v>1.52</v>
      </c>
      <c r="E12" s="19"/>
      <c r="F12" s="28" t="s">
        <v>24</v>
      </c>
      <c r="G12" s="6">
        <v>-2599.4149789933199</v>
      </c>
      <c r="H12" s="28" t="s">
        <v>25</v>
      </c>
      <c r="I12" s="6">
        <v>-2599.3908476504698</v>
      </c>
      <c r="J12" s="28" t="s">
        <v>26</v>
      </c>
      <c r="K12" s="6">
        <v>-2599.4121613213001</v>
      </c>
      <c r="L12" s="19"/>
      <c r="M12" s="2">
        <v>6</v>
      </c>
      <c r="N12" s="15">
        <f t="shared" si="0"/>
        <v>15.142649493084281</v>
      </c>
      <c r="O12" s="15">
        <f t="shared" si="1"/>
        <v>13.374533228399143</v>
      </c>
      <c r="P12" s="15">
        <f t="shared" si="2"/>
        <v>1.7681162646851385</v>
      </c>
      <c r="Q12" s="19"/>
      <c r="R12" s="26">
        <f t="shared" si="3"/>
        <v>0.62735050691571814</v>
      </c>
      <c r="S12" s="16">
        <f t="shared" si="4"/>
        <v>0.87546677160085729</v>
      </c>
      <c r="T12" s="16">
        <f t="shared" si="5"/>
        <v>0.24811626468513848</v>
      </c>
      <c r="V12">
        <f t="shared" si="7"/>
        <v>3.9781262328200264</v>
      </c>
      <c r="W12">
        <f t="shared" si="6"/>
        <v>6.1436264673744372</v>
      </c>
      <c r="X12">
        <f t="shared" si="6"/>
        <v>16.323438466127531</v>
      </c>
    </row>
    <row r="13" spans="1:24" x14ac:dyDescent="0.2">
      <c r="A13" s="2">
        <v>7</v>
      </c>
      <c r="B13" s="5">
        <v>27.94</v>
      </c>
      <c r="C13" s="5">
        <v>18.47</v>
      </c>
      <c r="D13" s="5">
        <v>9.4700000000000006</v>
      </c>
      <c r="E13" s="19"/>
      <c r="F13" s="28" t="s">
        <v>26</v>
      </c>
      <c r="G13" s="6">
        <v>-2599.4121613213001</v>
      </c>
      <c r="H13" s="28" t="s">
        <v>27</v>
      </c>
      <c r="I13" s="6">
        <v>-2599.3656348558302</v>
      </c>
      <c r="J13" s="28" t="s">
        <v>28</v>
      </c>
      <c r="K13" s="6">
        <v>-2599.3978208817298</v>
      </c>
      <c r="L13" s="19"/>
      <c r="M13" s="2">
        <v>7</v>
      </c>
      <c r="N13" s="15">
        <f>(I13-G13)*627.50960803</f>
        <v>29.195804110053341</v>
      </c>
      <c r="O13" s="15">
        <f>(I13-K13)*627.50960803</f>
        <v>20.197040496295894</v>
      </c>
      <c r="P13" s="15">
        <f>(K13-G13)*627.50960803</f>
        <v>8.9987636137574487</v>
      </c>
      <c r="Q13" s="19"/>
      <c r="R13" s="26">
        <f t="shared" si="3"/>
        <v>1.2558041100533401</v>
      </c>
      <c r="S13" s="16">
        <f t="shared" si="4"/>
        <v>1.7270404962958956</v>
      </c>
      <c r="T13" s="16">
        <f t="shared" si="5"/>
        <v>0.47123638624255193</v>
      </c>
      <c r="V13">
        <f t="shared" si="7"/>
        <v>4.4946460631830352</v>
      </c>
      <c r="W13">
        <f t="shared" si="6"/>
        <v>9.3505170346285631</v>
      </c>
      <c r="X13">
        <f t="shared" si="6"/>
        <v>4.9760970036172321</v>
      </c>
    </row>
    <row r="14" spans="1:24" x14ac:dyDescent="0.2">
      <c r="A14" s="2">
        <v>8</v>
      </c>
      <c r="B14" s="5">
        <v>37.28</v>
      </c>
      <c r="C14" s="5">
        <v>35.82</v>
      </c>
      <c r="D14" s="5">
        <v>1.46</v>
      </c>
      <c r="E14" s="19"/>
      <c r="F14" s="35" t="s">
        <v>29</v>
      </c>
      <c r="G14" s="6">
        <v>-2628.1108954696301</v>
      </c>
      <c r="H14" s="35" t="s">
        <v>30</v>
      </c>
      <c r="I14" s="6">
        <v>-2628.05738100177</v>
      </c>
      <c r="J14" s="28" t="s">
        <v>31</v>
      </c>
      <c r="K14" s="6">
        <v>-2628.1043769898401</v>
      </c>
      <c r="L14" s="19"/>
      <c r="M14" s="2">
        <v>8</v>
      </c>
      <c r="N14" s="15">
        <f>(I14-G14)*627.50960803</f>
        <v>33.580842750868193</v>
      </c>
      <c r="O14" s="15">
        <f>(I14-K14)*627.50960803</f>
        <v>29.490434052909716</v>
      </c>
      <c r="P14" s="15">
        <f>(K14-G14)*627.50960803</f>
        <v>4.0904086979584768</v>
      </c>
      <c r="Q14" s="19"/>
      <c r="R14" s="26">
        <f t="shared" si="3"/>
        <v>3.6991572491318081</v>
      </c>
      <c r="S14" s="16">
        <f t="shared" si="4"/>
        <v>6.3295659470902841</v>
      </c>
      <c r="T14" s="16">
        <f t="shared" si="5"/>
        <v>2.6304086979584769</v>
      </c>
      <c r="V14">
        <f t="shared" si="7"/>
        <v>9.9226321060402576</v>
      </c>
      <c r="W14">
        <f t="shared" si="6"/>
        <v>17.670480030961151</v>
      </c>
      <c r="X14">
        <f t="shared" si="6"/>
        <v>180.16497931222443</v>
      </c>
    </row>
    <row r="15" spans="1:24" x14ac:dyDescent="0.2">
      <c r="A15" s="2">
        <v>9</v>
      </c>
      <c r="B15" s="5">
        <v>33</v>
      </c>
      <c r="C15" s="5">
        <v>4.93</v>
      </c>
      <c r="D15" s="5">
        <v>28.07</v>
      </c>
      <c r="E15" s="19"/>
      <c r="F15" s="28" t="s">
        <v>31</v>
      </c>
      <c r="G15" s="6">
        <v>-2628.1043769898401</v>
      </c>
      <c r="H15" s="35" t="s">
        <v>32</v>
      </c>
      <c r="I15" s="36">
        <v>-2628.0496602674202</v>
      </c>
      <c r="J15" s="35" t="s">
        <v>33</v>
      </c>
      <c r="K15" s="6">
        <v>-2628.0539762862199</v>
      </c>
      <c r="L15" s="19"/>
      <c r="M15" s="2">
        <v>9</v>
      </c>
      <c r="N15" s="15">
        <f>(I15-G15)*627.50960803</f>
        <v>34.335269038413855</v>
      </c>
      <c r="O15" s="15">
        <f>(I15-K15)*627.50960803</f>
        <v>2.7083432652669996</v>
      </c>
      <c r="P15" s="15">
        <f>(K15-G15)*627.50960803</f>
        <v>31.626925773146855</v>
      </c>
      <c r="Q15" s="19"/>
      <c r="R15" s="26">
        <f t="shared" si="3"/>
        <v>1.3352690384138555</v>
      </c>
      <c r="S15" s="16">
        <f t="shared" si="4"/>
        <v>2.2216567347330001</v>
      </c>
      <c r="T15" s="16">
        <f t="shared" si="5"/>
        <v>3.5569257731468547</v>
      </c>
      <c r="V15">
        <f t="shared" si="7"/>
        <v>4.0462698133753197</v>
      </c>
      <c r="W15">
        <f t="shared" si="6"/>
        <v>45.064031130486818</v>
      </c>
      <c r="X15">
        <f t="shared" si="6"/>
        <v>12.671627264506071</v>
      </c>
    </row>
    <row r="16" spans="1:24" x14ac:dyDescent="0.2">
      <c r="A16" s="2">
        <v>10</v>
      </c>
      <c r="B16" s="5">
        <v>-5.28</v>
      </c>
      <c r="C16" s="5">
        <v>7.67</v>
      </c>
      <c r="D16" s="5">
        <v>-12.95</v>
      </c>
      <c r="E16" s="19"/>
      <c r="F16" s="28" t="s">
        <v>34</v>
      </c>
      <c r="G16" s="6">
        <v>-1144.79892181184</v>
      </c>
      <c r="H16" s="28" t="s">
        <v>35</v>
      </c>
      <c r="I16" s="6">
        <v>-1144.8057435657399</v>
      </c>
      <c r="J16" s="28" t="s">
        <v>36</v>
      </c>
      <c r="K16" s="6">
        <v>-1031.4788882953901</v>
      </c>
      <c r="L16" s="19"/>
      <c r="M16" s="2">
        <v>10</v>
      </c>
      <c r="N16" s="15">
        <f t="shared" si="0"/>
        <v>-4.2807161157940561</v>
      </c>
      <c r="O16" s="15">
        <f>(I16-K16-K17)*627.50960803</f>
        <v>7.3237574654375779</v>
      </c>
      <c r="P16" s="15">
        <f>(K16+K17-G16)*627.50960803</f>
        <v>-11.604473581302972</v>
      </c>
      <c r="Q16" s="19"/>
      <c r="R16" s="26">
        <f t="shared" si="3"/>
        <v>0.99928388420594416</v>
      </c>
      <c r="S16" s="16">
        <f t="shared" si="4"/>
        <v>0.34624253456242204</v>
      </c>
      <c r="T16" s="16">
        <f t="shared" si="5"/>
        <v>1.3455264186970268</v>
      </c>
      <c r="V16">
        <f t="shared" si="7"/>
        <v>18.925831140264094</v>
      </c>
      <c r="W16">
        <f t="shared" si="6"/>
        <v>4.5142442576586967</v>
      </c>
      <c r="X16">
        <f t="shared" si="6"/>
        <v>10.390165395343837</v>
      </c>
    </row>
    <row r="17" spans="1:24" x14ac:dyDescent="0.2">
      <c r="A17" s="2"/>
      <c r="B17" s="5"/>
      <c r="C17" s="5"/>
      <c r="D17" s="5"/>
      <c r="E17" s="19"/>
      <c r="F17" s="28"/>
      <c r="G17" s="12"/>
      <c r="H17" s="28"/>
      <c r="I17" s="12"/>
      <c r="J17" s="28" t="s">
        <v>37</v>
      </c>
      <c r="K17" s="6">
        <v>-113.338526418284</v>
      </c>
      <c r="L17" s="19"/>
      <c r="M17" s="2"/>
      <c r="N17" s="15"/>
      <c r="O17" s="15"/>
      <c r="P17" s="15"/>
      <c r="Q17" s="19"/>
      <c r="R17" s="26"/>
      <c r="S17" s="16"/>
      <c r="T17" s="16"/>
    </row>
    <row r="18" spans="1:24" x14ac:dyDescent="0.2">
      <c r="A18" s="2">
        <v>11</v>
      </c>
      <c r="B18" s="5">
        <v>34.799999999999997</v>
      </c>
      <c r="C18" s="5">
        <v>89.6</v>
      </c>
      <c r="D18" s="5">
        <v>-54.8</v>
      </c>
      <c r="E18" s="19"/>
      <c r="F18" s="28" t="s">
        <v>38</v>
      </c>
      <c r="G18" s="6">
        <v>-1250.6493385956901</v>
      </c>
      <c r="H18" s="28" t="s">
        <v>39</v>
      </c>
      <c r="I18" s="6">
        <v>-1250.5935773450799</v>
      </c>
      <c r="J18" s="28" t="s">
        <v>40</v>
      </c>
      <c r="K18" s="6">
        <v>-1250.7386284834499</v>
      </c>
      <c r="L18" s="19"/>
      <c r="M18" s="2">
        <v>11</v>
      </c>
      <c r="N18" s="15">
        <f t="shared" ref="N18:N24" si="8">(I18-G18)*627.50960803</f>
        <v>34.990720513671214</v>
      </c>
      <c r="O18" s="15">
        <f t="shared" ref="O18:O23" si="9">(I18-K18)*627.50960803</f>
        <v>91.020982982886522</v>
      </c>
      <c r="P18" s="15">
        <f t="shared" ref="P18:P23" si="10">(K18-G18)*627.50960803</f>
        <v>-56.030262469215316</v>
      </c>
      <c r="Q18" s="19"/>
      <c r="R18" s="26">
        <f t="shared" ref="R18:T24" si="11">ABS(N18-B18)</f>
        <v>0.19072051367121645</v>
      </c>
      <c r="S18" s="16">
        <f t="shared" si="11"/>
        <v>1.4209829828865281</v>
      </c>
      <c r="T18" s="16">
        <f t="shared" si="11"/>
        <v>1.2302624692153188</v>
      </c>
      <c r="V18">
        <f t="shared" ref="V18:X46" si="12">ABS(R18/B18)*100</f>
        <v>0.54804745307820824</v>
      </c>
      <c r="W18">
        <f t="shared" si="12"/>
        <v>1.5859185076858573</v>
      </c>
      <c r="X18">
        <f t="shared" si="12"/>
        <v>2.2450045058673704</v>
      </c>
    </row>
    <row r="19" spans="1:24" x14ac:dyDescent="0.2">
      <c r="A19" s="2">
        <v>12</v>
      </c>
      <c r="B19" s="5">
        <v>-0.63</v>
      </c>
      <c r="C19" s="5">
        <v>31.02</v>
      </c>
      <c r="D19" s="5">
        <v>-31.65</v>
      </c>
      <c r="E19" s="19"/>
      <c r="F19" s="28" t="s">
        <v>41</v>
      </c>
      <c r="G19" s="6">
        <v>-1801.0484971694</v>
      </c>
      <c r="H19" s="28" t="s">
        <v>42</v>
      </c>
      <c r="I19" s="6">
        <v>-1801.0420005303999</v>
      </c>
      <c r="J19" s="28" t="s">
        <v>43</v>
      </c>
      <c r="K19" s="6">
        <v>-1801.09570964297</v>
      </c>
      <c r="L19" s="19"/>
      <c r="M19" s="2">
        <v>12</v>
      </c>
      <c r="N19" s="15">
        <f t="shared" si="8"/>
        <v>4.0767033924235019</v>
      </c>
      <c r="O19" s="15">
        <f t="shared" si="9"/>
        <v>33.702984176442627</v>
      </c>
      <c r="P19" s="15">
        <f t="shared" si="10"/>
        <v>-29.626280784019126</v>
      </c>
      <c r="Q19" s="19"/>
      <c r="R19" s="26">
        <f t="shared" si="11"/>
        <v>4.7067033924235018</v>
      </c>
      <c r="S19" s="16">
        <f t="shared" si="11"/>
        <v>2.682984176442627</v>
      </c>
      <c r="T19" s="16">
        <f t="shared" si="11"/>
        <v>2.0237192159808721</v>
      </c>
      <c r="V19">
        <f t="shared" si="12"/>
        <v>747.09577657515899</v>
      </c>
      <c r="W19">
        <f t="shared" si="12"/>
        <v>8.6492075320523103</v>
      </c>
      <c r="X19">
        <f t="shared" si="12"/>
        <v>6.3940575544419342</v>
      </c>
    </row>
    <row r="20" spans="1:24" x14ac:dyDescent="0.2">
      <c r="A20" s="2">
        <v>13</v>
      </c>
      <c r="B20" s="5">
        <v>22.41</v>
      </c>
      <c r="C20" s="5">
        <v>49.69</v>
      </c>
      <c r="D20" s="5">
        <v>-27.28</v>
      </c>
      <c r="E20" s="19"/>
      <c r="F20" s="28" t="s">
        <v>44</v>
      </c>
      <c r="G20" s="6">
        <v>-1684.76434963529</v>
      </c>
      <c r="H20" s="28" t="s">
        <v>45</v>
      </c>
      <c r="I20" s="6">
        <v>-1684.72602908255</v>
      </c>
      <c r="J20" s="28" t="s">
        <v>46</v>
      </c>
      <c r="K20" s="6">
        <v>-1684.80950990525</v>
      </c>
      <c r="L20" s="19"/>
      <c r="M20" s="2">
        <v>13</v>
      </c>
      <c r="N20" s="15">
        <f t="shared" si="8"/>
        <v>24.046515029408319</v>
      </c>
      <c r="O20" s="15">
        <f t="shared" si="9"/>
        <v>52.385018330523664</v>
      </c>
      <c r="P20" s="15">
        <f t="shared" si="10"/>
        <v>-28.338503301115345</v>
      </c>
      <c r="Q20" s="19"/>
      <c r="R20" s="26">
        <f t="shared" si="11"/>
        <v>1.6365150294083186</v>
      </c>
      <c r="S20" s="16">
        <f t="shared" si="11"/>
        <v>2.6950183305236664</v>
      </c>
      <c r="T20" s="16">
        <f t="shared" si="11"/>
        <v>1.0585033011153442</v>
      </c>
      <c r="V20">
        <f t="shared" si="12"/>
        <v>7.3026105729956203</v>
      </c>
      <c r="W20">
        <f t="shared" si="12"/>
        <v>5.4236633739659217</v>
      </c>
      <c r="X20">
        <f t="shared" si="12"/>
        <v>3.8801440656720825</v>
      </c>
    </row>
    <row r="21" spans="1:24" x14ac:dyDescent="0.2">
      <c r="A21" s="2">
        <v>14</v>
      </c>
      <c r="B21" s="5">
        <v>10.33</v>
      </c>
      <c r="C21" s="5">
        <v>14.46</v>
      </c>
      <c r="D21" s="5">
        <v>-4.13</v>
      </c>
      <c r="E21" s="19"/>
      <c r="F21" s="28" t="s">
        <v>47</v>
      </c>
      <c r="G21" s="6">
        <v>-1166.1481778198499</v>
      </c>
      <c r="H21" s="28" t="s">
        <v>48</v>
      </c>
      <c r="I21" s="6">
        <v>-1166.13397208061</v>
      </c>
      <c r="J21" s="28" t="s">
        <v>49</v>
      </c>
      <c r="K21" s="6">
        <v>-1166.15651006232</v>
      </c>
      <c r="L21" s="19"/>
      <c r="M21" s="2">
        <v>14</v>
      </c>
      <c r="N21" s="15">
        <f t="shared" si="8"/>
        <v>8.914237862249502</v>
      </c>
      <c r="O21" s="15">
        <f t="shared" si="9"/>
        <v>14.142800068630654</v>
      </c>
      <c r="P21" s="15">
        <f t="shared" si="10"/>
        <v>-5.2285622063811541</v>
      </c>
      <c r="Q21" s="19"/>
      <c r="R21" s="26">
        <f t="shared" si="11"/>
        <v>1.4157621377504981</v>
      </c>
      <c r="S21" s="16">
        <f t="shared" si="11"/>
        <v>0.31719993136934654</v>
      </c>
      <c r="T21" s="16">
        <f t="shared" si="11"/>
        <v>1.0985622063811542</v>
      </c>
      <c r="V21">
        <f t="shared" si="12"/>
        <v>13.705344992744415</v>
      </c>
      <c r="W21">
        <f t="shared" si="12"/>
        <v>2.1936371463993534</v>
      </c>
      <c r="X21">
        <f t="shared" si="12"/>
        <v>26.599569161771292</v>
      </c>
    </row>
    <row r="22" spans="1:24" x14ac:dyDescent="0.2">
      <c r="A22" s="2">
        <v>15</v>
      </c>
      <c r="B22" s="5">
        <v>20.27</v>
      </c>
      <c r="C22" s="5">
        <v>77.23</v>
      </c>
      <c r="D22" s="5">
        <v>-56.96</v>
      </c>
      <c r="E22" s="19"/>
      <c r="F22" s="28" t="s">
        <v>50</v>
      </c>
      <c r="G22" s="6">
        <v>-990.22990550520501</v>
      </c>
      <c r="H22" s="28" t="s">
        <v>51</v>
      </c>
      <c r="I22" s="6">
        <v>-990.19819386952202</v>
      </c>
      <c r="J22" s="28" t="s">
        <v>52</v>
      </c>
      <c r="K22" s="6">
        <v>-990.32812150291898</v>
      </c>
      <c r="L22" s="19"/>
      <c r="M22" s="2">
        <v>15</v>
      </c>
      <c r="N22" s="15">
        <f t="shared" si="8"/>
        <v>19.899356077426742</v>
      </c>
      <c r="O22" s="15">
        <f t="shared" si="9"/>
        <v>81.530838305191978</v>
      </c>
      <c r="P22" s="15">
        <f t="shared" si="10"/>
        <v>-61.63148222776524</v>
      </c>
      <c r="Q22" s="19"/>
      <c r="R22" s="26">
        <f t="shared" si="11"/>
        <v>0.37064392257325807</v>
      </c>
      <c r="S22" s="16">
        <f t="shared" si="11"/>
        <v>4.3008383051919736</v>
      </c>
      <c r="T22" s="16">
        <f t="shared" si="11"/>
        <v>4.6714822277652388</v>
      </c>
      <c r="V22">
        <f t="shared" si="12"/>
        <v>1.8285343984867197</v>
      </c>
      <c r="W22">
        <f t="shared" si="12"/>
        <v>5.5688700054279083</v>
      </c>
      <c r="X22">
        <f t="shared" si="12"/>
        <v>8.2013381807676247</v>
      </c>
    </row>
    <row r="23" spans="1:24" x14ac:dyDescent="0.2">
      <c r="A23" s="2">
        <v>16</v>
      </c>
      <c r="B23" s="5">
        <v>34.22</v>
      </c>
      <c r="C23" s="5">
        <v>55.4</v>
      </c>
      <c r="D23" s="5">
        <v>-21.18</v>
      </c>
      <c r="E23" s="19"/>
      <c r="F23" s="29" t="s">
        <v>53</v>
      </c>
      <c r="G23" s="6">
        <v>-514.80813047379604</v>
      </c>
      <c r="H23" s="28" t="s">
        <v>54</v>
      </c>
      <c r="I23" s="6">
        <v>-514.756795881887</v>
      </c>
      <c r="J23" s="28" t="s">
        <v>55</v>
      </c>
      <c r="K23" s="6">
        <v>-514.84864792825203</v>
      </c>
      <c r="L23" s="19"/>
      <c r="M23" s="2">
        <v>16</v>
      </c>
      <c r="N23" s="15">
        <f t="shared" si="8"/>
        <v>32.212949647221556</v>
      </c>
      <c r="O23" s="15">
        <f t="shared" si="9"/>
        <v>57.638041611275781</v>
      </c>
      <c r="P23" s="15">
        <f t="shared" si="10"/>
        <v>-25.425091964054225</v>
      </c>
      <c r="Q23" s="19"/>
      <c r="R23" s="26">
        <f t="shared" si="11"/>
        <v>2.0070503527784425</v>
      </c>
      <c r="S23" s="16">
        <f t="shared" si="11"/>
        <v>2.2380416112757828</v>
      </c>
      <c r="T23" s="16">
        <f t="shared" si="11"/>
        <v>4.2450919640542253</v>
      </c>
      <c r="V23">
        <f t="shared" si="12"/>
        <v>5.865138377493988</v>
      </c>
      <c r="W23">
        <f t="shared" si="12"/>
        <v>4.039786301941847</v>
      </c>
      <c r="X23">
        <f t="shared" si="12"/>
        <v>20.04292712018048</v>
      </c>
    </row>
    <row r="24" spans="1:24" s="7" customFormat="1" x14ac:dyDescent="0.2">
      <c r="A24" s="63">
        <v>17</v>
      </c>
      <c r="B24" s="38">
        <v>21.48</v>
      </c>
      <c r="C24" s="38">
        <v>35.47</v>
      </c>
      <c r="D24" s="38">
        <v>-13.99</v>
      </c>
      <c r="F24" s="28" t="s">
        <v>56</v>
      </c>
      <c r="G24" s="66">
        <v>-4994.9986554853904</v>
      </c>
      <c r="H24" s="28" t="s">
        <v>57</v>
      </c>
      <c r="I24" s="72">
        <v>-4994.9602970411997</v>
      </c>
      <c r="J24" s="28" t="s">
        <v>58</v>
      </c>
      <c r="K24" s="66">
        <v>-4416.0533786245896</v>
      </c>
      <c r="M24" s="63">
        <v>17</v>
      </c>
      <c r="N24" s="16">
        <f t="shared" si="8"/>
        <v>24.070292278706034</v>
      </c>
      <c r="O24" s="16">
        <f>(I24-K24-K25)*627.50960803</f>
        <v>32.026203408412705</v>
      </c>
      <c r="P24" s="16">
        <f>(K24+K25-G24)*627.50960803</f>
        <v>-7.9559111297066734</v>
      </c>
      <c r="R24" s="26">
        <f t="shared" si="11"/>
        <v>2.5902922787060341</v>
      </c>
      <c r="S24" s="16">
        <f t="shared" si="11"/>
        <v>3.4437965915872937</v>
      </c>
      <c r="T24" s="16">
        <f t="shared" si="11"/>
        <v>6.0340888702933269</v>
      </c>
      <c r="V24" s="7">
        <f t="shared" si="12"/>
        <v>12.059088820791592</v>
      </c>
      <c r="W24" s="7">
        <f t="shared" si="12"/>
        <v>9.7090402920419905</v>
      </c>
      <c r="X24" s="7">
        <f t="shared" si="12"/>
        <v>43.131442961353301</v>
      </c>
    </row>
    <row r="25" spans="1:24" s="7" customFormat="1" x14ac:dyDescent="0.2">
      <c r="A25" s="63"/>
      <c r="B25" s="38"/>
      <c r="C25" s="38"/>
      <c r="D25" s="38"/>
      <c r="F25" s="28"/>
      <c r="G25" s="12"/>
      <c r="H25" s="28"/>
      <c r="I25" s="12"/>
      <c r="J25" s="28" t="s">
        <v>59</v>
      </c>
      <c r="K25" s="66">
        <v>-578.95795540950803</v>
      </c>
      <c r="M25" s="63"/>
      <c r="N25" s="16"/>
      <c r="O25" s="16"/>
      <c r="P25" s="16"/>
      <c r="R25" s="26"/>
      <c r="S25" s="16"/>
      <c r="T25" s="16"/>
    </row>
    <row r="26" spans="1:24" s="7" customFormat="1" x14ac:dyDescent="0.2">
      <c r="A26" s="63">
        <v>18</v>
      </c>
      <c r="B26" s="38">
        <v>25.34</v>
      </c>
      <c r="C26" s="38">
        <v>36.049999999999997</v>
      </c>
      <c r="D26" s="38">
        <v>-10.72</v>
      </c>
      <c r="F26" s="28" t="s">
        <v>60</v>
      </c>
      <c r="G26" s="66">
        <v>-2718.6820463582799</v>
      </c>
      <c r="H26" s="28" t="s">
        <v>61</v>
      </c>
      <c r="I26" s="73">
        <v>-2718.6362461307699</v>
      </c>
      <c r="J26" s="28" t="s">
        <v>62</v>
      </c>
      <c r="K26" s="74">
        <v>-2139.73263508726</v>
      </c>
      <c r="M26" s="63">
        <v>18</v>
      </c>
      <c r="N26" s="16">
        <f>(I26-G26)*627.50960803</f>
        <v>28.740082812467097</v>
      </c>
      <c r="O26" s="16">
        <f>(I26-K26-K27)*627.50960803</f>
        <v>34.10161180609196</v>
      </c>
      <c r="P26" s="16">
        <f>(K26+K27-G26)*627.50960803</f>
        <v>-5.3615289936248622</v>
      </c>
      <c r="R26" s="26">
        <f>ABS(N26-B26)</f>
        <v>3.4000828124670974</v>
      </c>
      <c r="S26" s="16">
        <f>ABS(O26-C26)</f>
        <v>1.9483881939080376</v>
      </c>
      <c r="T26" s="16">
        <f>ABS(P26-D26)</f>
        <v>5.3584710063751384</v>
      </c>
      <c r="V26" s="7">
        <f t="shared" si="12"/>
        <v>13.417848510130614</v>
      </c>
      <c r="W26" s="7">
        <f t="shared" si="12"/>
        <v>5.4046829234619631</v>
      </c>
      <c r="X26" s="7">
        <f t="shared" si="12"/>
        <v>49.985736999768079</v>
      </c>
    </row>
    <row r="27" spans="1:24" s="7" customFormat="1" x14ac:dyDescent="0.2">
      <c r="A27" s="63"/>
      <c r="B27" s="38"/>
      <c r="C27" s="38"/>
      <c r="D27" s="38"/>
      <c r="F27" s="28"/>
      <c r="G27" s="12"/>
      <c r="H27" s="28"/>
      <c r="I27" s="12"/>
      <c r="J27" s="28" t="s">
        <v>59</v>
      </c>
      <c r="K27" s="75">
        <v>-578.95795540950803</v>
      </c>
      <c r="M27" s="63"/>
      <c r="N27" s="16"/>
      <c r="O27" s="16"/>
      <c r="P27" s="16"/>
      <c r="R27" s="26"/>
      <c r="S27" s="16"/>
      <c r="T27" s="16"/>
    </row>
    <row r="28" spans="1:24" s="7" customFormat="1" x14ac:dyDescent="0.2">
      <c r="A28" s="63">
        <v>19</v>
      </c>
      <c r="B28" s="38">
        <v>12.27</v>
      </c>
      <c r="C28" s="38">
        <v>35.81</v>
      </c>
      <c r="D28" s="38">
        <v>-23.54</v>
      </c>
      <c r="F28" s="28" t="s">
        <v>63</v>
      </c>
      <c r="G28" s="66">
        <v>-4993.7415773963903</v>
      </c>
      <c r="H28" s="28" t="s">
        <v>64</v>
      </c>
      <c r="I28" s="73">
        <v>-4993.72181047288</v>
      </c>
      <c r="J28" s="28" t="s">
        <v>65</v>
      </c>
      <c r="K28" s="66">
        <v>-4414.8153552348003</v>
      </c>
      <c r="M28" s="63">
        <v>19</v>
      </c>
      <c r="N28" s="16">
        <f>(I28-G28)*627.50960803</f>
        <v>12.403934423945218</v>
      </c>
      <c r="O28" s="16">
        <f>(I28-K28-K29)*627.50960803</f>
        <v>32.316852386522719</v>
      </c>
      <c r="P28" s="16">
        <f>(K28+K29-G28)*627.50960803</f>
        <v>-19.912917962577495</v>
      </c>
      <c r="R28" s="26">
        <f>ABS(N28-B28)</f>
        <v>0.13393442394521848</v>
      </c>
      <c r="S28" s="16">
        <f>ABS(O28-C28)</f>
        <v>3.4931476134772836</v>
      </c>
      <c r="T28" s="16">
        <f>ABS(P28-D28)</f>
        <v>3.6270820374225039</v>
      </c>
      <c r="V28" s="7">
        <f t="shared" si="12"/>
        <v>1.0915600973530439</v>
      </c>
      <c r="W28" s="7">
        <f t="shared" si="12"/>
        <v>9.7546707999924145</v>
      </c>
      <c r="X28" s="7">
        <f t="shared" si="12"/>
        <v>15.408164984802481</v>
      </c>
    </row>
    <row r="29" spans="1:24" s="7" customFormat="1" x14ac:dyDescent="0.2">
      <c r="A29" s="63"/>
      <c r="B29" s="38"/>
      <c r="C29" s="38"/>
      <c r="D29" s="38"/>
      <c r="F29" s="28"/>
      <c r="G29" s="12"/>
      <c r="H29" s="28"/>
      <c r="I29" s="12"/>
      <c r="J29" s="28" t="s">
        <v>59</v>
      </c>
      <c r="K29" s="66">
        <v>-578.95795540950803</v>
      </c>
      <c r="M29" s="63"/>
      <c r="N29" s="16"/>
      <c r="O29" s="16"/>
      <c r="P29" s="16"/>
      <c r="R29" s="26"/>
      <c r="S29" s="16"/>
      <c r="T29" s="16"/>
    </row>
    <row r="30" spans="1:24" s="7" customFormat="1" x14ac:dyDescent="0.2">
      <c r="A30" s="63">
        <v>20</v>
      </c>
      <c r="B30" s="38">
        <v>13.36</v>
      </c>
      <c r="C30" s="38">
        <v>37.72</v>
      </c>
      <c r="D30" s="38">
        <v>-24.36</v>
      </c>
      <c r="F30" s="28" t="s">
        <v>66</v>
      </c>
      <c r="G30" s="66">
        <v>-2717.4170090429998</v>
      </c>
      <c r="H30" s="28" t="s">
        <v>67</v>
      </c>
      <c r="I30" s="72">
        <v>-2717.3979420657101</v>
      </c>
      <c r="J30" s="28" t="s">
        <v>68</v>
      </c>
      <c r="K30" s="76">
        <v>-2138.4945604146701</v>
      </c>
      <c r="M30" s="63">
        <v>20</v>
      </c>
      <c r="N30" s="16">
        <f>(I30-G30)*627.50960803</f>
        <v>11.96471144533885</v>
      </c>
      <c r="O30" s="16">
        <f>(I30-K30-K29)*627.50960803</f>
        <v>34.245557784975752</v>
      </c>
      <c r="P30" s="16">
        <f>(K30+K31-G30)*627.50960803</f>
        <v>-22.280846339636902</v>
      </c>
      <c r="R30" s="26">
        <f>ABS(N30-B30)</f>
        <v>1.3952885546611498</v>
      </c>
      <c r="S30" s="16">
        <f>ABS(O30-C30)</f>
        <v>3.4744422150242471</v>
      </c>
      <c r="T30" s="16">
        <f>ABS(P30-D30)</f>
        <v>2.0791536603630973</v>
      </c>
      <c r="V30" s="7">
        <f t="shared" si="12"/>
        <v>10.443776606745134</v>
      </c>
      <c r="W30" s="7">
        <f t="shared" si="12"/>
        <v>9.2111405488447691</v>
      </c>
      <c r="X30" s="7">
        <f t="shared" si="12"/>
        <v>8.5351135482885763</v>
      </c>
    </row>
    <row r="31" spans="1:24" s="7" customFormat="1" x14ac:dyDescent="0.2">
      <c r="A31" s="63"/>
      <c r="B31" s="38"/>
      <c r="C31" s="38"/>
      <c r="D31" s="38"/>
      <c r="F31" s="28"/>
      <c r="G31" s="12"/>
      <c r="H31" s="28"/>
      <c r="I31" s="12"/>
      <c r="J31" s="28" t="s">
        <v>59</v>
      </c>
      <c r="K31" s="66">
        <v>-578.95795540950803</v>
      </c>
      <c r="M31" s="63"/>
      <c r="N31" s="16"/>
      <c r="O31" s="16"/>
      <c r="P31" s="16"/>
      <c r="R31" s="26"/>
      <c r="S31" s="16"/>
      <c r="T31" s="16"/>
    </row>
    <row r="32" spans="1:24" s="7" customFormat="1" x14ac:dyDescent="0.2">
      <c r="A32" s="63">
        <v>21</v>
      </c>
      <c r="B32" s="38">
        <v>9.18</v>
      </c>
      <c r="C32" s="38">
        <v>9.1999999999999993</v>
      </c>
      <c r="D32" s="38">
        <v>-0.02</v>
      </c>
      <c r="F32" s="28" t="s">
        <v>69</v>
      </c>
      <c r="G32" s="66">
        <v>-712.53835334859605</v>
      </c>
      <c r="H32" s="28" t="s">
        <v>70</v>
      </c>
      <c r="I32" s="66">
        <v>-712.52408037108</v>
      </c>
      <c r="J32" s="28" t="s">
        <v>71</v>
      </c>
      <c r="K32" s="66">
        <v>-712.53835938771397</v>
      </c>
      <c r="M32" s="63">
        <v>21</v>
      </c>
      <c r="N32" s="16">
        <f>(I32-G32)*627.50960803</f>
        <v>8.9564305265133228</v>
      </c>
      <c r="O32" s="16">
        <f>(I32-K32)*627.50960803</f>
        <v>8.9602201310324059</v>
      </c>
      <c r="P32" s="16">
        <f>(K32-G32)*627.50960803</f>
        <v>-3.7896045190827367E-3</v>
      </c>
      <c r="R32" s="26">
        <f t="shared" ref="R32:R46" si="13">ABS(N32-B32)</f>
        <v>0.22356947348667688</v>
      </c>
      <c r="S32" s="16">
        <f t="shared" ref="S32:S46" si="14">ABS(O32-C32)</f>
        <v>0.2397798689675934</v>
      </c>
      <c r="T32" s="16">
        <f t="shared" ref="T32:T46" si="15">ABS(P32-D32)</f>
        <v>1.6210395480917263E-2</v>
      </c>
      <c r="V32" s="7">
        <f t="shared" si="12"/>
        <v>2.4353973146696828</v>
      </c>
      <c r="W32" s="7">
        <f t="shared" si="12"/>
        <v>2.606302923560798</v>
      </c>
      <c r="X32" s="7">
        <f t="shared" si="12"/>
        <v>81.051977404586324</v>
      </c>
    </row>
    <row r="33" spans="1:24" s="7" customFormat="1" x14ac:dyDescent="0.2">
      <c r="A33" s="63">
        <v>22</v>
      </c>
      <c r="B33" s="38">
        <v>14.3</v>
      </c>
      <c r="C33" s="38">
        <v>29.05</v>
      </c>
      <c r="D33" s="38">
        <v>-14.75</v>
      </c>
      <c r="F33" s="28" t="s">
        <v>72</v>
      </c>
      <c r="G33" s="66">
        <v>-963.24936222045096</v>
      </c>
      <c r="H33" s="28" t="s">
        <v>73</v>
      </c>
      <c r="I33" s="66">
        <v>-963.224025670841</v>
      </c>
      <c r="J33" s="28" t="s">
        <v>74</v>
      </c>
      <c r="K33" s="66">
        <v>-963.27029502049299</v>
      </c>
      <c r="M33" s="63">
        <v>22</v>
      </c>
      <c r="N33" s="16">
        <f>(I33-G33)*627.50960803</f>
        <v>15.898928314578935</v>
      </c>
      <c r="O33" s="16">
        <f>(I33-K33)*627.50960803</f>
        <v>29.0344614639253</v>
      </c>
      <c r="P33" s="16">
        <f>(K33-G33)*627.50960803</f>
        <v>-13.135533149346367</v>
      </c>
      <c r="R33" s="26">
        <f t="shared" si="13"/>
        <v>1.5989283145789344</v>
      </c>
      <c r="S33" s="16">
        <f t="shared" si="14"/>
        <v>1.553853607470046E-2</v>
      </c>
      <c r="T33" s="16">
        <f t="shared" si="15"/>
        <v>1.614466850653633</v>
      </c>
      <c r="V33" s="7">
        <f t="shared" si="12"/>
        <v>11.181316885167373</v>
      </c>
      <c r="W33" s="7">
        <f t="shared" si="12"/>
        <v>5.3488936573839789E-2</v>
      </c>
      <c r="X33" s="7">
        <f t="shared" si="12"/>
        <v>10.945537970533104</v>
      </c>
    </row>
    <row r="34" spans="1:24" s="7" customFormat="1" x14ac:dyDescent="0.2">
      <c r="A34" s="63">
        <v>23</v>
      </c>
      <c r="B34" s="38">
        <v>30.71</v>
      </c>
      <c r="C34" s="38">
        <v>21.19</v>
      </c>
      <c r="D34" s="38">
        <v>9.52</v>
      </c>
      <c r="F34" s="28" t="s">
        <v>75</v>
      </c>
      <c r="G34" s="66">
        <v>-1014.65364219915</v>
      </c>
      <c r="H34" s="28" t="s">
        <v>76</v>
      </c>
      <c r="I34" s="66">
        <v>-1014.60118809491</v>
      </c>
      <c r="J34" s="28" t="s">
        <v>77</v>
      </c>
      <c r="K34" s="66">
        <v>-1014.63973341034</v>
      </c>
      <c r="M34" s="63">
        <v>23</v>
      </c>
      <c r="N34" s="16">
        <f t="shared" ref="N34:N46" si="16">(I34-G34)*627.50960803</f>
        <v>32.915454391233197</v>
      </c>
      <c r="O34" s="16">
        <f t="shared" ref="O34:O45" si="17">(I34-K34)*627.50960803</f>
        <v>24.187555776898453</v>
      </c>
      <c r="P34" s="16">
        <f t="shared" ref="P34:P45" si="18">(K34-G34)*627.50960803</f>
        <v>8.7278986143347428</v>
      </c>
      <c r="R34" s="26">
        <f t="shared" si="13"/>
        <v>2.2054543912331965</v>
      </c>
      <c r="S34" s="16">
        <f t="shared" si="14"/>
        <v>2.9975557768984515</v>
      </c>
      <c r="T34" s="16">
        <f t="shared" si="15"/>
        <v>0.79210138566525679</v>
      </c>
      <c r="V34" s="7">
        <f t="shared" si="12"/>
        <v>7.1815512576789198</v>
      </c>
      <c r="W34" s="7">
        <f t="shared" si="12"/>
        <v>14.146086724390994</v>
      </c>
      <c r="X34" s="7">
        <f t="shared" si="12"/>
        <v>8.3203927065678229</v>
      </c>
    </row>
    <row r="35" spans="1:24" s="7" customFormat="1" x14ac:dyDescent="0.2">
      <c r="A35" s="63">
        <v>24</v>
      </c>
      <c r="B35" s="38">
        <v>2.87</v>
      </c>
      <c r="C35" s="38">
        <v>16.96</v>
      </c>
      <c r="D35" s="38">
        <v>-14.1</v>
      </c>
      <c r="F35" s="28" t="s">
        <v>78</v>
      </c>
      <c r="G35" s="66">
        <v>-2268.66211090556</v>
      </c>
      <c r="H35" s="28" t="s">
        <v>79</v>
      </c>
      <c r="I35" s="37">
        <v>-2268.6574274719701</v>
      </c>
      <c r="J35" s="28" t="s">
        <v>80</v>
      </c>
      <c r="K35" s="77">
        <v>-2268.6861904961402</v>
      </c>
      <c r="M35" s="63">
        <v>24</v>
      </c>
      <c r="N35" s="16">
        <f t="shared" si="16"/>
        <v>2.9388995762259822</v>
      </c>
      <c r="O35" s="16">
        <f t="shared" si="17"/>
        <v>18.04907402272141</v>
      </c>
      <c r="P35" s="16">
        <f t="shared" si="18"/>
        <v>-15.110174446495428</v>
      </c>
      <c r="R35" s="26">
        <f t="shared" si="13"/>
        <v>6.8899576225982084E-2</v>
      </c>
      <c r="S35" s="16">
        <f t="shared" si="14"/>
        <v>1.0890740227214089</v>
      </c>
      <c r="T35" s="16">
        <f t="shared" si="15"/>
        <v>1.0101744464954283</v>
      </c>
      <c r="V35" s="7">
        <f t="shared" si="12"/>
        <v>2.4006820984662745</v>
      </c>
      <c r="W35" s="7">
        <f t="shared" si="12"/>
        <v>6.4214270207630237</v>
      </c>
      <c r="X35" s="7">
        <f t="shared" si="12"/>
        <v>7.1643577765633211</v>
      </c>
    </row>
    <row r="36" spans="1:24" s="7" customFormat="1" x14ac:dyDescent="0.2">
      <c r="A36" s="63">
        <v>25</v>
      </c>
      <c r="B36" s="38">
        <v>2.66</v>
      </c>
      <c r="C36" s="38">
        <v>12.01</v>
      </c>
      <c r="D36" s="38">
        <v>-9.35</v>
      </c>
      <c r="F36" s="28" t="s">
        <v>81</v>
      </c>
      <c r="G36" s="78">
        <v>-2194.8392694878899</v>
      </c>
      <c r="H36" s="28" t="s">
        <v>82</v>
      </c>
      <c r="I36" s="78">
        <v>-2194.8334235833199</v>
      </c>
      <c r="J36" s="28" t="s">
        <v>83</v>
      </c>
      <c r="K36" s="37">
        <v>-2194.8552879441199</v>
      </c>
      <c r="M36" s="63">
        <v>25</v>
      </c>
      <c r="N36" s="16">
        <f t="shared" si="16"/>
        <v>3.6683612852536269</v>
      </c>
      <c r="O36" s="16">
        <f t="shared" si="17"/>
        <v>13.720096475440338</v>
      </c>
      <c r="P36" s="16">
        <f t="shared" si="18"/>
        <v>-10.051735190186712</v>
      </c>
      <c r="R36" s="26">
        <f>ABS(N36-B36)</f>
        <v>1.0083612852536268</v>
      </c>
      <c r="S36" s="16">
        <f>ABS(O36-C36)</f>
        <v>1.7100964754403378</v>
      </c>
      <c r="T36" s="16">
        <f>ABS(P36-D36)</f>
        <v>0.70173519018671193</v>
      </c>
      <c r="V36" s="7">
        <f t="shared" si="12"/>
        <v>37.90831899449725</v>
      </c>
      <c r="W36" s="7">
        <f t="shared" si="12"/>
        <v>14.238938180185995</v>
      </c>
      <c r="X36" s="7">
        <f t="shared" si="12"/>
        <v>7.505189199857881</v>
      </c>
    </row>
    <row r="37" spans="1:24" s="7" customFormat="1" x14ac:dyDescent="0.2">
      <c r="A37" s="63">
        <v>26</v>
      </c>
      <c r="B37" s="38">
        <v>25.39</v>
      </c>
      <c r="C37" s="38">
        <v>0.19</v>
      </c>
      <c r="D37" s="38">
        <v>25.2</v>
      </c>
      <c r="F37" s="28" t="s">
        <v>84</v>
      </c>
      <c r="G37" s="66">
        <v>-1128.5759530918899</v>
      </c>
      <c r="H37" s="28" t="s">
        <v>85</v>
      </c>
      <c r="I37" s="66">
        <v>-1128.53426744272</v>
      </c>
      <c r="J37" s="28" t="s">
        <v>86</v>
      </c>
      <c r="K37" s="66">
        <v>-1128.53453449106</v>
      </c>
      <c r="M37" s="63">
        <v>26</v>
      </c>
      <c r="N37" s="16">
        <f t="shared" si="16"/>
        <v>26.158145371110855</v>
      </c>
      <c r="O37" s="16">
        <f t="shared" si="17"/>
        <v>0.16757539915373737</v>
      </c>
      <c r="P37" s="16">
        <f t="shared" si="18"/>
        <v>25.990569971957118</v>
      </c>
      <c r="R37" s="26">
        <f t="shared" si="13"/>
        <v>0.76814537111085457</v>
      </c>
      <c r="S37" s="16">
        <f t="shared" si="14"/>
        <v>2.2424600846262632E-2</v>
      </c>
      <c r="T37" s="16">
        <f t="shared" si="15"/>
        <v>0.79056997195711887</v>
      </c>
      <c r="V37" s="7">
        <f t="shared" si="12"/>
        <v>3.0253854710943462</v>
      </c>
      <c r="W37" s="7">
        <f t="shared" si="12"/>
        <v>11.802421498032963</v>
      </c>
      <c r="X37" s="7">
        <f t="shared" si="12"/>
        <v>3.1371824284012653</v>
      </c>
    </row>
    <row r="38" spans="1:24" s="7" customFormat="1" x14ac:dyDescent="0.2">
      <c r="A38" s="63">
        <v>27</v>
      </c>
      <c r="B38" s="38">
        <v>13.76</v>
      </c>
      <c r="C38" s="38">
        <v>2.39</v>
      </c>
      <c r="D38" s="38">
        <v>11.37</v>
      </c>
      <c r="F38" s="28" t="s">
        <v>87</v>
      </c>
      <c r="G38" s="66">
        <v>-1210.6064399308</v>
      </c>
      <c r="H38" s="28" t="s">
        <v>88</v>
      </c>
      <c r="I38" s="66">
        <v>-1210.5858122759701</v>
      </c>
      <c r="J38" s="28" t="s">
        <v>89</v>
      </c>
      <c r="K38" s="66">
        <v>-1210.5899801954699</v>
      </c>
      <c r="M38" s="63">
        <v>27</v>
      </c>
      <c r="N38" s="16">
        <f t="shared" si="16"/>
        <v>12.944051596903057</v>
      </c>
      <c r="O38" s="16">
        <f t="shared" si="17"/>
        <v>2.6154095316689281</v>
      </c>
      <c r="P38" s="16">
        <f t="shared" si="18"/>
        <v>10.32864206523413</v>
      </c>
      <c r="R38" s="26">
        <f t="shared" si="13"/>
        <v>0.81594840309694305</v>
      </c>
      <c r="S38" s="16">
        <f t="shared" si="14"/>
        <v>0.22540953166892796</v>
      </c>
      <c r="T38" s="16">
        <f t="shared" si="15"/>
        <v>1.0413579347658697</v>
      </c>
      <c r="V38" s="7">
        <f t="shared" si="12"/>
        <v>5.9298575806463889</v>
      </c>
      <c r="W38" s="7">
        <f t="shared" si="12"/>
        <v>9.431361157695731</v>
      </c>
      <c r="X38" s="7">
        <f t="shared" si="12"/>
        <v>9.1588208862433582</v>
      </c>
    </row>
    <row r="39" spans="1:24" s="7" customFormat="1" x14ac:dyDescent="0.2">
      <c r="A39" s="63">
        <v>28</v>
      </c>
      <c r="B39" s="38">
        <v>29.06</v>
      </c>
      <c r="C39" s="38">
        <v>16.63</v>
      </c>
      <c r="D39" s="38">
        <v>12.43</v>
      </c>
      <c r="F39" s="28" t="s">
        <v>90</v>
      </c>
      <c r="G39" s="66">
        <v>-1656.93847422674</v>
      </c>
      <c r="H39" s="28" t="s">
        <v>91</v>
      </c>
      <c r="I39" s="66">
        <v>-1656.8920546720601</v>
      </c>
      <c r="J39" s="28" t="s">
        <v>92</v>
      </c>
      <c r="K39" s="66">
        <v>-1656.9187002763999</v>
      </c>
      <c r="M39" s="63">
        <v>28</v>
      </c>
      <c r="N39" s="16">
        <f t="shared" si="16"/>
        <v>29.128716562120395</v>
      </c>
      <c r="O39" s="16">
        <f t="shared" si="17"/>
        <v>16.720372735002492</v>
      </c>
      <c r="P39" s="16">
        <f t="shared" si="18"/>
        <v>12.408343827117902</v>
      </c>
      <c r="R39" s="26">
        <f t="shared" si="13"/>
        <v>6.8716562120396674E-2</v>
      </c>
      <c r="S39" s="16">
        <f t="shared" si="14"/>
        <v>9.0372735002492988E-2</v>
      </c>
      <c r="T39" s="16">
        <f t="shared" si="15"/>
        <v>2.165617288209809E-2</v>
      </c>
      <c r="V39" s="7">
        <f t="shared" si="12"/>
        <v>0.23646442574121362</v>
      </c>
      <c r="W39" s="7">
        <f t="shared" si="12"/>
        <v>0.54343196032767882</v>
      </c>
      <c r="X39" s="7">
        <f t="shared" si="12"/>
        <v>0.17422504329926058</v>
      </c>
    </row>
    <row r="40" spans="1:24" s="7" customFormat="1" x14ac:dyDescent="0.2">
      <c r="A40" s="63">
        <v>29</v>
      </c>
      <c r="B40" s="38">
        <v>14.95</v>
      </c>
      <c r="C40" s="38">
        <v>30.89</v>
      </c>
      <c r="D40" s="38">
        <v>-15.93</v>
      </c>
      <c r="F40" s="28" t="s">
        <v>93</v>
      </c>
      <c r="G40" s="66">
        <v>-1658.1116442753701</v>
      </c>
      <c r="H40" s="28" t="s">
        <v>94</v>
      </c>
      <c r="I40" s="66">
        <v>-1658.0893509821001</v>
      </c>
      <c r="J40" s="28" t="s">
        <v>95</v>
      </c>
      <c r="K40" s="66">
        <v>-1658.13793436269</v>
      </c>
      <c r="M40" s="63">
        <v>29</v>
      </c>
      <c r="N40" s="16">
        <f t="shared" si="16"/>
        <v>13.989255721535306</v>
      </c>
      <c r="O40" s="16">
        <f t="shared" si="17"/>
        <v>30.486538110733683</v>
      </c>
      <c r="P40" s="16">
        <f t="shared" si="18"/>
        <v>-16.497282389198375</v>
      </c>
      <c r="R40" s="26">
        <f t="shared" si="13"/>
        <v>0.96074427846469312</v>
      </c>
      <c r="S40" s="16">
        <f t="shared" si="14"/>
        <v>0.40346188926631754</v>
      </c>
      <c r="T40" s="16">
        <f t="shared" si="15"/>
        <v>0.56728238919837537</v>
      </c>
      <c r="V40" s="7">
        <f t="shared" si="12"/>
        <v>6.4263831335430979</v>
      </c>
      <c r="W40" s="7">
        <f t="shared" si="12"/>
        <v>1.3061246010563858</v>
      </c>
      <c r="X40" s="7">
        <f t="shared" si="12"/>
        <v>3.5610947218981504</v>
      </c>
    </row>
    <row r="41" spans="1:24" s="7" customFormat="1" x14ac:dyDescent="0.2">
      <c r="A41" s="63">
        <v>30</v>
      </c>
      <c r="B41" s="38">
        <v>9.8800000000000008</v>
      </c>
      <c r="C41" s="38">
        <v>17.22</v>
      </c>
      <c r="D41" s="38">
        <v>-7.34</v>
      </c>
      <c r="F41" s="28" t="s">
        <v>96</v>
      </c>
      <c r="G41" s="66">
        <v>-1064.4424478523399</v>
      </c>
      <c r="H41" s="28" t="s">
        <v>97</v>
      </c>
      <c r="I41" s="66">
        <v>-1064.42806091586</v>
      </c>
      <c r="J41" s="28" t="s">
        <v>98</v>
      </c>
      <c r="K41" s="66">
        <v>-1064.4566858282799</v>
      </c>
      <c r="M41" s="63">
        <v>30</v>
      </c>
      <c r="N41" s="16">
        <f t="shared" si="16"/>
        <v>9.0279408712689584</v>
      </c>
      <c r="O41" s="16">
        <f t="shared" si="17"/>
        <v>17.962407572504706</v>
      </c>
      <c r="P41" s="16">
        <f t="shared" si="18"/>
        <v>-8.9344667012357455</v>
      </c>
      <c r="R41" s="26">
        <f t="shared" si="13"/>
        <v>0.85205912873104239</v>
      </c>
      <c r="S41" s="16">
        <f t="shared" si="14"/>
        <v>0.74240757250470679</v>
      </c>
      <c r="T41" s="16">
        <f t="shared" si="15"/>
        <v>1.5944667012357456</v>
      </c>
      <c r="V41" s="7">
        <f t="shared" si="12"/>
        <v>8.6240802503141936</v>
      </c>
      <c r="W41" s="7">
        <f t="shared" si="12"/>
        <v>4.311309944858924</v>
      </c>
      <c r="X41" s="7">
        <f t="shared" si="12"/>
        <v>21.722979580868472</v>
      </c>
    </row>
    <row r="42" spans="1:24" x14ac:dyDescent="0.2">
      <c r="A42" s="2">
        <v>31</v>
      </c>
      <c r="B42" s="5">
        <v>3.25</v>
      </c>
      <c r="C42" s="5">
        <v>13.34</v>
      </c>
      <c r="D42" s="5">
        <v>-10.08</v>
      </c>
      <c r="E42" s="19"/>
      <c r="F42" s="28" t="s">
        <v>99</v>
      </c>
      <c r="G42" s="6">
        <v>-1064.4424478523399</v>
      </c>
      <c r="H42" s="28" t="s">
        <v>100</v>
      </c>
      <c r="I42" s="6">
        <v>-1064.4358845587401</v>
      </c>
      <c r="J42" s="28" t="s">
        <v>101</v>
      </c>
      <c r="K42" s="6">
        <v>-1064.4542943168001</v>
      </c>
      <c r="L42" s="19"/>
      <c r="M42" s="2">
        <v>31</v>
      </c>
      <c r="N42" s="15">
        <f t="shared" si="16"/>
        <v>4.1185297942032104</v>
      </c>
      <c r="O42" s="15">
        <f t="shared" si="17"/>
        <v>11.55230006415035</v>
      </c>
      <c r="P42" s="15">
        <f t="shared" si="18"/>
        <v>-7.4337702699471393</v>
      </c>
      <c r="Q42" s="19"/>
      <c r="R42" s="26">
        <f t="shared" si="13"/>
        <v>0.86852979420321041</v>
      </c>
      <c r="S42" s="16">
        <f t="shared" si="14"/>
        <v>1.7876999358496501</v>
      </c>
      <c r="T42" s="16">
        <f t="shared" si="15"/>
        <v>2.6462297300528608</v>
      </c>
      <c r="V42">
        <f t="shared" si="12"/>
        <v>26.723993667791092</v>
      </c>
      <c r="W42">
        <f t="shared" si="12"/>
        <v>13.40104899437519</v>
      </c>
      <c r="X42">
        <f t="shared" si="12"/>
        <v>26.25227906798473</v>
      </c>
    </row>
    <row r="43" spans="1:24" x14ac:dyDescent="0.2">
      <c r="A43" s="2">
        <v>32</v>
      </c>
      <c r="B43" s="5">
        <v>19.16</v>
      </c>
      <c r="C43" s="5">
        <v>64.569999999999993</v>
      </c>
      <c r="D43" s="5">
        <v>-45.4</v>
      </c>
      <c r="E43" s="19"/>
      <c r="F43" s="28" t="s">
        <v>102</v>
      </c>
      <c r="G43" s="6">
        <v>-998.81155107043696</v>
      </c>
      <c r="H43" s="28" t="s">
        <v>103</v>
      </c>
      <c r="I43" s="6">
        <v>-998.77818688392995</v>
      </c>
      <c r="J43" s="28" t="s">
        <v>104</v>
      </c>
      <c r="K43" s="6">
        <v>-998.88288313956502</v>
      </c>
      <c r="L43" s="19"/>
      <c r="M43" s="2">
        <v>32</v>
      </c>
      <c r="N43" s="15">
        <f t="shared" si="16"/>
        <v>20.936347597256731</v>
      </c>
      <c r="O43" s="15">
        <f t="shared" si="17"/>
        <v>65.697906335775428</v>
      </c>
      <c r="P43" s="15">
        <f t="shared" si="18"/>
        <v>-44.761558738518701</v>
      </c>
      <c r="Q43" s="19"/>
      <c r="R43" s="26">
        <f t="shared" si="13"/>
        <v>1.7763475972567306</v>
      </c>
      <c r="S43" s="16">
        <f t="shared" si="14"/>
        <v>1.1279063357754353</v>
      </c>
      <c r="T43" s="16">
        <f t="shared" si="15"/>
        <v>0.63844126148129732</v>
      </c>
      <c r="V43">
        <f t="shared" si="12"/>
        <v>9.2711252466426455</v>
      </c>
      <c r="W43">
        <f t="shared" si="12"/>
        <v>1.74679624558686</v>
      </c>
      <c r="X43">
        <f t="shared" si="12"/>
        <v>1.4062582852010956</v>
      </c>
    </row>
    <row r="44" spans="1:24" x14ac:dyDescent="0.2">
      <c r="A44" s="2">
        <v>33</v>
      </c>
      <c r="B44" s="5">
        <v>1.26</v>
      </c>
      <c r="C44" s="5">
        <v>7.83</v>
      </c>
      <c r="D44" s="5">
        <v>-6.57</v>
      </c>
      <c r="E44" s="19"/>
      <c r="F44" s="28" t="s">
        <v>105</v>
      </c>
      <c r="G44" s="6">
        <v>-273.26752814945399</v>
      </c>
      <c r="H44" s="28" t="s">
        <v>106</v>
      </c>
      <c r="I44" s="6">
        <v>-273.266262386238</v>
      </c>
      <c r="J44" s="28" t="s">
        <v>107</v>
      </c>
      <c r="K44" s="6">
        <v>-273.28382323250099</v>
      </c>
      <c r="L44" s="19"/>
      <c r="M44" s="2">
        <v>33</v>
      </c>
      <c r="N44" s="15">
        <f t="shared" si="16"/>
        <v>0.79427857952915748</v>
      </c>
      <c r="O44" s="15">
        <f t="shared" si="17"/>
        <v>11.019599755167242</v>
      </c>
      <c r="P44" s="15">
        <f t="shared" si="18"/>
        <v>-10.225321175638085</v>
      </c>
      <c r="Q44" s="19"/>
      <c r="R44" s="26">
        <f t="shared" si="13"/>
        <v>0.46572142047084253</v>
      </c>
      <c r="S44" s="16">
        <f t="shared" si="14"/>
        <v>3.1895997551672419</v>
      </c>
      <c r="T44" s="16">
        <f t="shared" si="15"/>
        <v>3.6553211756380843</v>
      </c>
      <c r="V44">
        <f t="shared" si="12"/>
        <v>36.96201749768592</v>
      </c>
      <c r="W44">
        <f t="shared" si="12"/>
        <v>40.735629057052897</v>
      </c>
      <c r="X44">
        <f t="shared" si="12"/>
        <v>55.636547574400062</v>
      </c>
    </row>
    <row r="45" spans="1:24" x14ac:dyDescent="0.2">
      <c r="A45" s="2">
        <v>34</v>
      </c>
      <c r="B45" s="5">
        <v>29.15</v>
      </c>
      <c r="C45" s="5">
        <v>2.91</v>
      </c>
      <c r="D45" s="5">
        <v>26.24</v>
      </c>
      <c r="E45" s="19"/>
      <c r="F45" s="28" t="s">
        <v>108</v>
      </c>
      <c r="G45" s="6">
        <v>-862.841409850383</v>
      </c>
      <c r="H45" s="28" t="s">
        <v>109</v>
      </c>
      <c r="I45" s="6">
        <v>-862.79928407347404</v>
      </c>
      <c r="J45" s="28" t="s">
        <v>110</v>
      </c>
      <c r="K45" s="6">
        <v>-862.80638720653201</v>
      </c>
      <c r="L45" s="19"/>
      <c r="M45" s="2">
        <v>34</v>
      </c>
      <c r="N45" s="15">
        <f t="shared" si="16"/>
        <v>26.434329756101146</v>
      </c>
      <c r="O45" s="15">
        <f t="shared" si="17"/>
        <v>4.4572842409899138</v>
      </c>
      <c r="P45" s="15">
        <f t="shared" si="18"/>
        <v>21.977045515111232</v>
      </c>
      <c r="Q45" s="19"/>
      <c r="R45" s="26">
        <f t="shared" si="13"/>
        <v>2.7156702438988525</v>
      </c>
      <c r="S45" s="16">
        <f t="shared" si="14"/>
        <v>1.5472842409899137</v>
      </c>
      <c r="T45" s="16">
        <f t="shared" si="15"/>
        <v>4.2629544848887662</v>
      </c>
      <c r="V45">
        <f t="shared" si="12"/>
        <v>9.3161929464797684</v>
      </c>
      <c r="W45">
        <f t="shared" si="12"/>
        <v>53.171279759103562</v>
      </c>
      <c r="X45">
        <f t="shared" si="12"/>
        <v>16.246015567411458</v>
      </c>
    </row>
    <row r="46" spans="1:24" x14ac:dyDescent="0.2">
      <c r="A46" s="2">
        <v>35</v>
      </c>
      <c r="B46" s="5">
        <v>18.309999999999999</v>
      </c>
      <c r="C46" s="5">
        <v>-1.41</v>
      </c>
      <c r="D46" s="5">
        <v>19.72</v>
      </c>
      <c r="E46" s="19"/>
      <c r="F46" s="28" t="s">
        <v>110</v>
      </c>
      <c r="G46" s="6">
        <v>-862.80638746644604</v>
      </c>
      <c r="H46" s="28" t="s">
        <v>111</v>
      </c>
      <c r="I46" s="6">
        <v>-862.78000361931095</v>
      </c>
      <c r="J46" s="28" t="s">
        <v>112</v>
      </c>
      <c r="K46" s="6">
        <v>-822.28387373802104</v>
      </c>
      <c r="L46" s="19"/>
      <c r="M46" s="2">
        <v>35</v>
      </c>
      <c r="N46" s="15">
        <f t="shared" si="16"/>
        <v>16.556117574066068</v>
      </c>
      <c r="O46" s="15">
        <f>(I46-K46-K47)*627.50960803</f>
        <v>-2.3890841190169874</v>
      </c>
      <c r="P46" s="15">
        <f>(K46+K47-G46)*627.50960803</f>
        <v>18.945201693114267</v>
      </c>
      <c r="Q46" s="19"/>
      <c r="R46" s="26">
        <f t="shared" si="13"/>
        <v>1.7538824259339307</v>
      </c>
      <c r="S46" s="16">
        <f t="shared" si="14"/>
        <v>0.97908411901698744</v>
      </c>
      <c r="T46" s="16">
        <f t="shared" si="15"/>
        <v>0.77479830688573159</v>
      </c>
      <c r="V46">
        <f t="shared" si="12"/>
        <v>9.5788226430034449</v>
      </c>
      <c r="W46">
        <f t="shared" si="12"/>
        <v>69.438590001204787</v>
      </c>
      <c r="X46">
        <f t="shared" si="12"/>
        <v>3.9289974994205461</v>
      </c>
    </row>
    <row r="47" spans="1:24" x14ac:dyDescent="0.2">
      <c r="F47" s="4"/>
      <c r="G47" s="30"/>
      <c r="H47" s="4"/>
      <c r="I47" s="4"/>
      <c r="J47" s="28" t="s">
        <v>113</v>
      </c>
      <c r="K47" s="6">
        <v>-40.492322634216002</v>
      </c>
      <c r="L47" s="8"/>
      <c r="N47" s="2"/>
      <c r="Q47" s="7"/>
      <c r="R47" s="27"/>
    </row>
    <row r="48" spans="1:24" x14ac:dyDescent="0.2">
      <c r="K48" s="6"/>
      <c r="N48" s="2"/>
    </row>
    <row r="49" spans="7:22" ht="19" x14ac:dyDescent="0.25">
      <c r="G49" s="6"/>
      <c r="I49" s="6"/>
      <c r="K49" s="6"/>
      <c r="N49" s="2"/>
      <c r="Q49" s="70" t="s">
        <v>1</v>
      </c>
      <c r="R49" s="5">
        <f>AVERAGE(R7:R46,R7:S46,T7:T46)</f>
        <v>1.6071982957659257</v>
      </c>
      <c r="U49" s="23" t="s">
        <v>152</v>
      </c>
      <c r="V49" s="5">
        <f>AVERAGE(V7:X46)</f>
        <v>22.474419796023724</v>
      </c>
    </row>
    <row r="50" spans="7:22" ht="19" x14ac:dyDescent="0.25">
      <c r="Q50" s="23" t="s">
        <v>114</v>
      </c>
      <c r="R50" s="5">
        <f>MAX(R7:R46,R7:S46,T7:T46)</f>
        <v>6.3295659470902841</v>
      </c>
      <c r="U50" s="23" t="s">
        <v>114</v>
      </c>
      <c r="V50" s="5">
        <f>MAX(V7:X46)</f>
        <v>747.09577657515899</v>
      </c>
    </row>
    <row r="51" spans="7:22" ht="19" x14ac:dyDescent="0.25">
      <c r="Q51" s="23" t="s">
        <v>151</v>
      </c>
      <c r="R51" s="5">
        <f>STDEV(R7:R46,R7:S46,T7:T46)</f>
        <v>1.3797587929597397</v>
      </c>
      <c r="U51" s="23" t="s">
        <v>151</v>
      </c>
      <c r="V51" s="5">
        <f>STDEV(V7:X46)</f>
        <v>74.962638009022953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README</vt:lpstr>
      <vt:lpstr>def2_SV(P)</vt:lpstr>
      <vt:lpstr>def2_SVP</vt:lpstr>
      <vt:lpstr>ma_def2_SVP</vt:lpstr>
      <vt:lpstr>def2_SVPD</vt:lpstr>
      <vt:lpstr>def2_TZVP_F</vt:lpstr>
      <vt:lpstr>def2_TZVP</vt:lpstr>
      <vt:lpstr>def2_TZVPP</vt:lpstr>
      <vt:lpstr>def2_TZVPPD</vt:lpstr>
      <vt:lpstr>def2_QZVPP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2022-04-20T05:18:06Z</dcterms:created>
  <dcterms:modified xsi:type="dcterms:W3CDTF">2022-08-12T11:29:56Z</dcterms:modified>
</cp:coreProperties>
</file>