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wprod-my.sharepoint.com/personal/ukurumbail_wisc_edu/Documents/Documents/Research/2021-P2/Paper Writing/ESI/"/>
    </mc:Choice>
  </mc:AlternateContent>
  <xr:revisionPtr revIDLastSave="221" documentId="8_{36199342-5A4D-4E39-A810-A15A5A369726}" xr6:coauthVersionLast="47" xr6:coauthVersionMax="47" xr10:uidLastSave="{77190999-547B-49EA-AE3B-7000652188A3}"/>
  <bookViews>
    <workbookView xWindow="25080" yWindow="-120" windowWidth="25440" windowHeight="15390" xr2:uid="{64DB7DF9-E78C-44E0-9741-9715612C22D5}"/>
  </bookViews>
  <sheets>
    <sheet name="Sheet1" sheetId="1" r:id="rId1"/>
  </sheets>
  <definedNames>
    <definedName name="Data_Spacing">Sheet1!$B$1</definedName>
    <definedName name="Data_Start">Sheet1!$B$2</definedName>
    <definedName name="Summary_Start">Sheet1!$B$3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7" i="1" l="1"/>
  <c r="V97" i="1" s="1"/>
  <c r="T97" i="1"/>
  <c r="H98" i="1"/>
  <c r="L98" i="1" s="1"/>
  <c r="T98" i="1"/>
  <c r="V98" i="1"/>
  <c r="H99" i="1"/>
  <c r="V99" i="1" s="1"/>
  <c r="T99" i="1"/>
  <c r="H100" i="1"/>
  <c r="L100" i="1" s="1"/>
  <c r="T100" i="1"/>
  <c r="V100" i="1" l="1"/>
  <c r="L99" i="1"/>
  <c r="L97" i="1"/>
  <c r="H96" i="1" l="1"/>
  <c r="H95" i="1"/>
  <c r="T94" i="1"/>
  <c r="H94" i="1"/>
  <c r="V94" i="1" s="1"/>
  <c r="T93" i="1"/>
  <c r="H93" i="1"/>
  <c r="L93" i="1" s="1"/>
  <c r="T92" i="1"/>
  <c r="H92" i="1"/>
  <c r="V92" i="1" s="1"/>
  <c r="L95" i="1"/>
  <c r="L96" i="1"/>
  <c r="T95" i="1"/>
  <c r="T96" i="1"/>
  <c r="V95" i="1"/>
  <c r="V96" i="1"/>
  <c r="H3" i="1"/>
  <c r="V3" i="1" s="1"/>
  <c r="H4" i="1"/>
  <c r="H5" i="1"/>
  <c r="H6" i="1"/>
  <c r="L6" i="1" s="1"/>
  <c r="H7" i="1"/>
  <c r="V7" i="1" s="1"/>
  <c r="H8" i="1"/>
  <c r="H9" i="1"/>
  <c r="V9" i="1" s="1"/>
  <c r="H10" i="1"/>
  <c r="L10" i="1" s="1"/>
  <c r="H11" i="1"/>
  <c r="H12" i="1"/>
  <c r="H13" i="1"/>
  <c r="V13" i="1" s="1"/>
  <c r="H14" i="1"/>
  <c r="L14" i="1" s="1"/>
  <c r="H15" i="1"/>
  <c r="V15" i="1" s="1"/>
  <c r="H16" i="1"/>
  <c r="H17" i="1"/>
  <c r="H18" i="1"/>
  <c r="L18" i="1" s="1"/>
  <c r="H19" i="1"/>
  <c r="V19" i="1" s="1"/>
  <c r="H20" i="1"/>
  <c r="H21" i="1"/>
  <c r="V21" i="1" s="1"/>
  <c r="H22" i="1"/>
  <c r="L22" i="1" s="1"/>
  <c r="H23" i="1"/>
  <c r="V23" i="1" s="1"/>
  <c r="H24" i="1"/>
  <c r="H25" i="1"/>
  <c r="L25" i="1" s="1"/>
  <c r="H26" i="1"/>
  <c r="L26" i="1" s="1"/>
  <c r="H27" i="1"/>
  <c r="H28" i="1"/>
  <c r="H29" i="1"/>
  <c r="L29" i="1" s="1"/>
  <c r="H30" i="1"/>
  <c r="L30" i="1" s="1"/>
  <c r="H31" i="1"/>
  <c r="H32" i="1"/>
  <c r="H33" i="1"/>
  <c r="V33" i="1" s="1"/>
  <c r="H34" i="1"/>
  <c r="L34" i="1" s="1"/>
  <c r="H35" i="1"/>
  <c r="V35" i="1" s="1"/>
  <c r="H36" i="1"/>
  <c r="H37" i="1"/>
  <c r="H38" i="1"/>
  <c r="L38" i="1" s="1"/>
  <c r="H39" i="1"/>
  <c r="V39" i="1" s="1"/>
  <c r="H40" i="1"/>
  <c r="H41" i="1"/>
  <c r="V41" i="1" s="1"/>
  <c r="H42" i="1"/>
  <c r="L42" i="1" s="1"/>
  <c r="H43" i="1"/>
  <c r="V43" i="1" s="1"/>
  <c r="H44" i="1"/>
  <c r="H45" i="1"/>
  <c r="L45" i="1" s="1"/>
  <c r="H46" i="1"/>
  <c r="L46" i="1" s="1"/>
  <c r="H47" i="1"/>
  <c r="V47" i="1" s="1"/>
  <c r="H48" i="1"/>
  <c r="H49" i="1"/>
  <c r="V49" i="1" s="1"/>
  <c r="H50" i="1"/>
  <c r="L50" i="1" s="1"/>
  <c r="H51" i="1"/>
  <c r="V51" i="1" s="1"/>
  <c r="H52" i="1"/>
  <c r="H53" i="1"/>
  <c r="H54" i="1"/>
  <c r="L54" i="1" s="1"/>
  <c r="H55" i="1"/>
  <c r="V55" i="1" s="1"/>
  <c r="H56" i="1"/>
  <c r="H57" i="1"/>
  <c r="V57" i="1" s="1"/>
  <c r="H58" i="1"/>
  <c r="L58" i="1" s="1"/>
  <c r="H59" i="1"/>
  <c r="H60" i="1"/>
  <c r="H61" i="1"/>
  <c r="L61" i="1" s="1"/>
  <c r="H62" i="1"/>
  <c r="L62" i="1" s="1"/>
  <c r="H63" i="1"/>
  <c r="H64" i="1"/>
  <c r="H65" i="1"/>
  <c r="H66" i="1"/>
  <c r="L66" i="1" s="1"/>
  <c r="H67" i="1"/>
  <c r="V67" i="1" s="1"/>
  <c r="H68" i="1"/>
  <c r="H69" i="1"/>
  <c r="V69" i="1" s="1"/>
  <c r="H70" i="1"/>
  <c r="L70" i="1" s="1"/>
  <c r="H71" i="1"/>
  <c r="V71" i="1" s="1"/>
  <c r="H72" i="1"/>
  <c r="H73" i="1"/>
  <c r="L73" i="1" s="1"/>
  <c r="H74" i="1"/>
  <c r="L74" i="1" s="1"/>
  <c r="H75" i="1"/>
  <c r="V75" i="1" s="1"/>
  <c r="H76" i="1"/>
  <c r="H77" i="1"/>
  <c r="V77" i="1" s="1"/>
  <c r="H78" i="1"/>
  <c r="L78" i="1" s="1"/>
  <c r="H79" i="1"/>
  <c r="V79" i="1" s="1"/>
  <c r="H80" i="1"/>
  <c r="H81" i="1"/>
  <c r="V81" i="1" s="1"/>
  <c r="H82" i="1"/>
  <c r="L82" i="1" s="1"/>
  <c r="H83" i="1"/>
  <c r="V83" i="1" s="1"/>
  <c r="H84" i="1"/>
  <c r="H85" i="1"/>
  <c r="V85" i="1" s="1"/>
  <c r="H86" i="1"/>
  <c r="L86" i="1" s="1"/>
  <c r="H87" i="1"/>
  <c r="V87" i="1" s="1"/>
  <c r="H88" i="1"/>
  <c r="H89" i="1"/>
  <c r="L89" i="1" s="1"/>
  <c r="H90" i="1"/>
  <c r="L90" i="1" s="1"/>
  <c r="H91" i="1"/>
  <c r="V91" i="1" s="1"/>
  <c r="H2" i="1"/>
  <c r="V4" i="1"/>
  <c r="V5" i="1"/>
  <c r="V8" i="1"/>
  <c r="V11" i="1"/>
  <c r="V12" i="1"/>
  <c r="V16" i="1"/>
  <c r="V17" i="1"/>
  <c r="V20" i="1"/>
  <c r="V24" i="1"/>
  <c r="V25" i="1"/>
  <c r="V27" i="1"/>
  <c r="V28" i="1"/>
  <c r="V31" i="1"/>
  <c r="V32" i="1"/>
  <c r="V36" i="1"/>
  <c r="V37" i="1"/>
  <c r="V40" i="1"/>
  <c r="V44" i="1"/>
  <c r="V48" i="1"/>
  <c r="V52" i="1"/>
  <c r="V53" i="1"/>
  <c r="V56" i="1"/>
  <c r="V59" i="1"/>
  <c r="V60" i="1"/>
  <c r="V61" i="1"/>
  <c r="V63" i="1"/>
  <c r="V64" i="1"/>
  <c r="V65" i="1"/>
  <c r="V68" i="1"/>
  <c r="V72" i="1"/>
  <c r="V76" i="1"/>
  <c r="V80" i="1"/>
  <c r="V84" i="1"/>
  <c r="V88" i="1"/>
  <c r="V89" i="1"/>
  <c r="V2" i="1"/>
  <c r="T3" i="1"/>
  <c r="U3" i="1" s="1"/>
  <c r="T4" i="1"/>
  <c r="U4" i="1" s="1"/>
  <c r="T5" i="1"/>
  <c r="U5" i="1" s="1"/>
  <c r="T6" i="1"/>
  <c r="U6" i="1" s="1"/>
  <c r="T7" i="1"/>
  <c r="U7" i="1" s="1"/>
  <c r="T8" i="1"/>
  <c r="U8" i="1" s="1"/>
  <c r="T9" i="1"/>
  <c r="U9" i="1" s="1"/>
  <c r="T10" i="1"/>
  <c r="U10" i="1" s="1"/>
  <c r="T11" i="1"/>
  <c r="U11" i="1" s="1"/>
  <c r="T12" i="1"/>
  <c r="U12" i="1" s="1"/>
  <c r="T13" i="1"/>
  <c r="U13" i="1" s="1"/>
  <c r="T14" i="1"/>
  <c r="U14" i="1" s="1"/>
  <c r="T15" i="1"/>
  <c r="U15" i="1" s="1"/>
  <c r="T16" i="1"/>
  <c r="U16" i="1" s="1"/>
  <c r="T17" i="1"/>
  <c r="U17" i="1" s="1"/>
  <c r="T18" i="1"/>
  <c r="U18" i="1" s="1"/>
  <c r="T19" i="1"/>
  <c r="U19" i="1" s="1"/>
  <c r="T20" i="1"/>
  <c r="U20" i="1" s="1"/>
  <c r="T21" i="1"/>
  <c r="U21" i="1" s="1"/>
  <c r="T22" i="1"/>
  <c r="U22" i="1" s="1"/>
  <c r="T23" i="1"/>
  <c r="U23" i="1" s="1"/>
  <c r="T24" i="1"/>
  <c r="U24" i="1" s="1"/>
  <c r="T25" i="1"/>
  <c r="U25" i="1" s="1"/>
  <c r="T26" i="1"/>
  <c r="U26" i="1" s="1"/>
  <c r="T27" i="1"/>
  <c r="U27" i="1" s="1"/>
  <c r="T28" i="1"/>
  <c r="U28" i="1" s="1"/>
  <c r="T29" i="1"/>
  <c r="U29" i="1" s="1"/>
  <c r="T30" i="1"/>
  <c r="U30" i="1" s="1"/>
  <c r="T31" i="1"/>
  <c r="U31" i="1" s="1"/>
  <c r="T32" i="1"/>
  <c r="U32" i="1" s="1"/>
  <c r="T33" i="1"/>
  <c r="U33" i="1" s="1"/>
  <c r="T34" i="1"/>
  <c r="U34" i="1" s="1"/>
  <c r="T35" i="1"/>
  <c r="U35" i="1" s="1"/>
  <c r="T36" i="1"/>
  <c r="U36" i="1" s="1"/>
  <c r="T37" i="1"/>
  <c r="U37" i="1" s="1"/>
  <c r="T38" i="1"/>
  <c r="U38" i="1" s="1"/>
  <c r="T39" i="1"/>
  <c r="U39" i="1" s="1"/>
  <c r="T40" i="1"/>
  <c r="U40" i="1" s="1"/>
  <c r="T41" i="1"/>
  <c r="U41" i="1" s="1"/>
  <c r="T42" i="1"/>
  <c r="U42" i="1" s="1"/>
  <c r="T43" i="1"/>
  <c r="U43" i="1" s="1"/>
  <c r="T44" i="1"/>
  <c r="U44" i="1" s="1"/>
  <c r="T45" i="1"/>
  <c r="U45" i="1" s="1"/>
  <c r="T46" i="1"/>
  <c r="U46" i="1" s="1"/>
  <c r="T47" i="1"/>
  <c r="U47" i="1" s="1"/>
  <c r="T48" i="1"/>
  <c r="U48" i="1" s="1"/>
  <c r="T49" i="1"/>
  <c r="U49" i="1" s="1"/>
  <c r="T50" i="1"/>
  <c r="U50" i="1" s="1"/>
  <c r="T51" i="1"/>
  <c r="U51" i="1" s="1"/>
  <c r="T52" i="1"/>
  <c r="U52" i="1" s="1"/>
  <c r="T53" i="1"/>
  <c r="U53" i="1" s="1"/>
  <c r="T54" i="1"/>
  <c r="U54" i="1" s="1"/>
  <c r="T55" i="1"/>
  <c r="U55" i="1" s="1"/>
  <c r="T56" i="1"/>
  <c r="U56" i="1" s="1"/>
  <c r="T57" i="1"/>
  <c r="U57" i="1" s="1"/>
  <c r="T58" i="1"/>
  <c r="U58" i="1" s="1"/>
  <c r="T59" i="1"/>
  <c r="U59" i="1" s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2" i="1"/>
  <c r="U2" i="1" s="1"/>
  <c r="L2" i="1"/>
  <c r="L3" i="1"/>
  <c r="L4" i="1"/>
  <c r="L5" i="1"/>
  <c r="L7" i="1"/>
  <c r="L8" i="1"/>
  <c r="L11" i="1"/>
  <c r="L12" i="1"/>
  <c r="L15" i="1"/>
  <c r="L16" i="1"/>
  <c r="L17" i="1"/>
  <c r="L19" i="1"/>
  <c r="L20" i="1"/>
  <c r="L21" i="1"/>
  <c r="L23" i="1"/>
  <c r="L24" i="1"/>
  <c r="L27" i="1"/>
  <c r="L28" i="1"/>
  <c r="L31" i="1"/>
  <c r="L32" i="1"/>
  <c r="L33" i="1"/>
  <c r="L35" i="1"/>
  <c r="L36" i="1"/>
  <c r="L37" i="1"/>
  <c r="L39" i="1"/>
  <c r="L40" i="1"/>
  <c r="L43" i="1"/>
  <c r="L44" i="1"/>
  <c r="L47" i="1"/>
  <c r="L48" i="1"/>
  <c r="L49" i="1"/>
  <c r="L51" i="1"/>
  <c r="L52" i="1"/>
  <c r="L53" i="1"/>
  <c r="L55" i="1"/>
  <c r="L56" i="1"/>
  <c r="L59" i="1"/>
  <c r="L60" i="1"/>
  <c r="L63" i="1"/>
  <c r="L64" i="1"/>
  <c r="L65" i="1"/>
  <c r="L67" i="1"/>
  <c r="L68" i="1"/>
  <c r="L69" i="1"/>
  <c r="L71" i="1"/>
  <c r="L72" i="1"/>
  <c r="L75" i="1"/>
  <c r="L76" i="1"/>
  <c r="L79" i="1"/>
  <c r="L80" i="1"/>
  <c r="L81" i="1"/>
  <c r="L83" i="1"/>
  <c r="L84" i="1"/>
  <c r="L85" i="1"/>
  <c r="L87" i="1"/>
  <c r="L88" i="1"/>
  <c r="L91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2" i="1"/>
  <c r="L92" i="1" l="1"/>
  <c r="V93" i="1"/>
  <c r="L94" i="1"/>
  <c r="V73" i="1"/>
  <c r="V45" i="1"/>
  <c r="L57" i="1"/>
  <c r="L41" i="1"/>
  <c r="L9" i="1"/>
  <c r="V29" i="1"/>
  <c r="L77" i="1"/>
  <c r="L13" i="1"/>
  <c r="V90" i="1"/>
  <c r="V86" i="1"/>
  <c r="V82" i="1"/>
  <c r="V78" i="1"/>
  <c r="V74" i="1"/>
  <c r="V70" i="1"/>
  <c r="V66" i="1"/>
  <c r="V62" i="1"/>
  <c r="V58" i="1"/>
  <c r="V54" i="1"/>
  <c r="V50" i="1"/>
  <c r="V46" i="1"/>
  <c r="V42" i="1"/>
  <c r="V38" i="1"/>
  <c r="V34" i="1"/>
  <c r="V30" i="1"/>
  <c r="V26" i="1"/>
  <c r="V22" i="1"/>
  <c r="V18" i="1"/>
  <c r="V14" i="1"/>
  <c r="V10" i="1"/>
  <c r="V6" i="1"/>
</calcChain>
</file>

<file path=xl/sharedStrings.xml><?xml version="1.0" encoding="utf-8"?>
<sst xmlns="http://schemas.openxmlformats.org/spreadsheetml/2006/main" count="206" uniqueCount="31">
  <si>
    <t>Catalyst</t>
  </si>
  <si>
    <t>Mass Catalyst (g)</t>
  </si>
  <si>
    <t>Mass Diluent (g)</t>
  </si>
  <si>
    <t>Tube ID (cm)</t>
  </si>
  <si>
    <t>Bed Height (cm)</t>
  </si>
  <si>
    <t>Total Flow (mLn/min)</t>
  </si>
  <si>
    <t>Feed % C3H8</t>
  </si>
  <si>
    <t>Feed % O2</t>
  </si>
  <si>
    <t>Conversion</t>
  </si>
  <si>
    <t>Carbon Balance</t>
  </si>
  <si>
    <t>Rate of Propane Consumption (mol/kg-cat/s)</t>
  </si>
  <si>
    <t>Rate of Propane Consumption (L-norm/L/h)</t>
  </si>
  <si>
    <t>hBN</t>
  </si>
  <si>
    <t>T (degC)</t>
  </si>
  <si>
    <t>Olefin Selectivity</t>
  </si>
  <si>
    <t>C2H4 Selectivity</t>
  </si>
  <si>
    <t>C3H6 Selectivity</t>
  </si>
  <si>
    <t>Flow of Propane (mol/s)</t>
  </si>
  <si>
    <t>Thermowell OD (cm)</t>
  </si>
  <si>
    <t>B2O3</t>
  </si>
  <si>
    <t>Empty Tube</t>
  </si>
  <si>
    <t>-</t>
  </si>
  <si>
    <t>Thermowell tip distance within bed (%)</t>
  </si>
  <si>
    <r>
      <t>B2O3</t>
    </r>
    <r>
      <rPr>
        <sz val="11"/>
        <color theme="1"/>
        <rFont val="Calibri"/>
        <family val="2"/>
      </rPr>
      <t>†</t>
    </r>
  </si>
  <si>
    <t>Notes</t>
  </si>
  <si>
    <t>GHSV (L-norm-C3H8/L/h)</t>
  </si>
  <si>
    <t>WHSV (g-C3H8/g-cat/h)</t>
  </si>
  <si>
    <t>V_reactive subtracting thermowell (mL)</t>
  </si>
  <si>
    <t>Diluent is quartz rather than silicon carbide. Thermowell distance in bed is an estimate.</t>
  </si>
  <si>
    <t>250ppm O3</t>
  </si>
  <si>
    <t>250ppm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</si>
</sst>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164" fontId="0" fillId="0" borderId="0" xfId="1" applyNumberFormat="1" applyFont="1" applyAlignment="1">
      <alignment horizontal="center"/>
    </xf>
    <xf numFmtId="0" fontId="2" fillId="0" borderId="0" xfId="0" applyFont="1"/>
    <xf numFmtId="165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24">
    <dxf>
      <numFmt numFmtId="15" formatCode="0.00E+00"/>
      <alignment horizontal="center" vertical="bottom" textRotation="0" wrapText="0" indent="0" justifyLastLine="0" shrinkToFit="0" readingOrder="0"/>
    </dxf>
    <dxf>
      <numFmt numFmtId="15" formatCode="0.00E+00"/>
      <alignment horizontal="center" vertical="bottom" textRotation="0" wrapText="0" indent="0" justifyLastLine="0" shrinkToFit="0" readingOrder="0"/>
    </dxf>
    <dxf>
      <numFmt numFmtId="15" formatCode="0.00E+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center" vertical="bottom" textRotation="0" wrapText="0" indent="0" justifyLastLine="0" shrinkToFit="0" readingOrder="0"/>
    </dxf>
    <dxf>
      <numFmt numFmtId="165" formatCode="0.0"/>
      <alignment horizontal="center" vertical="bottom" textRotation="0" wrapText="0" indent="0" justifyLastLine="0" shrinkToFit="0" readingOrder="0"/>
    </dxf>
    <dxf>
      <numFmt numFmtId="165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814B24F-E06B-44FA-BB7A-ABE3511EBD1B}" name="Table2" displayName="Table2" ref="A1:V100" totalsRowShown="0" headerRowDxfId="23" dataDxfId="22">
  <autoFilter ref="A1:V100" xr:uid="{0814B24F-E06B-44FA-BB7A-ABE3511EBD1B}"/>
  <tableColumns count="22">
    <tableColumn id="1" xr3:uid="{2C489376-815D-4C03-85C8-B745519BDE61}" name="Catalyst" dataDxfId="21"/>
    <tableColumn id="2" xr3:uid="{9B369F7A-0BCE-494F-B875-BE7991B93A20}" name="Mass Catalyst (g)" dataDxfId="20"/>
    <tableColumn id="3" xr3:uid="{7E5E52F2-0A01-472A-A1CF-743068C3153B}" name="Mass Diluent (g)" dataDxfId="19"/>
    <tableColumn id="4" xr3:uid="{8423BA44-A37E-40DF-96F3-E2B1905F7D76}" name="Tube ID (cm)" dataDxfId="18"/>
    <tableColumn id="5" xr3:uid="{2A19CB79-ECCE-499F-AECB-57810918EE3C}" name="Thermowell OD (cm)" dataDxfId="17"/>
    <tableColumn id="6" xr3:uid="{E14A1949-FFC2-49F6-AD1E-E4E81BD55AFE}" name="Thermowell tip distance within bed (%)" dataDxfId="16" dataCellStyle="Percent"/>
    <tableColumn id="7" xr3:uid="{48903781-A31E-486B-95AF-3BE3B0FFFDC8}" name="Bed Height (cm)" dataDxfId="15"/>
    <tableColumn id="8" xr3:uid="{2FA87E87-4EE0-4516-B02A-15119CD53C83}" name="V_reactive subtracting thermowell (mL)" dataDxfId="14">
      <calculatedColumnFormula>Table2[[#This Row],[Bed Height (cm)]]*PI()*Table2[[#This Row],[Tube ID (cm)]]^2/4-Table2[[#This Row],[Bed Height (cm)]]*Table2[[#This Row],[Thermowell tip distance within bed (%)]]*PI()*Table2[[#This Row],[Thermowell OD (cm)]]^2/4</calculatedColumnFormula>
    </tableColumn>
    <tableColumn id="9" xr3:uid="{F975CCE9-4DA0-4AC5-9DFD-BFDB32D91435}" name="T (degC)" dataDxfId="13"/>
    <tableColumn id="10" xr3:uid="{89088F87-0942-4A88-8749-18312B6FC330}" name="Total Flow (mLn/min)" dataDxfId="12"/>
    <tableColumn id="21" xr3:uid="{EB13C806-3CE9-4B23-938A-7982FA492728}" name="WHSV (g-C3H8/g-cat/h)" dataDxfId="11">
      <calculatedColumnFormula>Table2[[#This Row],[Total Flow (mLn/min)]]*0.001/(0.0821*273) * Table2[[#This Row],[Feed % C3H8]] * 44.01 * 60 /B2</calculatedColumnFormula>
    </tableColumn>
    <tableColumn id="22" xr3:uid="{8B885C6F-7E32-4834-8211-83F3E1565410}" name="GHSV (L-norm-C3H8/L/h)" dataDxfId="10">
      <calculatedColumnFormula>Table2[[#This Row],[Total Flow (mLn/min)]]*Table2[[#This Row],[Feed % C3H8]]/Table2[[#This Row],[V_reactive subtracting thermowell (mL)]]*60</calculatedColumnFormula>
    </tableColumn>
    <tableColumn id="11" xr3:uid="{97B1AF97-75A2-4F1F-9966-E7E6A0D31056}" name="Feed % C3H8" dataDxfId="9" dataCellStyle="Percent"/>
    <tableColumn id="12" xr3:uid="{BC27A2AC-7929-48B7-8A68-69BAA2BDF0C3}" name="Feed % O2" dataDxfId="8" dataCellStyle="Percent"/>
    <tableColumn id="13" xr3:uid="{8CFB4711-0F9B-4CBF-9C45-25411857D2E8}" name="Conversion" dataDxfId="7" dataCellStyle="Percent"/>
    <tableColumn id="14" xr3:uid="{DE21319C-FE38-42B6-957A-B5D85189155E}" name="C3H6 Selectivity" dataDxfId="6" dataCellStyle="Percent"/>
    <tableColumn id="15" xr3:uid="{44C19BA3-F438-4F93-ADBE-6E549F8A6DC5}" name="C2H4 Selectivity" dataDxfId="5" dataCellStyle="Percent"/>
    <tableColumn id="16" xr3:uid="{E2686624-393D-438B-8513-9A695A4AB60E}" name="Olefin Selectivity" dataDxfId="4" dataCellStyle="Percent"/>
    <tableColumn id="17" xr3:uid="{3C89AF36-0097-48F6-A072-F9BE3F8A1A24}" name="Carbon Balance" dataDxfId="3" dataCellStyle="Percent"/>
    <tableColumn id="18" xr3:uid="{2D073690-31FA-4E3F-B017-F238202CD237}" name="Flow of Propane (mol/s)" dataDxfId="2">
      <calculatedColumnFormula>Table2[[#This Row],[Total Flow (mLn/min)]]*0.001/(0.0821*273) * Table2[[#This Row],[Feed % C3H8]] / 60</calculatedColumnFormula>
    </tableColumn>
    <tableColumn id="19" xr3:uid="{55917826-3313-4AB0-ADA8-20535800642A}" name="Rate of Propane Consumption (mol/kg-cat/s)" dataDxfId="1">
      <calculatedColumnFormula>Table2[[#This Row],[Flow of Propane (mol/s)]]*Table2[[#This Row],[Conversion]]/(Table2[[#This Row],[Mass Catalyst (g)]]*0.001)</calculatedColumnFormula>
    </tableColumn>
    <tableColumn id="20" xr3:uid="{83B19B7B-6842-46AD-A1F7-3A58A4B68E37}" name="Rate of Propane Consumption (L-norm/L/h)" dataDxfId="0">
      <calculatedColumnFormula>Table2[[#This Row],[Total Flow (mLn/min)]]*Table2[[#This Row],[Feed % C3H8]]*Table2[[#This Row],[Conversion]]/Table2[[#This Row],[V_reactive subtracting thermowell (mL)]] * 60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68E1D-F68C-4637-8535-B2BF94C9994F}">
  <dimension ref="A1:V103"/>
  <sheetViews>
    <sheetView tabSelected="1" workbookViewId="0">
      <selection activeCell="G103" sqref="G103"/>
    </sheetView>
  </sheetViews>
  <sheetFormatPr defaultRowHeight="15" x14ac:dyDescent="0.25"/>
  <cols>
    <col min="1" max="1" width="11.42578125" bestFit="1" customWidth="1"/>
    <col min="2" max="2" width="18" customWidth="1"/>
    <col min="3" max="3" width="17.5703125" customWidth="1"/>
    <col min="4" max="4" width="14.28515625" customWidth="1"/>
    <col min="5" max="5" width="21.42578125" customWidth="1"/>
    <col min="6" max="6" width="38" customWidth="1"/>
    <col min="7" max="7" width="17.28515625" customWidth="1"/>
    <col min="8" max="8" width="36.42578125" customWidth="1"/>
    <col min="9" max="9" width="15.28515625" customWidth="1"/>
    <col min="10" max="11" width="22.140625" customWidth="1"/>
    <col min="12" max="12" width="28" bestFit="1" customWidth="1"/>
    <col min="13" max="13" width="14.42578125" customWidth="1"/>
    <col min="14" max="14" width="12.42578125" customWidth="1"/>
    <col min="15" max="15" width="13.140625" customWidth="1"/>
    <col min="16" max="17" width="17.28515625" customWidth="1"/>
    <col min="18" max="18" width="18.42578125" customWidth="1"/>
    <col min="19" max="19" width="16.7109375" customWidth="1"/>
    <col min="20" max="20" width="24.5703125" customWidth="1"/>
    <col min="21" max="21" width="42.7109375" customWidth="1"/>
    <col min="22" max="22" width="41.4257812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18</v>
      </c>
      <c r="F1" s="1" t="s">
        <v>22</v>
      </c>
      <c r="G1" s="1" t="s">
        <v>4</v>
      </c>
      <c r="H1" s="1" t="s">
        <v>27</v>
      </c>
      <c r="I1" s="1" t="s">
        <v>13</v>
      </c>
      <c r="J1" s="1" t="s">
        <v>5</v>
      </c>
      <c r="K1" s="1" t="s">
        <v>26</v>
      </c>
      <c r="L1" s="1" t="s">
        <v>25</v>
      </c>
      <c r="M1" s="1" t="s">
        <v>6</v>
      </c>
      <c r="N1" s="1" t="s">
        <v>7</v>
      </c>
      <c r="O1" s="1" t="s">
        <v>8</v>
      </c>
      <c r="P1" s="1" t="s">
        <v>16</v>
      </c>
      <c r="Q1" s="1" t="s">
        <v>15</v>
      </c>
      <c r="R1" s="1" t="s">
        <v>14</v>
      </c>
      <c r="S1" s="1" t="s">
        <v>9</v>
      </c>
      <c r="T1" s="1" t="s">
        <v>17</v>
      </c>
      <c r="U1" s="1" t="s">
        <v>10</v>
      </c>
      <c r="V1" s="1" t="s">
        <v>11</v>
      </c>
    </row>
    <row r="2" spans="1:22" x14ac:dyDescent="0.25">
      <c r="A2" s="1" t="s">
        <v>12</v>
      </c>
      <c r="B2" s="1">
        <v>0.1003</v>
      </c>
      <c r="C2" s="1">
        <v>0.50009999999999999</v>
      </c>
      <c r="D2" s="1">
        <v>0.7</v>
      </c>
      <c r="E2" s="1">
        <v>0.3</v>
      </c>
      <c r="F2" s="2">
        <v>0.75</v>
      </c>
      <c r="G2" s="1">
        <v>2</v>
      </c>
      <c r="H2" s="5">
        <f>Table2[[#This Row],[Bed Height (cm)]]*PI()*Table2[[#This Row],[Tube ID (cm)]]^2/4-Table2[[#This Row],[Bed Height (cm)]]*Table2[[#This Row],[Thermowell tip distance within bed (%)]]*PI()*Table2[[#This Row],[Thermowell OD (cm)]]^2/4</f>
        <v>0.66366144807084371</v>
      </c>
      <c r="I2" s="1">
        <v>550</v>
      </c>
      <c r="J2" s="1">
        <v>25</v>
      </c>
      <c r="K2" s="5">
        <f>Table2[[#This Row],[Total Flow (mLn/min)]]*0.001/(0.0821*273) * Table2[[#This Row],[Feed % C3H8]] * 44.01 * 60 /B2</f>
        <v>8.8096193810718919</v>
      </c>
      <c r="L2" s="5">
        <f>Table2[[#This Row],[Total Flow (mLn/min)]]*Table2[[#This Row],[Feed % C3H8]]/Table2[[#This Row],[V_reactive subtracting thermowell (mL)]]*60</f>
        <v>678.05656228499799</v>
      </c>
      <c r="M2" s="3">
        <v>0.3</v>
      </c>
      <c r="N2" s="3">
        <v>0.15</v>
      </c>
      <c r="O2" s="3">
        <v>0.25345069411334498</v>
      </c>
      <c r="P2" s="3">
        <v>0.52860373953241346</v>
      </c>
      <c r="Q2" s="3">
        <v>0.18337398472070626</v>
      </c>
      <c r="R2" s="3">
        <v>0.71197772425311967</v>
      </c>
      <c r="S2" s="3">
        <v>0.99157068846685481</v>
      </c>
      <c r="T2" s="6">
        <f>Table2[[#This Row],[Total Flow (mLn/min)]]*0.001/(0.0821*273) * Table2[[#This Row],[Feed % C3H8]] / 60</f>
        <v>5.5770457719300585E-6</v>
      </c>
      <c r="U2" s="6">
        <f>Table2[[#This Row],[Flow of Propane (mol/s)]]*Table2[[#This Row],[Conversion]]/(Table2[[#This Row],[Mass Catalyst (g)]]*0.001)</f>
        <v>1.4092782871361606E-2</v>
      </c>
      <c r="V2" s="6">
        <f>Table2[[#This Row],[Total Flow (mLn/min)]]*Table2[[#This Row],[Feed % C3H8]]*Table2[[#This Row],[Conversion]]/Table2[[#This Row],[V_reactive subtracting thermowell (mL)]] * 60</f>
        <v>171.85390635924128</v>
      </c>
    </row>
    <row r="3" spans="1:22" x14ac:dyDescent="0.25">
      <c r="A3" s="1" t="s">
        <v>12</v>
      </c>
      <c r="B3" s="1">
        <v>0.1003</v>
      </c>
      <c r="C3" s="1">
        <v>0.50009999999999999</v>
      </c>
      <c r="D3" s="1">
        <v>0.7</v>
      </c>
      <c r="E3" s="1">
        <v>0.3</v>
      </c>
      <c r="F3" s="2">
        <v>0.75</v>
      </c>
      <c r="G3" s="1">
        <v>2</v>
      </c>
      <c r="H3" s="5">
        <f>Table2[[#This Row],[Bed Height (cm)]]*PI()*Table2[[#This Row],[Tube ID (cm)]]^2/4-Table2[[#This Row],[Bed Height (cm)]]*Table2[[#This Row],[Thermowell tip distance within bed (%)]]*PI()*Table2[[#This Row],[Thermowell OD (cm)]]^2/4</f>
        <v>0.66366144807084371</v>
      </c>
      <c r="I3" s="1">
        <v>550</v>
      </c>
      <c r="J3" s="1">
        <v>30</v>
      </c>
      <c r="K3" s="5">
        <f>Table2[[#This Row],[Total Flow (mLn/min)]]*0.001/(0.0821*273) * Table2[[#This Row],[Feed % C3H8]] * 44.01 * 60 /B3</f>
        <v>10.571543257286269</v>
      </c>
      <c r="L3" s="5">
        <f>Table2[[#This Row],[Total Flow (mLn/min)]]*Table2[[#This Row],[Feed % C3H8]]/Table2[[#This Row],[V_reactive subtracting thermowell (mL)]]*60</f>
        <v>813.66787474199759</v>
      </c>
      <c r="M3" s="3">
        <v>0.3</v>
      </c>
      <c r="N3" s="3">
        <v>0.15</v>
      </c>
      <c r="O3" s="3">
        <v>0.21658783349524419</v>
      </c>
      <c r="P3" s="3">
        <v>0.5592479938138194</v>
      </c>
      <c r="Q3" s="3">
        <v>0.17495653884425214</v>
      </c>
      <c r="R3" s="3">
        <v>0.7342045326580714</v>
      </c>
      <c r="S3" s="3">
        <v>1.00008909832964</v>
      </c>
      <c r="T3" s="6">
        <f>Table2[[#This Row],[Total Flow (mLn/min)]]*0.001/(0.0821*273) * Table2[[#This Row],[Feed % C3H8]] / 60</f>
        <v>6.6924549263160696E-6</v>
      </c>
      <c r="U3" s="6">
        <f>Table2[[#This Row],[Flow of Propane (mol/s)]]*Table2[[#This Row],[Conversion]]/(Table2[[#This Row],[Mass Catalyst (g)]]*0.001)</f>
        <v>1.4451688068348671E-2</v>
      </c>
      <c r="V3" s="6">
        <f>Table2[[#This Row],[Total Flow (mLn/min)]]*Table2[[#This Row],[Feed % C3H8]]*Table2[[#This Row],[Conversion]]/Table2[[#This Row],[V_reactive subtracting thermowell (mL)]] * 60</f>
        <v>176.23056217504899</v>
      </c>
    </row>
    <row r="4" spans="1:22" x14ac:dyDescent="0.25">
      <c r="A4" s="1" t="s">
        <v>12</v>
      </c>
      <c r="B4" s="1">
        <v>0.1003</v>
      </c>
      <c r="C4" s="1">
        <v>0.50009999999999999</v>
      </c>
      <c r="D4" s="1">
        <v>0.7</v>
      </c>
      <c r="E4" s="1">
        <v>0.3</v>
      </c>
      <c r="F4" s="2">
        <v>0.75</v>
      </c>
      <c r="G4" s="1">
        <v>2</v>
      </c>
      <c r="H4" s="5">
        <f>Table2[[#This Row],[Bed Height (cm)]]*PI()*Table2[[#This Row],[Tube ID (cm)]]^2/4-Table2[[#This Row],[Bed Height (cm)]]*Table2[[#This Row],[Thermowell tip distance within bed (%)]]*PI()*Table2[[#This Row],[Thermowell OD (cm)]]^2/4</f>
        <v>0.66366144807084371</v>
      </c>
      <c r="I4" s="1">
        <v>550</v>
      </c>
      <c r="J4" s="1">
        <v>40</v>
      </c>
      <c r="K4" s="5">
        <f>Table2[[#This Row],[Total Flow (mLn/min)]]*0.001/(0.0821*273) * Table2[[#This Row],[Feed % C3H8]] * 44.01 * 60 /B4</f>
        <v>14.095391009715028</v>
      </c>
      <c r="L4" s="5">
        <f>Table2[[#This Row],[Total Flow (mLn/min)]]*Table2[[#This Row],[Feed % C3H8]]/Table2[[#This Row],[V_reactive subtracting thermowell (mL)]]*60</f>
        <v>1084.8904996559968</v>
      </c>
      <c r="M4" s="3">
        <v>0.3</v>
      </c>
      <c r="N4" s="3">
        <v>0.15</v>
      </c>
      <c r="O4" s="3">
        <v>0.15142089798482408</v>
      </c>
      <c r="P4" s="3">
        <v>0.60843730984646605</v>
      </c>
      <c r="Q4" s="3">
        <v>0.16178053064792386</v>
      </c>
      <c r="R4" s="3">
        <v>0.7702178404943899</v>
      </c>
      <c r="S4" s="3">
        <v>1.0051771644425942</v>
      </c>
      <c r="T4" s="6">
        <f>Table2[[#This Row],[Total Flow (mLn/min)]]*0.001/(0.0821*273) * Table2[[#This Row],[Feed % C3H8]] / 60</f>
        <v>8.923273235088095E-6</v>
      </c>
      <c r="U4" s="6">
        <f>Table2[[#This Row],[Flow of Propane (mol/s)]]*Table2[[#This Row],[Conversion]]/(Table2[[#This Row],[Mass Catalyst (g)]]*0.001)</f>
        <v>1.3471286602402649E-2</v>
      </c>
      <c r="V4" s="6">
        <f>Table2[[#This Row],[Total Flow (mLn/min)]]*Table2[[#This Row],[Feed % C3H8]]*Table2[[#This Row],[Conversion]]/Table2[[#This Row],[V_reactive subtracting thermowell (mL)]] * 60</f>
        <v>164.27509367311552</v>
      </c>
    </row>
    <row r="5" spans="1:22" x14ac:dyDescent="0.25">
      <c r="A5" s="1" t="s">
        <v>12</v>
      </c>
      <c r="B5" s="1">
        <v>0.1003</v>
      </c>
      <c r="C5" s="1">
        <v>0.50009999999999999</v>
      </c>
      <c r="D5" s="1">
        <v>0.7</v>
      </c>
      <c r="E5" s="1">
        <v>0.3</v>
      </c>
      <c r="F5" s="2">
        <v>0.75</v>
      </c>
      <c r="G5" s="1">
        <v>2</v>
      </c>
      <c r="H5" s="5">
        <f>Table2[[#This Row],[Bed Height (cm)]]*PI()*Table2[[#This Row],[Tube ID (cm)]]^2/4-Table2[[#This Row],[Bed Height (cm)]]*Table2[[#This Row],[Thermowell tip distance within bed (%)]]*PI()*Table2[[#This Row],[Thermowell OD (cm)]]^2/4</f>
        <v>0.66366144807084371</v>
      </c>
      <c r="I5" s="1">
        <v>550</v>
      </c>
      <c r="J5" s="1">
        <v>60</v>
      </c>
      <c r="K5" s="5">
        <f>Table2[[#This Row],[Total Flow (mLn/min)]]*0.001/(0.0821*273) * Table2[[#This Row],[Feed % C3H8]] * 44.01 * 60 /B5</f>
        <v>21.143086514572538</v>
      </c>
      <c r="L5" s="5">
        <f>Table2[[#This Row],[Total Flow (mLn/min)]]*Table2[[#This Row],[Feed % C3H8]]/Table2[[#This Row],[V_reactive subtracting thermowell (mL)]]*60</f>
        <v>1627.3357494839952</v>
      </c>
      <c r="M5" s="3">
        <v>0.3</v>
      </c>
      <c r="N5" s="3">
        <v>0.15</v>
      </c>
      <c r="O5" s="3">
        <v>9.6678396362741614E-2</v>
      </c>
      <c r="P5" s="3">
        <v>0.65651122647814286</v>
      </c>
      <c r="Q5" s="3">
        <v>0.1515831993238316</v>
      </c>
      <c r="R5" s="3">
        <v>0.80809442580197444</v>
      </c>
      <c r="S5" s="3">
        <v>1.0064049667926078</v>
      </c>
      <c r="T5" s="6">
        <f>Table2[[#This Row],[Total Flow (mLn/min)]]*0.001/(0.0821*273) * Table2[[#This Row],[Feed % C3H8]] / 60</f>
        <v>1.3384909852632139E-5</v>
      </c>
      <c r="U5" s="6">
        <f>Table2[[#This Row],[Flow of Propane (mol/s)]]*Table2[[#This Row],[Conversion]]/(Table2[[#This Row],[Mass Catalyst (g)]]*0.001)</f>
        <v>1.2901611366025276E-2</v>
      </c>
      <c r="V5" s="6">
        <f>Table2[[#This Row],[Total Flow (mLn/min)]]*Table2[[#This Row],[Feed % C3H8]]*Table2[[#This Row],[Conversion]]/Table2[[#This Row],[V_reactive subtracting thermowell (mL)]] * 60</f>
        <v>157.32821060387286</v>
      </c>
    </row>
    <row r="6" spans="1:22" x14ac:dyDescent="0.25">
      <c r="A6" s="1" t="s">
        <v>12</v>
      </c>
      <c r="B6" s="1">
        <v>0.1003</v>
      </c>
      <c r="C6" s="1">
        <v>0.50009999999999999</v>
      </c>
      <c r="D6" s="1">
        <v>0.7</v>
      </c>
      <c r="E6" s="1">
        <v>0.3</v>
      </c>
      <c r="F6" s="2">
        <v>0.75</v>
      </c>
      <c r="G6" s="1">
        <v>2</v>
      </c>
      <c r="H6" s="5">
        <f>Table2[[#This Row],[Bed Height (cm)]]*PI()*Table2[[#This Row],[Tube ID (cm)]]^2/4-Table2[[#This Row],[Bed Height (cm)]]*Table2[[#This Row],[Thermowell tip distance within bed (%)]]*PI()*Table2[[#This Row],[Thermowell OD (cm)]]^2/4</f>
        <v>0.66366144807084371</v>
      </c>
      <c r="I6" s="1">
        <v>550</v>
      </c>
      <c r="J6" s="1">
        <v>70</v>
      </c>
      <c r="K6" s="5">
        <f>Table2[[#This Row],[Total Flow (mLn/min)]]*0.001/(0.0821*273) * Table2[[#This Row],[Feed % C3H8]] * 44.01 * 60 /B6</f>
        <v>24.666934267001299</v>
      </c>
      <c r="L6" s="5">
        <f>Table2[[#This Row],[Total Flow (mLn/min)]]*Table2[[#This Row],[Feed % C3H8]]/Table2[[#This Row],[V_reactive subtracting thermowell (mL)]]*60</f>
        <v>1898.5583743979944</v>
      </c>
      <c r="M6" s="3">
        <v>0.3</v>
      </c>
      <c r="N6" s="3">
        <v>0.15</v>
      </c>
      <c r="O6" s="3">
        <v>8.2654301057134436E-2</v>
      </c>
      <c r="P6" s="3">
        <v>0.66917443933274179</v>
      </c>
      <c r="Q6" s="3">
        <v>0.14966009551436946</v>
      </c>
      <c r="R6" s="3">
        <v>0.81883453484711122</v>
      </c>
      <c r="S6" s="3">
        <v>1.0015462628966476</v>
      </c>
      <c r="T6" s="6">
        <f>Table2[[#This Row],[Total Flow (mLn/min)]]*0.001/(0.0821*273) * Table2[[#This Row],[Feed % C3H8]] / 60</f>
        <v>1.5615728161404165E-5</v>
      </c>
      <c r="U6" s="6">
        <f>Table2[[#This Row],[Flow of Propane (mol/s)]]*Table2[[#This Row],[Conversion]]/(Table2[[#This Row],[Mass Catalyst (g)]]*0.001)</f>
        <v>1.286846557008048E-2</v>
      </c>
      <c r="V6" s="6">
        <f>Table2[[#This Row],[Total Flow (mLn/min)]]*Table2[[#This Row],[Feed % C3H8]]*Table2[[#This Row],[Conversion]]/Table2[[#This Row],[V_reactive subtracting thermowell (mL)]] * 60</f>
        <v>156.92401545203558</v>
      </c>
    </row>
    <row r="7" spans="1:22" x14ac:dyDescent="0.25">
      <c r="A7" s="1" t="s">
        <v>12</v>
      </c>
      <c r="B7" s="1">
        <v>0.1003</v>
      </c>
      <c r="C7" s="1">
        <v>0.50009999999999999</v>
      </c>
      <c r="D7" s="1">
        <v>0.7</v>
      </c>
      <c r="E7" s="1">
        <v>0.3</v>
      </c>
      <c r="F7" s="2">
        <v>0.75</v>
      </c>
      <c r="G7" s="1">
        <v>2</v>
      </c>
      <c r="H7" s="5">
        <f>Table2[[#This Row],[Bed Height (cm)]]*PI()*Table2[[#This Row],[Tube ID (cm)]]^2/4-Table2[[#This Row],[Bed Height (cm)]]*Table2[[#This Row],[Thermowell tip distance within bed (%)]]*PI()*Table2[[#This Row],[Thermowell OD (cm)]]^2/4</f>
        <v>0.66366144807084371</v>
      </c>
      <c r="I7" s="1">
        <v>550</v>
      </c>
      <c r="J7" s="1">
        <v>80</v>
      </c>
      <c r="K7" s="5">
        <f>Table2[[#This Row],[Total Flow (mLn/min)]]*0.001/(0.0821*273) * Table2[[#This Row],[Feed % C3H8]] * 44.01 * 60 /B7</f>
        <v>28.190782019430056</v>
      </c>
      <c r="L7" s="5">
        <f>Table2[[#This Row],[Total Flow (mLn/min)]]*Table2[[#This Row],[Feed % C3H8]]/Table2[[#This Row],[V_reactive subtracting thermowell (mL)]]*60</f>
        <v>2169.7809993119936</v>
      </c>
      <c r="M7" s="3">
        <v>0.3</v>
      </c>
      <c r="N7" s="3">
        <v>0.15</v>
      </c>
      <c r="O7" s="3">
        <v>6.6457287688574937E-2</v>
      </c>
      <c r="P7" s="3">
        <v>0.68364326377739015</v>
      </c>
      <c r="Q7" s="3">
        <v>0.14644569504561933</v>
      </c>
      <c r="R7" s="3">
        <v>0.83008895882300959</v>
      </c>
      <c r="S7" s="3">
        <v>1.0067873166073573</v>
      </c>
      <c r="T7" s="6">
        <f>Table2[[#This Row],[Total Flow (mLn/min)]]*0.001/(0.0821*273) * Table2[[#This Row],[Feed % C3H8]] / 60</f>
        <v>1.784654647017619E-5</v>
      </c>
      <c r="U7" s="6">
        <f>Table2[[#This Row],[Flow of Propane (mol/s)]]*Table2[[#This Row],[Conversion]]/(Table2[[#This Row],[Mass Catalyst (g)]]*0.001)</f>
        <v>1.182485616167518E-2</v>
      </c>
      <c r="V7" s="6">
        <f>Table2[[#This Row],[Total Flow (mLn/min)]]*Table2[[#This Row],[Feed % C3H8]]*Table2[[#This Row],[Conversion]]/Table2[[#This Row],[V_reactive subtracting thermowell (mL)]] * 60</f>
        <v>144.19776009248076</v>
      </c>
    </row>
    <row r="8" spans="1:22" x14ac:dyDescent="0.25">
      <c r="A8" s="1" t="s">
        <v>12</v>
      </c>
      <c r="B8" s="1">
        <v>0.1003</v>
      </c>
      <c r="C8" s="1">
        <v>0.50009999999999999</v>
      </c>
      <c r="D8" s="1">
        <v>0.7</v>
      </c>
      <c r="E8" s="1">
        <v>0.3</v>
      </c>
      <c r="F8" s="2">
        <v>0.75</v>
      </c>
      <c r="G8" s="1">
        <v>2</v>
      </c>
      <c r="H8" s="5">
        <f>Table2[[#This Row],[Bed Height (cm)]]*PI()*Table2[[#This Row],[Tube ID (cm)]]^2/4-Table2[[#This Row],[Bed Height (cm)]]*Table2[[#This Row],[Thermowell tip distance within bed (%)]]*PI()*Table2[[#This Row],[Thermowell OD (cm)]]^2/4</f>
        <v>0.66366144807084371</v>
      </c>
      <c r="I8" s="1">
        <v>530</v>
      </c>
      <c r="J8" s="1">
        <v>25</v>
      </c>
      <c r="K8" s="5">
        <f>Table2[[#This Row],[Total Flow (mLn/min)]]*0.001/(0.0821*273) * Table2[[#This Row],[Feed % C3H8]] * 44.01 * 60 /B8</f>
        <v>8.8096193810718919</v>
      </c>
      <c r="L8" s="5">
        <f>Table2[[#This Row],[Total Flow (mLn/min)]]*Table2[[#This Row],[Feed % C3H8]]/Table2[[#This Row],[V_reactive subtracting thermowell (mL)]]*60</f>
        <v>678.05656228499799</v>
      </c>
      <c r="M8" s="3">
        <v>0.3</v>
      </c>
      <c r="N8" s="3">
        <v>0.15</v>
      </c>
      <c r="O8" s="3">
        <v>0.14957038650948679</v>
      </c>
      <c r="P8" s="3">
        <v>0.6273636742396046</v>
      </c>
      <c r="Q8" s="3">
        <v>0.13127616139379195</v>
      </c>
      <c r="R8" s="3">
        <v>0.75863983563339654</v>
      </c>
      <c r="S8" s="3">
        <v>0.99460879732388341</v>
      </c>
      <c r="T8" s="6">
        <f>Table2[[#This Row],[Total Flow (mLn/min)]]*0.001/(0.0821*273) * Table2[[#This Row],[Feed % C3H8]] / 60</f>
        <v>5.5770457719300585E-6</v>
      </c>
      <c r="U8" s="6">
        <f>Table2[[#This Row],[Flow of Propane (mol/s)]]*Table2[[#This Row],[Conversion]]/(Table2[[#This Row],[Mass Catalyst (g)]]*0.001)</f>
        <v>8.3166589400665795E-3</v>
      </c>
      <c r="V8" s="6">
        <f>Table2[[#This Row],[Total Flow (mLn/min)]]*Table2[[#This Row],[Feed % C3H8]]*Table2[[#This Row],[Conversion]]/Table2[[#This Row],[V_reactive subtracting thermowell (mL)]] * 60</f>
        <v>101.41718209626104</v>
      </c>
    </row>
    <row r="9" spans="1:22" x14ac:dyDescent="0.25">
      <c r="A9" s="1" t="s">
        <v>12</v>
      </c>
      <c r="B9" s="1">
        <v>0.1003</v>
      </c>
      <c r="C9" s="1">
        <v>0.50009999999999999</v>
      </c>
      <c r="D9" s="1">
        <v>0.7</v>
      </c>
      <c r="E9" s="1">
        <v>0.3</v>
      </c>
      <c r="F9" s="2">
        <v>0.75</v>
      </c>
      <c r="G9" s="1">
        <v>2</v>
      </c>
      <c r="H9" s="5">
        <f>Table2[[#This Row],[Bed Height (cm)]]*PI()*Table2[[#This Row],[Tube ID (cm)]]^2/4-Table2[[#This Row],[Bed Height (cm)]]*Table2[[#This Row],[Thermowell tip distance within bed (%)]]*PI()*Table2[[#This Row],[Thermowell OD (cm)]]^2/4</f>
        <v>0.66366144807084371</v>
      </c>
      <c r="I9" s="1">
        <v>530</v>
      </c>
      <c r="J9" s="1">
        <v>40</v>
      </c>
      <c r="K9" s="5">
        <f>Table2[[#This Row],[Total Flow (mLn/min)]]*0.001/(0.0821*273) * Table2[[#This Row],[Feed % C3H8]] * 44.01 * 60 /B9</f>
        <v>14.095391009715028</v>
      </c>
      <c r="L9" s="5">
        <f>Table2[[#This Row],[Total Flow (mLn/min)]]*Table2[[#This Row],[Feed % C3H8]]/Table2[[#This Row],[V_reactive subtracting thermowell (mL)]]*60</f>
        <v>1084.8904996559968</v>
      </c>
      <c r="M9" s="3">
        <v>0.3</v>
      </c>
      <c r="N9" s="3">
        <v>0.15</v>
      </c>
      <c r="O9" s="3">
        <v>9.095357530434961E-2</v>
      </c>
      <c r="P9" s="3">
        <v>0.68216843796102733</v>
      </c>
      <c r="Q9" s="3">
        <v>0.12033766330652605</v>
      </c>
      <c r="R9" s="3">
        <v>0.8025061012675534</v>
      </c>
      <c r="S9" s="3">
        <v>1.0017678632267968</v>
      </c>
      <c r="T9" s="6">
        <f>Table2[[#This Row],[Total Flow (mLn/min)]]*0.001/(0.0821*273) * Table2[[#This Row],[Feed % C3H8]] / 60</f>
        <v>8.923273235088095E-6</v>
      </c>
      <c r="U9" s="6">
        <f>Table2[[#This Row],[Flow of Propane (mol/s)]]*Table2[[#This Row],[Conversion]]/(Table2[[#This Row],[Mass Catalyst (g)]]*0.001)</f>
        <v>8.0917607592110915E-3</v>
      </c>
      <c r="V9" s="6">
        <f>Table2[[#This Row],[Total Flow (mLn/min)]]*Table2[[#This Row],[Feed % C3H8]]*Table2[[#This Row],[Conversion]]/Table2[[#This Row],[V_reactive subtracting thermowell (mL)]] * 60</f>
        <v>98.674669757435183</v>
      </c>
    </row>
    <row r="10" spans="1:22" x14ac:dyDescent="0.25">
      <c r="A10" s="1" t="s">
        <v>12</v>
      </c>
      <c r="B10" s="1">
        <v>0.1003</v>
      </c>
      <c r="C10" s="1">
        <v>0.50009999999999999</v>
      </c>
      <c r="D10" s="1">
        <v>0.7</v>
      </c>
      <c r="E10" s="1">
        <v>0.3</v>
      </c>
      <c r="F10" s="2">
        <v>0.75</v>
      </c>
      <c r="G10" s="1">
        <v>2</v>
      </c>
      <c r="H10" s="5">
        <f>Table2[[#This Row],[Bed Height (cm)]]*PI()*Table2[[#This Row],[Tube ID (cm)]]^2/4-Table2[[#This Row],[Bed Height (cm)]]*Table2[[#This Row],[Thermowell tip distance within bed (%)]]*PI()*Table2[[#This Row],[Thermowell OD (cm)]]^2/4</f>
        <v>0.66366144807084371</v>
      </c>
      <c r="I10" s="1">
        <v>530</v>
      </c>
      <c r="J10" s="1">
        <v>50</v>
      </c>
      <c r="K10" s="5">
        <f>Table2[[#This Row],[Total Flow (mLn/min)]]*0.001/(0.0821*273) * Table2[[#This Row],[Feed % C3H8]] * 44.01 * 60 /B10</f>
        <v>17.619238762143784</v>
      </c>
      <c r="L10" s="5">
        <f>Table2[[#This Row],[Total Flow (mLn/min)]]*Table2[[#This Row],[Feed % C3H8]]/Table2[[#This Row],[V_reactive subtracting thermowell (mL)]]*60</f>
        <v>1356.113124569996</v>
      </c>
      <c r="M10" s="3">
        <v>0.3</v>
      </c>
      <c r="N10" s="3">
        <v>0.15</v>
      </c>
      <c r="O10" s="3">
        <v>6.9750045968102317E-2</v>
      </c>
      <c r="P10" s="3">
        <v>0.70387605269813625</v>
      </c>
      <c r="Q10" s="3">
        <v>0.1166606556026412</v>
      </c>
      <c r="R10" s="3">
        <v>0.82053670830077741</v>
      </c>
      <c r="S10" s="3">
        <v>1.0025011670206736</v>
      </c>
      <c r="T10" s="6">
        <f>Table2[[#This Row],[Total Flow (mLn/min)]]*0.001/(0.0821*273) * Table2[[#This Row],[Feed % C3H8]] / 60</f>
        <v>1.1154091543860117E-5</v>
      </c>
      <c r="U10" s="6">
        <f>Table2[[#This Row],[Flow of Propane (mol/s)]]*Table2[[#This Row],[Conversion]]/(Table2[[#This Row],[Mass Catalyst (g)]]*0.001)</f>
        <v>7.7567138376536835E-3</v>
      </c>
      <c r="V10" s="6">
        <f>Table2[[#This Row],[Total Flow (mLn/min)]]*Table2[[#This Row],[Feed % C3H8]]*Table2[[#This Row],[Conversion]]/Table2[[#This Row],[V_reactive subtracting thermowell (mL)]] * 60</f>
        <v>94.588952776704076</v>
      </c>
    </row>
    <row r="11" spans="1:22" x14ac:dyDescent="0.25">
      <c r="A11" s="1" t="s">
        <v>12</v>
      </c>
      <c r="B11" s="1">
        <v>0.1003</v>
      </c>
      <c r="C11" s="1">
        <v>0.50009999999999999</v>
      </c>
      <c r="D11" s="1">
        <v>0.7</v>
      </c>
      <c r="E11" s="1">
        <v>0.3</v>
      </c>
      <c r="F11" s="2">
        <v>0.75</v>
      </c>
      <c r="G11" s="1">
        <v>2</v>
      </c>
      <c r="H11" s="5">
        <f>Table2[[#This Row],[Bed Height (cm)]]*PI()*Table2[[#This Row],[Tube ID (cm)]]^2/4-Table2[[#This Row],[Bed Height (cm)]]*Table2[[#This Row],[Thermowell tip distance within bed (%)]]*PI()*Table2[[#This Row],[Thermowell OD (cm)]]^2/4</f>
        <v>0.66366144807084371</v>
      </c>
      <c r="I11" s="1">
        <v>530</v>
      </c>
      <c r="J11" s="1">
        <v>60</v>
      </c>
      <c r="K11" s="5">
        <f>Table2[[#This Row],[Total Flow (mLn/min)]]*0.001/(0.0821*273) * Table2[[#This Row],[Feed % C3H8]] * 44.01 * 60 /B11</f>
        <v>21.143086514572538</v>
      </c>
      <c r="L11" s="5">
        <f>Table2[[#This Row],[Total Flow (mLn/min)]]*Table2[[#This Row],[Feed % C3H8]]/Table2[[#This Row],[V_reactive subtracting thermowell (mL)]]*60</f>
        <v>1627.3357494839952</v>
      </c>
      <c r="M11" s="3">
        <v>0.3</v>
      </c>
      <c r="N11" s="3">
        <v>0.15</v>
      </c>
      <c r="O11" s="3">
        <v>5.7804904311147515E-2</v>
      </c>
      <c r="P11" s="3">
        <v>0.71623241516017422</v>
      </c>
      <c r="Q11" s="3">
        <v>0.11424939950189184</v>
      </c>
      <c r="R11" s="3">
        <v>0.83048181466206605</v>
      </c>
      <c r="S11" s="3">
        <v>0.99539151190780928</v>
      </c>
      <c r="T11" s="6">
        <f>Table2[[#This Row],[Total Flow (mLn/min)]]*0.001/(0.0821*273) * Table2[[#This Row],[Feed % C3H8]] / 60</f>
        <v>1.3384909852632139E-5</v>
      </c>
      <c r="U11" s="6">
        <f>Table2[[#This Row],[Flow of Propane (mol/s)]]*Table2[[#This Row],[Conversion]]/(Table2[[#This Row],[Mass Catalyst (g)]]*0.001)</f>
        <v>7.7139923553812204E-3</v>
      </c>
      <c r="V11" s="6">
        <f>Table2[[#This Row],[Total Flow (mLn/min)]]*Table2[[#This Row],[Feed % C3H8]]*Table2[[#This Row],[Conversion]]/Table2[[#This Row],[V_reactive subtracting thermowell (mL)]] * 60</f>
        <v>94.067987281031861</v>
      </c>
    </row>
    <row r="12" spans="1:22" x14ac:dyDescent="0.25">
      <c r="A12" s="1" t="s">
        <v>12</v>
      </c>
      <c r="B12" s="1">
        <v>0.1003</v>
      </c>
      <c r="C12" s="1">
        <v>0.50009999999999999</v>
      </c>
      <c r="D12" s="1">
        <v>0.7</v>
      </c>
      <c r="E12" s="1">
        <v>0.3</v>
      </c>
      <c r="F12" s="2">
        <v>0.75</v>
      </c>
      <c r="G12" s="1">
        <v>2</v>
      </c>
      <c r="H12" s="5">
        <f>Table2[[#This Row],[Bed Height (cm)]]*PI()*Table2[[#This Row],[Tube ID (cm)]]^2/4-Table2[[#This Row],[Bed Height (cm)]]*Table2[[#This Row],[Thermowell tip distance within bed (%)]]*PI()*Table2[[#This Row],[Thermowell OD (cm)]]^2/4</f>
        <v>0.66366144807084371</v>
      </c>
      <c r="I12" s="1">
        <v>510</v>
      </c>
      <c r="J12" s="1">
        <v>25</v>
      </c>
      <c r="K12" s="5">
        <f>Table2[[#This Row],[Total Flow (mLn/min)]]*0.001/(0.0821*273) * Table2[[#This Row],[Feed % C3H8]] * 44.01 * 60 /B12</f>
        <v>8.8096193810718919</v>
      </c>
      <c r="L12" s="5">
        <f>Table2[[#This Row],[Total Flow (mLn/min)]]*Table2[[#This Row],[Feed % C3H8]]/Table2[[#This Row],[V_reactive subtracting thermowell (mL)]]*60</f>
        <v>678.05656228499799</v>
      </c>
      <c r="M12" s="3">
        <v>0.3</v>
      </c>
      <c r="N12" s="3">
        <v>0.15</v>
      </c>
      <c r="O12" s="3">
        <v>7.5364644204996348E-2</v>
      </c>
      <c r="P12" s="3">
        <v>0.71241234125176767</v>
      </c>
      <c r="Q12" s="3">
        <v>9.1814900897284876E-2</v>
      </c>
      <c r="R12" s="3">
        <v>0.8042272421490525</v>
      </c>
      <c r="S12" s="3">
        <v>0.98965990555330319</v>
      </c>
      <c r="T12" s="6">
        <f>Table2[[#This Row],[Total Flow (mLn/min)]]*0.001/(0.0821*273) * Table2[[#This Row],[Feed % C3H8]] / 60</f>
        <v>5.5770457719300585E-6</v>
      </c>
      <c r="U12" s="6">
        <f>Table2[[#This Row],[Flow of Propane (mol/s)]]*Table2[[#This Row],[Conversion]]/(Table2[[#This Row],[Mass Catalyst (g)]]*0.001)</f>
        <v>4.1905490559968903E-3</v>
      </c>
      <c r="V12" s="6">
        <f>Table2[[#This Row],[Total Flow (mLn/min)]]*Table2[[#This Row],[Feed % C3H8]]*Table2[[#This Row],[Conversion]]/Table2[[#This Row],[V_reactive subtracting thermowell (mL)]] * 60</f>
        <v>51.101491567471818</v>
      </c>
    </row>
    <row r="13" spans="1:22" x14ac:dyDescent="0.25">
      <c r="A13" s="1" t="s">
        <v>12</v>
      </c>
      <c r="B13" s="1">
        <v>0.1003</v>
      </c>
      <c r="C13" s="1">
        <v>0.50009999999999999</v>
      </c>
      <c r="D13" s="1">
        <v>0.7</v>
      </c>
      <c r="E13" s="1">
        <v>0.3</v>
      </c>
      <c r="F13" s="2">
        <v>0.75</v>
      </c>
      <c r="G13" s="1">
        <v>2</v>
      </c>
      <c r="H13" s="5">
        <f>Table2[[#This Row],[Bed Height (cm)]]*PI()*Table2[[#This Row],[Tube ID (cm)]]^2/4-Table2[[#This Row],[Bed Height (cm)]]*Table2[[#This Row],[Thermowell tip distance within bed (%)]]*PI()*Table2[[#This Row],[Thermowell OD (cm)]]^2/4</f>
        <v>0.66366144807084371</v>
      </c>
      <c r="I13" s="1">
        <v>510</v>
      </c>
      <c r="J13" s="1">
        <v>40</v>
      </c>
      <c r="K13" s="5">
        <f>Table2[[#This Row],[Total Flow (mLn/min)]]*0.001/(0.0821*273) * Table2[[#This Row],[Feed % C3H8]] * 44.01 * 60 /B13</f>
        <v>14.095391009715028</v>
      </c>
      <c r="L13" s="5">
        <f>Table2[[#This Row],[Total Flow (mLn/min)]]*Table2[[#This Row],[Feed % C3H8]]/Table2[[#This Row],[V_reactive subtracting thermowell (mL)]]*60</f>
        <v>1084.8904996559968</v>
      </c>
      <c r="M13" s="3">
        <v>0.3</v>
      </c>
      <c r="N13" s="3">
        <v>0.15</v>
      </c>
      <c r="O13" s="3">
        <v>4.3511246166349729E-2</v>
      </c>
      <c r="P13" s="3">
        <v>0.74513851544456999</v>
      </c>
      <c r="Q13" s="3">
        <v>8.5720427119407833E-2</v>
      </c>
      <c r="R13" s="3">
        <v>0.83085894256397785</v>
      </c>
      <c r="S13" s="3">
        <v>0.99017801283233042</v>
      </c>
      <c r="T13" s="6">
        <f>Table2[[#This Row],[Total Flow (mLn/min)]]*0.001/(0.0821*273) * Table2[[#This Row],[Feed % C3H8]] / 60</f>
        <v>8.923273235088095E-6</v>
      </c>
      <c r="U13" s="6">
        <f>Table2[[#This Row],[Flow of Propane (mol/s)]]*Table2[[#This Row],[Conversion]]/(Table2[[#This Row],[Mass Catalyst (g)]]*0.001)</f>
        <v>3.871014340393998E-3</v>
      </c>
      <c r="V13" s="6">
        <f>Table2[[#This Row],[Total Flow (mLn/min)]]*Table2[[#This Row],[Feed % C3H8]]*Table2[[#This Row],[Conversion]]/Table2[[#This Row],[V_reactive subtracting thermowell (mL)]] * 60</f>
        <v>47.204937594066237</v>
      </c>
    </row>
    <row r="14" spans="1:22" x14ac:dyDescent="0.25">
      <c r="A14" s="1" t="s">
        <v>12</v>
      </c>
      <c r="B14" s="1">
        <v>0.1003</v>
      </c>
      <c r="C14" s="1">
        <v>0.50009999999999999</v>
      </c>
      <c r="D14" s="1">
        <v>0.7</v>
      </c>
      <c r="E14" s="1">
        <v>0.3</v>
      </c>
      <c r="F14" s="2">
        <v>0.75</v>
      </c>
      <c r="G14" s="1">
        <v>2</v>
      </c>
      <c r="H14" s="5">
        <f>Table2[[#This Row],[Bed Height (cm)]]*PI()*Table2[[#This Row],[Tube ID (cm)]]^2/4-Table2[[#This Row],[Bed Height (cm)]]*Table2[[#This Row],[Thermowell tip distance within bed (%)]]*PI()*Table2[[#This Row],[Thermowell OD (cm)]]^2/4</f>
        <v>0.66366144807084371</v>
      </c>
      <c r="I14" s="1">
        <v>510</v>
      </c>
      <c r="J14" s="1">
        <v>50</v>
      </c>
      <c r="K14" s="5">
        <f>Table2[[#This Row],[Total Flow (mLn/min)]]*0.001/(0.0821*273) * Table2[[#This Row],[Feed % C3H8]] * 44.01 * 60 /B14</f>
        <v>17.619238762143784</v>
      </c>
      <c r="L14" s="5">
        <f>Table2[[#This Row],[Total Flow (mLn/min)]]*Table2[[#This Row],[Feed % C3H8]]/Table2[[#This Row],[V_reactive subtracting thermowell (mL)]]*60</f>
        <v>1356.113124569996</v>
      </c>
      <c r="M14" s="3">
        <v>0.3</v>
      </c>
      <c r="N14" s="3">
        <v>0.15</v>
      </c>
      <c r="O14" s="3">
        <v>3.387927788803307E-2</v>
      </c>
      <c r="P14" s="3">
        <v>0.75769450371761793</v>
      </c>
      <c r="Q14" s="3">
        <v>8.3910824976044171E-2</v>
      </c>
      <c r="R14" s="3">
        <v>0.84160532869366211</v>
      </c>
      <c r="S14" s="3">
        <v>0.99319224438949294</v>
      </c>
      <c r="T14" s="6">
        <f>Table2[[#This Row],[Total Flow (mLn/min)]]*0.001/(0.0821*273) * Table2[[#This Row],[Feed % C3H8]] / 60</f>
        <v>1.1154091543860117E-5</v>
      </c>
      <c r="U14" s="6">
        <f>Table2[[#This Row],[Flow of Propane (mol/s)]]*Table2[[#This Row],[Conversion]]/(Table2[[#This Row],[Mass Catalyst (g)]]*0.001)</f>
        <v>3.7676228016250918E-3</v>
      </c>
      <c r="V14" s="6">
        <f>Table2[[#This Row],[Total Flow (mLn/min)]]*Table2[[#This Row],[Feed % C3H8]]*Table2[[#This Row],[Conversion]]/Table2[[#This Row],[V_reactive subtracting thermowell (mL)]] * 60</f>
        <v>45.944133394915703</v>
      </c>
    </row>
    <row r="15" spans="1:22" x14ac:dyDescent="0.25">
      <c r="A15" s="1" t="s">
        <v>12</v>
      </c>
      <c r="B15" s="1">
        <v>0.1003</v>
      </c>
      <c r="C15" s="1">
        <v>0.50009999999999999</v>
      </c>
      <c r="D15" s="1">
        <v>0.7</v>
      </c>
      <c r="E15" s="1">
        <v>0.3</v>
      </c>
      <c r="F15" s="2">
        <v>0.75</v>
      </c>
      <c r="G15" s="1">
        <v>2</v>
      </c>
      <c r="H15" s="5">
        <f>Table2[[#This Row],[Bed Height (cm)]]*PI()*Table2[[#This Row],[Tube ID (cm)]]^2/4-Table2[[#This Row],[Bed Height (cm)]]*Table2[[#This Row],[Thermowell tip distance within bed (%)]]*PI()*Table2[[#This Row],[Thermowell OD (cm)]]^2/4</f>
        <v>0.66366144807084371</v>
      </c>
      <c r="I15" s="1">
        <v>510</v>
      </c>
      <c r="J15" s="1">
        <v>60</v>
      </c>
      <c r="K15" s="5">
        <f>Table2[[#This Row],[Total Flow (mLn/min)]]*0.001/(0.0821*273) * Table2[[#This Row],[Feed % C3H8]] * 44.01 * 60 /B15</f>
        <v>21.143086514572538</v>
      </c>
      <c r="L15" s="5">
        <f>Table2[[#This Row],[Total Flow (mLn/min)]]*Table2[[#This Row],[Feed % C3H8]]/Table2[[#This Row],[V_reactive subtracting thermowell (mL)]]*60</f>
        <v>1627.3357494839952</v>
      </c>
      <c r="M15" s="3">
        <v>0.3</v>
      </c>
      <c r="N15" s="3">
        <v>0.15</v>
      </c>
      <c r="O15" s="3">
        <v>2.8848899579752486E-2</v>
      </c>
      <c r="P15" s="3">
        <v>0.76570636612692533</v>
      </c>
      <c r="Q15" s="3">
        <v>8.2693104918389423E-2</v>
      </c>
      <c r="R15" s="3">
        <v>0.84839947104531477</v>
      </c>
      <c r="S15" s="3">
        <v>0.99328940442414904</v>
      </c>
      <c r="T15" s="6">
        <f>Table2[[#This Row],[Total Flow (mLn/min)]]*0.001/(0.0821*273) * Table2[[#This Row],[Feed % C3H8]] / 60</f>
        <v>1.3384909852632139E-5</v>
      </c>
      <c r="U15" s="6">
        <f>Table2[[#This Row],[Flow of Propane (mol/s)]]*Table2[[#This Row],[Conversion]]/(Table2[[#This Row],[Mass Catalyst (g)]]*0.001)</f>
        <v>3.8498496532664434E-3</v>
      </c>
      <c r="V15" s="6">
        <f>Table2[[#This Row],[Total Flow (mLn/min)]]*Table2[[#This Row],[Feed % C3H8]]*Table2[[#This Row],[Conversion]]/Table2[[#This Row],[V_reactive subtracting thermowell (mL)]] * 60</f>
        <v>46.946845619405032</v>
      </c>
    </row>
    <row r="16" spans="1:22" x14ac:dyDescent="0.25">
      <c r="A16" s="1" t="s">
        <v>12</v>
      </c>
      <c r="B16" s="1">
        <v>0.1003</v>
      </c>
      <c r="C16" s="1">
        <v>0.50009999999999999</v>
      </c>
      <c r="D16" s="1">
        <v>0.7</v>
      </c>
      <c r="E16" s="1">
        <v>0.3</v>
      </c>
      <c r="F16" s="2">
        <v>0.75</v>
      </c>
      <c r="G16" s="1">
        <v>2</v>
      </c>
      <c r="H16" s="5">
        <f>Table2[[#This Row],[Bed Height (cm)]]*PI()*Table2[[#This Row],[Tube ID (cm)]]^2/4-Table2[[#This Row],[Bed Height (cm)]]*Table2[[#This Row],[Thermowell tip distance within bed (%)]]*PI()*Table2[[#This Row],[Thermowell OD (cm)]]^2/4</f>
        <v>0.66366144807084371</v>
      </c>
      <c r="I16" s="1">
        <v>490</v>
      </c>
      <c r="J16" s="1">
        <v>20</v>
      </c>
      <c r="K16" s="5">
        <f>Table2[[#This Row],[Total Flow (mLn/min)]]*0.001/(0.0821*273) * Table2[[#This Row],[Feed % C3H8]] * 44.01 * 60 /B16</f>
        <v>7.0476955048575141</v>
      </c>
      <c r="L16" s="5">
        <f>Table2[[#This Row],[Total Flow (mLn/min)]]*Table2[[#This Row],[Feed % C3H8]]/Table2[[#This Row],[V_reactive subtracting thermowell (mL)]]*60</f>
        <v>542.4452498279984</v>
      </c>
      <c r="M16" s="3">
        <v>0.3</v>
      </c>
      <c r="N16" s="3">
        <v>0.15</v>
      </c>
      <c r="O16" s="3">
        <v>4.7897817058207844E-2</v>
      </c>
      <c r="P16" s="3">
        <v>0.74203552963493025</v>
      </c>
      <c r="Q16" s="3">
        <v>6.5651412806539536E-2</v>
      </c>
      <c r="R16" s="3">
        <v>0.80768694244146977</v>
      </c>
      <c r="S16" s="3">
        <v>0.98809059791844733</v>
      </c>
      <c r="T16" s="6">
        <f>Table2[[#This Row],[Total Flow (mLn/min)]]*0.001/(0.0821*273) * Table2[[#This Row],[Feed % C3H8]] / 60</f>
        <v>4.4616366175440475E-6</v>
      </c>
      <c r="U16" s="6">
        <f>Table2[[#This Row],[Flow of Propane (mol/s)]]*Table2[[#This Row],[Conversion]]/(Table2[[#This Row],[Mass Catalyst (g)]]*0.001)</f>
        <v>2.1306346409504088E-3</v>
      </c>
      <c r="V16" s="6">
        <f>Table2[[#This Row],[Total Flow (mLn/min)]]*Table2[[#This Row],[Feed % C3H8]]*Table2[[#This Row],[Conversion]]/Table2[[#This Row],[V_reactive subtracting thermowell (mL)]] * 60</f>
        <v>25.981943340355318</v>
      </c>
    </row>
    <row r="17" spans="1:22" x14ac:dyDescent="0.25">
      <c r="A17" s="1" t="s">
        <v>12</v>
      </c>
      <c r="B17" s="1">
        <v>0.1003</v>
      </c>
      <c r="C17" s="1">
        <v>0.50009999999999999</v>
      </c>
      <c r="D17" s="1">
        <v>0.7</v>
      </c>
      <c r="E17" s="1">
        <v>0.3</v>
      </c>
      <c r="F17" s="2">
        <v>0.75</v>
      </c>
      <c r="G17" s="1">
        <v>2</v>
      </c>
      <c r="H17" s="5">
        <f>Table2[[#This Row],[Bed Height (cm)]]*PI()*Table2[[#This Row],[Tube ID (cm)]]^2/4-Table2[[#This Row],[Bed Height (cm)]]*Table2[[#This Row],[Thermowell tip distance within bed (%)]]*PI()*Table2[[#This Row],[Thermowell OD (cm)]]^2/4</f>
        <v>0.66366144807084371</v>
      </c>
      <c r="I17" s="1">
        <v>490</v>
      </c>
      <c r="J17" s="1">
        <v>25</v>
      </c>
      <c r="K17" s="5">
        <f>Table2[[#This Row],[Total Flow (mLn/min)]]*0.001/(0.0821*273) * Table2[[#This Row],[Feed % C3H8]] * 44.01 * 60 /B17</f>
        <v>8.8096193810718919</v>
      </c>
      <c r="L17" s="5">
        <f>Table2[[#This Row],[Total Flow (mLn/min)]]*Table2[[#This Row],[Feed % C3H8]]/Table2[[#This Row],[V_reactive subtracting thermowell (mL)]]*60</f>
        <v>678.05656228499799</v>
      </c>
      <c r="M17" s="3">
        <v>0.3</v>
      </c>
      <c r="N17" s="3">
        <v>0.15</v>
      </c>
      <c r="O17" s="3">
        <v>3.86842483487191E-2</v>
      </c>
      <c r="P17" s="3">
        <v>0.7604072456218145</v>
      </c>
      <c r="Q17" s="3">
        <v>6.4637012720828751E-2</v>
      </c>
      <c r="R17" s="3">
        <v>0.82504425834264328</v>
      </c>
      <c r="S17" s="3">
        <v>0.99071721748656327</v>
      </c>
      <c r="T17" s="6">
        <f>Table2[[#This Row],[Total Flow (mLn/min)]]*0.001/(0.0821*273) * Table2[[#This Row],[Feed % C3H8]] / 60</f>
        <v>5.5770457719300585E-6</v>
      </c>
      <c r="U17" s="6">
        <f>Table2[[#This Row],[Flow of Propane (mol/s)]]*Table2[[#This Row],[Conversion]]/(Table2[[#This Row],[Mass Catalyst (g)]]*0.001)</f>
        <v>2.1509852810918865E-3</v>
      </c>
      <c r="V17" s="6">
        <f>Table2[[#This Row],[Total Flow (mLn/min)]]*Table2[[#This Row],[Feed % C3H8]]*Table2[[#This Row],[Conversion]]/Table2[[#This Row],[V_reactive subtracting thermowell (mL)]] * 60</f>
        <v>26.230108449911583</v>
      </c>
    </row>
    <row r="18" spans="1:22" x14ac:dyDescent="0.25">
      <c r="A18" s="1" t="s">
        <v>12</v>
      </c>
      <c r="B18" s="1">
        <v>0.1003</v>
      </c>
      <c r="C18" s="1">
        <v>0.50009999999999999</v>
      </c>
      <c r="D18" s="1">
        <v>0.7</v>
      </c>
      <c r="E18" s="1">
        <v>0.3</v>
      </c>
      <c r="F18" s="2">
        <v>0.75</v>
      </c>
      <c r="G18" s="1">
        <v>2</v>
      </c>
      <c r="H18" s="5">
        <f>Table2[[#This Row],[Bed Height (cm)]]*PI()*Table2[[#This Row],[Tube ID (cm)]]^2/4-Table2[[#This Row],[Bed Height (cm)]]*Table2[[#This Row],[Thermowell tip distance within bed (%)]]*PI()*Table2[[#This Row],[Thermowell OD (cm)]]^2/4</f>
        <v>0.66366144807084371</v>
      </c>
      <c r="I18" s="1">
        <v>490</v>
      </c>
      <c r="J18" s="1">
        <v>30</v>
      </c>
      <c r="K18" s="5">
        <f>Table2[[#This Row],[Total Flow (mLn/min)]]*0.001/(0.0821*273) * Table2[[#This Row],[Feed % C3H8]] * 44.01 * 60 /B18</f>
        <v>10.571543257286269</v>
      </c>
      <c r="L18" s="5">
        <f>Table2[[#This Row],[Total Flow (mLn/min)]]*Table2[[#This Row],[Feed % C3H8]]/Table2[[#This Row],[V_reactive subtracting thermowell (mL)]]*60</f>
        <v>813.66787474199759</v>
      </c>
      <c r="M18" s="3">
        <v>0.3</v>
      </c>
      <c r="N18" s="3">
        <v>0.15</v>
      </c>
      <c r="O18" s="3">
        <v>3.0690127598531302E-2</v>
      </c>
      <c r="P18" s="3">
        <v>0.77218389757739969</v>
      </c>
      <c r="Q18" s="3">
        <v>6.3537323757312608E-2</v>
      </c>
      <c r="R18" s="3">
        <v>0.83572122133471227</v>
      </c>
      <c r="S18" s="3">
        <v>0.98928180212877526</v>
      </c>
      <c r="T18" s="6">
        <f>Table2[[#This Row],[Total Flow (mLn/min)]]*0.001/(0.0821*273) * Table2[[#This Row],[Feed % C3H8]] / 60</f>
        <v>6.6924549263160696E-6</v>
      </c>
      <c r="U18" s="6">
        <f>Table2[[#This Row],[Flow of Propane (mol/s)]]*Table2[[#This Row],[Conversion]]/(Table2[[#This Row],[Mass Catalyst (g)]]*0.001)</f>
        <v>2.0477796175080716E-3</v>
      </c>
      <c r="V18" s="6">
        <f>Table2[[#This Row],[Total Flow (mLn/min)]]*Table2[[#This Row],[Feed % C3H8]]*Table2[[#This Row],[Conversion]]/Table2[[#This Row],[V_reactive subtracting thermowell (mL)]] * 60</f>
        <v>24.971570898657692</v>
      </c>
    </row>
    <row r="19" spans="1:22" x14ac:dyDescent="0.25">
      <c r="A19" s="1" t="s">
        <v>12</v>
      </c>
      <c r="B19" s="1">
        <v>0.1003</v>
      </c>
      <c r="C19" s="1">
        <v>0.50009999999999999</v>
      </c>
      <c r="D19" s="1">
        <v>0.7</v>
      </c>
      <c r="E19" s="1">
        <v>0.3</v>
      </c>
      <c r="F19" s="2">
        <v>0.75</v>
      </c>
      <c r="G19" s="1">
        <v>2</v>
      </c>
      <c r="H19" s="5">
        <f>Table2[[#This Row],[Bed Height (cm)]]*PI()*Table2[[#This Row],[Tube ID (cm)]]^2/4-Table2[[#This Row],[Bed Height (cm)]]*Table2[[#This Row],[Thermowell tip distance within bed (%)]]*PI()*Table2[[#This Row],[Thermowell OD (cm)]]^2/4</f>
        <v>0.66366144807084371</v>
      </c>
      <c r="I19" s="1">
        <v>490</v>
      </c>
      <c r="J19" s="1">
        <v>40</v>
      </c>
      <c r="K19" s="5">
        <f>Table2[[#This Row],[Total Flow (mLn/min)]]*0.001/(0.0821*273) * Table2[[#This Row],[Feed % C3H8]] * 44.01 * 60 /B19</f>
        <v>14.095391009715028</v>
      </c>
      <c r="L19" s="5">
        <f>Table2[[#This Row],[Total Flow (mLn/min)]]*Table2[[#This Row],[Feed % C3H8]]/Table2[[#This Row],[V_reactive subtracting thermowell (mL)]]*60</f>
        <v>1084.8904996559968</v>
      </c>
      <c r="M19" s="3">
        <v>0.3</v>
      </c>
      <c r="N19" s="3">
        <v>0.15</v>
      </c>
      <c r="O19" s="3">
        <v>2.1445139039457276E-2</v>
      </c>
      <c r="P19" s="3">
        <v>0.7847119806992443</v>
      </c>
      <c r="Q19" s="3">
        <v>6.1940559571742868E-2</v>
      </c>
      <c r="R19" s="3">
        <v>0.84665254027098724</v>
      </c>
      <c r="S19" s="3">
        <v>0.99478679744304255</v>
      </c>
      <c r="T19" s="6">
        <f>Table2[[#This Row],[Total Flow (mLn/min)]]*0.001/(0.0821*273) * Table2[[#This Row],[Feed % C3H8]] / 60</f>
        <v>8.923273235088095E-6</v>
      </c>
      <c r="U19" s="6">
        <f>Table2[[#This Row],[Flow of Propane (mol/s)]]*Table2[[#This Row],[Conversion]]/(Table2[[#This Row],[Mass Catalyst (g)]]*0.001)</f>
        <v>1.9078846980411957E-3</v>
      </c>
      <c r="V19" s="6">
        <f>Table2[[#This Row],[Total Flow (mLn/min)]]*Table2[[#This Row],[Feed % C3H8]]*Table2[[#This Row],[Conversion]]/Table2[[#This Row],[V_reactive subtracting thermowell (mL)]] * 60</f>
        <v>23.265627607709128</v>
      </c>
    </row>
    <row r="20" spans="1:22" x14ac:dyDescent="0.25">
      <c r="A20" s="1" t="s">
        <v>12</v>
      </c>
      <c r="B20" s="1">
        <v>0.1003</v>
      </c>
      <c r="C20" s="1">
        <v>0.50009999999999999</v>
      </c>
      <c r="D20" s="1">
        <v>0.7</v>
      </c>
      <c r="E20" s="1">
        <v>0.3</v>
      </c>
      <c r="F20" s="2">
        <v>0.75</v>
      </c>
      <c r="G20" s="1">
        <v>2</v>
      </c>
      <c r="H20" s="5">
        <f>Table2[[#This Row],[Bed Height (cm)]]*PI()*Table2[[#This Row],[Tube ID (cm)]]^2/4-Table2[[#This Row],[Bed Height (cm)]]*Table2[[#This Row],[Thermowell tip distance within bed (%)]]*PI()*Table2[[#This Row],[Thermowell OD (cm)]]^2/4</f>
        <v>0.66366144807084371</v>
      </c>
      <c r="I20" s="1">
        <v>490</v>
      </c>
      <c r="J20" s="1">
        <v>60</v>
      </c>
      <c r="K20" s="5">
        <f>Table2[[#This Row],[Total Flow (mLn/min)]]*0.001/(0.0821*273) * Table2[[#This Row],[Feed % C3H8]] * 44.01 * 60 /B20</f>
        <v>21.143086514572538</v>
      </c>
      <c r="L20" s="5">
        <f>Table2[[#This Row],[Total Flow (mLn/min)]]*Table2[[#This Row],[Feed % C3H8]]/Table2[[#This Row],[V_reactive subtracting thermowell (mL)]]*60</f>
        <v>1627.3357494839952</v>
      </c>
      <c r="M20" s="3">
        <v>0.3</v>
      </c>
      <c r="N20" s="3">
        <v>0.15</v>
      </c>
      <c r="O20" s="3">
        <v>1.3941588158940239E-2</v>
      </c>
      <c r="P20" s="3">
        <v>0.8014377537997649</v>
      </c>
      <c r="Q20" s="3">
        <v>6.0392914677649095E-2</v>
      </c>
      <c r="R20" s="3">
        <v>0.86183066847741407</v>
      </c>
      <c r="S20" s="3">
        <v>0.99564706929179814</v>
      </c>
      <c r="T20" s="6">
        <f>Table2[[#This Row],[Total Flow (mLn/min)]]*0.001/(0.0821*273) * Table2[[#This Row],[Feed % C3H8]] / 60</f>
        <v>1.3384909852632139E-5</v>
      </c>
      <c r="U20" s="6">
        <f>Table2[[#This Row],[Flow of Propane (mol/s)]]*Table2[[#This Row],[Conversion]]/(Table2[[#This Row],[Mass Catalyst (g)]]*0.001)</f>
        <v>1.8604875444659897E-3</v>
      </c>
      <c r="V20" s="6">
        <f>Table2[[#This Row],[Total Flow (mLn/min)]]*Table2[[#This Row],[Feed % C3H8]]*Table2[[#This Row],[Conversion]]/Table2[[#This Row],[V_reactive subtracting thermowell (mL)]] * 60</f>
        <v>22.687644815626207</v>
      </c>
    </row>
    <row r="21" spans="1:22" x14ac:dyDescent="0.25">
      <c r="A21" s="1" t="s">
        <v>12</v>
      </c>
      <c r="B21" s="1">
        <v>5.04E-2</v>
      </c>
      <c r="C21" s="1">
        <v>0.25</v>
      </c>
      <c r="D21" s="1">
        <v>0.4</v>
      </c>
      <c r="E21" s="1">
        <v>0.3</v>
      </c>
      <c r="F21" s="2">
        <v>0</v>
      </c>
      <c r="G21" s="1">
        <v>2.75</v>
      </c>
      <c r="H21" s="5">
        <f>Table2[[#This Row],[Bed Height (cm)]]*PI()*Table2[[#This Row],[Tube ID (cm)]]^2/4-Table2[[#This Row],[Bed Height (cm)]]*Table2[[#This Row],[Thermowell tip distance within bed (%)]]*PI()*Table2[[#This Row],[Thermowell OD (cm)]]^2/4</f>
        <v>0.34557519189487729</v>
      </c>
      <c r="I21" s="1">
        <v>550</v>
      </c>
      <c r="J21" s="1">
        <v>20</v>
      </c>
      <c r="K21" s="5">
        <f>Table2[[#This Row],[Total Flow (mLn/min)]]*0.001/(0.0821*273) * Table2[[#This Row],[Feed % C3H8]] * 44.01 * 60 /B21</f>
        <v>14.025473395579537</v>
      </c>
      <c r="L21" s="5">
        <f>Table2[[#This Row],[Total Flow (mLn/min)]]*Table2[[#This Row],[Feed % C3H8]]/Table2[[#This Row],[V_reactive subtracting thermowell (mL)]]*60</f>
        <v>1041.7414456924057</v>
      </c>
      <c r="M21" s="3">
        <v>0.3</v>
      </c>
      <c r="N21" s="3">
        <v>0.15</v>
      </c>
      <c r="O21" s="3">
        <v>6.4954333675404458E-2</v>
      </c>
      <c r="P21" s="3">
        <v>0.68447054562607623</v>
      </c>
      <c r="Q21" s="3">
        <v>0.14961476691248751</v>
      </c>
      <c r="R21" s="3">
        <v>0.83408531253856366</v>
      </c>
      <c r="S21" s="3">
        <v>1.0020870756349802</v>
      </c>
      <c r="T21" s="6">
        <f>Table2[[#This Row],[Total Flow (mLn/min)]]*0.001/(0.0821*273) * Table2[[#This Row],[Feed % C3H8]] / 60</f>
        <v>4.4616366175440475E-6</v>
      </c>
      <c r="U21" s="6">
        <f>Table2[[#This Row],[Flow of Propane (mol/s)]]*Table2[[#This Row],[Conversion]]/(Table2[[#This Row],[Mass Catalyst (g)]]*0.001)</f>
        <v>5.7500522538563295E-3</v>
      </c>
      <c r="V21" s="6">
        <f>Table2[[#This Row],[Total Flow (mLn/min)]]*Table2[[#This Row],[Feed % C3H8]]*Table2[[#This Row],[Conversion]]/Table2[[#This Row],[V_reactive subtracting thermowell (mL)]] * 60</f>
        <v>67.665621467002751</v>
      </c>
    </row>
    <row r="22" spans="1:22" x14ac:dyDescent="0.25">
      <c r="A22" s="1" t="s">
        <v>12</v>
      </c>
      <c r="B22" s="1">
        <v>5.04E-2</v>
      </c>
      <c r="C22" s="1">
        <v>0.25</v>
      </c>
      <c r="D22" s="1">
        <v>0.4</v>
      </c>
      <c r="E22" s="1">
        <v>0.3</v>
      </c>
      <c r="F22" s="2">
        <v>0</v>
      </c>
      <c r="G22" s="1">
        <v>2.75</v>
      </c>
      <c r="H22" s="5">
        <f>Table2[[#This Row],[Bed Height (cm)]]*PI()*Table2[[#This Row],[Tube ID (cm)]]^2/4-Table2[[#This Row],[Bed Height (cm)]]*Table2[[#This Row],[Thermowell tip distance within bed (%)]]*PI()*Table2[[#This Row],[Thermowell OD (cm)]]^2/4</f>
        <v>0.34557519189487729</v>
      </c>
      <c r="I22" s="1">
        <v>550</v>
      </c>
      <c r="J22" s="1">
        <v>30</v>
      </c>
      <c r="K22" s="5">
        <f>Table2[[#This Row],[Total Flow (mLn/min)]]*0.001/(0.0821*273) * Table2[[#This Row],[Feed % C3H8]] * 44.01 * 60 /B22</f>
        <v>21.038210093369301</v>
      </c>
      <c r="L22" s="5">
        <f>Table2[[#This Row],[Total Flow (mLn/min)]]*Table2[[#This Row],[Feed % C3H8]]/Table2[[#This Row],[V_reactive subtracting thermowell (mL)]]*60</f>
        <v>1562.6121685386086</v>
      </c>
      <c r="M22" s="3">
        <v>0.3</v>
      </c>
      <c r="N22" s="3">
        <v>0.15</v>
      </c>
      <c r="O22" s="3">
        <v>3.7042214010513844E-2</v>
      </c>
      <c r="P22" s="3">
        <v>0.70354029987980937</v>
      </c>
      <c r="Q22" s="3">
        <v>0.14233997828225678</v>
      </c>
      <c r="R22" s="3">
        <v>0.84588027816206612</v>
      </c>
      <c r="S22" s="3">
        <v>0.9939068654112545</v>
      </c>
      <c r="T22" s="6">
        <f>Table2[[#This Row],[Total Flow (mLn/min)]]*0.001/(0.0821*273) * Table2[[#This Row],[Feed % C3H8]] / 60</f>
        <v>6.6924549263160696E-6</v>
      </c>
      <c r="U22" s="6">
        <f>Table2[[#This Row],[Flow of Propane (mol/s)]]*Table2[[#This Row],[Conversion]]/(Table2[[#This Row],[Mass Catalyst (g)]]*0.001)</f>
        <v>4.9187172150063005E-3</v>
      </c>
      <c r="V22" s="6">
        <f>Table2[[#This Row],[Total Flow (mLn/min)]]*Table2[[#This Row],[Feed % C3H8]]*Table2[[#This Row],[Conversion]]/Table2[[#This Row],[V_reactive subtracting thermowell (mL)]] * 60</f>
        <v>57.882614362440265</v>
      </c>
    </row>
    <row r="23" spans="1:22" x14ac:dyDescent="0.25">
      <c r="A23" s="1" t="s">
        <v>12</v>
      </c>
      <c r="B23" s="1">
        <v>5.04E-2</v>
      </c>
      <c r="C23" s="1">
        <v>0.25</v>
      </c>
      <c r="D23" s="1">
        <v>0.4</v>
      </c>
      <c r="E23" s="1">
        <v>0.3</v>
      </c>
      <c r="F23" s="2">
        <v>0</v>
      </c>
      <c r="G23" s="1">
        <v>2.75</v>
      </c>
      <c r="H23" s="5">
        <f>Table2[[#This Row],[Bed Height (cm)]]*PI()*Table2[[#This Row],[Tube ID (cm)]]^2/4-Table2[[#This Row],[Bed Height (cm)]]*Table2[[#This Row],[Thermowell tip distance within bed (%)]]*PI()*Table2[[#This Row],[Thermowell OD (cm)]]^2/4</f>
        <v>0.34557519189487729</v>
      </c>
      <c r="I23" s="1">
        <v>550</v>
      </c>
      <c r="J23" s="1">
        <v>40</v>
      </c>
      <c r="K23" s="5">
        <f>Table2[[#This Row],[Total Flow (mLn/min)]]*0.001/(0.0821*273) * Table2[[#This Row],[Feed % C3H8]] * 44.01 * 60 /B23</f>
        <v>28.050946791159074</v>
      </c>
      <c r="L23" s="5">
        <f>Table2[[#This Row],[Total Flow (mLn/min)]]*Table2[[#This Row],[Feed % C3H8]]/Table2[[#This Row],[V_reactive subtracting thermowell (mL)]]*60</f>
        <v>2083.4828913848114</v>
      </c>
      <c r="M23" s="3">
        <v>0.3</v>
      </c>
      <c r="N23" s="3">
        <v>0.15</v>
      </c>
      <c r="O23" s="3">
        <v>2.4461860282547345E-2</v>
      </c>
      <c r="P23" s="3">
        <v>0.71244611281766024</v>
      </c>
      <c r="Q23" s="3">
        <v>0.13901229020438824</v>
      </c>
      <c r="R23" s="3">
        <v>0.85145840302204856</v>
      </c>
      <c r="S23" s="3">
        <v>1.0046262903827849</v>
      </c>
      <c r="T23" s="6">
        <f>Table2[[#This Row],[Total Flow (mLn/min)]]*0.001/(0.0821*273) * Table2[[#This Row],[Feed % C3H8]] / 60</f>
        <v>8.923273235088095E-6</v>
      </c>
      <c r="U23" s="6">
        <f>Table2[[#This Row],[Flow of Propane (mol/s)]]*Table2[[#This Row],[Conversion]]/(Table2[[#This Row],[Mass Catalyst (g)]]*0.001)</f>
        <v>4.3309496654706193E-3</v>
      </c>
      <c r="V23" s="6">
        <f>Table2[[#This Row],[Total Flow (mLn/min)]]*Table2[[#This Row],[Feed % C3H8]]*Table2[[#This Row],[Conversion]]/Table2[[#This Row],[V_reactive subtracting thermowell (mL)]] * 60</f>
        <v>50.96586739013302</v>
      </c>
    </row>
    <row r="24" spans="1:22" x14ac:dyDescent="0.25">
      <c r="A24" s="1" t="s">
        <v>12</v>
      </c>
      <c r="B24" s="1">
        <v>5.04E-2</v>
      </c>
      <c r="C24" s="1">
        <v>0.25</v>
      </c>
      <c r="D24" s="1">
        <v>0.4</v>
      </c>
      <c r="E24" s="1">
        <v>0.3</v>
      </c>
      <c r="F24" s="2">
        <v>0</v>
      </c>
      <c r="G24" s="1">
        <v>2.75</v>
      </c>
      <c r="H24" s="5">
        <f>Table2[[#This Row],[Bed Height (cm)]]*PI()*Table2[[#This Row],[Tube ID (cm)]]^2/4-Table2[[#This Row],[Bed Height (cm)]]*Table2[[#This Row],[Thermowell tip distance within bed (%)]]*PI()*Table2[[#This Row],[Thermowell OD (cm)]]^2/4</f>
        <v>0.34557519189487729</v>
      </c>
      <c r="I24" s="1">
        <v>550</v>
      </c>
      <c r="J24" s="1">
        <v>40</v>
      </c>
      <c r="K24" s="5">
        <f>Table2[[#This Row],[Total Flow (mLn/min)]]*0.001/(0.0821*273) * Table2[[#This Row],[Feed % C3H8]] * 44.01 * 60 /B24</f>
        <v>28.050946791159074</v>
      </c>
      <c r="L24" s="5">
        <f>Table2[[#This Row],[Total Flow (mLn/min)]]*Table2[[#This Row],[Feed % C3H8]]/Table2[[#This Row],[V_reactive subtracting thermowell (mL)]]*60</f>
        <v>2083.4828913848114</v>
      </c>
      <c r="M24" s="3">
        <v>0.3</v>
      </c>
      <c r="N24" s="3">
        <v>0.15</v>
      </c>
      <c r="O24" s="3">
        <v>2.4553192259086868E-2</v>
      </c>
      <c r="P24" s="3">
        <v>0.7182332969392563</v>
      </c>
      <c r="Q24" s="3">
        <v>0.13985422418030888</v>
      </c>
      <c r="R24" s="3">
        <v>0.8580875211195651</v>
      </c>
      <c r="S24" s="3">
        <v>1.0024719696323607</v>
      </c>
      <c r="T24" s="6">
        <f>Table2[[#This Row],[Total Flow (mLn/min)]]*0.001/(0.0821*273) * Table2[[#This Row],[Feed % C3H8]] / 60</f>
        <v>8.923273235088095E-6</v>
      </c>
      <c r="U24" s="6">
        <f>Table2[[#This Row],[Flow of Propane (mol/s)]]*Table2[[#This Row],[Conversion]]/(Table2[[#This Row],[Mass Catalyst (g)]]*0.001)</f>
        <v>4.3471199071722626E-3</v>
      </c>
      <c r="V24" s="6">
        <f>Table2[[#This Row],[Total Flow (mLn/min)]]*Table2[[#This Row],[Feed % C3H8]]*Table2[[#This Row],[Conversion]]/Table2[[#This Row],[V_reactive subtracting thermowell (mL)]] * 60</f>
        <v>51.156156000689478</v>
      </c>
    </row>
    <row r="25" spans="1:22" x14ac:dyDescent="0.25">
      <c r="A25" s="1" t="s">
        <v>12</v>
      </c>
      <c r="B25" s="1">
        <v>5.04E-2</v>
      </c>
      <c r="C25" s="1">
        <v>0.25</v>
      </c>
      <c r="D25" s="1">
        <v>0.4</v>
      </c>
      <c r="E25" s="1">
        <v>0.3</v>
      </c>
      <c r="F25" s="2">
        <v>0</v>
      </c>
      <c r="G25" s="1">
        <v>2.75</v>
      </c>
      <c r="H25" s="5">
        <f>Table2[[#This Row],[Bed Height (cm)]]*PI()*Table2[[#This Row],[Tube ID (cm)]]^2/4-Table2[[#This Row],[Bed Height (cm)]]*Table2[[#This Row],[Thermowell tip distance within bed (%)]]*PI()*Table2[[#This Row],[Thermowell OD (cm)]]^2/4</f>
        <v>0.34557519189487729</v>
      </c>
      <c r="I25" s="1">
        <v>550</v>
      </c>
      <c r="J25" s="1">
        <v>60</v>
      </c>
      <c r="K25" s="5">
        <f>Table2[[#This Row],[Total Flow (mLn/min)]]*0.001/(0.0821*273) * Table2[[#This Row],[Feed % C3H8]] * 44.01 * 60 /B25</f>
        <v>42.076420186738602</v>
      </c>
      <c r="L25" s="5">
        <f>Table2[[#This Row],[Total Flow (mLn/min)]]*Table2[[#This Row],[Feed % C3H8]]/Table2[[#This Row],[V_reactive subtracting thermowell (mL)]]*60</f>
        <v>3125.2243370772171</v>
      </c>
      <c r="M25" s="3">
        <v>0.3</v>
      </c>
      <c r="N25" s="3">
        <v>0.15</v>
      </c>
      <c r="O25" s="3">
        <v>1.4099819115990319E-2</v>
      </c>
      <c r="P25" s="3">
        <v>0.7212432514525835</v>
      </c>
      <c r="Q25" s="3">
        <v>0.13524238906001138</v>
      </c>
      <c r="R25" s="3">
        <v>0.8564856405125949</v>
      </c>
      <c r="S25" s="3">
        <v>1.0026034389170306</v>
      </c>
      <c r="T25" s="6">
        <f>Table2[[#This Row],[Total Flow (mLn/min)]]*0.001/(0.0821*273) * Table2[[#This Row],[Feed % C3H8]] / 60</f>
        <v>1.3384909852632139E-5</v>
      </c>
      <c r="U25" s="6">
        <f>Table2[[#This Row],[Flow of Propane (mol/s)]]*Table2[[#This Row],[Conversion]]/(Table2[[#This Row],[Mass Catalyst (g)]]*0.001)</f>
        <v>3.7445398374196387E-3</v>
      </c>
      <c r="V25" s="6">
        <f>Table2[[#This Row],[Total Flow (mLn/min)]]*Table2[[#This Row],[Feed % C3H8]]*Table2[[#This Row],[Conversion]]/Table2[[#This Row],[V_reactive subtracting thermowell (mL)]] * 60</f>
        <v>44.065097849679525</v>
      </c>
    </row>
    <row r="26" spans="1:22" x14ac:dyDescent="0.25">
      <c r="A26" s="1" t="s">
        <v>12</v>
      </c>
      <c r="B26" s="1">
        <v>5.04E-2</v>
      </c>
      <c r="C26" s="1">
        <v>0.25</v>
      </c>
      <c r="D26" s="1">
        <v>0.4</v>
      </c>
      <c r="E26" s="1">
        <v>0.3</v>
      </c>
      <c r="F26" s="2">
        <v>0</v>
      </c>
      <c r="G26" s="1">
        <v>2.75</v>
      </c>
      <c r="H26" s="5">
        <f>Table2[[#This Row],[Bed Height (cm)]]*PI()*Table2[[#This Row],[Tube ID (cm)]]^2/4-Table2[[#This Row],[Bed Height (cm)]]*Table2[[#This Row],[Thermowell tip distance within bed (%)]]*PI()*Table2[[#This Row],[Thermowell OD (cm)]]^2/4</f>
        <v>0.34557519189487729</v>
      </c>
      <c r="I26" s="1">
        <v>550</v>
      </c>
      <c r="J26" s="1">
        <v>70</v>
      </c>
      <c r="K26" s="5">
        <f>Table2[[#This Row],[Total Flow (mLn/min)]]*0.001/(0.0821*273) * Table2[[#This Row],[Feed % C3H8]] * 44.01 * 60 /B26</f>
        <v>49.089156884528371</v>
      </c>
      <c r="L26" s="5">
        <f>Table2[[#This Row],[Total Flow (mLn/min)]]*Table2[[#This Row],[Feed % C3H8]]/Table2[[#This Row],[V_reactive subtracting thermowell (mL)]]*60</f>
        <v>3646.0950599234197</v>
      </c>
      <c r="M26" s="3">
        <v>0.3</v>
      </c>
      <c r="N26" s="3">
        <v>0.15</v>
      </c>
      <c r="O26" s="3">
        <v>1.29055333311449E-2</v>
      </c>
      <c r="P26" s="3">
        <v>0.72944942658982204</v>
      </c>
      <c r="Q26" s="3">
        <v>0.13532979487334418</v>
      </c>
      <c r="R26" s="3">
        <v>0.8647792214631661</v>
      </c>
      <c r="S26" s="3">
        <v>1.0009568160457663</v>
      </c>
      <c r="T26" s="6">
        <f>Table2[[#This Row],[Total Flow (mLn/min)]]*0.001/(0.0821*273) * Table2[[#This Row],[Feed % C3H8]] / 60</f>
        <v>1.5615728161404165E-5</v>
      </c>
      <c r="U26" s="6">
        <f>Table2[[#This Row],[Flow of Propane (mol/s)]]*Table2[[#This Row],[Conversion]]/(Table2[[#This Row],[Mass Catalyst (g)]]*0.001)</f>
        <v>3.9985972277202285E-3</v>
      </c>
      <c r="V26" s="6">
        <f>Table2[[#This Row],[Total Flow (mLn/min)]]*Table2[[#This Row],[Feed % C3H8]]*Table2[[#This Row],[Conversion]]/Table2[[#This Row],[V_reactive subtracting thermowell (mL)]] * 60</f>
        <v>47.054801324364462</v>
      </c>
    </row>
    <row r="27" spans="1:22" x14ac:dyDescent="0.25">
      <c r="A27" s="1" t="s">
        <v>12</v>
      </c>
      <c r="B27" s="1">
        <v>5.04E-2</v>
      </c>
      <c r="C27" s="1">
        <v>0.25</v>
      </c>
      <c r="D27" s="1">
        <v>0.4</v>
      </c>
      <c r="E27" s="1">
        <v>0.3</v>
      </c>
      <c r="F27" s="2">
        <v>0</v>
      </c>
      <c r="G27" s="1">
        <v>2.75</v>
      </c>
      <c r="H27" s="5">
        <f>Table2[[#This Row],[Bed Height (cm)]]*PI()*Table2[[#This Row],[Tube ID (cm)]]^2/4-Table2[[#This Row],[Bed Height (cm)]]*Table2[[#This Row],[Thermowell tip distance within bed (%)]]*PI()*Table2[[#This Row],[Thermowell OD (cm)]]^2/4</f>
        <v>0.34557519189487729</v>
      </c>
      <c r="I27" s="1">
        <v>550</v>
      </c>
      <c r="J27" s="1">
        <v>80</v>
      </c>
      <c r="K27" s="5">
        <f>Table2[[#This Row],[Total Flow (mLn/min)]]*0.001/(0.0821*273) * Table2[[#This Row],[Feed % C3H8]] * 44.01 * 60 /B27</f>
        <v>56.101893582318148</v>
      </c>
      <c r="L27" s="5">
        <f>Table2[[#This Row],[Total Flow (mLn/min)]]*Table2[[#This Row],[Feed % C3H8]]/Table2[[#This Row],[V_reactive subtracting thermowell (mL)]]*60</f>
        <v>4166.9657827696228</v>
      </c>
      <c r="M27" s="3">
        <v>0.3</v>
      </c>
      <c r="N27" s="3">
        <v>0.15</v>
      </c>
      <c r="O27" s="3">
        <v>9.7992133233266582E-3</v>
      </c>
      <c r="P27" s="3">
        <v>0.72651866520504871</v>
      </c>
      <c r="Q27" s="3">
        <v>0.13338621594137598</v>
      </c>
      <c r="R27" s="3">
        <v>0.85990488114642472</v>
      </c>
      <c r="S27" s="3">
        <v>1.0049994281679622</v>
      </c>
      <c r="T27" s="6">
        <f>Table2[[#This Row],[Total Flow (mLn/min)]]*0.001/(0.0821*273) * Table2[[#This Row],[Feed % C3H8]] / 60</f>
        <v>1.784654647017619E-5</v>
      </c>
      <c r="U27" s="6">
        <f>Table2[[#This Row],[Flow of Propane (mol/s)]]*Table2[[#This Row],[Conversion]]/(Table2[[#This Row],[Mass Catalyst (g)]]*0.001)</f>
        <v>3.4698832528952156E-3</v>
      </c>
      <c r="V27" s="6">
        <f>Table2[[#This Row],[Total Flow (mLn/min)]]*Table2[[#This Row],[Feed % C3H8]]*Table2[[#This Row],[Conversion]]/Table2[[#This Row],[V_reactive subtracting thermowell (mL)]] * 60</f>
        <v>40.83298661636239</v>
      </c>
    </row>
    <row r="28" spans="1:22" x14ac:dyDescent="0.25">
      <c r="A28" s="1" t="s">
        <v>12</v>
      </c>
      <c r="B28" s="1">
        <v>5.04E-2</v>
      </c>
      <c r="C28" s="1">
        <v>0.25</v>
      </c>
      <c r="D28" s="1">
        <v>0.4</v>
      </c>
      <c r="E28" s="1">
        <v>0.3</v>
      </c>
      <c r="F28" s="2">
        <v>0</v>
      </c>
      <c r="G28" s="1">
        <v>2.75</v>
      </c>
      <c r="H28" s="5">
        <f>Table2[[#This Row],[Bed Height (cm)]]*PI()*Table2[[#This Row],[Tube ID (cm)]]^2/4-Table2[[#This Row],[Bed Height (cm)]]*Table2[[#This Row],[Thermowell tip distance within bed (%)]]*PI()*Table2[[#This Row],[Thermowell OD (cm)]]^2/4</f>
        <v>0.34557519189487729</v>
      </c>
      <c r="I28" s="1">
        <v>550</v>
      </c>
      <c r="J28" s="1">
        <v>20</v>
      </c>
      <c r="K28" s="5">
        <f>Table2[[#This Row],[Total Flow (mLn/min)]]*0.001/(0.0821*273) * Table2[[#This Row],[Feed % C3H8]] * 44.01 * 60 /B28</f>
        <v>7.0127366977897685</v>
      </c>
      <c r="L28" s="5">
        <f>Table2[[#This Row],[Total Flow (mLn/min)]]*Table2[[#This Row],[Feed % C3H8]]/Table2[[#This Row],[V_reactive subtracting thermowell (mL)]]*60</f>
        <v>520.87072284620285</v>
      </c>
      <c r="M28" s="3">
        <v>0.15</v>
      </c>
      <c r="N28" s="3">
        <v>7.4999999999999997E-2</v>
      </c>
      <c r="O28" s="3">
        <v>3.0489420633645389E-2</v>
      </c>
      <c r="P28" s="3">
        <v>0.65291724849588373</v>
      </c>
      <c r="Q28" s="3">
        <v>0.19234939478625351</v>
      </c>
      <c r="R28" s="3">
        <v>0.84526664328213719</v>
      </c>
      <c r="S28" s="3">
        <v>1.004234003543637</v>
      </c>
      <c r="T28" s="6">
        <f>Table2[[#This Row],[Total Flow (mLn/min)]]*0.001/(0.0821*273) * Table2[[#This Row],[Feed % C3H8]] / 60</f>
        <v>2.2308183087720237E-6</v>
      </c>
      <c r="U28" s="6">
        <f>Table2[[#This Row],[Flow of Propane (mol/s)]]*Table2[[#This Row],[Conversion]]/(Table2[[#This Row],[Mass Catalyst (g)]]*0.001)</f>
        <v>1.3495309082021362E-3</v>
      </c>
      <c r="V28" s="6">
        <f>Table2[[#This Row],[Total Flow (mLn/min)]]*Table2[[#This Row],[Feed % C3H8]]*Table2[[#This Row],[Conversion]]/Table2[[#This Row],[V_reactive subtracting thermowell (mL)]] * 60</f>
        <v>15.881046564608805</v>
      </c>
    </row>
    <row r="29" spans="1:22" x14ac:dyDescent="0.25">
      <c r="A29" s="1" t="s">
        <v>12</v>
      </c>
      <c r="B29" s="1">
        <v>5.04E-2</v>
      </c>
      <c r="C29" s="1">
        <v>0.25</v>
      </c>
      <c r="D29" s="1">
        <v>0.4</v>
      </c>
      <c r="E29" s="1">
        <v>0.3</v>
      </c>
      <c r="F29" s="2">
        <v>0</v>
      </c>
      <c r="G29" s="1">
        <v>2.75</v>
      </c>
      <c r="H29" s="5">
        <f>Table2[[#This Row],[Bed Height (cm)]]*PI()*Table2[[#This Row],[Tube ID (cm)]]^2/4-Table2[[#This Row],[Bed Height (cm)]]*Table2[[#This Row],[Thermowell tip distance within bed (%)]]*PI()*Table2[[#This Row],[Thermowell OD (cm)]]^2/4</f>
        <v>0.34557519189487729</v>
      </c>
      <c r="I29" s="1">
        <v>550</v>
      </c>
      <c r="J29" s="1">
        <v>30</v>
      </c>
      <c r="K29" s="5">
        <f>Table2[[#This Row],[Total Flow (mLn/min)]]*0.001/(0.0821*273) * Table2[[#This Row],[Feed % C3H8]] * 44.01 * 60 /B29</f>
        <v>10.519105046684651</v>
      </c>
      <c r="L29" s="5">
        <f>Table2[[#This Row],[Total Flow (mLn/min)]]*Table2[[#This Row],[Feed % C3H8]]/Table2[[#This Row],[V_reactive subtracting thermowell (mL)]]*60</f>
        <v>781.30608426930428</v>
      </c>
      <c r="M29" s="3">
        <v>0.15</v>
      </c>
      <c r="N29" s="3">
        <v>7.4999999999999997E-2</v>
      </c>
      <c r="O29" s="3">
        <v>1.795022697910088E-2</v>
      </c>
      <c r="P29" s="3">
        <v>0.65703313804663988</v>
      </c>
      <c r="Q29" s="3">
        <v>0.18634154051315299</v>
      </c>
      <c r="R29" s="3">
        <v>0.84337467855979287</v>
      </c>
      <c r="S29" s="3">
        <v>0.99376857469426716</v>
      </c>
      <c r="T29" s="6">
        <f>Table2[[#This Row],[Total Flow (mLn/min)]]*0.001/(0.0821*273) * Table2[[#This Row],[Feed % C3H8]] / 60</f>
        <v>3.3462274631580348E-6</v>
      </c>
      <c r="U29" s="6">
        <f>Table2[[#This Row],[Flow of Propane (mol/s)]]*Table2[[#This Row],[Conversion]]/(Table2[[#This Row],[Mass Catalyst (g)]]*0.001)</f>
        <v>1.1917766366545169E-3</v>
      </c>
      <c r="V29" s="6">
        <f>Table2[[#This Row],[Total Flow (mLn/min)]]*Table2[[#This Row],[Feed % C3H8]]*Table2[[#This Row],[Conversion]]/Table2[[#This Row],[V_reactive subtracting thermowell (mL)]] * 60</f>
        <v>14.024621552786531</v>
      </c>
    </row>
    <row r="30" spans="1:22" x14ac:dyDescent="0.25">
      <c r="A30" s="1" t="s">
        <v>12</v>
      </c>
      <c r="B30" s="1">
        <v>5.04E-2</v>
      </c>
      <c r="C30" s="1">
        <v>0.25</v>
      </c>
      <c r="D30" s="1">
        <v>0.4</v>
      </c>
      <c r="E30" s="1">
        <v>0.3</v>
      </c>
      <c r="F30" s="2">
        <v>0</v>
      </c>
      <c r="G30" s="1">
        <v>2.75</v>
      </c>
      <c r="H30" s="5">
        <f>Table2[[#This Row],[Bed Height (cm)]]*PI()*Table2[[#This Row],[Tube ID (cm)]]^2/4-Table2[[#This Row],[Bed Height (cm)]]*Table2[[#This Row],[Thermowell tip distance within bed (%)]]*PI()*Table2[[#This Row],[Thermowell OD (cm)]]^2/4</f>
        <v>0.34557519189487729</v>
      </c>
      <c r="I30" s="1">
        <v>550</v>
      </c>
      <c r="J30" s="1">
        <v>40</v>
      </c>
      <c r="K30" s="5">
        <f>Table2[[#This Row],[Total Flow (mLn/min)]]*0.001/(0.0821*273) * Table2[[#This Row],[Feed % C3H8]] * 44.01 * 60 /B30</f>
        <v>14.025473395579537</v>
      </c>
      <c r="L30" s="5">
        <f>Table2[[#This Row],[Total Flow (mLn/min)]]*Table2[[#This Row],[Feed % C3H8]]/Table2[[#This Row],[V_reactive subtracting thermowell (mL)]]*60</f>
        <v>1041.7414456924057</v>
      </c>
      <c r="M30" s="3">
        <v>0.15</v>
      </c>
      <c r="N30" s="3">
        <v>7.4999999999999997E-2</v>
      </c>
      <c r="O30" s="3">
        <v>1.1079045525531463E-2</v>
      </c>
      <c r="P30" s="3">
        <v>0.65485771624003108</v>
      </c>
      <c r="Q30" s="3">
        <v>0.17896499255264459</v>
      </c>
      <c r="R30" s="3">
        <v>0.83382270879267562</v>
      </c>
      <c r="S30" s="3">
        <v>1.0089688009780995</v>
      </c>
      <c r="T30" s="6">
        <f>Table2[[#This Row],[Total Flow (mLn/min)]]*0.001/(0.0821*273) * Table2[[#This Row],[Feed % C3H8]] / 60</f>
        <v>4.4616366175440475E-6</v>
      </c>
      <c r="U30" s="6">
        <f>Table2[[#This Row],[Flow of Propane (mol/s)]]*Table2[[#This Row],[Conversion]]/(Table2[[#This Row],[Mass Catalyst (g)]]*0.001)</f>
        <v>9.8076736516168085E-4</v>
      </c>
      <c r="V30" s="6">
        <f>Table2[[#This Row],[Total Flow (mLn/min)]]*Table2[[#This Row],[Feed % C3H8]]*Table2[[#This Row],[Conversion]]/Table2[[#This Row],[V_reactive subtracting thermowell (mL)]] * 60</f>
        <v>11.541500902659125</v>
      </c>
    </row>
    <row r="31" spans="1:22" x14ac:dyDescent="0.25">
      <c r="A31" s="1" t="s">
        <v>12</v>
      </c>
      <c r="B31" s="1">
        <v>5.04E-2</v>
      </c>
      <c r="C31" s="1">
        <v>0.25</v>
      </c>
      <c r="D31" s="1">
        <v>0.4</v>
      </c>
      <c r="E31" s="1">
        <v>0.3</v>
      </c>
      <c r="F31" s="2">
        <v>0</v>
      </c>
      <c r="G31" s="1">
        <v>2.75</v>
      </c>
      <c r="H31" s="5">
        <f>Table2[[#This Row],[Bed Height (cm)]]*PI()*Table2[[#This Row],[Tube ID (cm)]]^2/4-Table2[[#This Row],[Bed Height (cm)]]*Table2[[#This Row],[Thermowell tip distance within bed (%)]]*PI()*Table2[[#This Row],[Thermowell OD (cm)]]^2/4</f>
        <v>0.34557519189487729</v>
      </c>
      <c r="I31" s="1">
        <v>550</v>
      </c>
      <c r="J31" s="1">
        <v>40</v>
      </c>
      <c r="K31" s="5">
        <f>Table2[[#This Row],[Total Flow (mLn/min)]]*0.001/(0.0821*273) * Table2[[#This Row],[Feed % C3H8]] * 44.01 * 60 /B31</f>
        <v>14.025473395579537</v>
      </c>
      <c r="L31" s="5">
        <f>Table2[[#This Row],[Total Flow (mLn/min)]]*Table2[[#This Row],[Feed % C3H8]]/Table2[[#This Row],[V_reactive subtracting thermowell (mL)]]*60</f>
        <v>1041.7414456924057</v>
      </c>
      <c r="M31" s="3">
        <v>0.15</v>
      </c>
      <c r="N31" s="3">
        <v>7.4999999999999997E-2</v>
      </c>
      <c r="O31" s="3">
        <v>2.8927883500561411E-3</v>
      </c>
      <c r="P31" s="3">
        <v>0.6432452738203267</v>
      </c>
      <c r="Q31" s="3">
        <v>0.16613985256509911</v>
      </c>
      <c r="R31" s="3">
        <v>0.8093851263854257</v>
      </c>
      <c r="S31" s="3">
        <v>0.99714698272584279</v>
      </c>
      <c r="T31" s="6">
        <f>Table2[[#This Row],[Total Flow (mLn/min)]]*0.001/(0.0821*273) * Table2[[#This Row],[Feed % C3H8]] / 60</f>
        <v>4.4616366175440475E-6</v>
      </c>
      <c r="U31" s="6">
        <f>Table2[[#This Row],[Flow of Propane (mol/s)]]*Table2[[#This Row],[Conversion]]/(Table2[[#This Row],[Mass Catalyst (g)]]*0.001)</f>
        <v>2.5608274661538305E-4</v>
      </c>
      <c r="V31" s="6">
        <f>Table2[[#This Row],[Total Flow (mLn/min)]]*Table2[[#This Row],[Feed % C3H8]]*Table2[[#This Row],[Conversion]]/Table2[[#This Row],[V_reactive subtracting thermowell (mL)]] * 60</f>
        <v>3.0135375178696333</v>
      </c>
    </row>
    <row r="32" spans="1:22" x14ac:dyDescent="0.25">
      <c r="A32" s="1" t="s">
        <v>12</v>
      </c>
      <c r="B32" s="1">
        <v>5.04E-2</v>
      </c>
      <c r="C32" s="1">
        <v>0.25</v>
      </c>
      <c r="D32" s="1">
        <v>0.4</v>
      </c>
      <c r="E32" s="1">
        <v>0.3</v>
      </c>
      <c r="F32" s="2">
        <v>0</v>
      </c>
      <c r="G32" s="1">
        <v>2.75</v>
      </c>
      <c r="H32" s="5">
        <f>Table2[[#This Row],[Bed Height (cm)]]*PI()*Table2[[#This Row],[Tube ID (cm)]]^2/4-Table2[[#This Row],[Bed Height (cm)]]*Table2[[#This Row],[Thermowell tip distance within bed (%)]]*PI()*Table2[[#This Row],[Thermowell OD (cm)]]^2/4</f>
        <v>0.34557519189487729</v>
      </c>
      <c r="I32" s="1">
        <v>550</v>
      </c>
      <c r="J32" s="1">
        <v>60</v>
      </c>
      <c r="K32" s="5">
        <f>Table2[[#This Row],[Total Flow (mLn/min)]]*0.001/(0.0821*273) * Table2[[#This Row],[Feed % C3H8]] * 44.01 * 60 /B32</f>
        <v>21.038210093369301</v>
      </c>
      <c r="L32" s="5">
        <f>Table2[[#This Row],[Total Flow (mLn/min)]]*Table2[[#This Row],[Feed % C3H8]]/Table2[[#This Row],[V_reactive subtracting thermowell (mL)]]*60</f>
        <v>1562.6121685386086</v>
      </c>
      <c r="M32" s="3">
        <v>0.15</v>
      </c>
      <c r="N32" s="3">
        <v>7.4999999999999997E-2</v>
      </c>
      <c r="O32" s="3">
        <v>5.1257052935619919E-3</v>
      </c>
      <c r="P32" s="3">
        <v>0.65112526758861944</v>
      </c>
      <c r="Q32" s="3">
        <v>0.17438020325296755</v>
      </c>
      <c r="R32" s="3">
        <v>0.82550547084158699</v>
      </c>
      <c r="S32" s="3">
        <v>1.0017249004303173</v>
      </c>
      <c r="T32" s="6">
        <f>Table2[[#This Row],[Total Flow (mLn/min)]]*0.001/(0.0821*273) * Table2[[#This Row],[Feed % C3H8]] / 60</f>
        <v>6.6924549263160696E-6</v>
      </c>
      <c r="U32" s="6">
        <f>Table2[[#This Row],[Flow of Propane (mol/s)]]*Table2[[#This Row],[Conversion]]/(Table2[[#This Row],[Mass Catalyst (g)]]*0.001)</f>
        <v>6.8062602465760542E-4</v>
      </c>
      <c r="V32" s="6">
        <f>Table2[[#This Row],[Total Flow (mLn/min)]]*Table2[[#This Row],[Feed % C3H8]]*Table2[[#This Row],[Conversion]]/Table2[[#This Row],[V_reactive subtracting thermowell (mL)]] * 60</f>
        <v>8.0094894640627299</v>
      </c>
    </row>
    <row r="33" spans="1:22" x14ac:dyDescent="0.25">
      <c r="A33" s="1" t="s">
        <v>12</v>
      </c>
      <c r="B33" s="1">
        <v>5.04E-2</v>
      </c>
      <c r="C33" s="1">
        <v>0.25</v>
      </c>
      <c r="D33" s="1">
        <v>0.4</v>
      </c>
      <c r="E33" s="1">
        <v>0.3</v>
      </c>
      <c r="F33" s="2">
        <v>0</v>
      </c>
      <c r="G33" s="1">
        <v>2.75</v>
      </c>
      <c r="H33" s="5">
        <f>Table2[[#This Row],[Bed Height (cm)]]*PI()*Table2[[#This Row],[Tube ID (cm)]]^2/4-Table2[[#This Row],[Bed Height (cm)]]*Table2[[#This Row],[Thermowell tip distance within bed (%)]]*PI()*Table2[[#This Row],[Thermowell OD (cm)]]^2/4</f>
        <v>0.34557519189487729</v>
      </c>
      <c r="I33" s="1">
        <v>550</v>
      </c>
      <c r="J33" s="1">
        <v>70</v>
      </c>
      <c r="K33" s="5">
        <f>Table2[[#This Row],[Total Flow (mLn/min)]]*0.001/(0.0821*273) * Table2[[#This Row],[Feed % C3H8]] * 44.01 * 60 /B33</f>
        <v>24.544578442264186</v>
      </c>
      <c r="L33" s="5">
        <f>Table2[[#This Row],[Total Flow (mLn/min)]]*Table2[[#This Row],[Feed % C3H8]]/Table2[[#This Row],[V_reactive subtracting thermowell (mL)]]*60</f>
        <v>1823.0475299617099</v>
      </c>
      <c r="M33" s="3">
        <v>0.15</v>
      </c>
      <c r="N33" s="3">
        <v>7.4999999999999997E-2</v>
      </c>
      <c r="O33" s="3">
        <v>4.1227386006028573E-3</v>
      </c>
      <c r="P33" s="3">
        <v>0.62121268807498364</v>
      </c>
      <c r="Q33" s="3">
        <v>0.16228080925500926</v>
      </c>
      <c r="R33" s="3">
        <v>0.78349349732999296</v>
      </c>
      <c r="S33" s="3">
        <v>0.99940857447826836</v>
      </c>
      <c r="T33" s="6">
        <f>Table2[[#This Row],[Total Flow (mLn/min)]]*0.001/(0.0821*273) * Table2[[#This Row],[Feed % C3H8]] / 60</f>
        <v>7.8078640807020823E-6</v>
      </c>
      <c r="U33" s="6">
        <f>Table2[[#This Row],[Flow of Propane (mol/s)]]*Table2[[#This Row],[Conversion]]/(Table2[[#This Row],[Mass Catalyst (g)]]*0.001)</f>
        <v>6.3868616336847258E-4</v>
      </c>
      <c r="V33" s="6">
        <f>Table2[[#This Row],[Total Flow (mLn/min)]]*Table2[[#This Row],[Feed % C3H8]]*Table2[[#This Row],[Conversion]]/Table2[[#This Row],[V_reactive subtracting thermowell (mL)]] * 60</f>
        <v>7.5159484225068347</v>
      </c>
    </row>
    <row r="34" spans="1:22" x14ac:dyDescent="0.25">
      <c r="A34" s="1" t="s">
        <v>12</v>
      </c>
      <c r="B34" s="1">
        <v>5.04E-2</v>
      </c>
      <c r="C34" s="1">
        <v>0.25</v>
      </c>
      <c r="D34" s="1">
        <v>0.4</v>
      </c>
      <c r="E34" s="1">
        <v>0.3</v>
      </c>
      <c r="F34" s="2">
        <v>0</v>
      </c>
      <c r="G34" s="1">
        <v>2.75</v>
      </c>
      <c r="H34" s="5">
        <f>Table2[[#This Row],[Bed Height (cm)]]*PI()*Table2[[#This Row],[Tube ID (cm)]]^2/4-Table2[[#This Row],[Bed Height (cm)]]*Table2[[#This Row],[Thermowell tip distance within bed (%)]]*PI()*Table2[[#This Row],[Thermowell OD (cm)]]^2/4</f>
        <v>0.34557519189487729</v>
      </c>
      <c r="I34" s="1">
        <v>550</v>
      </c>
      <c r="J34" s="1">
        <v>80</v>
      </c>
      <c r="K34" s="5">
        <f>Table2[[#This Row],[Total Flow (mLn/min)]]*0.001/(0.0821*273) * Table2[[#This Row],[Feed % C3H8]] * 44.01 * 60 /B34</f>
        <v>28.050946791159074</v>
      </c>
      <c r="L34" s="5">
        <f>Table2[[#This Row],[Total Flow (mLn/min)]]*Table2[[#This Row],[Feed % C3H8]]/Table2[[#This Row],[V_reactive subtracting thermowell (mL)]]*60</f>
        <v>2083.4828913848114</v>
      </c>
      <c r="M34" s="3">
        <v>0.15</v>
      </c>
      <c r="N34" s="3">
        <v>7.4999999999999997E-2</v>
      </c>
      <c r="O34" s="3">
        <v>2.9023925563089899E-3</v>
      </c>
      <c r="P34" s="3">
        <v>0.6432452738203267</v>
      </c>
      <c r="Q34" s="3">
        <v>0.16613985256509911</v>
      </c>
      <c r="R34" s="3">
        <v>0.8093851263854257</v>
      </c>
      <c r="S34" s="3">
        <v>1.0004575620450382</v>
      </c>
      <c r="T34" s="6">
        <f>Table2[[#This Row],[Total Flow (mLn/min)]]*0.001/(0.0821*273) * Table2[[#This Row],[Feed % C3H8]] / 60</f>
        <v>8.923273235088095E-6</v>
      </c>
      <c r="U34" s="6">
        <f>Table2[[#This Row],[Flow of Propane (mol/s)]]*Table2[[#This Row],[Conversion]]/(Table2[[#This Row],[Mass Catalyst (g)]]*0.001)</f>
        <v>5.1386590903632794E-4</v>
      </c>
      <c r="V34" s="6">
        <f>Table2[[#This Row],[Total Flow (mLn/min)]]*Table2[[#This Row],[Feed % C3H8]]*Table2[[#This Row],[Conversion]]/Table2[[#This Row],[V_reactive subtracting thermowell (mL)]] * 60</f>
        <v>6.0470852351524078</v>
      </c>
    </row>
    <row r="35" spans="1:22" x14ac:dyDescent="0.25">
      <c r="A35" s="1" t="s">
        <v>12</v>
      </c>
      <c r="B35" s="1">
        <v>5.04E-2</v>
      </c>
      <c r="C35" s="1">
        <v>0.25</v>
      </c>
      <c r="D35" s="1">
        <v>0.4</v>
      </c>
      <c r="E35" s="1">
        <v>0.3</v>
      </c>
      <c r="F35" s="2">
        <v>0</v>
      </c>
      <c r="G35" s="1">
        <v>2.75</v>
      </c>
      <c r="H35" s="5">
        <f>Table2[[#This Row],[Bed Height (cm)]]*PI()*Table2[[#This Row],[Tube ID (cm)]]^2/4-Table2[[#This Row],[Bed Height (cm)]]*Table2[[#This Row],[Thermowell tip distance within bed (%)]]*PI()*Table2[[#This Row],[Thermowell OD (cm)]]^2/4</f>
        <v>0.34557519189487729</v>
      </c>
      <c r="I35" s="1">
        <v>550</v>
      </c>
      <c r="J35" s="1">
        <v>20</v>
      </c>
      <c r="K35" s="5">
        <f>Table2[[#This Row],[Total Flow (mLn/min)]]*0.001/(0.0821*273) * Table2[[#This Row],[Feed % C3H8]] * 44.01 * 60 /B35</f>
        <v>4.6751577985265129</v>
      </c>
      <c r="L35" s="5">
        <f>Table2[[#This Row],[Total Flow (mLn/min)]]*Table2[[#This Row],[Feed % C3H8]]/Table2[[#This Row],[V_reactive subtracting thermowell (mL)]]*60</f>
        <v>347.24714856413527</v>
      </c>
      <c r="M35" s="3">
        <v>0.1</v>
      </c>
      <c r="N35" s="3">
        <v>0.05</v>
      </c>
      <c r="O35" s="3">
        <v>2.1404190754907092E-2</v>
      </c>
      <c r="P35" s="3">
        <v>0.62385914452951341</v>
      </c>
      <c r="Q35" s="3">
        <v>0.21781252446740565</v>
      </c>
      <c r="R35" s="3">
        <v>0.84167166899691914</v>
      </c>
      <c r="S35" s="3">
        <v>0.98493477362674753</v>
      </c>
      <c r="T35" s="6">
        <f>Table2[[#This Row],[Total Flow (mLn/min)]]*0.001/(0.0821*273) * Table2[[#This Row],[Feed % C3H8]] / 60</f>
        <v>1.4872122058480158E-6</v>
      </c>
      <c r="U35" s="6">
        <f>Table2[[#This Row],[Flow of Propane (mol/s)]]*Table2[[#This Row],[Conversion]]/(Table2[[#This Row],[Mass Catalyst (g)]]*0.001)</f>
        <v>6.3159868545629137E-4</v>
      </c>
      <c r="V35" s="6">
        <f>Table2[[#This Row],[Total Flow (mLn/min)]]*Table2[[#This Row],[Feed % C3H8]]*Table2[[#This Row],[Conversion]]/Table2[[#This Row],[V_reactive subtracting thermowell (mL)]] * 60</f>
        <v>7.4325442069643133</v>
      </c>
    </row>
    <row r="36" spans="1:22" x14ac:dyDescent="0.25">
      <c r="A36" s="1" t="s">
        <v>12</v>
      </c>
      <c r="B36" s="1">
        <v>5.04E-2</v>
      </c>
      <c r="C36" s="1">
        <v>0.25</v>
      </c>
      <c r="D36" s="1">
        <v>0.4</v>
      </c>
      <c r="E36" s="1">
        <v>0.3</v>
      </c>
      <c r="F36" s="2">
        <v>0</v>
      </c>
      <c r="G36" s="1">
        <v>2.75</v>
      </c>
      <c r="H36" s="5">
        <f>Table2[[#This Row],[Bed Height (cm)]]*PI()*Table2[[#This Row],[Tube ID (cm)]]^2/4-Table2[[#This Row],[Bed Height (cm)]]*Table2[[#This Row],[Thermowell tip distance within bed (%)]]*PI()*Table2[[#This Row],[Thermowell OD (cm)]]^2/4</f>
        <v>0.34557519189487729</v>
      </c>
      <c r="I36" s="1">
        <v>550</v>
      </c>
      <c r="J36" s="1">
        <v>30</v>
      </c>
      <c r="K36" s="5">
        <f>Table2[[#This Row],[Total Flow (mLn/min)]]*0.001/(0.0821*273) * Table2[[#This Row],[Feed % C3H8]] * 44.01 * 60 /B36</f>
        <v>7.0127366977897685</v>
      </c>
      <c r="L36" s="5">
        <f>Table2[[#This Row],[Total Flow (mLn/min)]]*Table2[[#This Row],[Feed % C3H8]]/Table2[[#This Row],[V_reactive subtracting thermowell (mL)]]*60</f>
        <v>520.87072284620285</v>
      </c>
      <c r="M36" s="3">
        <v>0.1</v>
      </c>
      <c r="N36" s="3">
        <v>0.05</v>
      </c>
      <c r="O36" s="3">
        <v>1.2329944838021729E-2</v>
      </c>
      <c r="P36" s="3">
        <v>0.61641586759625344</v>
      </c>
      <c r="Q36" s="3">
        <v>0.21000614153633104</v>
      </c>
      <c r="R36" s="3">
        <v>0.82642200913258457</v>
      </c>
      <c r="S36" s="3">
        <v>0.99746622034015064</v>
      </c>
      <c r="T36" s="6">
        <f>Table2[[#This Row],[Total Flow (mLn/min)]]*0.001/(0.0821*273) * Table2[[#This Row],[Feed % C3H8]] / 60</f>
        <v>2.2308183087720237E-6</v>
      </c>
      <c r="U36" s="6">
        <f>Table2[[#This Row],[Flow of Propane (mol/s)]]*Table2[[#This Row],[Conversion]]/(Table2[[#This Row],[Mass Catalyst (g)]]*0.001)</f>
        <v>5.457513232303171E-4</v>
      </c>
      <c r="V36" s="6">
        <f>Table2[[#This Row],[Total Flow (mLn/min)]]*Table2[[#This Row],[Feed % C3H8]]*Table2[[#This Row],[Conversion]]/Table2[[#This Row],[V_reactive subtracting thermowell (mL)]] * 60</f>
        <v>6.4223072804341852</v>
      </c>
    </row>
    <row r="37" spans="1:22" x14ac:dyDescent="0.25">
      <c r="A37" s="1" t="s">
        <v>12</v>
      </c>
      <c r="B37" s="1">
        <v>5.04E-2</v>
      </c>
      <c r="C37" s="1">
        <v>0.25</v>
      </c>
      <c r="D37" s="1">
        <v>0.4</v>
      </c>
      <c r="E37" s="1">
        <v>0.3</v>
      </c>
      <c r="F37" s="2">
        <v>0</v>
      </c>
      <c r="G37" s="1">
        <v>2.75</v>
      </c>
      <c r="H37" s="5">
        <f>Table2[[#This Row],[Bed Height (cm)]]*PI()*Table2[[#This Row],[Tube ID (cm)]]^2/4-Table2[[#This Row],[Bed Height (cm)]]*Table2[[#This Row],[Thermowell tip distance within bed (%)]]*PI()*Table2[[#This Row],[Thermowell OD (cm)]]^2/4</f>
        <v>0.34557519189487729</v>
      </c>
      <c r="I37" s="1">
        <v>550</v>
      </c>
      <c r="J37" s="1">
        <v>40</v>
      </c>
      <c r="K37" s="5">
        <f>Table2[[#This Row],[Total Flow (mLn/min)]]*0.001/(0.0821*273) * Table2[[#This Row],[Feed % C3H8]] * 44.01 * 60 /B37</f>
        <v>9.3503155970530258</v>
      </c>
      <c r="L37" s="5">
        <f>Table2[[#This Row],[Total Flow (mLn/min)]]*Table2[[#This Row],[Feed % C3H8]]/Table2[[#This Row],[V_reactive subtracting thermowell (mL)]]*60</f>
        <v>694.49429712827055</v>
      </c>
      <c r="M37" s="3">
        <v>0.1</v>
      </c>
      <c r="N37" s="3">
        <v>0.05</v>
      </c>
      <c r="O37" s="3">
        <v>6.6913232991834912E-3</v>
      </c>
      <c r="P37" s="3">
        <v>0.60569135615440106</v>
      </c>
      <c r="Q37" s="3">
        <v>0.19914956995932168</v>
      </c>
      <c r="R37" s="3">
        <v>0.80484092611372282</v>
      </c>
      <c r="S37" s="3">
        <v>1.0106123403078107</v>
      </c>
      <c r="T37" s="6">
        <f>Table2[[#This Row],[Total Flow (mLn/min)]]*0.001/(0.0821*273) * Table2[[#This Row],[Feed % C3H8]] / 60</f>
        <v>2.9744244116960315E-6</v>
      </c>
      <c r="U37" s="6">
        <f>Table2[[#This Row],[Flow of Propane (mol/s)]]*Table2[[#This Row],[Conversion]]/(Table2[[#This Row],[Mass Catalyst (g)]]*0.001)</f>
        <v>3.9489752713575015E-4</v>
      </c>
      <c r="V37" s="6">
        <f>Table2[[#This Row],[Total Flow (mLn/min)]]*Table2[[#This Row],[Feed % C3H8]]*Table2[[#This Row],[Conversion]]/Table2[[#This Row],[V_reactive subtracting thermowell (mL)]] * 60</f>
        <v>4.6470858715244585</v>
      </c>
    </row>
    <row r="38" spans="1:22" x14ac:dyDescent="0.25">
      <c r="A38" s="1" t="s">
        <v>12</v>
      </c>
      <c r="B38" s="1">
        <v>5.04E-2</v>
      </c>
      <c r="C38" s="1">
        <v>0.25</v>
      </c>
      <c r="D38" s="1">
        <v>0.4</v>
      </c>
      <c r="E38" s="1">
        <v>0.3</v>
      </c>
      <c r="F38" s="2">
        <v>0</v>
      </c>
      <c r="G38" s="1">
        <v>2.75</v>
      </c>
      <c r="H38" s="5">
        <f>Table2[[#This Row],[Bed Height (cm)]]*PI()*Table2[[#This Row],[Tube ID (cm)]]^2/4-Table2[[#This Row],[Bed Height (cm)]]*Table2[[#This Row],[Thermowell tip distance within bed (%)]]*PI()*Table2[[#This Row],[Thermowell OD (cm)]]^2/4</f>
        <v>0.34557519189487729</v>
      </c>
      <c r="I38" s="1">
        <v>550</v>
      </c>
      <c r="J38" s="1">
        <v>40</v>
      </c>
      <c r="K38" s="5">
        <f>Table2[[#This Row],[Total Flow (mLn/min)]]*0.001/(0.0821*273) * Table2[[#This Row],[Feed % C3H8]] * 44.01 * 60 /B38</f>
        <v>9.3503155970530258</v>
      </c>
      <c r="L38" s="5">
        <f>Table2[[#This Row],[Total Flow (mLn/min)]]*Table2[[#This Row],[Feed % C3H8]]/Table2[[#This Row],[V_reactive subtracting thermowell (mL)]]*60</f>
        <v>694.49429712827055</v>
      </c>
      <c r="M38" s="3">
        <v>0.1</v>
      </c>
      <c r="N38" s="3">
        <v>0.05</v>
      </c>
      <c r="O38" s="3">
        <v>7.461250391378042E-3</v>
      </c>
      <c r="P38" s="3">
        <v>0.62345172004280092</v>
      </c>
      <c r="Q38" s="3">
        <v>0.20028499797755273</v>
      </c>
      <c r="R38" s="3">
        <v>0.82373671802035364</v>
      </c>
      <c r="S38" s="3">
        <v>1.0071727277204798</v>
      </c>
      <c r="T38" s="6">
        <f>Table2[[#This Row],[Total Flow (mLn/min)]]*0.001/(0.0821*273) * Table2[[#This Row],[Feed % C3H8]] / 60</f>
        <v>2.9744244116960315E-6</v>
      </c>
      <c r="U38" s="6">
        <f>Table2[[#This Row],[Flow of Propane (mol/s)]]*Table2[[#This Row],[Conversion]]/(Table2[[#This Row],[Mass Catalyst (g)]]*0.001)</f>
        <v>4.4033581956133766E-4</v>
      </c>
      <c r="V38" s="6">
        <f>Table2[[#This Row],[Total Flow (mLn/min)]]*Table2[[#This Row],[Feed % C3H8]]*Table2[[#This Row],[Conversion]]/Table2[[#This Row],[V_reactive subtracting thermowell (mL)]] * 60</f>
        <v>5.1817958462581259</v>
      </c>
    </row>
    <row r="39" spans="1:22" x14ac:dyDescent="0.25">
      <c r="A39" s="1" t="s">
        <v>12</v>
      </c>
      <c r="B39" s="1">
        <v>5.04E-2</v>
      </c>
      <c r="C39" s="1">
        <v>0.25</v>
      </c>
      <c r="D39" s="1">
        <v>0.4</v>
      </c>
      <c r="E39" s="1">
        <v>0.3</v>
      </c>
      <c r="F39" s="2">
        <v>0</v>
      </c>
      <c r="G39" s="1">
        <v>2.75</v>
      </c>
      <c r="H39" s="5">
        <f>Table2[[#This Row],[Bed Height (cm)]]*PI()*Table2[[#This Row],[Tube ID (cm)]]^2/4-Table2[[#This Row],[Bed Height (cm)]]*Table2[[#This Row],[Thermowell tip distance within bed (%)]]*PI()*Table2[[#This Row],[Thermowell OD (cm)]]^2/4</f>
        <v>0.34557519189487729</v>
      </c>
      <c r="I39" s="1">
        <v>550</v>
      </c>
      <c r="J39" s="1">
        <v>60</v>
      </c>
      <c r="K39" s="5">
        <f>Table2[[#This Row],[Total Flow (mLn/min)]]*0.001/(0.0821*273) * Table2[[#This Row],[Feed % C3H8]] * 44.01 * 60 /B39</f>
        <v>14.025473395579537</v>
      </c>
      <c r="L39" s="5">
        <f>Table2[[#This Row],[Total Flow (mLn/min)]]*Table2[[#This Row],[Feed % C3H8]]/Table2[[#This Row],[V_reactive subtracting thermowell (mL)]]*60</f>
        <v>1041.7414456924057</v>
      </c>
      <c r="M39" s="3">
        <v>0.1</v>
      </c>
      <c r="N39" s="3">
        <v>0.05</v>
      </c>
      <c r="O39" s="3">
        <v>2.4806949758254069E-3</v>
      </c>
      <c r="P39" s="3">
        <v>0.5546688649020084</v>
      </c>
      <c r="Q39" s="3">
        <v>0.17848134561299603</v>
      </c>
      <c r="R39" s="3">
        <v>0.7331502105150044</v>
      </c>
      <c r="S39" s="3">
        <v>0.99638336522902837</v>
      </c>
      <c r="T39" s="6">
        <f>Table2[[#This Row],[Total Flow (mLn/min)]]*0.001/(0.0821*273) * Table2[[#This Row],[Feed % C3H8]] / 60</f>
        <v>4.4616366175440475E-6</v>
      </c>
      <c r="U39" s="6">
        <f>Table2[[#This Row],[Flow of Propane (mol/s)]]*Table2[[#This Row],[Conversion]]/(Table2[[#This Row],[Mass Catalyst (g)]]*0.001)</f>
        <v>2.1960237184722584E-4</v>
      </c>
      <c r="V39" s="6">
        <f>Table2[[#This Row],[Total Flow (mLn/min)]]*Table2[[#This Row],[Feed % C3H8]]*Table2[[#This Row],[Conversion]]/Table2[[#This Row],[V_reactive subtracting thermowell (mL)]] * 60</f>
        <v>2.5842427704382467</v>
      </c>
    </row>
    <row r="40" spans="1:22" x14ac:dyDescent="0.25">
      <c r="A40" s="1" t="s">
        <v>12</v>
      </c>
      <c r="B40" s="1">
        <v>5.04E-2</v>
      </c>
      <c r="C40" s="1">
        <v>0.25</v>
      </c>
      <c r="D40" s="1">
        <v>0.4</v>
      </c>
      <c r="E40" s="1">
        <v>0.3</v>
      </c>
      <c r="F40" s="2">
        <v>0</v>
      </c>
      <c r="G40" s="1">
        <v>2.75</v>
      </c>
      <c r="H40" s="5">
        <f>Table2[[#This Row],[Bed Height (cm)]]*PI()*Table2[[#This Row],[Tube ID (cm)]]^2/4-Table2[[#This Row],[Bed Height (cm)]]*Table2[[#This Row],[Thermowell tip distance within bed (%)]]*PI()*Table2[[#This Row],[Thermowell OD (cm)]]^2/4</f>
        <v>0.34557519189487729</v>
      </c>
      <c r="I40" s="1">
        <v>550</v>
      </c>
      <c r="J40" s="1">
        <v>70</v>
      </c>
      <c r="K40" s="5">
        <f>Table2[[#This Row],[Total Flow (mLn/min)]]*0.001/(0.0821*273) * Table2[[#This Row],[Feed % C3H8]] * 44.01 * 60 /B40</f>
        <v>16.363052294842795</v>
      </c>
      <c r="L40" s="5">
        <f>Table2[[#This Row],[Total Flow (mLn/min)]]*Table2[[#This Row],[Feed % C3H8]]/Table2[[#This Row],[V_reactive subtracting thermowell (mL)]]*60</f>
        <v>1215.3650199744734</v>
      </c>
      <c r="M40" s="3">
        <v>0.1</v>
      </c>
      <c r="N40" s="3">
        <v>0.05</v>
      </c>
      <c r="O40" s="3">
        <v>1.8660987749373325E-3</v>
      </c>
      <c r="P40" s="3">
        <v>0.58139697367926191</v>
      </c>
      <c r="Q40" s="3">
        <v>0.1648011314837349</v>
      </c>
      <c r="R40" s="3">
        <v>0.74619810516299678</v>
      </c>
      <c r="S40" s="3">
        <v>0.99964121683659235</v>
      </c>
      <c r="T40" s="6">
        <f>Table2[[#This Row],[Total Flow (mLn/min)]]*0.001/(0.0821*273) * Table2[[#This Row],[Feed % C3H8]] / 60</f>
        <v>5.2052427204680557E-6</v>
      </c>
      <c r="U40" s="6">
        <f>Table2[[#This Row],[Flow of Propane (mol/s)]]*Table2[[#This Row],[Conversion]]/(Table2[[#This Row],[Mass Catalyst (g)]]*0.001)</f>
        <v>1.9272811634755768E-4</v>
      </c>
      <c r="V40" s="6">
        <f>Table2[[#This Row],[Total Flow (mLn/min)]]*Table2[[#This Row],[Feed % C3H8]]*Table2[[#This Row],[Conversion]]/Table2[[#This Row],[V_reactive subtracting thermowell (mL)]] * 60</f>
        <v>2.2679911748760513</v>
      </c>
    </row>
    <row r="41" spans="1:22" x14ac:dyDescent="0.25">
      <c r="A41" s="1" t="s">
        <v>12</v>
      </c>
      <c r="B41" s="1">
        <v>5.04E-2</v>
      </c>
      <c r="C41" s="1">
        <v>0.25</v>
      </c>
      <c r="D41" s="1">
        <v>0.4</v>
      </c>
      <c r="E41" s="1">
        <v>0.3</v>
      </c>
      <c r="F41" s="2">
        <v>0</v>
      </c>
      <c r="G41" s="1">
        <v>2.75</v>
      </c>
      <c r="H41" s="5">
        <f>Table2[[#This Row],[Bed Height (cm)]]*PI()*Table2[[#This Row],[Tube ID (cm)]]^2/4-Table2[[#This Row],[Bed Height (cm)]]*Table2[[#This Row],[Thermowell tip distance within bed (%)]]*PI()*Table2[[#This Row],[Thermowell OD (cm)]]^2/4</f>
        <v>0.34557519189487729</v>
      </c>
      <c r="I41" s="1">
        <v>550</v>
      </c>
      <c r="J41" s="1">
        <v>80</v>
      </c>
      <c r="K41" s="5">
        <f>Table2[[#This Row],[Total Flow (mLn/min)]]*0.001/(0.0821*273) * Table2[[#This Row],[Feed % C3H8]] * 44.01 * 60 /B41</f>
        <v>18.700631194106052</v>
      </c>
      <c r="L41" s="5">
        <f>Table2[[#This Row],[Total Flow (mLn/min)]]*Table2[[#This Row],[Feed % C3H8]]/Table2[[#This Row],[V_reactive subtracting thermowell (mL)]]*60</f>
        <v>1388.9885942565411</v>
      </c>
      <c r="M41" s="3">
        <v>0.1</v>
      </c>
      <c r="N41" s="3">
        <v>0.05</v>
      </c>
      <c r="O41" s="3">
        <v>1.3948451920170301E-3</v>
      </c>
      <c r="P41" s="3">
        <v>0.51196277058269557</v>
      </c>
      <c r="Q41" s="3">
        <v>0.16290105855931994</v>
      </c>
      <c r="R41" s="3">
        <v>0.67486382914201559</v>
      </c>
      <c r="S41" s="3">
        <v>0.99888416534166169</v>
      </c>
      <c r="T41" s="6">
        <f>Table2[[#This Row],[Total Flow (mLn/min)]]*0.001/(0.0821*273) * Table2[[#This Row],[Feed % C3H8]] / 60</f>
        <v>5.9488488233920631E-6</v>
      </c>
      <c r="U41" s="6">
        <f>Table2[[#This Row],[Flow of Propane (mol/s)]]*Table2[[#This Row],[Conversion]]/(Table2[[#This Row],[Mass Catalyst (g)]]*0.001)</f>
        <v>1.6463736466953543E-4</v>
      </c>
      <c r="V41" s="6">
        <f>Table2[[#This Row],[Total Flow (mLn/min)]]*Table2[[#This Row],[Feed % C3H8]]*Table2[[#This Row],[Conversion]]/Table2[[#This Row],[V_reactive subtracting thermowell (mL)]] * 60</f>
        <v>1.9374240624652295</v>
      </c>
    </row>
    <row r="42" spans="1:22" x14ac:dyDescent="0.25">
      <c r="A42" s="1" t="s">
        <v>19</v>
      </c>
      <c r="B42" s="1">
        <v>4.9599999999999998E-2</v>
      </c>
      <c r="C42" s="1">
        <v>0.24929999999999999</v>
      </c>
      <c r="D42" s="1">
        <v>0.4</v>
      </c>
      <c r="E42" s="1">
        <v>0.3</v>
      </c>
      <c r="F42" s="2">
        <v>0</v>
      </c>
      <c r="G42" s="1">
        <v>2.25</v>
      </c>
      <c r="H42" s="5">
        <f>Table2[[#This Row],[Bed Height (cm)]]*PI()*Table2[[#This Row],[Tube ID (cm)]]^2/4-Table2[[#This Row],[Bed Height (cm)]]*Table2[[#This Row],[Thermowell tip distance within bed (%)]]*PI()*Table2[[#This Row],[Thermowell OD (cm)]]^2/4</f>
        <v>0.28274333882308145</v>
      </c>
      <c r="I42" s="1">
        <v>550</v>
      </c>
      <c r="J42" s="1">
        <v>25</v>
      </c>
      <c r="K42" s="5">
        <f>Table2[[#This Row],[Total Flow (mLn/min)]]*0.001/(0.0821*273) * Table2[[#This Row],[Feed % C3H8]] * 44.01 * 60 /B42</f>
        <v>17.814613385514331</v>
      </c>
      <c r="L42" s="5">
        <f>Table2[[#This Row],[Total Flow (mLn/min)]]*Table2[[#This Row],[Feed % C3H8]]/Table2[[#This Row],[V_reactive subtracting thermowell (mL)]]*60</f>
        <v>1591.549430918953</v>
      </c>
      <c r="M42" s="3">
        <v>0.3</v>
      </c>
      <c r="N42" s="3">
        <v>0.15</v>
      </c>
      <c r="O42" s="3">
        <v>8.1225147376508058E-2</v>
      </c>
      <c r="P42" s="3">
        <v>0.70501573318310429</v>
      </c>
      <c r="Q42" s="3">
        <v>0.1429487557430755</v>
      </c>
      <c r="R42" s="3">
        <v>0.8479644889261797</v>
      </c>
      <c r="S42" s="3">
        <v>0.9784918683537055</v>
      </c>
      <c r="T42" s="6">
        <f>Table2[[#This Row],[Total Flow (mLn/min)]]*0.001/(0.0821*273) * Table2[[#This Row],[Feed % C3H8]] / 60</f>
        <v>5.5770457719300585E-6</v>
      </c>
      <c r="U42" s="6">
        <f>Table2[[#This Row],[Flow of Propane (mol/s)]]*Table2[[#This Row],[Conversion]]/(Table2[[#This Row],[Mass Catalyst (g)]]*0.001)</f>
        <v>9.1329912248094784E-3</v>
      </c>
      <c r="V42" s="6">
        <f>Table2[[#This Row],[Total Flow (mLn/min)]]*Table2[[#This Row],[Feed % C3H8]]*Table2[[#This Row],[Conversion]]/Table2[[#This Row],[V_reactive subtracting thermowell (mL)]] * 60</f>
        <v>129.27383708338951</v>
      </c>
    </row>
    <row r="43" spans="1:22" x14ac:dyDescent="0.25">
      <c r="A43" s="1" t="s">
        <v>19</v>
      </c>
      <c r="B43" s="1">
        <v>4.9599999999999998E-2</v>
      </c>
      <c r="C43" s="1">
        <v>0.24929999999999999</v>
      </c>
      <c r="D43" s="1">
        <v>0.4</v>
      </c>
      <c r="E43" s="1">
        <v>0.3</v>
      </c>
      <c r="F43" s="2">
        <v>0</v>
      </c>
      <c r="G43" s="1">
        <v>2.25</v>
      </c>
      <c r="H43" s="5">
        <f>Table2[[#This Row],[Bed Height (cm)]]*PI()*Table2[[#This Row],[Tube ID (cm)]]^2/4-Table2[[#This Row],[Bed Height (cm)]]*Table2[[#This Row],[Thermowell tip distance within bed (%)]]*PI()*Table2[[#This Row],[Thermowell OD (cm)]]^2/4</f>
        <v>0.28274333882308145</v>
      </c>
      <c r="I43" s="1">
        <v>550</v>
      </c>
      <c r="J43" s="1">
        <v>30</v>
      </c>
      <c r="K43" s="5">
        <f>Table2[[#This Row],[Total Flow (mLn/min)]]*0.001/(0.0821*273) * Table2[[#This Row],[Feed % C3H8]] * 44.01 * 60 /B43</f>
        <v>21.377536062617196</v>
      </c>
      <c r="L43" s="5">
        <f>Table2[[#This Row],[Total Flow (mLn/min)]]*Table2[[#This Row],[Feed % C3H8]]/Table2[[#This Row],[V_reactive subtracting thermowell (mL)]]*60</f>
        <v>1909.8593171027435</v>
      </c>
      <c r="M43" s="3">
        <v>0.3</v>
      </c>
      <c r="N43" s="3">
        <v>0.15</v>
      </c>
      <c r="O43" s="3">
        <v>6.2132500661089191E-2</v>
      </c>
      <c r="P43" s="3">
        <v>0.72228830671607591</v>
      </c>
      <c r="Q43" s="3">
        <v>0.13888503004837696</v>
      </c>
      <c r="R43" s="3">
        <v>0.86117333676445273</v>
      </c>
      <c r="S43" s="3">
        <v>0.98328252386272919</v>
      </c>
      <c r="T43" s="6">
        <f>Table2[[#This Row],[Total Flow (mLn/min)]]*0.001/(0.0821*273) * Table2[[#This Row],[Feed % C3H8]] / 60</f>
        <v>6.6924549263160696E-6</v>
      </c>
      <c r="U43" s="6">
        <f>Table2[[#This Row],[Flow of Propane (mol/s)]]*Table2[[#This Row],[Conversion]]/(Table2[[#This Row],[Mass Catalyst (g)]]*0.001)</f>
        <v>8.3834467768879595E-3</v>
      </c>
      <c r="V43" s="6">
        <f>Table2[[#This Row],[Total Flow (mLn/min)]]*Table2[[#This Row],[Feed % C3H8]]*Table2[[#This Row],[Conversion]]/Table2[[#This Row],[V_reactive subtracting thermowell (mL)]] * 60</f>
        <v>118.66433528247357</v>
      </c>
    </row>
    <row r="44" spans="1:22" x14ac:dyDescent="0.25">
      <c r="A44" s="1" t="s">
        <v>19</v>
      </c>
      <c r="B44" s="1">
        <v>4.9599999999999998E-2</v>
      </c>
      <c r="C44" s="1">
        <v>0.24929999999999999</v>
      </c>
      <c r="D44" s="1">
        <v>0.4</v>
      </c>
      <c r="E44" s="1">
        <v>0.3</v>
      </c>
      <c r="F44" s="2">
        <v>0</v>
      </c>
      <c r="G44" s="1">
        <v>2.25</v>
      </c>
      <c r="H44" s="5">
        <f>Table2[[#This Row],[Bed Height (cm)]]*PI()*Table2[[#This Row],[Tube ID (cm)]]^2/4-Table2[[#This Row],[Bed Height (cm)]]*Table2[[#This Row],[Thermowell tip distance within bed (%)]]*PI()*Table2[[#This Row],[Thermowell OD (cm)]]^2/4</f>
        <v>0.28274333882308145</v>
      </c>
      <c r="I44" s="1">
        <v>550</v>
      </c>
      <c r="J44" s="1">
        <v>40</v>
      </c>
      <c r="K44" s="5">
        <f>Table2[[#This Row],[Total Flow (mLn/min)]]*0.001/(0.0821*273) * Table2[[#This Row],[Feed % C3H8]] * 44.01 * 60 /B44</f>
        <v>28.503381416822929</v>
      </c>
      <c r="L44" s="5">
        <f>Table2[[#This Row],[Total Flow (mLn/min)]]*Table2[[#This Row],[Feed % C3H8]]/Table2[[#This Row],[V_reactive subtracting thermowell (mL)]]*60</f>
        <v>2546.4790894703251</v>
      </c>
      <c r="M44" s="3">
        <v>0.3</v>
      </c>
      <c r="N44" s="3">
        <v>0.15</v>
      </c>
      <c r="O44" s="3">
        <v>4.2818503170759074E-2</v>
      </c>
      <c r="P44" s="3">
        <v>0.7306546561160151</v>
      </c>
      <c r="Q44" s="3">
        <v>0.1324092787065656</v>
      </c>
      <c r="R44" s="3">
        <v>0.86306393482258059</v>
      </c>
      <c r="S44" s="3">
        <v>0.99573555179744522</v>
      </c>
      <c r="T44" s="6">
        <f>Table2[[#This Row],[Total Flow (mLn/min)]]*0.001/(0.0821*273) * Table2[[#This Row],[Feed % C3H8]] / 60</f>
        <v>8.923273235088095E-6</v>
      </c>
      <c r="U44" s="6">
        <f>Table2[[#This Row],[Flow of Propane (mol/s)]]*Table2[[#This Row],[Conversion]]/(Table2[[#This Row],[Mass Catalyst (g)]]*0.001)</f>
        <v>7.7032500667372824E-3</v>
      </c>
      <c r="V44" s="6">
        <f>Table2[[#This Row],[Total Flow (mLn/min)]]*Table2[[#This Row],[Feed % C3H8]]*Table2[[#This Row],[Conversion]]/Table2[[#This Row],[V_reactive subtracting thermowell (mL)]] * 60</f>
        <v>109.03642296675677</v>
      </c>
    </row>
    <row r="45" spans="1:22" x14ac:dyDescent="0.25">
      <c r="A45" s="1" t="s">
        <v>19</v>
      </c>
      <c r="B45" s="1">
        <v>4.9599999999999998E-2</v>
      </c>
      <c r="C45" s="1">
        <v>0.24929999999999999</v>
      </c>
      <c r="D45" s="1">
        <v>0.4</v>
      </c>
      <c r="E45" s="1">
        <v>0.3</v>
      </c>
      <c r="F45" s="2">
        <v>0</v>
      </c>
      <c r="G45" s="1">
        <v>2.25</v>
      </c>
      <c r="H45" s="5">
        <f>Table2[[#This Row],[Bed Height (cm)]]*PI()*Table2[[#This Row],[Tube ID (cm)]]^2/4-Table2[[#This Row],[Bed Height (cm)]]*Table2[[#This Row],[Thermowell tip distance within bed (%)]]*PI()*Table2[[#This Row],[Thermowell OD (cm)]]^2/4</f>
        <v>0.28274333882308145</v>
      </c>
      <c r="I45" s="1">
        <v>550</v>
      </c>
      <c r="J45" s="1">
        <v>60</v>
      </c>
      <c r="K45" s="5">
        <f>Table2[[#This Row],[Total Flow (mLn/min)]]*0.001/(0.0821*273) * Table2[[#This Row],[Feed % C3H8]] * 44.01 * 60 /B45</f>
        <v>42.755072125234392</v>
      </c>
      <c r="L45" s="5">
        <f>Table2[[#This Row],[Total Flow (mLn/min)]]*Table2[[#This Row],[Feed % C3H8]]/Table2[[#This Row],[V_reactive subtracting thermowell (mL)]]*60</f>
        <v>3819.718634205487</v>
      </c>
      <c r="M45" s="3">
        <v>0.3</v>
      </c>
      <c r="N45" s="3">
        <v>0.15</v>
      </c>
      <c r="O45" s="3">
        <v>2.5059743835845437E-2</v>
      </c>
      <c r="P45" s="3">
        <v>0.72183699633019216</v>
      </c>
      <c r="Q45" s="3">
        <v>0.12261611958776419</v>
      </c>
      <c r="R45" s="3">
        <v>0.84445311591795635</v>
      </c>
      <c r="S45" s="3">
        <v>0.99554374561270143</v>
      </c>
      <c r="T45" s="6">
        <f>Table2[[#This Row],[Total Flow (mLn/min)]]*0.001/(0.0821*273) * Table2[[#This Row],[Feed % C3H8]] / 60</f>
        <v>1.3384909852632139E-5</v>
      </c>
      <c r="U45" s="6">
        <f>Table2[[#This Row],[Flow of Propane (mol/s)]]*Table2[[#This Row],[Conversion]]/(Table2[[#This Row],[Mass Catalyst (g)]]*0.001)</f>
        <v>6.762548632517038E-3</v>
      </c>
      <c r="V45" s="6">
        <f>Table2[[#This Row],[Total Flow (mLn/min)]]*Table2[[#This Row],[Feed % C3H8]]*Table2[[#This Row],[Conversion]]/Table2[[#This Row],[V_reactive subtracting thermowell (mL)]] * 60</f>
        <v>95.721170498194908</v>
      </c>
    </row>
    <row r="46" spans="1:22" x14ac:dyDescent="0.25">
      <c r="A46" s="1" t="s">
        <v>19</v>
      </c>
      <c r="B46" s="1">
        <v>4.9599999999999998E-2</v>
      </c>
      <c r="C46" s="1">
        <v>0.24929999999999999</v>
      </c>
      <c r="D46" s="1">
        <v>0.4</v>
      </c>
      <c r="E46" s="1">
        <v>0.3</v>
      </c>
      <c r="F46" s="2">
        <v>0</v>
      </c>
      <c r="G46" s="1">
        <v>2.25</v>
      </c>
      <c r="H46" s="5">
        <f>Table2[[#This Row],[Bed Height (cm)]]*PI()*Table2[[#This Row],[Tube ID (cm)]]^2/4-Table2[[#This Row],[Bed Height (cm)]]*Table2[[#This Row],[Thermowell tip distance within bed (%)]]*PI()*Table2[[#This Row],[Thermowell OD (cm)]]^2/4</f>
        <v>0.28274333882308145</v>
      </c>
      <c r="I46" s="1">
        <v>550</v>
      </c>
      <c r="J46" s="1">
        <v>70</v>
      </c>
      <c r="K46" s="5">
        <f>Table2[[#This Row],[Total Flow (mLn/min)]]*0.001/(0.0821*273) * Table2[[#This Row],[Feed % C3H8]] * 44.01 * 60 /B46</f>
        <v>49.880917479440122</v>
      </c>
      <c r="L46" s="5">
        <f>Table2[[#This Row],[Total Flow (mLn/min)]]*Table2[[#This Row],[Feed % C3H8]]/Table2[[#This Row],[V_reactive subtracting thermowell (mL)]]*60</f>
        <v>4456.3384065730679</v>
      </c>
      <c r="M46" s="3">
        <v>0.3</v>
      </c>
      <c r="N46" s="3">
        <v>0.15</v>
      </c>
      <c r="O46" s="3">
        <v>1.9961333189842861E-2</v>
      </c>
      <c r="P46" s="3">
        <v>0.73766253216071598</v>
      </c>
      <c r="Q46" s="3">
        <v>0.12254751611527827</v>
      </c>
      <c r="R46" s="3">
        <v>0.86021004827599423</v>
      </c>
      <c r="S46" s="3">
        <v>0.99731753817493629</v>
      </c>
      <c r="T46" s="6">
        <f>Table2[[#This Row],[Total Flow (mLn/min)]]*0.001/(0.0821*273) * Table2[[#This Row],[Feed % C3H8]] / 60</f>
        <v>1.5615728161404165E-5</v>
      </c>
      <c r="U46" s="6">
        <f>Table2[[#This Row],[Flow of Propane (mol/s)]]*Table2[[#This Row],[Conversion]]/(Table2[[#This Row],[Mass Catalyst (g)]]*0.001)</f>
        <v>6.2844909845121135E-3</v>
      </c>
      <c r="V46" s="6">
        <f>Table2[[#This Row],[Total Flow (mLn/min)]]*Table2[[#This Row],[Feed % C3H8]]*Table2[[#This Row],[Conversion]]/Table2[[#This Row],[V_reactive subtracting thermowell (mL)]] * 60</f>
        <v>88.954455740298442</v>
      </c>
    </row>
    <row r="47" spans="1:22" x14ac:dyDescent="0.25">
      <c r="A47" s="1" t="s">
        <v>19</v>
      </c>
      <c r="B47" s="1">
        <v>4.9599999999999998E-2</v>
      </c>
      <c r="C47" s="1">
        <v>0.24929999999999999</v>
      </c>
      <c r="D47" s="1">
        <v>0.4</v>
      </c>
      <c r="E47" s="1">
        <v>0.3</v>
      </c>
      <c r="F47" s="2">
        <v>0</v>
      </c>
      <c r="G47" s="1">
        <v>2.25</v>
      </c>
      <c r="H47" s="5">
        <f>Table2[[#This Row],[Bed Height (cm)]]*PI()*Table2[[#This Row],[Tube ID (cm)]]^2/4-Table2[[#This Row],[Bed Height (cm)]]*Table2[[#This Row],[Thermowell tip distance within bed (%)]]*PI()*Table2[[#This Row],[Thermowell OD (cm)]]^2/4</f>
        <v>0.28274333882308145</v>
      </c>
      <c r="I47" s="1">
        <v>550</v>
      </c>
      <c r="J47" s="1">
        <v>25</v>
      </c>
      <c r="K47" s="5">
        <f>Table2[[#This Row],[Total Flow (mLn/min)]]*0.001/(0.0821*273) * Table2[[#This Row],[Feed % C3H8]] * 44.01 * 60 /B47</f>
        <v>8.9073066927571656</v>
      </c>
      <c r="L47" s="5">
        <f>Table2[[#This Row],[Total Flow (mLn/min)]]*Table2[[#This Row],[Feed % C3H8]]/Table2[[#This Row],[V_reactive subtracting thermowell (mL)]]*60</f>
        <v>795.77471545947651</v>
      </c>
      <c r="M47" s="3">
        <v>0.15</v>
      </c>
      <c r="N47" s="3">
        <v>7.4999999999999997E-2</v>
      </c>
      <c r="O47" s="3">
        <v>4.790213106904808E-2</v>
      </c>
      <c r="P47" s="3">
        <v>0.66362613629714462</v>
      </c>
      <c r="Q47" s="3">
        <v>0.17684106004772937</v>
      </c>
      <c r="R47" s="3">
        <v>0.84046719634487399</v>
      </c>
      <c r="S47" s="3">
        <v>0.98859721476261331</v>
      </c>
      <c r="T47" s="6">
        <f>Table2[[#This Row],[Total Flow (mLn/min)]]*0.001/(0.0821*273) * Table2[[#This Row],[Feed % C3H8]] / 60</f>
        <v>2.7885228859650293E-6</v>
      </c>
      <c r="U47" s="6">
        <f>Table2[[#This Row],[Flow of Propane (mol/s)]]*Table2[[#This Row],[Conversion]]/(Table2[[#This Row],[Mass Catalyst (g)]]*0.001)</f>
        <v>2.6930683220269562E-3</v>
      </c>
      <c r="V47" s="6">
        <f>Table2[[#This Row],[Total Flow (mLn/min)]]*Table2[[#This Row],[Feed % C3H8]]*Table2[[#This Row],[Conversion]]/Table2[[#This Row],[V_reactive subtracting thermowell (mL)]] * 60</f>
        <v>38.119304721374284</v>
      </c>
    </row>
    <row r="48" spans="1:22" x14ac:dyDescent="0.25">
      <c r="A48" s="1" t="s">
        <v>19</v>
      </c>
      <c r="B48" s="1">
        <v>4.9599999999999998E-2</v>
      </c>
      <c r="C48" s="1">
        <v>0.24929999999999999</v>
      </c>
      <c r="D48" s="1">
        <v>0.4</v>
      </c>
      <c r="E48" s="1">
        <v>0.3</v>
      </c>
      <c r="F48" s="2">
        <v>0</v>
      </c>
      <c r="G48" s="1">
        <v>2.25</v>
      </c>
      <c r="H48" s="5">
        <f>Table2[[#This Row],[Bed Height (cm)]]*PI()*Table2[[#This Row],[Tube ID (cm)]]^2/4-Table2[[#This Row],[Bed Height (cm)]]*Table2[[#This Row],[Thermowell tip distance within bed (%)]]*PI()*Table2[[#This Row],[Thermowell OD (cm)]]^2/4</f>
        <v>0.28274333882308145</v>
      </c>
      <c r="I48" s="1">
        <v>550</v>
      </c>
      <c r="J48" s="1">
        <v>30</v>
      </c>
      <c r="K48" s="5">
        <f>Table2[[#This Row],[Total Flow (mLn/min)]]*0.001/(0.0821*273) * Table2[[#This Row],[Feed % C3H8]] * 44.01 * 60 /B48</f>
        <v>10.688768031308598</v>
      </c>
      <c r="L48" s="5">
        <f>Table2[[#This Row],[Total Flow (mLn/min)]]*Table2[[#This Row],[Feed % C3H8]]/Table2[[#This Row],[V_reactive subtracting thermowell (mL)]]*60</f>
        <v>954.92965855137174</v>
      </c>
      <c r="M48" s="3">
        <v>0.15</v>
      </c>
      <c r="N48" s="3">
        <v>7.4999999999999997E-2</v>
      </c>
      <c r="O48" s="3">
        <v>3.7419523389522411E-2</v>
      </c>
      <c r="P48" s="3">
        <v>0.67407054741909533</v>
      </c>
      <c r="Q48" s="3">
        <v>0.17545732251142954</v>
      </c>
      <c r="R48" s="3">
        <v>0.84952786993052487</v>
      </c>
      <c r="S48" s="3">
        <v>0.99121991392207187</v>
      </c>
      <c r="T48" s="6">
        <f>Table2[[#This Row],[Total Flow (mLn/min)]]*0.001/(0.0821*273) * Table2[[#This Row],[Feed % C3H8]] / 60</f>
        <v>3.3462274631580348E-6</v>
      </c>
      <c r="U48" s="6">
        <f>Table2[[#This Row],[Flow of Propane (mol/s)]]*Table2[[#This Row],[Conversion]]/(Table2[[#This Row],[Mass Catalyst (g)]]*0.001)</f>
        <v>2.5244805811351682E-3</v>
      </c>
      <c r="V48" s="6">
        <f>Table2[[#This Row],[Total Flow (mLn/min)]]*Table2[[#This Row],[Feed % C3H8]]*Table2[[#This Row],[Conversion]]/Table2[[#This Row],[V_reactive subtracting thermowell (mL)]] * 60</f>
        <v>35.733012693511711</v>
      </c>
    </row>
    <row r="49" spans="1:22" x14ac:dyDescent="0.25">
      <c r="A49" s="1" t="s">
        <v>19</v>
      </c>
      <c r="B49" s="1">
        <v>4.9599999999999998E-2</v>
      </c>
      <c r="C49" s="1">
        <v>0.24929999999999999</v>
      </c>
      <c r="D49" s="1">
        <v>0.4</v>
      </c>
      <c r="E49" s="1">
        <v>0.3</v>
      </c>
      <c r="F49" s="2">
        <v>0</v>
      </c>
      <c r="G49" s="1">
        <v>2.25</v>
      </c>
      <c r="H49" s="5">
        <f>Table2[[#This Row],[Bed Height (cm)]]*PI()*Table2[[#This Row],[Tube ID (cm)]]^2/4-Table2[[#This Row],[Bed Height (cm)]]*Table2[[#This Row],[Thermowell tip distance within bed (%)]]*PI()*Table2[[#This Row],[Thermowell OD (cm)]]^2/4</f>
        <v>0.28274333882308145</v>
      </c>
      <c r="I49" s="1">
        <v>550</v>
      </c>
      <c r="J49" s="1">
        <v>40</v>
      </c>
      <c r="K49" s="5">
        <f>Table2[[#This Row],[Total Flow (mLn/min)]]*0.001/(0.0821*273) * Table2[[#This Row],[Feed % C3H8]] * 44.01 * 60 /B49</f>
        <v>14.251690708411465</v>
      </c>
      <c r="L49" s="5">
        <f>Table2[[#This Row],[Total Flow (mLn/min)]]*Table2[[#This Row],[Feed % C3H8]]/Table2[[#This Row],[V_reactive subtracting thermowell (mL)]]*60</f>
        <v>1273.2395447351626</v>
      </c>
      <c r="M49" s="3">
        <v>0.15</v>
      </c>
      <c r="N49" s="3">
        <v>7.4999999999999997E-2</v>
      </c>
      <c r="O49" s="3">
        <v>2.5437075340496915E-2</v>
      </c>
      <c r="P49" s="3">
        <v>0.68558867473279383</v>
      </c>
      <c r="Q49" s="3">
        <v>0.16929735541739285</v>
      </c>
      <c r="R49" s="3">
        <v>0.85488603015018672</v>
      </c>
      <c r="S49" s="3">
        <v>1.0050706851383777</v>
      </c>
      <c r="T49" s="6">
        <f>Table2[[#This Row],[Total Flow (mLn/min)]]*0.001/(0.0821*273) * Table2[[#This Row],[Feed % C3H8]] / 60</f>
        <v>4.4616366175440475E-6</v>
      </c>
      <c r="U49" s="6">
        <f>Table2[[#This Row],[Flow of Propane (mol/s)]]*Table2[[#This Row],[Conversion]]/(Table2[[#This Row],[Mass Catalyst (g)]]*0.001)</f>
        <v>2.2881247335158825E-3</v>
      </c>
      <c r="V49" s="6">
        <f>Table2[[#This Row],[Total Flow (mLn/min)]]*Table2[[#This Row],[Feed % C3H8]]*Table2[[#This Row],[Conversion]]/Table2[[#This Row],[V_reactive subtracting thermowell (mL)]] * 60</f>
        <v>32.387490225928325</v>
      </c>
    </row>
    <row r="50" spans="1:22" x14ac:dyDescent="0.25">
      <c r="A50" s="1" t="s">
        <v>19</v>
      </c>
      <c r="B50" s="1">
        <v>4.9599999999999998E-2</v>
      </c>
      <c r="C50" s="1">
        <v>0.24929999999999999</v>
      </c>
      <c r="D50" s="1">
        <v>0.4</v>
      </c>
      <c r="E50" s="1">
        <v>0.3</v>
      </c>
      <c r="F50" s="2">
        <v>0</v>
      </c>
      <c r="G50" s="1">
        <v>2.25</v>
      </c>
      <c r="H50" s="5">
        <f>Table2[[#This Row],[Bed Height (cm)]]*PI()*Table2[[#This Row],[Tube ID (cm)]]^2/4-Table2[[#This Row],[Bed Height (cm)]]*Table2[[#This Row],[Thermowell tip distance within bed (%)]]*PI()*Table2[[#This Row],[Thermowell OD (cm)]]^2/4</f>
        <v>0.28274333882308145</v>
      </c>
      <c r="I50" s="1">
        <v>550</v>
      </c>
      <c r="J50" s="1">
        <v>60</v>
      </c>
      <c r="K50" s="5">
        <f>Table2[[#This Row],[Total Flow (mLn/min)]]*0.001/(0.0821*273) * Table2[[#This Row],[Feed % C3H8]] * 44.01 * 60 /B50</f>
        <v>21.377536062617196</v>
      </c>
      <c r="L50" s="5">
        <f>Table2[[#This Row],[Total Flow (mLn/min)]]*Table2[[#This Row],[Feed % C3H8]]/Table2[[#This Row],[V_reactive subtracting thermowell (mL)]]*60</f>
        <v>1909.8593171027435</v>
      </c>
      <c r="M50" s="3">
        <v>0.15</v>
      </c>
      <c r="N50" s="3">
        <v>7.4999999999999997E-2</v>
      </c>
      <c r="O50" s="3">
        <v>1.4066593545370596E-2</v>
      </c>
      <c r="P50" s="3">
        <v>0.67732092273960676</v>
      </c>
      <c r="Q50" s="3">
        <v>0.16167808765547897</v>
      </c>
      <c r="R50" s="3">
        <v>0.83899901039508573</v>
      </c>
      <c r="S50" s="3">
        <v>0.994881822544607</v>
      </c>
      <c r="T50" s="6">
        <f>Table2[[#This Row],[Total Flow (mLn/min)]]*0.001/(0.0821*273) * Table2[[#This Row],[Feed % C3H8]] / 60</f>
        <v>6.6924549263160696E-6</v>
      </c>
      <c r="U50" s="6">
        <f>Table2[[#This Row],[Flow of Propane (mol/s)]]*Table2[[#This Row],[Conversion]]/(Table2[[#This Row],[Mass Catalyst (g)]]*0.001)</f>
        <v>1.897984743330671E-3</v>
      </c>
      <c r="V50" s="6">
        <f>Table2[[#This Row],[Total Flow (mLn/min)]]*Table2[[#This Row],[Feed % C3H8]]*Table2[[#This Row],[Conversion]]/Table2[[#This Row],[V_reactive subtracting thermowell (mL)]] * 60</f>
        <v>26.865214742523346</v>
      </c>
    </row>
    <row r="51" spans="1:22" x14ac:dyDescent="0.25">
      <c r="A51" s="1" t="s">
        <v>19</v>
      </c>
      <c r="B51" s="1">
        <v>4.9599999999999998E-2</v>
      </c>
      <c r="C51" s="1">
        <v>0.24929999999999999</v>
      </c>
      <c r="D51" s="1">
        <v>0.4</v>
      </c>
      <c r="E51" s="1">
        <v>0.3</v>
      </c>
      <c r="F51" s="2">
        <v>0</v>
      </c>
      <c r="G51" s="1">
        <v>2.25</v>
      </c>
      <c r="H51" s="5">
        <f>Table2[[#This Row],[Bed Height (cm)]]*PI()*Table2[[#This Row],[Tube ID (cm)]]^2/4-Table2[[#This Row],[Bed Height (cm)]]*Table2[[#This Row],[Thermowell tip distance within bed (%)]]*PI()*Table2[[#This Row],[Thermowell OD (cm)]]^2/4</f>
        <v>0.28274333882308145</v>
      </c>
      <c r="I51" s="1">
        <v>550</v>
      </c>
      <c r="J51" s="1">
        <v>70</v>
      </c>
      <c r="K51" s="5">
        <f>Table2[[#This Row],[Total Flow (mLn/min)]]*0.001/(0.0821*273) * Table2[[#This Row],[Feed % C3H8]] * 44.01 * 60 /B51</f>
        <v>24.940458739720061</v>
      </c>
      <c r="L51" s="5">
        <f>Table2[[#This Row],[Total Flow (mLn/min)]]*Table2[[#This Row],[Feed % C3H8]]/Table2[[#This Row],[V_reactive subtracting thermowell (mL)]]*60</f>
        <v>2228.169203286534</v>
      </c>
      <c r="M51" s="3">
        <v>0.15</v>
      </c>
      <c r="N51" s="3">
        <v>7.4999999999999997E-2</v>
      </c>
      <c r="O51" s="3">
        <v>1.1196487037937573E-2</v>
      </c>
      <c r="P51" s="3">
        <v>0.68391700314022363</v>
      </c>
      <c r="Q51" s="3">
        <v>0.1608762998034822</v>
      </c>
      <c r="R51" s="3">
        <v>0.8447933029437058</v>
      </c>
      <c r="S51" s="3">
        <v>0.99219191215885028</v>
      </c>
      <c r="T51" s="6">
        <f>Table2[[#This Row],[Total Flow (mLn/min)]]*0.001/(0.0821*273) * Table2[[#This Row],[Feed % C3H8]] / 60</f>
        <v>7.8078640807020823E-6</v>
      </c>
      <c r="U51" s="6">
        <f>Table2[[#This Row],[Flow of Propane (mol/s)]]*Table2[[#This Row],[Conversion]]/(Table2[[#This Row],[Mass Catalyst (g)]]*0.001)</f>
        <v>1.7625130841443393E-3</v>
      </c>
      <c r="V51" s="6">
        <f>Table2[[#This Row],[Total Flow (mLn/min)]]*Table2[[#This Row],[Feed % C3H8]]*Table2[[#This Row],[Conversion]]/Table2[[#This Row],[V_reactive subtracting thermowell (mL)]] * 60</f>
        <v>24.947667602929371</v>
      </c>
    </row>
    <row r="52" spans="1:22" x14ac:dyDescent="0.25">
      <c r="A52" s="1" t="s">
        <v>19</v>
      </c>
      <c r="B52" s="1">
        <v>4.9599999999999998E-2</v>
      </c>
      <c r="C52" s="1">
        <v>0.24929999999999999</v>
      </c>
      <c r="D52" s="1">
        <v>0.4</v>
      </c>
      <c r="E52" s="1">
        <v>0.3</v>
      </c>
      <c r="F52" s="2">
        <v>0</v>
      </c>
      <c r="G52" s="1">
        <v>2.25</v>
      </c>
      <c r="H52" s="5">
        <f>Table2[[#This Row],[Bed Height (cm)]]*PI()*Table2[[#This Row],[Tube ID (cm)]]^2/4-Table2[[#This Row],[Bed Height (cm)]]*Table2[[#This Row],[Thermowell tip distance within bed (%)]]*PI()*Table2[[#This Row],[Thermowell OD (cm)]]^2/4</f>
        <v>0.28274333882308145</v>
      </c>
      <c r="I52" s="1">
        <v>550</v>
      </c>
      <c r="J52" s="1">
        <v>30</v>
      </c>
      <c r="K52" s="5">
        <f>Table2[[#This Row],[Total Flow (mLn/min)]]*0.001/(0.0821*273) * Table2[[#This Row],[Feed % C3H8]] * 44.01 * 60 /B52</f>
        <v>7.1258453542057323</v>
      </c>
      <c r="L52" s="5">
        <f>Table2[[#This Row],[Total Flow (mLn/min)]]*Table2[[#This Row],[Feed % C3H8]]/Table2[[#This Row],[V_reactive subtracting thermowell (mL)]]*60</f>
        <v>636.61977236758128</v>
      </c>
      <c r="M52" s="3">
        <v>0.1</v>
      </c>
      <c r="N52" s="3">
        <v>0.05</v>
      </c>
      <c r="O52" s="3">
        <v>2.7211304126799767E-2</v>
      </c>
      <c r="P52" s="3">
        <v>0.648277538521562</v>
      </c>
      <c r="Q52" s="3">
        <v>0.19848843460421542</v>
      </c>
      <c r="R52" s="3">
        <v>0.8467659731257775</v>
      </c>
      <c r="S52" s="3">
        <v>1.0012484790794671</v>
      </c>
      <c r="T52" s="6">
        <f>Table2[[#This Row],[Total Flow (mLn/min)]]*0.001/(0.0821*273) * Table2[[#This Row],[Feed % C3H8]] / 60</f>
        <v>2.2308183087720237E-6</v>
      </c>
      <c r="U52" s="6">
        <f>Table2[[#This Row],[Flow of Propane (mol/s)]]*Table2[[#This Row],[Conversion]]/(Table2[[#This Row],[Mass Catalyst (g)]]*0.001)</f>
        <v>1.2238603921699324E-3</v>
      </c>
      <c r="V52" s="6">
        <f>Table2[[#This Row],[Total Flow (mLn/min)]]*Table2[[#This Row],[Feed % C3H8]]*Table2[[#This Row],[Conversion]]/Table2[[#This Row],[V_reactive subtracting thermowell (mL)]] * 60</f>
        <v>17.323254239028291</v>
      </c>
    </row>
    <row r="53" spans="1:22" x14ac:dyDescent="0.25">
      <c r="A53" s="1" t="s">
        <v>19</v>
      </c>
      <c r="B53" s="1">
        <v>4.9599999999999998E-2</v>
      </c>
      <c r="C53" s="1">
        <v>0.24929999999999999</v>
      </c>
      <c r="D53" s="1">
        <v>0.4</v>
      </c>
      <c r="E53" s="1">
        <v>0.3</v>
      </c>
      <c r="F53" s="2">
        <v>0</v>
      </c>
      <c r="G53" s="1">
        <v>2.25</v>
      </c>
      <c r="H53" s="5">
        <f>Table2[[#This Row],[Bed Height (cm)]]*PI()*Table2[[#This Row],[Tube ID (cm)]]^2/4-Table2[[#This Row],[Bed Height (cm)]]*Table2[[#This Row],[Thermowell tip distance within bed (%)]]*PI()*Table2[[#This Row],[Thermowell OD (cm)]]^2/4</f>
        <v>0.28274333882308145</v>
      </c>
      <c r="I53" s="1">
        <v>550</v>
      </c>
      <c r="J53" s="1">
        <v>60</v>
      </c>
      <c r="K53" s="5">
        <f>Table2[[#This Row],[Total Flow (mLn/min)]]*0.001/(0.0821*273) * Table2[[#This Row],[Feed % C3H8]] * 44.01 * 60 /B53</f>
        <v>14.251690708411465</v>
      </c>
      <c r="L53" s="5">
        <f>Table2[[#This Row],[Total Flow (mLn/min)]]*Table2[[#This Row],[Feed % C3H8]]/Table2[[#This Row],[V_reactive subtracting thermowell (mL)]]*60</f>
        <v>1273.2395447351626</v>
      </c>
      <c r="M53" s="3">
        <v>0.1</v>
      </c>
      <c r="N53" s="3">
        <v>0.05</v>
      </c>
      <c r="O53" s="3">
        <v>9.6650096714294247E-3</v>
      </c>
      <c r="P53" s="3">
        <v>0.67175929769416154</v>
      </c>
      <c r="Q53" s="3">
        <v>0.19511808690337265</v>
      </c>
      <c r="R53" s="3">
        <v>0.86687738459753416</v>
      </c>
      <c r="S53" s="3">
        <v>0.99835106481359903</v>
      </c>
      <c r="T53" s="6">
        <f>Table2[[#This Row],[Total Flow (mLn/min)]]*0.001/(0.0821*273) * Table2[[#This Row],[Feed % C3H8]] / 60</f>
        <v>4.4616366175440475E-6</v>
      </c>
      <c r="U53" s="6">
        <f>Table2[[#This Row],[Flow of Propane (mol/s)]]*Table2[[#This Row],[Conversion]]/(Table2[[#This Row],[Mass Catalyst (g)]]*0.001)</f>
        <v>8.6939034393078408E-4</v>
      </c>
      <c r="V53" s="6">
        <f>Table2[[#This Row],[Total Flow (mLn/min)]]*Table2[[#This Row],[Feed % C3H8]]*Table2[[#This Row],[Conversion]]/Table2[[#This Row],[V_reactive subtracting thermowell (mL)]] * 60</f>
        <v>12.305872513911742</v>
      </c>
    </row>
    <row r="54" spans="1:22" x14ac:dyDescent="0.25">
      <c r="A54" s="1" t="s">
        <v>19</v>
      </c>
      <c r="B54" s="1">
        <v>4.9599999999999998E-2</v>
      </c>
      <c r="C54" s="1">
        <v>0.24929999999999999</v>
      </c>
      <c r="D54" s="1">
        <v>0.4</v>
      </c>
      <c r="E54" s="1">
        <v>0.3</v>
      </c>
      <c r="F54" s="2">
        <v>0</v>
      </c>
      <c r="G54" s="1">
        <v>2.25</v>
      </c>
      <c r="H54" s="5">
        <f>Table2[[#This Row],[Bed Height (cm)]]*PI()*Table2[[#This Row],[Tube ID (cm)]]^2/4-Table2[[#This Row],[Bed Height (cm)]]*Table2[[#This Row],[Thermowell tip distance within bed (%)]]*PI()*Table2[[#This Row],[Thermowell OD (cm)]]^2/4</f>
        <v>0.28274333882308145</v>
      </c>
      <c r="I54" s="1">
        <v>550</v>
      </c>
      <c r="J54" s="1">
        <v>70</v>
      </c>
      <c r="K54" s="5">
        <f>Table2[[#This Row],[Total Flow (mLn/min)]]*0.001/(0.0821*273) * Table2[[#This Row],[Feed % C3H8]] * 44.01 * 60 /B54</f>
        <v>16.62697249314671</v>
      </c>
      <c r="L54" s="5">
        <f>Table2[[#This Row],[Total Flow (mLn/min)]]*Table2[[#This Row],[Feed % C3H8]]/Table2[[#This Row],[V_reactive subtracting thermowell (mL)]]*60</f>
        <v>1485.4461355243561</v>
      </c>
      <c r="M54" s="3">
        <v>0.1</v>
      </c>
      <c r="N54" s="3">
        <v>0.05</v>
      </c>
      <c r="O54" s="3">
        <v>7.8935933551797371E-3</v>
      </c>
      <c r="P54" s="3">
        <v>0.67143606834267244</v>
      </c>
      <c r="Q54" s="3">
        <v>0.19317680822564967</v>
      </c>
      <c r="R54" s="3">
        <v>0.86461287656832209</v>
      </c>
      <c r="S54" s="3">
        <v>1.0039720976218693</v>
      </c>
      <c r="T54" s="6">
        <f>Table2[[#This Row],[Total Flow (mLn/min)]]*0.001/(0.0821*273) * Table2[[#This Row],[Feed % C3H8]] / 60</f>
        <v>5.2052427204680557E-6</v>
      </c>
      <c r="U54" s="6">
        <f>Table2[[#This Row],[Flow of Propane (mol/s)]]*Table2[[#This Row],[Conversion]]/(Table2[[#This Row],[Mass Catalyst (g)]]*0.001)</f>
        <v>8.283884949674262E-4</v>
      </c>
      <c r="V54" s="6">
        <f>Table2[[#This Row],[Total Flow (mLn/min)]]*Table2[[#This Row],[Feed % C3H8]]*Table2[[#This Row],[Conversion]]/Table2[[#This Row],[V_reactive subtracting thermowell (mL)]] * 60</f>
        <v>11.725507744852477</v>
      </c>
    </row>
    <row r="55" spans="1:22" x14ac:dyDescent="0.25">
      <c r="A55" s="1" t="s">
        <v>23</v>
      </c>
      <c r="B55" s="1">
        <v>4.99E-2</v>
      </c>
      <c r="C55" s="1">
        <v>0.95089999999999997</v>
      </c>
      <c r="D55" s="1">
        <v>0.7</v>
      </c>
      <c r="E55" s="1">
        <v>0.3</v>
      </c>
      <c r="F55" s="2">
        <v>0.5</v>
      </c>
      <c r="G55" s="1">
        <v>5</v>
      </c>
      <c r="H55" s="5">
        <f>Table2[[#This Row],[Bed Height (cm)]]*PI()*Table2[[#This Row],[Tube ID (cm)]]^2/4-Table2[[#This Row],[Bed Height (cm)]]*Table2[[#This Row],[Thermowell tip distance within bed (%)]]*PI()*Table2[[#This Row],[Thermowell OD (cm)]]^2/4</f>
        <v>1.7475109135593221</v>
      </c>
      <c r="I55" s="1">
        <v>550</v>
      </c>
      <c r="J55" s="1">
        <v>60</v>
      </c>
      <c r="K55" s="5">
        <f>Table2[[#This Row],[Total Flow (mLn/min)]]*0.001/(0.0821*273) * Table2[[#This Row],[Feed % C3H8]] * 44.01 * 60 /B55</f>
        <v>42.49802760343939</v>
      </c>
      <c r="L55" s="5">
        <f>Table2[[#This Row],[Total Flow (mLn/min)]]*Table2[[#This Row],[Feed % C3H8]]/Table2[[#This Row],[V_reactive subtracting thermowell (mL)]]*60</f>
        <v>618.02189137706785</v>
      </c>
      <c r="M55" s="3">
        <v>0.3</v>
      </c>
      <c r="N55" s="3">
        <v>0.15</v>
      </c>
      <c r="O55" s="3">
        <v>0.21573797516706433</v>
      </c>
      <c r="P55" s="3">
        <v>0.59387414352447243</v>
      </c>
      <c r="Q55" s="3">
        <v>0.18543763867558877</v>
      </c>
      <c r="R55" s="3">
        <v>0.77931178220006125</v>
      </c>
      <c r="S55" s="3">
        <v>0.98035386622300991</v>
      </c>
      <c r="T55" s="6">
        <f>Table2[[#This Row],[Total Flow (mLn/min)]]*0.001/(0.0821*273) * Table2[[#This Row],[Feed % C3H8]] / 60</f>
        <v>1.3384909852632139E-5</v>
      </c>
      <c r="U55" s="6">
        <f>Table2[[#This Row],[Flow of Propane (mol/s)]]*Table2[[#This Row],[Conversion]]/(Table2[[#This Row],[Mass Catalyst (g)]]*0.001)</f>
        <v>5.7868403795602152E-2</v>
      </c>
      <c r="V55" s="6">
        <f>Table2[[#This Row],[Total Flow (mLn/min)]]*Table2[[#This Row],[Feed % C3H8]]*Table2[[#This Row],[Conversion]]/Table2[[#This Row],[V_reactive subtracting thermowell (mL)]] * 60</f>
        <v>133.330791454608</v>
      </c>
    </row>
    <row r="56" spans="1:22" x14ac:dyDescent="0.25">
      <c r="A56" s="1" t="s">
        <v>23</v>
      </c>
      <c r="B56" s="1">
        <v>4.99E-2</v>
      </c>
      <c r="C56" s="1">
        <v>0.95089999999999997</v>
      </c>
      <c r="D56" s="1">
        <v>0.7</v>
      </c>
      <c r="E56" s="1">
        <v>0.3</v>
      </c>
      <c r="F56" s="2">
        <v>0.5</v>
      </c>
      <c r="G56" s="1">
        <v>5</v>
      </c>
      <c r="H56" s="5">
        <f>Table2[[#This Row],[Bed Height (cm)]]*PI()*Table2[[#This Row],[Tube ID (cm)]]^2/4-Table2[[#This Row],[Bed Height (cm)]]*Table2[[#This Row],[Thermowell tip distance within bed (%)]]*PI()*Table2[[#This Row],[Thermowell OD (cm)]]^2/4</f>
        <v>1.7475109135593221</v>
      </c>
      <c r="I56" s="1">
        <v>550</v>
      </c>
      <c r="J56" s="1">
        <v>70</v>
      </c>
      <c r="K56" s="5">
        <f>Table2[[#This Row],[Total Flow (mLn/min)]]*0.001/(0.0821*273) * Table2[[#This Row],[Feed % C3H8]] * 44.01 * 60 /B56</f>
        <v>49.581032204012629</v>
      </c>
      <c r="L56" s="5">
        <f>Table2[[#This Row],[Total Flow (mLn/min)]]*Table2[[#This Row],[Feed % C3H8]]/Table2[[#This Row],[V_reactive subtracting thermowell (mL)]]*60</f>
        <v>721.02553993991251</v>
      </c>
      <c r="M56" s="3">
        <v>0.3</v>
      </c>
      <c r="N56" s="3">
        <v>0.15</v>
      </c>
      <c r="O56" s="3">
        <v>0.1650232509550727</v>
      </c>
      <c r="P56" s="3">
        <v>0.62789436294609635</v>
      </c>
      <c r="Q56" s="3">
        <v>0.16827943297091766</v>
      </c>
      <c r="R56" s="3">
        <v>0.79617379591701387</v>
      </c>
      <c r="S56" s="3">
        <v>0.99416525001687195</v>
      </c>
      <c r="T56" s="6">
        <f>Table2[[#This Row],[Total Flow (mLn/min)]]*0.001/(0.0821*273) * Table2[[#This Row],[Feed % C3H8]] / 60</f>
        <v>1.5615728161404165E-5</v>
      </c>
      <c r="U56" s="6">
        <f>Table2[[#This Row],[Flow of Propane (mol/s)]]*Table2[[#This Row],[Conversion]]/(Table2[[#This Row],[Mass Catalyst (g)]]*0.001)</f>
        <v>5.1642449443398707E-2</v>
      </c>
      <c r="V56" s="6">
        <f>Table2[[#This Row],[Total Flow (mLn/min)]]*Table2[[#This Row],[Feed % C3H8]]*Table2[[#This Row],[Conversion]]/Table2[[#This Row],[V_reactive subtracting thermowell (mL)]] * 60</f>
        <v>118.98597862252097</v>
      </c>
    </row>
    <row r="57" spans="1:22" x14ac:dyDescent="0.25">
      <c r="A57" s="1" t="s">
        <v>23</v>
      </c>
      <c r="B57" s="1">
        <v>4.99E-2</v>
      </c>
      <c r="C57" s="1">
        <v>0.95089999999999997</v>
      </c>
      <c r="D57" s="1">
        <v>0.7</v>
      </c>
      <c r="E57" s="1">
        <v>0.3</v>
      </c>
      <c r="F57" s="2">
        <v>0.5</v>
      </c>
      <c r="G57" s="1">
        <v>5</v>
      </c>
      <c r="H57" s="5">
        <f>Table2[[#This Row],[Bed Height (cm)]]*PI()*Table2[[#This Row],[Tube ID (cm)]]^2/4-Table2[[#This Row],[Bed Height (cm)]]*Table2[[#This Row],[Thermowell tip distance within bed (%)]]*PI()*Table2[[#This Row],[Thermowell OD (cm)]]^2/4</f>
        <v>1.7475109135593221</v>
      </c>
      <c r="I57" s="1">
        <v>550</v>
      </c>
      <c r="J57" s="1">
        <v>30</v>
      </c>
      <c r="K57" s="5">
        <f>Table2[[#This Row],[Total Flow (mLn/min)]]*0.001/(0.0821*273) * Table2[[#This Row],[Feed % C3H8]] * 44.01 * 60 /B57</f>
        <v>21.249013801719695</v>
      </c>
      <c r="L57" s="5">
        <f>Table2[[#This Row],[Total Flow (mLn/min)]]*Table2[[#This Row],[Feed % C3H8]]/Table2[[#This Row],[V_reactive subtracting thermowell (mL)]]*60</f>
        <v>309.01094568853392</v>
      </c>
      <c r="M57" s="3">
        <v>0.3</v>
      </c>
      <c r="N57" s="3">
        <v>0.15</v>
      </c>
      <c r="O57" s="3">
        <v>0.1242733144476862</v>
      </c>
      <c r="P57" s="3">
        <v>0.63497059416448531</v>
      </c>
      <c r="Q57" s="3">
        <v>0.14956705097871492</v>
      </c>
      <c r="R57" s="3">
        <v>0.78453764514320012</v>
      </c>
      <c r="S57" s="3">
        <v>1.0026842187658769</v>
      </c>
      <c r="T57" s="6">
        <f>Table2[[#This Row],[Total Flow (mLn/min)]]*0.001/(0.0821*273) * Table2[[#This Row],[Feed % C3H8]] / 60</f>
        <v>6.6924549263160696E-6</v>
      </c>
      <c r="U57" s="6">
        <f>Table2[[#This Row],[Flow of Propane (mol/s)]]*Table2[[#This Row],[Conversion]]/(Table2[[#This Row],[Mass Catalyst (g)]]*0.001)</f>
        <v>1.6667205520742356E-2</v>
      </c>
      <c r="V57" s="6">
        <f>Table2[[#This Row],[Total Flow (mLn/min)]]*Table2[[#This Row],[Feed % C3H8]]*Table2[[#This Row],[Conversion]]/Table2[[#This Row],[V_reactive subtracting thermowell (mL)]] * 60</f>
        <v>38.401814421328062</v>
      </c>
    </row>
    <row r="58" spans="1:22" x14ac:dyDescent="0.25">
      <c r="A58" s="1" t="s">
        <v>23</v>
      </c>
      <c r="B58" s="1">
        <v>4.99E-2</v>
      </c>
      <c r="C58" s="1">
        <v>0.95089999999999997</v>
      </c>
      <c r="D58" s="1">
        <v>0.7</v>
      </c>
      <c r="E58" s="1">
        <v>0.3</v>
      </c>
      <c r="F58" s="2">
        <v>0.5</v>
      </c>
      <c r="G58" s="1">
        <v>5</v>
      </c>
      <c r="H58" s="5">
        <f>Table2[[#This Row],[Bed Height (cm)]]*PI()*Table2[[#This Row],[Tube ID (cm)]]^2/4-Table2[[#This Row],[Bed Height (cm)]]*Table2[[#This Row],[Thermowell tip distance within bed (%)]]*PI()*Table2[[#This Row],[Thermowell OD (cm)]]^2/4</f>
        <v>1.7475109135593221</v>
      </c>
      <c r="I58" s="1">
        <v>550</v>
      </c>
      <c r="J58" s="1">
        <v>60</v>
      </c>
      <c r="K58" s="5">
        <f>Table2[[#This Row],[Total Flow (mLn/min)]]*0.001/(0.0821*273) * Table2[[#This Row],[Feed % C3H8]] * 44.01 * 60 /B58</f>
        <v>42.49802760343939</v>
      </c>
      <c r="L58" s="5">
        <f>Table2[[#This Row],[Total Flow (mLn/min)]]*Table2[[#This Row],[Feed % C3H8]]/Table2[[#This Row],[V_reactive subtracting thermowell (mL)]]*60</f>
        <v>618.02189137706785</v>
      </c>
      <c r="M58" s="3">
        <v>0.3</v>
      </c>
      <c r="N58" s="3">
        <v>0.15</v>
      </c>
      <c r="O58" s="3">
        <v>0.10646739438254484</v>
      </c>
      <c r="P58" s="3">
        <v>0.65382747012000175</v>
      </c>
      <c r="Q58" s="3">
        <v>0.14728962961207692</v>
      </c>
      <c r="R58" s="3">
        <v>0.80111709973207867</v>
      </c>
      <c r="S58" s="3">
        <v>0.99988635850970031</v>
      </c>
      <c r="T58" s="6">
        <f>Table2[[#This Row],[Total Flow (mLn/min)]]*0.001/(0.0821*273) * Table2[[#This Row],[Feed % C3H8]] / 60</f>
        <v>1.3384909852632139E-5</v>
      </c>
      <c r="U58" s="6">
        <f>Table2[[#This Row],[Flow of Propane (mol/s)]]*Table2[[#This Row],[Conversion]]/(Table2[[#This Row],[Mass Catalyst (g)]]*0.001)</f>
        <v>2.8558246013126173E-2</v>
      </c>
      <c r="V58" s="6">
        <f>Table2[[#This Row],[Total Flow (mLn/min)]]*Table2[[#This Row],[Feed % C3H8]]*Table2[[#This Row],[Conversion]]/Table2[[#This Row],[V_reactive subtracting thermowell (mL)]] * 60</f>
        <v>65.799180446288574</v>
      </c>
    </row>
    <row r="59" spans="1:22" x14ac:dyDescent="0.25">
      <c r="A59" s="1" t="s">
        <v>23</v>
      </c>
      <c r="B59" s="1">
        <v>4.99E-2</v>
      </c>
      <c r="C59" s="1">
        <v>0.95089999999999997</v>
      </c>
      <c r="D59" s="1">
        <v>0.7</v>
      </c>
      <c r="E59" s="1">
        <v>0.3</v>
      </c>
      <c r="F59" s="2">
        <v>0.5</v>
      </c>
      <c r="G59" s="1">
        <v>5</v>
      </c>
      <c r="H59" s="5">
        <f>Table2[[#This Row],[Bed Height (cm)]]*PI()*Table2[[#This Row],[Tube ID (cm)]]^2/4-Table2[[#This Row],[Bed Height (cm)]]*Table2[[#This Row],[Thermowell tip distance within bed (%)]]*PI()*Table2[[#This Row],[Thermowell OD (cm)]]^2/4</f>
        <v>1.7475109135593221</v>
      </c>
      <c r="I59" s="1">
        <v>550</v>
      </c>
      <c r="J59" s="1">
        <v>70</v>
      </c>
      <c r="K59" s="5">
        <f>Table2[[#This Row],[Total Flow (mLn/min)]]*0.001/(0.0821*273) * Table2[[#This Row],[Feed % C3H8]] * 44.01 * 60 /B59</f>
        <v>49.581032204012629</v>
      </c>
      <c r="L59" s="5">
        <f>Table2[[#This Row],[Total Flow (mLn/min)]]*Table2[[#This Row],[Feed % C3H8]]/Table2[[#This Row],[V_reactive subtracting thermowell (mL)]]*60</f>
        <v>721.02553993991251</v>
      </c>
      <c r="M59" s="3">
        <v>0.3</v>
      </c>
      <c r="N59" s="3">
        <v>0.15</v>
      </c>
      <c r="O59" s="3">
        <v>8.907768659475751E-2</v>
      </c>
      <c r="P59" s="3">
        <v>0.6827031452858382</v>
      </c>
      <c r="Q59" s="3">
        <v>0.14854255569985195</v>
      </c>
      <c r="R59" s="3">
        <v>0.83124570098569017</v>
      </c>
      <c r="S59" s="3">
        <v>0.99350804298391393</v>
      </c>
      <c r="T59" s="6">
        <f>Table2[[#This Row],[Total Flow (mLn/min)]]*0.001/(0.0821*273) * Table2[[#This Row],[Feed % C3H8]] / 60</f>
        <v>1.5615728161404165E-5</v>
      </c>
      <c r="U59" s="6">
        <f>Table2[[#This Row],[Flow of Propane (mol/s)]]*Table2[[#This Row],[Conversion]]/(Table2[[#This Row],[Mass Catalyst (g)]]*0.001)</f>
        <v>2.7876010803817415E-2</v>
      </c>
      <c r="V59" s="6">
        <f>Table2[[#This Row],[Total Flow (mLn/min)]]*Table2[[#This Row],[Feed % C3H8]]*Table2[[#This Row],[Conversion]]/Table2[[#This Row],[V_reactive subtracting thermowell (mL)]] * 60</f>
        <v>64.227287073583341</v>
      </c>
    </row>
    <row r="60" spans="1:22" x14ac:dyDescent="0.25">
      <c r="A60" s="1" t="s">
        <v>20</v>
      </c>
      <c r="B60" s="1">
        <v>0</v>
      </c>
      <c r="C60" s="1">
        <v>0</v>
      </c>
      <c r="D60" s="1">
        <v>0.4</v>
      </c>
      <c r="E60" s="1">
        <v>0.3</v>
      </c>
      <c r="F60" s="2">
        <v>0</v>
      </c>
      <c r="G60" s="1">
        <v>9</v>
      </c>
      <c r="H60" s="5">
        <f>Table2[[#This Row],[Bed Height (cm)]]*PI()*Table2[[#This Row],[Tube ID (cm)]]^2/4-Table2[[#This Row],[Bed Height (cm)]]*Table2[[#This Row],[Thermowell tip distance within bed (%)]]*PI()*Table2[[#This Row],[Thermowell OD (cm)]]^2/4</f>
        <v>1.1309733552923258</v>
      </c>
      <c r="I60" s="1">
        <v>550</v>
      </c>
      <c r="J60" s="1">
        <v>20</v>
      </c>
      <c r="K60" s="5" t="s">
        <v>21</v>
      </c>
      <c r="L60" s="5">
        <f>Table2[[#This Row],[Total Flow (mLn/min)]]*Table2[[#This Row],[Feed % C3H8]]/Table2[[#This Row],[V_reactive subtracting thermowell (mL)]]*60</f>
        <v>318.30988618379064</v>
      </c>
      <c r="M60" s="3">
        <v>0.3</v>
      </c>
      <c r="N60" s="3">
        <v>0.15</v>
      </c>
      <c r="O60" s="3">
        <v>5.7573251377456343E-2</v>
      </c>
      <c r="P60" s="3">
        <v>0.70811981311822525</v>
      </c>
      <c r="Q60" s="3">
        <v>0.14467535906788895</v>
      </c>
      <c r="R60" s="3">
        <v>0.85279517218611423</v>
      </c>
      <c r="S60" s="3">
        <v>1.0076109428019886</v>
      </c>
      <c r="T60" s="6">
        <f>Table2[[#This Row],[Total Flow (mLn/min)]]*0.001/(0.0821*273) * Table2[[#This Row],[Feed % C3H8]] / 60</f>
        <v>4.4616366175440475E-6</v>
      </c>
      <c r="U60" s="6" t="s">
        <v>21</v>
      </c>
      <c r="V60" s="6">
        <f>Table2[[#This Row],[Total Flow (mLn/min)]]*Table2[[#This Row],[Feed % C3H8]]*Table2[[#This Row],[Conversion]]/Table2[[#This Row],[V_reactive subtracting thermowell (mL)]] * 60</f>
        <v>18.326135093188896</v>
      </c>
    </row>
    <row r="61" spans="1:22" x14ac:dyDescent="0.25">
      <c r="A61" s="1" t="s">
        <v>20</v>
      </c>
      <c r="B61" s="1">
        <v>0</v>
      </c>
      <c r="C61" s="1">
        <v>0</v>
      </c>
      <c r="D61" s="1">
        <v>0.4</v>
      </c>
      <c r="E61" s="1">
        <v>0.3</v>
      </c>
      <c r="F61" s="2">
        <v>0</v>
      </c>
      <c r="G61" s="1">
        <v>9</v>
      </c>
      <c r="H61" s="5">
        <f>Table2[[#This Row],[Bed Height (cm)]]*PI()*Table2[[#This Row],[Tube ID (cm)]]^2/4-Table2[[#This Row],[Bed Height (cm)]]*Table2[[#This Row],[Thermowell tip distance within bed (%)]]*PI()*Table2[[#This Row],[Thermowell OD (cm)]]^2/4</f>
        <v>1.1309733552923258</v>
      </c>
      <c r="I61" s="1">
        <v>550</v>
      </c>
      <c r="J61" s="1">
        <v>30</v>
      </c>
      <c r="K61" s="5" t="s">
        <v>21</v>
      </c>
      <c r="L61" s="5">
        <f>Table2[[#This Row],[Total Flow (mLn/min)]]*Table2[[#This Row],[Feed % C3H8]]/Table2[[#This Row],[V_reactive subtracting thermowell (mL)]]*60</f>
        <v>477.46482927568587</v>
      </c>
      <c r="M61" s="3">
        <v>0.3</v>
      </c>
      <c r="N61" s="3">
        <v>0.15</v>
      </c>
      <c r="O61" s="3">
        <v>3.3018966941599302E-2</v>
      </c>
      <c r="P61" s="3">
        <v>0.73189620941245814</v>
      </c>
      <c r="Q61" s="3">
        <v>0.13549337949629212</v>
      </c>
      <c r="R61" s="3">
        <v>0.86738958890875029</v>
      </c>
      <c r="S61" s="3">
        <v>0.99629549612268919</v>
      </c>
      <c r="T61" s="6">
        <f>Table2[[#This Row],[Total Flow (mLn/min)]]*0.001/(0.0821*273) * Table2[[#This Row],[Feed % C3H8]] / 60</f>
        <v>6.6924549263160696E-6</v>
      </c>
      <c r="U61" s="6" t="s">
        <v>21</v>
      </c>
      <c r="V61" s="6">
        <f>Table2[[#This Row],[Total Flow (mLn/min)]]*Table2[[#This Row],[Feed % C3H8]]*Table2[[#This Row],[Conversion]]/Table2[[#This Row],[V_reactive subtracting thermowell (mL)]] * 60</f>
        <v>15.765395413630227</v>
      </c>
    </row>
    <row r="62" spans="1:22" x14ac:dyDescent="0.25">
      <c r="A62" s="1" t="s">
        <v>20</v>
      </c>
      <c r="B62" s="1">
        <v>0</v>
      </c>
      <c r="C62" s="1">
        <v>0</v>
      </c>
      <c r="D62" s="1">
        <v>0.4</v>
      </c>
      <c r="E62" s="1">
        <v>0.3</v>
      </c>
      <c r="F62" s="2">
        <v>0</v>
      </c>
      <c r="G62" s="1">
        <v>9</v>
      </c>
      <c r="H62" s="5">
        <f>Table2[[#This Row],[Bed Height (cm)]]*PI()*Table2[[#This Row],[Tube ID (cm)]]^2/4-Table2[[#This Row],[Bed Height (cm)]]*Table2[[#This Row],[Thermowell tip distance within bed (%)]]*PI()*Table2[[#This Row],[Thermowell OD (cm)]]^2/4</f>
        <v>1.1309733552923258</v>
      </c>
      <c r="I62" s="1">
        <v>550</v>
      </c>
      <c r="J62" s="1">
        <v>40</v>
      </c>
      <c r="K62" s="5" t="s">
        <v>21</v>
      </c>
      <c r="L62" s="5">
        <f>Table2[[#This Row],[Total Flow (mLn/min)]]*Table2[[#This Row],[Feed % C3H8]]/Table2[[#This Row],[V_reactive subtracting thermowell (mL)]]*60</f>
        <v>636.61977236758128</v>
      </c>
      <c r="M62" s="3">
        <v>0.3</v>
      </c>
      <c r="N62" s="3">
        <v>0.15</v>
      </c>
      <c r="O62" s="3">
        <v>2.0780459026678463E-2</v>
      </c>
      <c r="P62" s="3">
        <v>0.73628298135151615</v>
      </c>
      <c r="Q62" s="3">
        <v>0.13141967702297061</v>
      </c>
      <c r="R62" s="3">
        <v>0.86770265837448679</v>
      </c>
      <c r="S62" s="3">
        <v>1.0037504211840576</v>
      </c>
      <c r="T62" s="6">
        <f>Table2[[#This Row],[Total Flow (mLn/min)]]*0.001/(0.0821*273) * Table2[[#This Row],[Feed % C3H8]] / 60</f>
        <v>8.923273235088095E-6</v>
      </c>
      <c r="U62" s="6" t="s">
        <v>21</v>
      </c>
      <c r="V62" s="6">
        <f>Table2[[#This Row],[Total Flow (mLn/min)]]*Table2[[#This Row],[Feed % C3H8]]*Table2[[#This Row],[Conversion]]/Table2[[#This Row],[V_reactive subtracting thermowell (mL)]] * 60</f>
        <v>13.229251095257892</v>
      </c>
    </row>
    <row r="63" spans="1:22" x14ac:dyDescent="0.25">
      <c r="A63" s="1" t="s">
        <v>20</v>
      </c>
      <c r="B63" s="1">
        <v>0</v>
      </c>
      <c r="C63" s="1">
        <v>0</v>
      </c>
      <c r="D63" s="1">
        <v>0.4</v>
      </c>
      <c r="E63" s="1">
        <v>0.3</v>
      </c>
      <c r="F63" s="2">
        <v>0</v>
      </c>
      <c r="G63" s="1">
        <v>9</v>
      </c>
      <c r="H63" s="5">
        <f>Table2[[#This Row],[Bed Height (cm)]]*PI()*Table2[[#This Row],[Tube ID (cm)]]^2/4-Table2[[#This Row],[Bed Height (cm)]]*Table2[[#This Row],[Thermowell tip distance within bed (%)]]*PI()*Table2[[#This Row],[Thermowell OD (cm)]]^2/4</f>
        <v>1.1309733552923258</v>
      </c>
      <c r="I63" s="1">
        <v>550</v>
      </c>
      <c r="J63" s="1">
        <v>40</v>
      </c>
      <c r="K63" s="5" t="s">
        <v>21</v>
      </c>
      <c r="L63" s="5">
        <f>Table2[[#This Row],[Total Flow (mLn/min)]]*Table2[[#This Row],[Feed % C3H8]]/Table2[[#This Row],[V_reactive subtracting thermowell (mL)]]*60</f>
        <v>636.61977236758128</v>
      </c>
      <c r="M63" s="3">
        <v>0.3</v>
      </c>
      <c r="N63" s="3">
        <v>0.15</v>
      </c>
      <c r="O63" s="3">
        <v>2.3998462440345918E-2</v>
      </c>
      <c r="P63" s="3">
        <v>0.7367344415250866</v>
      </c>
      <c r="Q63" s="3">
        <v>0.13329115537965858</v>
      </c>
      <c r="R63" s="3">
        <v>0.87002559690474512</v>
      </c>
      <c r="S63" s="3">
        <v>1.0087609953314132</v>
      </c>
      <c r="T63" s="6">
        <f>Table2[[#This Row],[Total Flow (mLn/min)]]*0.001/(0.0821*273) * Table2[[#This Row],[Feed % C3H8]] / 60</f>
        <v>8.923273235088095E-6</v>
      </c>
      <c r="U63" s="6" t="s">
        <v>21</v>
      </c>
      <c r="V63" s="6">
        <f>Table2[[#This Row],[Total Flow (mLn/min)]]*Table2[[#This Row],[Feed % C3H8]]*Table2[[#This Row],[Conversion]]/Table2[[#This Row],[V_reactive subtracting thermowell (mL)]] * 60</f>
        <v>15.277895695944963</v>
      </c>
    </row>
    <row r="64" spans="1:22" x14ac:dyDescent="0.25">
      <c r="A64" s="1" t="s">
        <v>20</v>
      </c>
      <c r="B64" s="1">
        <v>0</v>
      </c>
      <c r="C64" s="1">
        <v>0</v>
      </c>
      <c r="D64" s="1">
        <v>0.4</v>
      </c>
      <c r="E64" s="1">
        <v>0.3</v>
      </c>
      <c r="F64" s="2">
        <v>0</v>
      </c>
      <c r="G64" s="1">
        <v>9</v>
      </c>
      <c r="H64" s="5">
        <f>Table2[[#This Row],[Bed Height (cm)]]*PI()*Table2[[#This Row],[Tube ID (cm)]]^2/4-Table2[[#This Row],[Bed Height (cm)]]*Table2[[#This Row],[Thermowell tip distance within bed (%)]]*PI()*Table2[[#This Row],[Thermowell OD (cm)]]^2/4</f>
        <v>1.1309733552923258</v>
      </c>
      <c r="I64" s="1">
        <v>550</v>
      </c>
      <c r="J64" s="1">
        <v>60</v>
      </c>
      <c r="K64" s="5" t="s">
        <v>21</v>
      </c>
      <c r="L64" s="5">
        <f>Table2[[#This Row],[Total Flow (mLn/min)]]*Table2[[#This Row],[Feed % C3H8]]/Table2[[#This Row],[V_reactive subtracting thermowell (mL)]]*60</f>
        <v>954.92965855137174</v>
      </c>
      <c r="M64" s="3">
        <v>0.3</v>
      </c>
      <c r="N64" s="3">
        <v>0.15</v>
      </c>
      <c r="O64" s="3">
        <v>1.2348978032202154E-2</v>
      </c>
      <c r="P64" s="3">
        <v>0.7482729975992799</v>
      </c>
      <c r="Q64" s="3">
        <v>0.12735423040311877</v>
      </c>
      <c r="R64" s="3">
        <v>0.87562722800239867</v>
      </c>
      <c r="S64" s="3">
        <v>1.0039849698435592</v>
      </c>
      <c r="T64" s="6">
        <f>Table2[[#This Row],[Total Flow (mLn/min)]]*0.001/(0.0821*273) * Table2[[#This Row],[Feed % C3H8]] / 60</f>
        <v>1.3384909852632139E-5</v>
      </c>
      <c r="U64" s="6" t="s">
        <v>21</v>
      </c>
      <c r="V64" s="6">
        <f>Table2[[#This Row],[Total Flow (mLn/min)]]*Table2[[#This Row],[Feed % C3H8]]*Table2[[#This Row],[Conversion]]/Table2[[#This Row],[V_reactive subtracting thermowell (mL)]] * 60</f>
        <v>11.792405375749196</v>
      </c>
    </row>
    <row r="65" spans="1:22" x14ac:dyDescent="0.25">
      <c r="A65" s="1" t="s">
        <v>20</v>
      </c>
      <c r="B65" s="1">
        <v>0</v>
      </c>
      <c r="C65" s="1">
        <v>0</v>
      </c>
      <c r="D65" s="1">
        <v>0.4</v>
      </c>
      <c r="E65" s="1">
        <v>0.3</v>
      </c>
      <c r="F65" s="2">
        <v>0</v>
      </c>
      <c r="G65" s="1">
        <v>9</v>
      </c>
      <c r="H65" s="5">
        <f>Table2[[#This Row],[Bed Height (cm)]]*PI()*Table2[[#This Row],[Tube ID (cm)]]^2/4-Table2[[#This Row],[Bed Height (cm)]]*Table2[[#This Row],[Thermowell tip distance within bed (%)]]*PI()*Table2[[#This Row],[Thermowell OD (cm)]]^2/4</f>
        <v>1.1309733552923258</v>
      </c>
      <c r="I65" s="1">
        <v>550</v>
      </c>
      <c r="J65" s="1">
        <v>70</v>
      </c>
      <c r="K65" s="5" t="s">
        <v>21</v>
      </c>
      <c r="L65" s="5">
        <f>Table2[[#This Row],[Total Flow (mLn/min)]]*Table2[[#This Row],[Feed % C3H8]]/Table2[[#This Row],[V_reactive subtracting thermowell (mL)]]*60</f>
        <v>1114.084601643267</v>
      </c>
      <c r="M65" s="3">
        <v>0.3</v>
      </c>
      <c r="N65" s="3">
        <v>0.15</v>
      </c>
      <c r="O65" s="3">
        <v>1.0142928245032134E-2</v>
      </c>
      <c r="P65" s="3">
        <v>0.75984777625807254</v>
      </c>
      <c r="Q65" s="3">
        <v>0.12847291432308963</v>
      </c>
      <c r="R65" s="3">
        <v>0.88832069058116225</v>
      </c>
      <c r="S65" s="3">
        <v>1.004471889387031</v>
      </c>
      <c r="T65" s="6">
        <f>Table2[[#This Row],[Total Flow (mLn/min)]]*0.001/(0.0821*273) * Table2[[#This Row],[Feed % C3H8]] / 60</f>
        <v>1.5615728161404165E-5</v>
      </c>
      <c r="U65" s="6" t="s">
        <v>21</v>
      </c>
      <c r="V65" s="6">
        <f>Table2[[#This Row],[Total Flow (mLn/min)]]*Table2[[#This Row],[Feed % C3H8]]*Table2[[#This Row],[Conversion]]/Table2[[#This Row],[V_reactive subtracting thermowell (mL)]] * 60</f>
        <v>11.300080173362868</v>
      </c>
    </row>
    <row r="66" spans="1:22" x14ac:dyDescent="0.25">
      <c r="A66" s="1" t="s">
        <v>20</v>
      </c>
      <c r="B66" s="1">
        <v>0</v>
      </c>
      <c r="C66" s="1">
        <v>0</v>
      </c>
      <c r="D66" s="1">
        <v>0.4</v>
      </c>
      <c r="E66" s="1">
        <v>0.3</v>
      </c>
      <c r="F66" s="2">
        <v>0</v>
      </c>
      <c r="G66" s="1">
        <v>9</v>
      </c>
      <c r="H66" s="5">
        <f>Table2[[#This Row],[Bed Height (cm)]]*PI()*Table2[[#This Row],[Tube ID (cm)]]^2/4-Table2[[#This Row],[Bed Height (cm)]]*Table2[[#This Row],[Thermowell tip distance within bed (%)]]*PI()*Table2[[#This Row],[Thermowell OD (cm)]]^2/4</f>
        <v>1.1309733552923258</v>
      </c>
      <c r="I66" s="1">
        <v>550</v>
      </c>
      <c r="J66" s="1">
        <v>80</v>
      </c>
      <c r="K66" s="5" t="s">
        <v>21</v>
      </c>
      <c r="L66" s="5">
        <f>Table2[[#This Row],[Total Flow (mLn/min)]]*Table2[[#This Row],[Feed % C3H8]]/Table2[[#This Row],[V_reactive subtracting thermowell (mL)]]*60</f>
        <v>1273.2395447351626</v>
      </c>
      <c r="M66" s="3">
        <v>0.3</v>
      </c>
      <c r="N66" s="3">
        <v>0.15</v>
      </c>
      <c r="O66" s="3">
        <v>8.6673046925228696E-3</v>
      </c>
      <c r="P66" s="3">
        <v>0.76565883773737498</v>
      </c>
      <c r="Q66" s="3">
        <v>0.12855991535353278</v>
      </c>
      <c r="R66" s="3">
        <v>0.89421875309090781</v>
      </c>
      <c r="S66" s="3">
        <v>1.0100846719961631</v>
      </c>
      <c r="T66" s="6">
        <f>Table2[[#This Row],[Total Flow (mLn/min)]]*0.001/(0.0821*273) * Table2[[#This Row],[Feed % C3H8]] / 60</f>
        <v>1.784654647017619E-5</v>
      </c>
      <c r="U66" s="6" t="s">
        <v>21</v>
      </c>
      <c r="V66" s="6">
        <f>Table2[[#This Row],[Total Flow (mLn/min)]]*Table2[[#This Row],[Feed % C3H8]]*Table2[[#This Row],[Conversion]]/Table2[[#This Row],[V_reactive subtracting thermowell (mL)]] * 60</f>
        <v>11.035555080788756</v>
      </c>
    </row>
    <row r="67" spans="1:22" x14ac:dyDescent="0.25">
      <c r="A67" s="1" t="s">
        <v>20</v>
      </c>
      <c r="B67" s="1">
        <v>0</v>
      </c>
      <c r="C67" s="1">
        <v>0</v>
      </c>
      <c r="D67" s="1">
        <v>0.4</v>
      </c>
      <c r="E67" s="1">
        <v>0.3</v>
      </c>
      <c r="F67" s="2">
        <v>0</v>
      </c>
      <c r="G67" s="1">
        <v>9</v>
      </c>
      <c r="H67" s="5">
        <f>Table2[[#This Row],[Bed Height (cm)]]*PI()*Table2[[#This Row],[Tube ID (cm)]]^2/4-Table2[[#This Row],[Bed Height (cm)]]*Table2[[#This Row],[Thermowell tip distance within bed (%)]]*PI()*Table2[[#This Row],[Thermowell OD (cm)]]^2/4</f>
        <v>1.1309733552923258</v>
      </c>
      <c r="I67" s="1">
        <v>550</v>
      </c>
      <c r="J67" s="1">
        <v>20</v>
      </c>
      <c r="K67" s="5" t="s">
        <v>21</v>
      </c>
      <c r="L67" s="5">
        <f>Table2[[#This Row],[Total Flow (mLn/min)]]*Table2[[#This Row],[Feed % C3H8]]/Table2[[#This Row],[V_reactive subtracting thermowell (mL)]]*60</f>
        <v>159.15494309189532</v>
      </c>
      <c r="M67" s="3">
        <v>0.15</v>
      </c>
      <c r="N67" s="3">
        <v>7.4999999999999997E-2</v>
      </c>
      <c r="O67" s="3">
        <v>1.913089284044709E-2</v>
      </c>
      <c r="P67" s="3">
        <v>0.68420120279111107</v>
      </c>
      <c r="Q67" s="3">
        <v>0.1744141944016081</v>
      </c>
      <c r="R67" s="3">
        <v>0.85861539719271907</v>
      </c>
      <c r="S67" s="3">
        <v>1.0080577598914109</v>
      </c>
      <c r="T67" s="6">
        <f>Table2[[#This Row],[Total Flow (mLn/min)]]*0.001/(0.0821*273) * Table2[[#This Row],[Feed % C3H8]] / 60</f>
        <v>2.2308183087720237E-6</v>
      </c>
      <c r="U67" s="6" t="s">
        <v>21</v>
      </c>
      <c r="V67" s="6">
        <f>Table2[[#This Row],[Total Flow (mLn/min)]]*Table2[[#This Row],[Feed % C3H8]]*Table2[[#This Row],[Conversion]]/Table2[[#This Row],[V_reactive subtracting thermowell (mL)]] * 60</f>
        <v>3.044776161318504</v>
      </c>
    </row>
    <row r="68" spans="1:22" x14ac:dyDescent="0.25">
      <c r="A68" s="1" t="s">
        <v>20</v>
      </c>
      <c r="B68" s="1">
        <v>0</v>
      </c>
      <c r="C68" s="1">
        <v>0</v>
      </c>
      <c r="D68" s="1">
        <v>0.4</v>
      </c>
      <c r="E68" s="1">
        <v>0.3</v>
      </c>
      <c r="F68" s="2">
        <v>0</v>
      </c>
      <c r="G68" s="1">
        <v>9</v>
      </c>
      <c r="H68" s="5">
        <f>Table2[[#This Row],[Bed Height (cm)]]*PI()*Table2[[#This Row],[Tube ID (cm)]]^2/4-Table2[[#This Row],[Bed Height (cm)]]*Table2[[#This Row],[Thermowell tip distance within bed (%)]]*PI()*Table2[[#This Row],[Thermowell OD (cm)]]^2/4</f>
        <v>1.1309733552923258</v>
      </c>
      <c r="I68" s="1">
        <v>550</v>
      </c>
      <c r="J68" s="1">
        <v>30</v>
      </c>
      <c r="K68" s="5" t="s">
        <v>21</v>
      </c>
      <c r="L68" s="5">
        <f>Table2[[#This Row],[Total Flow (mLn/min)]]*Table2[[#This Row],[Feed % C3H8]]/Table2[[#This Row],[V_reactive subtracting thermowell (mL)]]*60</f>
        <v>238.73241463784294</v>
      </c>
      <c r="M68" s="3">
        <v>0.15</v>
      </c>
      <c r="N68" s="3">
        <v>7.4999999999999997E-2</v>
      </c>
      <c r="O68" s="3">
        <v>1.2634036827434096E-2</v>
      </c>
      <c r="P68" s="3">
        <v>0.62795856287696239</v>
      </c>
      <c r="Q68" s="3">
        <v>0.15247023163597517</v>
      </c>
      <c r="R68" s="3">
        <v>0.78042879451293767</v>
      </c>
      <c r="S68" s="3">
        <v>0.99788136462016164</v>
      </c>
      <c r="T68" s="6">
        <f>Table2[[#This Row],[Total Flow (mLn/min)]]*0.001/(0.0821*273) * Table2[[#This Row],[Feed % C3H8]] / 60</f>
        <v>3.3462274631580348E-6</v>
      </c>
      <c r="U68" s="6" t="s">
        <v>21</v>
      </c>
      <c r="V68" s="6">
        <f>Table2[[#This Row],[Total Flow (mLn/min)]]*Table2[[#This Row],[Feed % C3H8]]*Table2[[#This Row],[Conversion]]/Table2[[#This Row],[V_reactive subtracting thermowell (mL)]] * 60</f>
        <v>3.0161541184367748</v>
      </c>
    </row>
    <row r="69" spans="1:22" x14ac:dyDescent="0.25">
      <c r="A69" s="1" t="s">
        <v>20</v>
      </c>
      <c r="B69" s="1">
        <v>0</v>
      </c>
      <c r="C69" s="1">
        <v>0</v>
      </c>
      <c r="D69" s="1">
        <v>0.4</v>
      </c>
      <c r="E69" s="1">
        <v>0.3</v>
      </c>
      <c r="F69" s="2">
        <v>0</v>
      </c>
      <c r="G69" s="1">
        <v>9</v>
      </c>
      <c r="H69" s="5">
        <f>Table2[[#This Row],[Bed Height (cm)]]*PI()*Table2[[#This Row],[Tube ID (cm)]]^2/4-Table2[[#This Row],[Bed Height (cm)]]*Table2[[#This Row],[Thermowell tip distance within bed (%)]]*PI()*Table2[[#This Row],[Thermowell OD (cm)]]^2/4</f>
        <v>1.1309733552923258</v>
      </c>
      <c r="I69" s="1">
        <v>550</v>
      </c>
      <c r="J69" s="1">
        <v>40</v>
      </c>
      <c r="K69" s="5" t="s">
        <v>21</v>
      </c>
      <c r="L69" s="5">
        <f>Table2[[#This Row],[Total Flow (mLn/min)]]*Table2[[#This Row],[Feed % C3H8]]/Table2[[#This Row],[V_reactive subtracting thermowell (mL)]]*60</f>
        <v>318.30988618379064</v>
      </c>
      <c r="M69" s="3">
        <v>0.15</v>
      </c>
      <c r="N69" s="3">
        <v>7.4999999999999997E-2</v>
      </c>
      <c r="O69" s="3">
        <v>7.5151080356804694E-3</v>
      </c>
      <c r="P69" s="3">
        <v>0.69154432797418364</v>
      </c>
      <c r="Q69" s="3">
        <v>0.16575290129545753</v>
      </c>
      <c r="R69" s="3">
        <v>0.85729722926964114</v>
      </c>
      <c r="S69" s="3">
        <v>1.0133512623657328</v>
      </c>
      <c r="T69" s="6">
        <f>Table2[[#This Row],[Total Flow (mLn/min)]]*0.001/(0.0821*273) * Table2[[#This Row],[Feed % C3H8]] / 60</f>
        <v>4.4616366175440475E-6</v>
      </c>
      <c r="U69" s="6" t="s">
        <v>21</v>
      </c>
      <c r="V69" s="6">
        <f>Table2[[#This Row],[Total Flow (mLn/min)]]*Table2[[#This Row],[Feed % C3H8]]*Table2[[#This Row],[Conversion]]/Table2[[#This Row],[V_reactive subtracting thermowell (mL)]] * 60</f>
        <v>2.3921331834963406</v>
      </c>
    </row>
    <row r="70" spans="1:22" x14ac:dyDescent="0.25">
      <c r="A70" s="1" t="s">
        <v>20</v>
      </c>
      <c r="B70" s="1">
        <v>0</v>
      </c>
      <c r="C70" s="1">
        <v>0</v>
      </c>
      <c r="D70" s="1">
        <v>0.4</v>
      </c>
      <c r="E70" s="1">
        <v>0.3</v>
      </c>
      <c r="F70" s="2">
        <v>0</v>
      </c>
      <c r="G70" s="1">
        <v>9</v>
      </c>
      <c r="H70" s="5">
        <f>Table2[[#This Row],[Bed Height (cm)]]*PI()*Table2[[#This Row],[Tube ID (cm)]]^2/4-Table2[[#This Row],[Bed Height (cm)]]*Table2[[#This Row],[Thermowell tip distance within bed (%)]]*PI()*Table2[[#This Row],[Thermowell OD (cm)]]^2/4</f>
        <v>1.1309733552923258</v>
      </c>
      <c r="I70" s="1">
        <v>550</v>
      </c>
      <c r="J70" s="1">
        <v>40</v>
      </c>
      <c r="K70" s="5" t="s">
        <v>21</v>
      </c>
      <c r="L70" s="5">
        <f>Table2[[#This Row],[Total Flow (mLn/min)]]*Table2[[#This Row],[Feed % C3H8]]/Table2[[#This Row],[V_reactive subtracting thermowell (mL)]]*60</f>
        <v>318.30988618379064</v>
      </c>
      <c r="M70" s="3">
        <v>0.15</v>
      </c>
      <c r="N70" s="3">
        <v>7.4999999999999997E-2</v>
      </c>
      <c r="O70" s="3">
        <v>8.7297898198942184E-3</v>
      </c>
      <c r="P70" s="3">
        <v>0.6685968287738846</v>
      </c>
      <c r="Q70" s="3">
        <v>0.16049219034168999</v>
      </c>
      <c r="R70" s="3">
        <v>0.82908901911557464</v>
      </c>
      <c r="S70" s="3">
        <v>1.0116245244618878</v>
      </c>
      <c r="T70" s="6">
        <f>Table2[[#This Row],[Total Flow (mLn/min)]]*0.001/(0.0821*273) * Table2[[#This Row],[Feed % C3H8]] / 60</f>
        <v>4.4616366175440475E-6</v>
      </c>
      <c r="U70" s="6" t="s">
        <v>21</v>
      </c>
      <c r="V70" s="6">
        <f>Table2[[#This Row],[Total Flow (mLn/min)]]*Table2[[#This Row],[Feed % C3H8]]*Table2[[#This Row],[Conversion]]/Table2[[#This Row],[V_reactive subtracting thermowell (mL)]] * 60</f>
        <v>2.7787784039789427</v>
      </c>
    </row>
    <row r="71" spans="1:22" x14ac:dyDescent="0.25">
      <c r="A71" s="1" t="s">
        <v>20</v>
      </c>
      <c r="B71" s="1">
        <v>0</v>
      </c>
      <c r="C71" s="1">
        <v>0</v>
      </c>
      <c r="D71" s="1">
        <v>0.4</v>
      </c>
      <c r="E71" s="1">
        <v>0.3</v>
      </c>
      <c r="F71" s="2">
        <v>0</v>
      </c>
      <c r="G71" s="1">
        <v>9</v>
      </c>
      <c r="H71" s="5">
        <f>Table2[[#This Row],[Bed Height (cm)]]*PI()*Table2[[#This Row],[Tube ID (cm)]]^2/4-Table2[[#This Row],[Bed Height (cm)]]*Table2[[#This Row],[Thermowell tip distance within bed (%)]]*PI()*Table2[[#This Row],[Thermowell OD (cm)]]^2/4</f>
        <v>1.1309733552923258</v>
      </c>
      <c r="I71" s="1">
        <v>550</v>
      </c>
      <c r="J71" s="1">
        <v>60</v>
      </c>
      <c r="K71" s="5" t="s">
        <v>21</v>
      </c>
      <c r="L71" s="5">
        <f>Table2[[#This Row],[Total Flow (mLn/min)]]*Table2[[#This Row],[Feed % C3H8]]/Table2[[#This Row],[V_reactive subtracting thermowell (mL)]]*60</f>
        <v>477.46482927568587</v>
      </c>
      <c r="M71" s="3">
        <v>0.15</v>
      </c>
      <c r="N71" s="3">
        <v>7.4999999999999997E-2</v>
      </c>
      <c r="O71" s="3">
        <v>4.3009069434254647E-3</v>
      </c>
      <c r="P71" s="3">
        <v>0.70161779367566979</v>
      </c>
      <c r="Q71" s="3">
        <v>0.16437365650903668</v>
      </c>
      <c r="R71" s="3">
        <v>0.86599145018470658</v>
      </c>
      <c r="S71" s="3">
        <v>1.0048396429929904</v>
      </c>
      <c r="T71" s="6">
        <f>Table2[[#This Row],[Total Flow (mLn/min)]]*0.001/(0.0821*273) * Table2[[#This Row],[Feed % C3H8]] / 60</f>
        <v>6.6924549263160696E-6</v>
      </c>
      <c r="U71" s="6" t="s">
        <v>21</v>
      </c>
      <c r="V71" s="6">
        <f>Table2[[#This Row],[Total Flow (mLn/min)]]*Table2[[#This Row],[Feed % C3H8]]*Table2[[#This Row],[Conversion]]/Table2[[#This Row],[V_reactive subtracting thermowell (mL)]] * 60</f>
        <v>2.0535317994732516</v>
      </c>
    </row>
    <row r="72" spans="1:22" x14ac:dyDescent="0.25">
      <c r="A72" s="1" t="s">
        <v>20</v>
      </c>
      <c r="B72" s="1">
        <v>0</v>
      </c>
      <c r="C72" s="1">
        <v>0</v>
      </c>
      <c r="D72" s="1">
        <v>0.4</v>
      </c>
      <c r="E72" s="1">
        <v>0.3</v>
      </c>
      <c r="F72" s="2">
        <v>0</v>
      </c>
      <c r="G72" s="1">
        <v>9</v>
      </c>
      <c r="H72" s="5">
        <f>Table2[[#This Row],[Bed Height (cm)]]*PI()*Table2[[#This Row],[Tube ID (cm)]]^2/4-Table2[[#This Row],[Bed Height (cm)]]*Table2[[#This Row],[Thermowell tip distance within bed (%)]]*PI()*Table2[[#This Row],[Thermowell OD (cm)]]^2/4</f>
        <v>1.1309733552923258</v>
      </c>
      <c r="I72" s="1">
        <v>550</v>
      </c>
      <c r="J72" s="1">
        <v>70</v>
      </c>
      <c r="K72" s="5" t="s">
        <v>21</v>
      </c>
      <c r="L72" s="5">
        <f>Table2[[#This Row],[Total Flow (mLn/min)]]*Table2[[#This Row],[Feed % C3H8]]/Table2[[#This Row],[V_reactive subtracting thermowell (mL)]]*60</f>
        <v>557.04230082163349</v>
      </c>
      <c r="M72" s="3">
        <v>0.15</v>
      </c>
      <c r="N72" s="3">
        <v>7.4999999999999997E-2</v>
      </c>
      <c r="O72" s="3">
        <v>3.5978369583810036E-3</v>
      </c>
      <c r="P72" s="3">
        <v>0.67995632146870411</v>
      </c>
      <c r="Q72" s="3">
        <v>0.15775094644097384</v>
      </c>
      <c r="R72" s="3">
        <v>0.83770726790967787</v>
      </c>
      <c r="S72" s="3">
        <v>1.0033260582349568</v>
      </c>
      <c r="T72" s="6">
        <f>Table2[[#This Row],[Total Flow (mLn/min)]]*0.001/(0.0821*273) * Table2[[#This Row],[Feed % C3H8]] / 60</f>
        <v>7.8078640807020823E-6</v>
      </c>
      <c r="U72" s="6" t="s">
        <v>21</v>
      </c>
      <c r="V72" s="6">
        <f>Table2[[#This Row],[Total Flow (mLn/min)]]*Table2[[#This Row],[Feed % C3H8]]*Table2[[#This Row],[Conversion]]/Table2[[#This Row],[V_reactive subtracting thermowell (mL)]] * 60</f>
        <v>2.0041473772776621</v>
      </c>
    </row>
    <row r="73" spans="1:22" x14ac:dyDescent="0.25">
      <c r="A73" s="1" t="s">
        <v>20</v>
      </c>
      <c r="B73" s="1">
        <v>0</v>
      </c>
      <c r="C73" s="1">
        <v>0</v>
      </c>
      <c r="D73" s="1">
        <v>0.4</v>
      </c>
      <c r="E73" s="1">
        <v>0.3</v>
      </c>
      <c r="F73" s="2">
        <v>0</v>
      </c>
      <c r="G73" s="1">
        <v>9</v>
      </c>
      <c r="H73" s="5">
        <f>Table2[[#This Row],[Bed Height (cm)]]*PI()*Table2[[#This Row],[Tube ID (cm)]]^2/4-Table2[[#This Row],[Bed Height (cm)]]*Table2[[#This Row],[Thermowell tip distance within bed (%)]]*PI()*Table2[[#This Row],[Thermowell OD (cm)]]^2/4</f>
        <v>1.1309733552923258</v>
      </c>
      <c r="I73" s="1">
        <v>550</v>
      </c>
      <c r="J73" s="1">
        <v>80</v>
      </c>
      <c r="K73" s="5" t="s">
        <v>21</v>
      </c>
      <c r="L73" s="5">
        <f>Table2[[#This Row],[Total Flow (mLn/min)]]*Table2[[#This Row],[Feed % C3H8]]/Table2[[#This Row],[V_reactive subtracting thermowell (mL)]]*60</f>
        <v>636.61977236758128</v>
      </c>
      <c r="M73" s="3">
        <v>0.15</v>
      </c>
      <c r="N73" s="3">
        <v>7.4999999999999997E-2</v>
      </c>
      <c r="O73" s="3">
        <v>2.936472446804297E-3</v>
      </c>
      <c r="P73" s="3">
        <v>0.69152232991083828</v>
      </c>
      <c r="Q73" s="3">
        <v>0.16327087674554996</v>
      </c>
      <c r="R73" s="3">
        <v>0.85479320665638825</v>
      </c>
      <c r="S73" s="3">
        <v>1.004202028199654</v>
      </c>
      <c r="T73" s="6">
        <f>Table2[[#This Row],[Total Flow (mLn/min)]]*0.001/(0.0821*273) * Table2[[#This Row],[Feed % C3H8]] / 60</f>
        <v>8.923273235088095E-6</v>
      </c>
      <c r="U73" s="6" t="s">
        <v>21</v>
      </c>
      <c r="V73" s="6">
        <f>Table2[[#This Row],[Total Flow (mLn/min)]]*Table2[[#This Row],[Feed % C3H8]]*Table2[[#This Row],[Conversion]]/Table2[[#This Row],[V_reactive subtracting thermowell (mL)]] * 60</f>
        <v>1.8694164206482258</v>
      </c>
    </row>
    <row r="74" spans="1:22" x14ac:dyDescent="0.25">
      <c r="A74" s="1" t="s">
        <v>20</v>
      </c>
      <c r="B74" s="1">
        <v>0</v>
      </c>
      <c r="C74" s="1">
        <v>0</v>
      </c>
      <c r="D74" s="1">
        <v>0.4</v>
      </c>
      <c r="E74" s="1">
        <v>0.3</v>
      </c>
      <c r="F74" s="2">
        <v>0</v>
      </c>
      <c r="G74" s="1">
        <v>9</v>
      </c>
      <c r="H74" s="5">
        <f>Table2[[#This Row],[Bed Height (cm)]]*PI()*Table2[[#This Row],[Tube ID (cm)]]^2/4-Table2[[#This Row],[Bed Height (cm)]]*Table2[[#This Row],[Thermowell tip distance within bed (%)]]*PI()*Table2[[#This Row],[Thermowell OD (cm)]]^2/4</f>
        <v>1.1309733552923258</v>
      </c>
      <c r="I74" s="1">
        <v>550</v>
      </c>
      <c r="J74" s="1">
        <v>20</v>
      </c>
      <c r="K74" s="5" t="s">
        <v>21</v>
      </c>
      <c r="L74" s="5">
        <f>Table2[[#This Row],[Total Flow (mLn/min)]]*Table2[[#This Row],[Feed % C3H8]]/Table2[[#This Row],[V_reactive subtracting thermowell (mL)]]*60</f>
        <v>106.10329539459687</v>
      </c>
      <c r="M74" s="3">
        <v>0.1</v>
      </c>
      <c r="N74" s="3">
        <v>0.05</v>
      </c>
      <c r="O74" s="3">
        <v>1.2409777403990491E-2</v>
      </c>
      <c r="P74" s="3">
        <v>0.63635059221859469</v>
      </c>
      <c r="Q74" s="3">
        <v>0.19103923296249725</v>
      </c>
      <c r="R74" s="3">
        <v>0.82738982518109194</v>
      </c>
      <c r="S74" s="3">
        <v>0.98932459404323791</v>
      </c>
      <c r="T74" s="6">
        <f>Table2[[#This Row],[Total Flow (mLn/min)]]*0.001/(0.0821*273) * Table2[[#This Row],[Feed % C3H8]] / 60</f>
        <v>1.4872122058480158E-6</v>
      </c>
      <c r="U74" s="6" t="s">
        <v>21</v>
      </c>
      <c r="V74" s="6">
        <f>Table2[[#This Row],[Total Flow (mLn/min)]]*Table2[[#This Row],[Feed % C3H8]]*Table2[[#This Row],[Conversion]]/Table2[[#This Row],[V_reactive subtracting thermowell (mL)]] * 60</f>
        <v>1.3167182776767965</v>
      </c>
    </row>
    <row r="75" spans="1:22" x14ac:dyDescent="0.25">
      <c r="A75" s="1" t="s">
        <v>20</v>
      </c>
      <c r="B75" s="1">
        <v>0</v>
      </c>
      <c r="C75" s="1">
        <v>0</v>
      </c>
      <c r="D75" s="1">
        <v>0.4</v>
      </c>
      <c r="E75" s="1">
        <v>0.3</v>
      </c>
      <c r="F75" s="2">
        <v>0</v>
      </c>
      <c r="G75" s="1">
        <v>9</v>
      </c>
      <c r="H75" s="5">
        <f>Table2[[#This Row],[Bed Height (cm)]]*PI()*Table2[[#This Row],[Tube ID (cm)]]^2/4-Table2[[#This Row],[Bed Height (cm)]]*Table2[[#This Row],[Thermowell tip distance within bed (%)]]*PI()*Table2[[#This Row],[Thermowell OD (cm)]]^2/4</f>
        <v>1.1309733552923258</v>
      </c>
      <c r="I75" s="1">
        <v>550</v>
      </c>
      <c r="J75" s="1">
        <v>30</v>
      </c>
      <c r="K75" s="5" t="s">
        <v>21</v>
      </c>
      <c r="L75" s="5">
        <f>Table2[[#This Row],[Total Flow (mLn/min)]]*Table2[[#This Row],[Feed % C3H8]]/Table2[[#This Row],[V_reactive subtracting thermowell (mL)]]*60</f>
        <v>159.15494309189532</v>
      </c>
      <c r="M75" s="3">
        <v>0.1</v>
      </c>
      <c r="N75" s="3">
        <v>0.05</v>
      </c>
      <c r="O75" s="3">
        <v>7.3570781648806096E-3</v>
      </c>
      <c r="P75" s="3">
        <v>0.63319367960097706</v>
      </c>
      <c r="Q75" s="3">
        <v>0.1853967110160033</v>
      </c>
      <c r="R75" s="3">
        <v>0.81859039061698036</v>
      </c>
      <c r="S75" s="3">
        <v>0.99941774029400454</v>
      </c>
      <c r="T75" s="6">
        <f>Table2[[#This Row],[Total Flow (mLn/min)]]*0.001/(0.0821*273) * Table2[[#This Row],[Feed % C3H8]] / 60</f>
        <v>2.2308183087720237E-6</v>
      </c>
      <c r="U75" s="6" t="s">
        <v>21</v>
      </c>
      <c r="V75" s="6">
        <f>Table2[[#This Row],[Total Flow (mLn/min)]]*Table2[[#This Row],[Feed % C3H8]]*Table2[[#This Row],[Conversion]]/Table2[[#This Row],[V_reactive subtracting thermowell (mL)]] * 60</f>
        <v>1.170915356654199</v>
      </c>
    </row>
    <row r="76" spans="1:22" x14ac:dyDescent="0.25">
      <c r="A76" s="1" t="s">
        <v>20</v>
      </c>
      <c r="B76" s="1">
        <v>0</v>
      </c>
      <c r="C76" s="1">
        <v>0</v>
      </c>
      <c r="D76" s="1">
        <v>0.4</v>
      </c>
      <c r="E76" s="1">
        <v>0.3</v>
      </c>
      <c r="F76" s="2">
        <v>0</v>
      </c>
      <c r="G76" s="1">
        <v>9</v>
      </c>
      <c r="H76" s="5">
        <f>Table2[[#This Row],[Bed Height (cm)]]*PI()*Table2[[#This Row],[Tube ID (cm)]]^2/4-Table2[[#This Row],[Bed Height (cm)]]*Table2[[#This Row],[Thermowell tip distance within bed (%)]]*PI()*Table2[[#This Row],[Thermowell OD (cm)]]^2/4</f>
        <v>1.1309733552923258</v>
      </c>
      <c r="I76" s="1">
        <v>550</v>
      </c>
      <c r="J76" s="1">
        <v>40</v>
      </c>
      <c r="K76" s="5" t="s">
        <v>21</v>
      </c>
      <c r="L76" s="5">
        <f>Table2[[#This Row],[Total Flow (mLn/min)]]*Table2[[#This Row],[Feed % C3H8]]/Table2[[#This Row],[V_reactive subtracting thermowell (mL)]]*60</f>
        <v>212.20659078919374</v>
      </c>
      <c r="M76" s="3">
        <v>0.1</v>
      </c>
      <c r="N76" s="3">
        <v>0.05</v>
      </c>
      <c r="O76" s="3">
        <v>4.7317638554871429E-3</v>
      </c>
      <c r="P76" s="3">
        <v>0.65253655453520176</v>
      </c>
      <c r="Q76" s="3">
        <v>0.18930931226996284</v>
      </c>
      <c r="R76" s="3">
        <v>0.8418458668051646</v>
      </c>
      <c r="S76" s="3">
        <v>1.0186145017080486</v>
      </c>
      <c r="T76" s="6">
        <f>Table2[[#This Row],[Total Flow (mLn/min)]]*0.001/(0.0821*273) * Table2[[#This Row],[Feed % C3H8]] / 60</f>
        <v>2.9744244116960315E-6</v>
      </c>
      <c r="U76" s="6" t="s">
        <v>21</v>
      </c>
      <c r="V76" s="6">
        <f>Table2[[#This Row],[Total Flow (mLn/min)]]*Table2[[#This Row],[Feed % C3H8]]*Table2[[#This Row],[Conversion]]/Table2[[#This Row],[V_reactive subtracting thermowell (mL)]] * 60</f>
        <v>1.0041114761924579</v>
      </c>
    </row>
    <row r="77" spans="1:22" x14ac:dyDescent="0.25">
      <c r="A77" s="1" t="s">
        <v>20</v>
      </c>
      <c r="B77" s="1">
        <v>0</v>
      </c>
      <c r="C77" s="1">
        <v>0</v>
      </c>
      <c r="D77" s="1">
        <v>0.4</v>
      </c>
      <c r="E77" s="1">
        <v>0.3</v>
      </c>
      <c r="F77" s="2">
        <v>0</v>
      </c>
      <c r="G77" s="1">
        <v>9</v>
      </c>
      <c r="H77" s="5">
        <f>Table2[[#This Row],[Bed Height (cm)]]*PI()*Table2[[#This Row],[Tube ID (cm)]]^2/4-Table2[[#This Row],[Bed Height (cm)]]*Table2[[#This Row],[Thermowell tip distance within bed (%)]]*PI()*Table2[[#This Row],[Thermowell OD (cm)]]^2/4</f>
        <v>1.1309733552923258</v>
      </c>
      <c r="I77" s="1">
        <v>550</v>
      </c>
      <c r="J77" s="1">
        <v>40</v>
      </c>
      <c r="K77" s="5" t="s">
        <v>21</v>
      </c>
      <c r="L77" s="5">
        <f>Table2[[#This Row],[Total Flow (mLn/min)]]*Table2[[#This Row],[Feed % C3H8]]/Table2[[#This Row],[V_reactive subtracting thermowell (mL)]]*60</f>
        <v>212.20659078919374</v>
      </c>
      <c r="M77" s="3">
        <v>0.1</v>
      </c>
      <c r="N77" s="3">
        <v>0.05</v>
      </c>
      <c r="O77" s="3">
        <v>5.1100137557563655E-3</v>
      </c>
      <c r="P77" s="3">
        <v>0.65909244948961099</v>
      </c>
      <c r="Q77" s="3">
        <v>0.1874403532446213</v>
      </c>
      <c r="R77" s="3">
        <v>0.84653280273423226</v>
      </c>
      <c r="S77" s="3">
        <v>1.0197734490342485</v>
      </c>
      <c r="T77" s="6">
        <f>Table2[[#This Row],[Total Flow (mLn/min)]]*0.001/(0.0821*273) * Table2[[#This Row],[Feed % C3H8]] / 60</f>
        <v>2.9744244116960315E-6</v>
      </c>
      <c r="U77" s="6" t="s">
        <v>21</v>
      </c>
      <c r="V77" s="6">
        <f>Table2[[#This Row],[Total Flow (mLn/min)]]*Table2[[#This Row],[Feed % C3H8]]*Table2[[#This Row],[Conversion]]/Table2[[#This Row],[V_reactive subtracting thermowell (mL)]] * 60</f>
        <v>1.0843785979949421</v>
      </c>
    </row>
    <row r="78" spans="1:22" x14ac:dyDescent="0.25">
      <c r="A78" s="1" t="s">
        <v>20</v>
      </c>
      <c r="B78" s="1">
        <v>0</v>
      </c>
      <c r="C78" s="1">
        <v>0</v>
      </c>
      <c r="D78" s="1">
        <v>0.4</v>
      </c>
      <c r="E78" s="1">
        <v>0.3</v>
      </c>
      <c r="F78" s="2">
        <v>0</v>
      </c>
      <c r="G78" s="1">
        <v>9</v>
      </c>
      <c r="H78" s="5">
        <f>Table2[[#This Row],[Bed Height (cm)]]*PI()*Table2[[#This Row],[Tube ID (cm)]]^2/4-Table2[[#This Row],[Bed Height (cm)]]*Table2[[#This Row],[Thermowell tip distance within bed (%)]]*PI()*Table2[[#This Row],[Thermowell OD (cm)]]^2/4</f>
        <v>1.1309733552923258</v>
      </c>
      <c r="I78" s="1">
        <v>550</v>
      </c>
      <c r="J78" s="1">
        <v>60</v>
      </c>
      <c r="K78" s="5" t="s">
        <v>21</v>
      </c>
      <c r="L78" s="5">
        <f>Table2[[#This Row],[Total Flow (mLn/min)]]*Table2[[#This Row],[Feed % C3H8]]/Table2[[#This Row],[V_reactive subtracting thermowell (mL)]]*60</f>
        <v>318.30988618379064</v>
      </c>
      <c r="M78" s="3">
        <v>0.1</v>
      </c>
      <c r="N78" s="3">
        <v>0.05</v>
      </c>
      <c r="O78" s="3">
        <v>2.882353781929864E-3</v>
      </c>
      <c r="P78" s="3">
        <v>0.59667917766423539</v>
      </c>
      <c r="Q78" s="3">
        <v>0.16727653880879664</v>
      </c>
      <c r="R78" s="3">
        <v>0.76395571647303195</v>
      </c>
      <c r="S78" s="3">
        <v>1.0050837207776027</v>
      </c>
      <c r="T78" s="6">
        <f>Table2[[#This Row],[Total Flow (mLn/min)]]*0.001/(0.0821*273) * Table2[[#This Row],[Feed % C3H8]] / 60</f>
        <v>4.4616366175440475E-6</v>
      </c>
      <c r="U78" s="6" t="s">
        <v>21</v>
      </c>
      <c r="V78" s="6">
        <f>Table2[[#This Row],[Total Flow (mLn/min)]]*Table2[[#This Row],[Feed % C3H8]]*Table2[[#This Row],[Conversion]]/Table2[[#This Row],[V_reactive subtracting thermowell (mL)]] * 60</f>
        <v>0.91748170426751352</v>
      </c>
    </row>
    <row r="79" spans="1:22" x14ac:dyDescent="0.25">
      <c r="A79" s="1" t="s">
        <v>20</v>
      </c>
      <c r="B79" s="1">
        <v>0</v>
      </c>
      <c r="C79" s="1">
        <v>0</v>
      </c>
      <c r="D79" s="1">
        <v>0.4</v>
      </c>
      <c r="E79" s="1">
        <v>0.3</v>
      </c>
      <c r="F79" s="2">
        <v>0</v>
      </c>
      <c r="G79" s="1">
        <v>9</v>
      </c>
      <c r="H79" s="5">
        <f>Table2[[#This Row],[Bed Height (cm)]]*PI()*Table2[[#This Row],[Tube ID (cm)]]^2/4-Table2[[#This Row],[Bed Height (cm)]]*Table2[[#This Row],[Thermowell tip distance within bed (%)]]*PI()*Table2[[#This Row],[Thermowell OD (cm)]]^2/4</f>
        <v>1.1309733552923258</v>
      </c>
      <c r="I79" s="1">
        <v>550</v>
      </c>
      <c r="J79" s="1">
        <v>70</v>
      </c>
      <c r="K79" s="5" t="s">
        <v>21</v>
      </c>
      <c r="L79" s="5">
        <f>Table2[[#This Row],[Total Flow (mLn/min)]]*Table2[[#This Row],[Feed % C3H8]]/Table2[[#This Row],[V_reactive subtracting thermowell (mL)]]*60</f>
        <v>371.36153388108903</v>
      </c>
      <c r="M79" s="3">
        <v>0.1</v>
      </c>
      <c r="N79" s="3">
        <v>0.05</v>
      </c>
      <c r="O79" s="3">
        <v>2.1505122686431006E-3</v>
      </c>
      <c r="P79" s="3">
        <v>0.60883885323801812</v>
      </c>
      <c r="Q79" s="3">
        <v>0.17551186169679561</v>
      </c>
      <c r="R79" s="3">
        <v>0.78435071493481379</v>
      </c>
      <c r="S79" s="3">
        <v>1.0035237622888089</v>
      </c>
      <c r="T79" s="6">
        <f>Table2[[#This Row],[Total Flow (mLn/min)]]*0.001/(0.0821*273) * Table2[[#This Row],[Feed % C3H8]] / 60</f>
        <v>5.2052427204680557E-6</v>
      </c>
      <c r="U79" s="6" t="s">
        <v>21</v>
      </c>
      <c r="V79" s="6">
        <f>Table2[[#This Row],[Total Flow (mLn/min)]]*Table2[[#This Row],[Feed % C3H8]]*Table2[[#This Row],[Conversion]]/Table2[[#This Row],[V_reactive subtracting thermowell (mL)]] * 60</f>
        <v>0.79861753471340247</v>
      </c>
    </row>
    <row r="80" spans="1:22" x14ac:dyDescent="0.25">
      <c r="A80" s="1" t="s">
        <v>20</v>
      </c>
      <c r="B80" s="1">
        <v>0</v>
      </c>
      <c r="C80" s="1">
        <v>0</v>
      </c>
      <c r="D80" s="1">
        <v>0.4</v>
      </c>
      <c r="E80" s="1">
        <v>0.3</v>
      </c>
      <c r="F80" s="2">
        <v>0</v>
      </c>
      <c r="G80" s="1">
        <v>9</v>
      </c>
      <c r="H80" s="5">
        <f>Table2[[#This Row],[Bed Height (cm)]]*PI()*Table2[[#This Row],[Tube ID (cm)]]^2/4-Table2[[#This Row],[Bed Height (cm)]]*Table2[[#This Row],[Thermowell tip distance within bed (%)]]*PI()*Table2[[#This Row],[Thermowell OD (cm)]]^2/4</f>
        <v>1.1309733552923258</v>
      </c>
      <c r="I80" s="1">
        <v>550</v>
      </c>
      <c r="J80" s="1">
        <v>80</v>
      </c>
      <c r="K80" s="5" t="s">
        <v>21</v>
      </c>
      <c r="L80" s="5">
        <f>Table2[[#This Row],[Total Flow (mLn/min)]]*Table2[[#This Row],[Feed % C3H8]]/Table2[[#This Row],[V_reactive subtracting thermowell (mL)]]*60</f>
        <v>424.41318157838748</v>
      </c>
      <c r="M80" s="3">
        <v>0.1</v>
      </c>
      <c r="N80" s="3">
        <v>0.05</v>
      </c>
      <c r="O80" s="3">
        <v>1.7356263297434924E-3</v>
      </c>
      <c r="P80" s="3">
        <v>0.64105737681018404</v>
      </c>
      <c r="Q80" s="3">
        <v>0.17537522151429513</v>
      </c>
      <c r="R80" s="3">
        <v>0.81643259832447912</v>
      </c>
      <c r="S80" s="3">
        <v>1.0028763152175588</v>
      </c>
      <c r="T80" s="6">
        <f>Table2[[#This Row],[Total Flow (mLn/min)]]*0.001/(0.0821*273) * Table2[[#This Row],[Feed % C3H8]] / 60</f>
        <v>5.9488488233920631E-6</v>
      </c>
      <c r="U80" s="6" t="s">
        <v>21</v>
      </c>
      <c r="V80" s="6">
        <f>Table2[[#This Row],[Total Flow (mLn/min)]]*Table2[[#This Row],[Feed % C3H8]]*Table2[[#This Row],[Conversion]]/Table2[[#This Row],[V_reactive subtracting thermowell (mL)]] * 60</f>
        <v>0.73662269263765501</v>
      </c>
    </row>
    <row r="81" spans="1:22" x14ac:dyDescent="0.25">
      <c r="A81" s="1" t="s">
        <v>20</v>
      </c>
      <c r="B81" s="1">
        <v>0</v>
      </c>
      <c r="C81" s="1">
        <v>0</v>
      </c>
      <c r="D81" s="1">
        <v>0.9</v>
      </c>
      <c r="E81" s="1">
        <v>0.3</v>
      </c>
      <c r="F81" s="2">
        <v>0.5</v>
      </c>
      <c r="G81" s="1">
        <v>12</v>
      </c>
      <c r="H81" s="5">
        <f>Table2[[#This Row],[Bed Height (cm)]]*PI()*Table2[[#This Row],[Tube ID (cm)]]^2/4-Table2[[#This Row],[Bed Height (cm)]]*Table2[[#This Row],[Thermowell tip distance within bed (%)]]*PI()*Table2[[#This Row],[Thermowell OD (cm)]]^2/4</f>
        <v>7.2099551399885753</v>
      </c>
      <c r="I81" s="1">
        <v>550</v>
      </c>
      <c r="J81" s="1">
        <v>40</v>
      </c>
      <c r="K81" s="5" t="s">
        <v>21</v>
      </c>
      <c r="L81" s="5">
        <f>Table2[[#This Row],[Total Flow (mLn/min)]]*Table2[[#This Row],[Feed % C3H8]]/Table2[[#This Row],[V_reactive subtracting thermowell (mL)]]*60</f>
        <v>99.861925077267671</v>
      </c>
      <c r="M81" s="3">
        <v>0.3</v>
      </c>
      <c r="N81" s="3">
        <v>0.15</v>
      </c>
      <c r="O81" s="3">
        <v>0.2812567692829771</v>
      </c>
      <c r="P81" s="3">
        <v>0.52894818240630259</v>
      </c>
      <c r="Q81" s="3">
        <v>0.19131125713670399</v>
      </c>
      <c r="R81" s="3">
        <v>0.72025943954300653</v>
      </c>
      <c r="S81" s="3">
        <v>0.98069159839714326</v>
      </c>
      <c r="T81" s="6">
        <f>Table2[[#This Row],[Total Flow (mLn/min)]]*0.001/(0.0821*273) * Table2[[#This Row],[Feed % C3H8]] / 60</f>
        <v>8.923273235088095E-6</v>
      </c>
      <c r="U81" s="6" t="s">
        <v>21</v>
      </c>
      <c r="V81" s="6">
        <f>Table2[[#This Row],[Total Flow (mLn/min)]]*Table2[[#This Row],[Feed % C3H8]]*Table2[[#This Row],[Conversion]]/Table2[[#This Row],[V_reactive subtracting thermowell (mL)]] * 60</f>
        <v>28.086842421611021</v>
      </c>
    </row>
    <row r="82" spans="1:22" x14ac:dyDescent="0.25">
      <c r="A82" s="1" t="s">
        <v>20</v>
      </c>
      <c r="B82" s="1">
        <v>0</v>
      </c>
      <c r="C82" s="1">
        <v>0</v>
      </c>
      <c r="D82" s="1">
        <v>0.9</v>
      </c>
      <c r="E82" s="1">
        <v>0.3</v>
      </c>
      <c r="F82" s="2">
        <v>0.5</v>
      </c>
      <c r="G82" s="1">
        <v>12</v>
      </c>
      <c r="H82" s="5">
        <f>Table2[[#This Row],[Bed Height (cm)]]*PI()*Table2[[#This Row],[Tube ID (cm)]]^2/4-Table2[[#This Row],[Bed Height (cm)]]*Table2[[#This Row],[Thermowell tip distance within bed (%)]]*PI()*Table2[[#This Row],[Thermowell OD (cm)]]^2/4</f>
        <v>7.2099551399885753</v>
      </c>
      <c r="I82" s="1">
        <v>550</v>
      </c>
      <c r="J82" s="1">
        <v>60</v>
      </c>
      <c r="K82" s="5" t="s">
        <v>21</v>
      </c>
      <c r="L82" s="5">
        <f>Table2[[#This Row],[Total Flow (mLn/min)]]*Table2[[#This Row],[Feed % C3H8]]/Table2[[#This Row],[V_reactive subtracting thermowell (mL)]]*60</f>
        <v>149.79288761590149</v>
      </c>
      <c r="M82" s="3">
        <v>0.3</v>
      </c>
      <c r="N82" s="3">
        <v>0.15</v>
      </c>
      <c r="O82" s="3">
        <v>0.11824807762366256</v>
      </c>
      <c r="P82" s="3">
        <v>0.65359863661755724</v>
      </c>
      <c r="Q82" s="3">
        <v>0.15221721702899954</v>
      </c>
      <c r="R82" s="3">
        <v>0.80581585364655683</v>
      </c>
      <c r="S82" s="3">
        <v>1.007298026386388</v>
      </c>
      <c r="T82" s="6">
        <f>Table2[[#This Row],[Total Flow (mLn/min)]]*0.001/(0.0821*273) * Table2[[#This Row],[Feed % C3H8]] / 60</f>
        <v>1.3384909852632139E-5</v>
      </c>
      <c r="U82" s="6" t="s">
        <v>21</v>
      </c>
      <c r="V82" s="6">
        <f>Table2[[#This Row],[Total Flow (mLn/min)]]*Table2[[#This Row],[Feed % C3H8]]*Table2[[#This Row],[Conversion]]/Table2[[#This Row],[V_reactive subtracting thermowell (mL)]] * 60</f>
        <v>17.712721002277682</v>
      </c>
    </row>
    <row r="83" spans="1:22" x14ac:dyDescent="0.25">
      <c r="A83" s="1" t="s">
        <v>20</v>
      </c>
      <c r="B83" s="1">
        <v>0</v>
      </c>
      <c r="C83" s="1">
        <v>0</v>
      </c>
      <c r="D83" s="1">
        <v>0.9</v>
      </c>
      <c r="E83" s="1">
        <v>0.3</v>
      </c>
      <c r="F83" s="2">
        <v>0.5</v>
      </c>
      <c r="G83" s="1">
        <v>12</v>
      </c>
      <c r="H83" s="5">
        <f>Table2[[#This Row],[Bed Height (cm)]]*PI()*Table2[[#This Row],[Tube ID (cm)]]^2/4-Table2[[#This Row],[Bed Height (cm)]]*Table2[[#This Row],[Thermowell tip distance within bed (%)]]*PI()*Table2[[#This Row],[Thermowell OD (cm)]]^2/4</f>
        <v>7.2099551399885753</v>
      </c>
      <c r="I83" s="1">
        <v>550</v>
      </c>
      <c r="J83" s="1">
        <v>80</v>
      </c>
      <c r="K83" s="5" t="s">
        <v>21</v>
      </c>
      <c r="L83" s="5">
        <f>Table2[[#This Row],[Total Flow (mLn/min)]]*Table2[[#This Row],[Feed % C3H8]]/Table2[[#This Row],[V_reactive subtracting thermowell (mL)]]*60</f>
        <v>199.72385015453534</v>
      </c>
      <c r="M83" s="3">
        <v>0.3</v>
      </c>
      <c r="N83" s="3">
        <v>0.15</v>
      </c>
      <c r="O83" s="3">
        <v>8.9599127101844853E-2</v>
      </c>
      <c r="P83" s="3">
        <v>0.67812681811681508</v>
      </c>
      <c r="Q83" s="3">
        <v>0.1465947570360063</v>
      </c>
      <c r="R83" s="3">
        <v>0.82472157515282141</v>
      </c>
      <c r="S83" s="3">
        <v>1.0060795149552095</v>
      </c>
      <c r="T83" s="6">
        <f>Table2[[#This Row],[Total Flow (mLn/min)]]*0.001/(0.0821*273) * Table2[[#This Row],[Feed % C3H8]] / 60</f>
        <v>1.784654647017619E-5</v>
      </c>
      <c r="U83" s="6" t="s">
        <v>21</v>
      </c>
      <c r="V83" s="6">
        <f>Table2[[#This Row],[Total Flow (mLn/min)]]*Table2[[#This Row],[Feed % C3H8]]*Table2[[#This Row],[Conversion]]/Table2[[#This Row],[V_reactive subtracting thermowell (mL)]] * 60</f>
        <v>17.895082635266025</v>
      </c>
    </row>
    <row r="84" spans="1:22" x14ac:dyDescent="0.25">
      <c r="A84" s="1" t="s">
        <v>20</v>
      </c>
      <c r="B84" s="1">
        <v>0</v>
      </c>
      <c r="C84" s="1">
        <v>0</v>
      </c>
      <c r="D84" s="1">
        <v>0.9</v>
      </c>
      <c r="E84" s="1">
        <v>0.3</v>
      </c>
      <c r="F84" s="2">
        <v>0.5</v>
      </c>
      <c r="G84" s="1">
        <v>12</v>
      </c>
      <c r="H84" s="5">
        <f>Table2[[#This Row],[Bed Height (cm)]]*PI()*Table2[[#This Row],[Tube ID (cm)]]^2/4-Table2[[#This Row],[Bed Height (cm)]]*Table2[[#This Row],[Thermowell tip distance within bed (%)]]*PI()*Table2[[#This Row],[Thermowell OD (cm)]]^2/4</f>
        <v>7.2099551399885753</v>
      </c>
      <c r="I84" s="1">
        <v>550</v>
      </c>
      <c r="J84" s="1">
        <v>100</v>
      </c>
      <c r="K84" s="5" t="s">
        <v>21</v>
      </c>
      <c r="L84" s="5">
        <f>Table2[[#This Row],[Total Flow (mLn/min)]]*Table2[[#This Row],[Feed % C3H8]]/Table2[[#This Row],[V_reactive subtracting thermowell (mL)]]*60</f>
        <v>249.65481269316916</v>
      </c>
      <c r="M84" s="3">
        <v>0.3</v>
      </c>
      <c r="N84" s="3">
        <v>0.15</v>
      </c>
      <c r="O84" s="3">
        <v>5.8823043580945276E-2</v>
      </c>
      <c r="P84" s="3">
        <v>0.70155776941871695</v>
      </c>
      <c r="Q84" s="3">
        <v>0.13924081676583336</v>
      </c>
      <c r="R84" s="3">
        <v>0.84079858618455028</v>
      </c>
      <c r="S84" s="3">
        <v>1.0039742643775702</v>
      </c>
      <c r="T84" s="6">
        <f>Table2[[#This Row],[Total Flow (mLn/min)]]*0.001/(0.0821*273) * Table2[[#This Row],[Feed % C3H8]] / 60</f>
        <v>2.2308183087720234E-5</v>
      </c>
      <c r="U84" s="6" t="s">
        <v>21</v>
      </c>
      <c r="V84" s="6">
        <f>Table2[[#This Row],[Total Flow (mLn/min)]]*Table2[[#This Row],[Feed % C3H8]]*Table2[[#This Row],[Conversion]]/Table2[[#This Row],[V_reactive subtracting thermowell (mL)]] * 60</f>
        <v>14.685455927243019</v>
      </c>
    </row>
    <row r="85" spans="1:22" x14ac:dyDescent="0.25">
      <c r="A85" s="1" t="s">
        <v>20</v>
      </c>
      <c r="B85" s="1">
        <v>0</v>
      </c>
      <c r="C85" s="1">
        <v>0</v>
      </c>
      <c r="D85" s="1">
        <v>0.9</v>
      </c>
      <c r="E85" s="1">
        <v>0.3</v>
      </c>
      <c r="F85" s="2">
        <v>1</v>
      </c>
      <c r="G85" s="1">
        <v>18</v>
      </c>
      <c r="H85" s="5">
        <f>Table2[[#This Row],[Bed Height (cm)]]*PI()*Table2[[#This Row],[Tube ID (cm)]]^2/4-Table2[[#This Row],[Bed Height (cm)]]*Table2[[#This Row],[Thermowell tip distance within bed (%)]]*PI()*Table2[[#This Row],[Thermowell OD (cm)]]^2/4</f>
        <v>10.178760197630929</v>
      </c>
      <c r="I85" s="1">
        <v>490</v>
      </c>
      <c r="J85" s="1">
        <v>40</v>
      </c>
      <c r="K85" s="5" t="s">
        <v>21</v>
      </c>
      <c r="L85" s="5">
        <f>Table2[[#This Row],[Total Flow (mLn/min)]]*Table2[[#This Row],[Feed % C3H8]]/Table2[[#This Row],[V_reactive subtracting thermowell (mL)]]*60</f>
        <v>70.735530263064604</v>
      </c>
      <c r="M85" s="3">
        <v>0.3</v>
      </c>
      <c r="N85" s="3">
        <v>0.15</v>
      </c>
      <c r="O85" s="3">
        <v>8.4469821612281601E-2</v>
      </c>
      <c r="P85" s="3">
        <v>0.75339296133056377</v>
      </c>
      <c r="Q85" s="3">
        <v>7.4481953559565259E-2</v>
      </c>
      <c r="R85" s="3">
        <v>0.82787491489012899</v>
      </c>
      <c r="S85" s="3">
        <v>1.0000669963877173</v>
      </c>
      <c r="T85" s="6">
        <f>Table2[[#This Row],[Total Flow (mLn/min)]]*0.001/(0.0821*273) * Table2[[#This Row],[Feed % C3H8]] / 60</f>
        <v>8.923273235088095E-6</v>
      </c>
      <c r="U85" s="6" t="s">
        <v>21</v>
      </c>
      <c r="V85" s="6">
        <f>Table2[[#This Row],[Total Flow (mLn/min)]]*Table2[[#This Row],[Feed % C3H8]]*Table2[[#This Row],[Conversion]]/Table2[[#This Row],[V_reactive subtracting thermowell (mL)]] * 60</f>
        <v>5.9750176229712126</v>
      </c>
    </row>
    <row r="86" spans="1:22" x14ac:dyDescent="0.25">
      <c r="A86" s="1" t="s">
        <v>20</v>
      </c>
      <c r="B86" s="1">
        <v>0</v>
      </c>
      <c r="C86" s="1">
        <v>0</v>
      </c>
      <c r="D86" s="1">
        <v>0.9</v>
      </c>
      <c r="E86" s="1">
        <v>0.3</v>
      </c>
      <c r="F86" s="2">
        <v>1</v>
      </c>
      <c r="G86" s="1">
        <v>18</v>
      </c>
      <c r="H86" s="5">
        <f>Table2[[#This Row],[Bed Height (cm)]]*PI()*Table2[[#This Row],[Tube ID (cm)]]^2/4-Table2[[#This Row],[Bed Height (cm)]]*Table2[[#This Row],[Thermowell tip distance within bed (%)]]*PI()*Table2[[#This Row],[Thermowell OD (cm)]]^2/4</f>
        <v>10.178760197630929</v>
      </c>
      <c r="I86" s="1">
        <v>490</v>
      </c>
      <c r="J86" s="1">
        <v>50</v>
      </c>
      <c r="K86" s="5" t="s">
        <v>21</v>
      </c>
      <c r="L86" s="5">
        <f>Table2[[#This Row],[Total Flow (mLn/min)]]*Table2[[#This Row],[Feed % C3H8]]/Table2[[#This Row],[V_reactive subtracting thermowell (mL)]]*60</f>
        <v>88.419412828830758</v>
      </c>
      <c r="M86" s="3">
        <v>0.3</v>
      </c>
      <c r="N86" s="3">
        <v>0.15</v>
      </c>
      <c r="O86" s="3">
        <v>6.1723154297643856E-2</v>
      </c>
      <c r="P86" s="3">
        <v>0.77461590395259605</v>
      </c>
      <c r="Q86" s="3">
        <v>6.9916730448720044E-2</v>
      </c>
      <c r="R86" s="3">
        <v>0.84453263440131598</v>
      </c>
      <c r="S86" s="3">
        <v>0.99781405245539501</v>
      </c>
      <c r="T86" s="6">
        <f>Table2[[#This Row],[Total Flow (mLn/min)]]*0.001/(0.0821*273) * Table2[[#This Row],[Feed % C3H8]] / 60</f>
        <v>1.1154091543860117E-5</v>
      </c>
      <c r="U86" s="6" t="s">
        <v>21</v>
      </c>
      <c r="V86" s="6">
        <f>Table2[[#This Row],[Total Flow (mLn/min)]]*Table2[[#This Row],[Feed % C3H8]]*Table2[[#This Row],[Conversion]]/Table2[[#This Row],[V_reactive subtracting thermowell (mL)]] * 60</f>
        <v>5.4575250609409913</v>
      </c>
    </row>
    <row r="87" spans="1:22" x14ac:dyDescent="0.25">
      <c r="A87" s="1" t="s">
        <v>20</v>
      </c>
      <c r="B87" s="1">
        <v>0</v>
      </c>
      <c r="C87" s="1">
        <v>0</v>
      </c>
      <c r="D87" s="1">
        <v>0.9</v>
      </c>
      <c r="E87" s="1">
        <v>0.3</v>
      </c>
      <c r="F87" s="2">
        <v>1</v>
      </c>
      <c r="G87" s="1">
        <v>18</v>
      </c>
      <c r="H87" s="5">
        <f>Table2[[#This Row],[Bed Height (cm)]]*PI()*Table2[[#This Row],[Tube ID (cm)]]^2/4-Table2[[#This Row],[Bed Height (cm)]]*Table2[[#This Row],[Thermowell tip distance within bed (%)]]*PI()*Table2[[#This Row],[Thermowell OD (cm)]]^2/4</f>
        <v>10.178760197630929</v>
      </c>
      <c r="I87" s="1">
        <v>490</v>
      </c>
      <c r="J87" s="1">
        <v>60</v>
      </c>
      <c r="K87" s="5" t="s">
        <v>21</v>
      </c>
      <c r="L87" s="5">
        <f>Table2[[#This Row],[Total Flow (mLn/min)]]*Table2[[#This Row],[Feed % C3H8]]/Table2[[#This Row],[V_reactive subtracting thermowell (mL)]]*60</f>
        <v>106.10329539459691</v>
      </c>
      <c r="M87" s="3">
        <v>0.3</v>
      </c>
      <c r="N87" s="3">
        <v>0.15</v>
      </c>
      <c r="O87" s="3">
        <v>4.1942056049587582E-2</v>
      </c>
      <c r="P87" s="3">
        <v>0.79782179143257681</v>
      </c>
      <c r="Q87" s="3">
        <v>6.5307084145784025E-2</v>
      </c>
      <c r="R87" s="3">
        <v>0.86312887557836071</v>
      </c>
      <c r="S87" s="3">
        <v>1.0007244894880272</v>
      </c>
      <c r="T87" s="6">
        <f>Table2[[#This Row],[Total Flow (mLn/min)]]*0.001/(0.0821*273) * Table2[[#This Row],[Feed % C3H8]] / 60</f>
        <v>1.3384909852632139E-5</v>
      </c>
      <c r="U87" s="6" t="s">
        <v>21</v>
      </c>
      <c r="V87" s="6">
        <f>Table2[[#This Row],[Total Flow (mLn/min)]]*Table2[[#This Row],[Feed % C3H8]]*Table2[[#This Row],[Conversion]]/Table2[[#This Row],[V_reactive subtracting thermowell (mL)]] * 60</f>
        <v>4.450190362486131</v>
      </c>
    </row>
    <row r="88" spans="1:22" x14ac:dyDescent="0.25">
      <c r="A88" s="1" t="s">
        <v>20</v>
      </c>
      <c r="B88" s="1">
        <v>0</v>
      </c>
      <c r="C88" s="1">
        <v>0</v>
      </c>
      <c r="D88" s="1">
        <v>0.9</v>
      </c>
      <c r="E88" s="1">
        <v>0.3</v>
      </c>
      <c r="F88" s="2">
        <v>1</v>
      </c>
      <c r="G88" s="1">
        <v>18</v>
      </c>
      <c r="H88" s="5">
        <f>Table2[[#This Row],[Bed Height (cm)]]*PI()*Table2[[#This Row],[Tube ID (cm)]]^2/4-Table2[[#This Row],[Bed Height (cm)]]*Table2[[#This Row],[Thermowell tip distance within bed (%)]]*PI()*Table2[[#This Row],[Thermowell OD (cm)]]^2/4</f>
        <v>10.178760197630929</v>
      </c>
      <c r="I88" s="1">
        <v>490</v>
      </c>
      <c r="J88" s="1">
        <v>70</v>
      </c>
      <c r="K88" s="5" t="s">
        <v>21</v>
      </c>
      <c r="L88" s="5">
        <f>Table2[[#This Row],[Total Flow (mLn/min)]]*Table2[[#This Row],[Feed % C3H8]]/Table2[[#This Row],[V_reactive subtracting thermowell (mL)]]*60</f>
        <v>123.78717796036307</v>
      </c>
      <c r="M88" s="3">
        <v>0.3</v>
      </c>
      <c r="N88" s="3">
        <v>0.15</v>
      </c>
      <c r="O88" s="3">
        <v>3.3052617205749618E-2</v>
      </c>
      <c r="P88" s="3">
        <v>0.80758388672638581</v>
      </c>
      <c r="Q88" s="3">
        <v>6.3240638579939265E-2</v>
      </c>
      <c r="R88" s="3">
        <v>0.87082452530632504</v>
      </c>
      <c r="S88" s="3">
        <v>0.99540235256895193</v>
      </c>
      <c r="T88" s="6">
        <f>Table2[[#This Row],[Total Flow (mLn/min)]]*0.001/(0.0821*273) * Table2[[#This Row],[Feed % C3H8]] / 60</f>
        <v>1.5615728161404165E-5</v>
      </c>
      <c r="U88" s="6" t="s">
        <v>21</v>
      </c>
      <c r="V88" s="6">
        <f>Table2[[#This Row],[Total Flow (mLn/min)]]*Table2[[#This Row],[Feed % C3H8]]*Table2[[#This Row],[Conversion]]/Table2[[#This Row],[V_reactive subtracting thermowell (mL)]] * 60</f>
        <v>4.0914902081038855</v>
      </c>
    </row>
    <row r="89" spans="1:22" x14ac:dyDescent="0.25">
      <c r="A89" s="1" t="s">
        <v>20</v>
      </c>
      <c r="B89" s="1">
        <v>0</v>
      </c>
      <c r="C89" s="1">
        <v>0</v>
      </c>
      <c r="D89" s="1">
        <v>0.9</v>
      </c>
      <c r="E89" s="1">
        <v>0.3</v>
      </c>
      <c r="F89" s="2">
        <v>1</v>
      </c>
      <c r="G89" s="1">
        <v>18</v>
      </c>
      <c r="H89" s="5">
        <f>Table2[[#This Row],[Bed Height (cm)]]*PI()*Table2[[#This Row],[Tube ID (cm)]]^2/4-Table2[[#This Row],[Bed Height (cm)]]*Table2[[#This Row],[Thermowell tip distance within bed (%)]]*PI()*Table2[[#This Row],[Thermowell OD (cm)]]^2/4</f>
        <v>10.178760197630929</v>
      </c>
      <c r="I89" s="1">
        <v>490</v>
      </c>
      <c r="J89" s="1">
        <v>80</v>
      </c>
      <c r="K89" s="5" t="s">
        <v>21</v>
      </c>
      <c r="L89" s="5">
        <f>Table2[[#This Row],[Total Flow (mLn/min)]]*Table2[[#This Row],[Feed % C3H8]]/Table2[[#This Row],[V_reactive subtracting thermowell (mL)]]*60</f>
        <v>141.47106052612921</v>
      </c>
      <c r="M89" s="3">
        <v>0.3</v>
      </c>
      <c r="N89" s="3">
        <v>0.15</v>
      </c>
      <c r="O89" s="3">
        <v>2.9586777897329327E-2</v>
      </c>
      <c r="P89" s="3">
        <v>0.81166219043461152</v>
      </c>
      <c r="Q89" s="3">
        <v>6.3051942745503131E-2</v>
      </c>
      <c r="R89" s="3">
        <v>0.87471413318011471</v>
      </c>
      <c r="S89" s="3">
        <v>0.99455203379190904</v>
      </c>
      <c r="T89" s="6">
        <f>Table2[[#This Row],[Total Flow (mLn/min)]]*0.001/(0.0821*273) * Table2[[#This Row],[Feed % C3H8]] / 60</f>
        <v>1.784654647017619E-5</v>
      </c>
      <c r="U89" s="6" t="s">
        <v>21</v>
      </c>
      <c r="V89" s="6">
        <f>Table2[[#This Row],[Total Flow (mLn/min)]]*Table2[[#This Row],[Feed % C3H8]]*Table2[[#This Row],[Conversion]]/Table2[[#This Row],[V_reactive subtracting thermowell (mL)]] * 60</f>
        <v>4.1856728466862183</v>
      </c>
    </row>
    <row r="90" spans="1:22" x14ac:dyDescent="0.25">
      <c r="A90" s="1" t="s">
        <v>20</v>
      </c>
      <c r="B90" s="1">
        <v>0</v>
      </c>
      <c r="C90" s="1">
        <v>0</v>
      </c>
      <c r="D90" s="1">
        <v>0.9</v>
      </c>
      <c r="E90" s="1">
        <v>0.3</v>
      </c>
      <c r="F90" s="2">
        <v>1</v>
      </c>
      <c r="G90" s="1">
        <v>18</v>
      </c>
      <c r="H90" s="5">
        <f>Table2[[#This Row],[Bed Height (cm)]]*PI()*Table2[[#This Row],[Tube ID (cm)]]^2/4-Table2[[#This Row],[Bed Height (cm)]]*Table2[[#This Row],[Thermowell tip distance within bed (%)]]*PI()*Table2[[#This Row],[Thermowell OD (cm)]]^2/4</f>
        <v>10.178760197630929</v>
      </c>
      <c r="I90" s="1">
        <v>490</v>
      </c>
      <c r="J90" s="1">
        <v>100</v>
      </c>
      <c r="K90" s="5" t="s">
        <v>21</v>
      </c>
      <c r="L90" s="5">
        <f>Table2[[#This Row],[Total Flow (mLn/min)]]*Table2[[#This Row],[Feed % C3H8]]/Table2[[#This Row],[V_reactive subtracting thermowell (mL)]]*60</f>
        <v>176.83882565766152</v>
      </c>
      <c r="M90" s="3">
        <v>0.3</v>
      </c>
      <c r="N90" s="3">
        <v>0.15</v>
      </c>
      <c r="O90" s="3">
        <v>2.0025828184770986E-2</v>
      </c>
      <c r="P90" s="3">
        <v>0.82354319529285791</v>
      </c>
      <c r="Q90" s="3">
        <v>6.0010476519673617E-2</v>
      </c>
      <c r="R90" s="3">
        <v>0.88355367181253153</v>
      </c>
      <c r="S90" s="3">
        <v>0.99403157333808878</v>
      </c>
      <c r="T90" s="6">
        <f>Table2[[#This Row],[Total Flow (mLn/min)]]*0.001/(0.0821*273) * Table2[[#This Row],[Feed % C3H8]] / 60</f>
        <v>2.2308183087720234E-5</v>
      </c>
      <c r="U90" s="6" t="s">
        <v>21</v>
      </c>
      <c r="V90" s="6">
        <f>Table2[[#This Row],[Total Flow (mLn/min)]]*Table2[[#This Row],[Feed % C3H8]]*Table2[[#This Row],[Conversion]]/Table2[[#This Row],[V_reactive subtracting thermowell (mL)]] * 60</f>
        <v>3.5413439390170001</v>
      </c>
    </row>
    <row r="91" spans="1:22" x14ac:dyDescent="0.25">
      <c r="A91" s="1" t="s">
        <v>20</v>
      </c>
      <c r="B91" s="1">
        <v>0</v>
      </c>
      <c r="C91" s="1">
        <v>0</v>
      </c>
      <c r="D91" s="1">
        <v>0.9</v>
      </c>
      <c r="E91" s="1">
        <v>0.3</v>
      </c>
      <c r="F91" s="2">
        <v>1</v>
      </c>
      <c r="G91" s="1">
        <v>18</v>
      </c>
      <c r="H91" s="5">
        <f>Table2[[#This Row],[Bed Height (cm)]]*PI()*Table2[[#This Row],[Tube ID (cm)]]^2/4-Table2[[#This Row],[Bed Height (cm)]]*Table2[[#This Row],[Thermowell tip distance within bed (%)]]*PI()*Table2[[#This Row],[Thermowell OD (cm)]]^2/4</f>
        <v>10.178760197630929</v>
      </c>
      <c r="I91" s="1">
        <v>490</v>
      </c>
      <c r="J91" s="1">
        <v>120</v>
      </c>
      <c r="K91" s="5" t="s">
        <v>21</v>
      </c>
      <c r="L91" s="5">
        <f>Table2[[#This Row],[Total Flow (mLn/min)]]*Table2[[#This Row],[Feed % C3H8]]/Table2[[#This Row],[V_reactive subtracting thermowell (mL)]]*60</f>
        <v>212.20659078919383</v>
      </c>
      <c r="M91" s="3">
        <v>0.3</v>
      </c>
      <c r="N91" s="3">
        <v>0.15</v>
      </c>
      <c r="O91" s="3">
        <v>1.3576317678627209E-2</v>
      </c>
      <c r="P91" s="3">
        <v>0.84349759703437599</v>
      </c>
      <c r="Q91" s="3">
        <v>5.8409366204996455E-2</v>
      </c>
      <c r="R91" s="3">
        <v>0.90190696323937247</v>
      </c>
      <c r="S91" s="3">
        <v>0.98597335229037875</v>
      </c>
      <c r="T91" s="6">
        <f>Table2[[#This Row],[Total Flow (mLn/min)]]*0.001/(0.0821*273) * Table2[[#This Row],[Feed % C3H8]] / 60</f>
        <v>2.6769819705264278E-5</v>
      </c>
      <c r="U91" s="6" t="s">
        <v>21</v>
      </c>
      <c r="V91" s="6">
        <f>Table2[[#This Row],[Total Flow (mLn/min)]]*Table2[[#This Row],[Feed % C3H8]]*Table2[[#This Row],[Conversion]]/Table2[[#This Row],[V_reactive subtracting thermowell (mL)]] * 60</f>
        <v>2.8809840900525416</v>
      </c>
    </row>
    <row r="92" spans="1:22" x14ac:dyDescent="0.25">
      <c r="A92" s="1" t="s">
        <v>29</v>
      </c>
      <c r="B92" s="1">
        <v>0</v>
      </c>
      <c r="C92" s="1">
        <v>0</v>
      </c>
      <c r="D92" s="1">
        <v>0.9</v>
      </c>
      <c r="E92" s="1">
        <v>0.3</v>
      </c>
      <c r="F92" s="2">
        <v>1</v>
      </c>
      <c r="G92" s="1">
        <v>18</v>
      </c>
      <c r="H92" s="5">
        <f>Table2[[#This Row],[Bed Height (cm)]]*PI()*Table2[[#This Row],[Tube ID (cm)]]^2/4-Table2[[#This Row],[Bed Height (cm)]]*Table2[[#This Row],[Thermowell tip distance within bed (%)]]*PI()*Table2[[#This Row],[Thermowell OD (cm)]]^2/4</f>
        <v>10.178760197630929</v>
      </c>
      <c r="I92" s="1">
        <v>490</v>
      </c>
      <c r="J92" s="1">
        <v>40</v>
      </c>
      <c r="K92" s="5" t="s">
        <v>21</v>
      </c>
      <c r="L92" s="5">
        <f>Table2[[#This Row],[Total Flow (mLn/min)]]*Table2[[#This Row],[Feed % C3H8]]/Table2[[#This Row],[V_reactive subtracting thermowell (mL)]]*60</f>
        <v>70.735530263064604</v>
      </c>
      <c r="M92" s="3">
        <v>0.3</v>
      </c>
      <c r="N92" s="3">
        <v>0.15</v>
      </c>
      <c r="O92" s="3">
        <v>0.32776440605932639</v>
      </c>
      <c r="P92" s="3">
        <v>0.52614616940327019</v>
      </c>
      <c r="Q92" s="3">
        <v>0.13465125364716002</v>
      </c>
      <c r="R92" s="3">
        <v>0.66079742305043021</v>
      </c>
      <c r="S92" s="3">
        <v>0.97179082664049443</v>
      </c>
      <c r="T92" s="6">
        <f>Table2[[#This Row],[Total Flow (mLn/min)]]*0.001/(0.0821*273) * Table2[[#This Row],[Feed % C3H8]] / 60</f>
        <v>8.923273235088095E-6</v>
      </c>
      <c r="U92" s="6" t="s">
        <v>21</v>
      </c>
      <c r="V92" s="6">
        <f>Table2[[#This Row],[Total Flow (mLn/min)]]*Table2[[#This Row],[Feed % C3H8]]*Table2[[#This Row],[Conversion]]/Table2[[#This Row],[V_reactive subtracting thermowell (mL)]] * 60</f>
        <v>23.184589063964879</v>
      </c>
    </row>
    <row r="93" spans="1:22" x14ac:dyDescent="0.25">
      <c r="A93" s="1" t="s">
        <v>29</v>
      </c>
      <c r="B93" s="1">
        <v>0</v>
      </c>
      <c r="C93" s="1">
        <v>0</v>
      </c>
      <c r="D93" s="1">
        <v>0.9</v>
      </c>
      <c r="E93" s="1">
        <v>0.3</v>
      </c>
      <c r="F93" s="2">
        <v>1</v>
      </c>
      <c r="G93" s="1">
        <v>18</v>
      </c>
      <c r="H93" s="5">
        <f>Table2[[#This Row],[Bed Height (cm)]]*PI()*Table2[[#This Row],[Tube ID (cm)]]^2/4-Table2[[#This Row],[Bed Height (cm)]]*Table2[[#This Row],[Thermowell tip distance within bed (%)]]*PI()*Table2[[#This Row],[Thermowell OD (cm)]]^2/4</f>
        <v>10.178760197630929</v>
      </c>
      <c r="I93" s="1">
        <v>490</v>
      </c>
      <c r="J93" s="1">
        <v>60</v>
      </c>
      <c r="K93" s="5" t="s">
        <v>21</v>
      </c>
      <c r="L93" s="5">
        <f>Table2[[#This Row],[Total Flow (mLn/min)]]*Table2[[#This Row],[Feed % C3H8]]/Table2[[#This Row],[V_reactive subtracting thermowell (mL)]]*60</f>
        <v>106.10329539459691</v>
      </c>
      <c r="M93" s="3">
        <v>0.3</v>
      </c>
      <c r="N93" s="3">
        <v>0.15</v>
      </c>
      <c r="O93" s="3">
        <v>0.15816184669641722</v>
      </c>
      <c r="P93" s="3">
        <v>0.63309483124552501</v>
      </c>
      <c r="Q93" s="3">
        <v>8.7449803348327346E-2</v>
      </c>
      <c r="R93" s="3">
        <v>0.72054463459385243</v>
      </c>
      <c r="S93" s="3">
        <v>1.0015023298197085</v>
      </c>
      <c r="T93" s="6">
        <f>Table2[[#This Row],[Total Flow (mLn/min)]]*0.001/(0.0821*273) * Table2[[#This Row],[Feed % C3H8]] / 60</f>
        <v>1.3384909852632139E-5</v>
      </c>
      <c r="U93" s="6" t="s">
        <v>21</v>
      </c>
      <c r="V93" s="6">
        <f>Table2[[#This Row],[Total Flow (mLn/min)]]*Table2[[#This Row],[Feed % C3H8]]*Table2[[#This Row],[Conversion]]/Table2[[#This Row],[V_reactive subtracting thermowell (mL)]] * 60</f>
        <v>16.781493140184907</v>
      </c>
    </row>
    <row r="94" spans="1:22" x14ac:dyDescent="0.25">
      <c r="A94" s="1" t="s">
        <v>29</v>
      </c>
      <c r="B94" s="1">
        <v>0</v>
      </c>
      <c r="C94" s="1">
        <v>0</v>
      </c>
      <c r="D94" s="1">
        <v>0.9</v>
      </c>
      <c r="E94" s="1">
        <v>0.3</v>
      </c>
      <c r="F94" s="2">
        <v>1</v>
      </c>
      <c r="G94" s="1">
        <v>18</v>
      </c>
      <c r="H94" s="5">
        <f>Table2[[#This Row],[Bed Height (cm)]]*PI()*Table2[[#This Row],[Tube ID (cm)]]^2/4-Table2[[#This Row],[Bed Height (cm)]]*Table2[[#This Row],[Thermowell tip distance within bed (%)]]*PI()*Table2[[#This Row],[Thermowell OD (cm)]]^2/4</f>
        <v>10.178760197630929</v>
      </c>
      <c r="I94" s="1">
        <v>490</v>
      </c>
      <c r="J94" s="1">
        <v>80</v>
      </c>
      <c r="K94" s="5" t="s">
        <v>21</v>
      </c>
      <c r="L94" s="5">
        <f>Table2[[#This Row],[Total Flow (mLn/min)]]*Table2[[#This Row],[Feed % C3H8]]/Table2[[#This Row],[V_reactive subtracting thermowell (mL)]]*60</f>
        <v>141.47106052612921</v>
      </c>
      <c r="M94" s="3">
        <v>0.3</v>
      </c>
      <c r="N94" s="3">
        <v>0.15</v>
      </c>
      <c r="O94" s="3">
        <v>9.9751915455950996E-2</v>
      </c>
      <c r="P94" s="3">
        <v>0.66856670557311182</v>
      </c>
      <c r="Q94" s="3">
        <v>7.7205738623811665E-2</v>
      </c>
      <c r="R94" s="3">
        <v>0.74577244419692357</v>
      </c>
      <c r="S94" s="3">
        <v>1.0053271476482033</v>
      </c>
      <c r="T94" s="6">
        <f>Table2[[#This Row],[Total Flow (mLn/min)]]*0.001/(0.0821*273) * Table2[[#This Row],[Feed % C3H8]] / 60</f>
        <v>1.784654647017619E-5</v>
      </c>
      <c r="U94" s="6" t="s">
        <v>21</v>
      </c>
      <c r="V94" s="6">
        <f>Table2[[#This Row],[Total Flow (mLn/min)]]*Table2[[#This Row],[Feed % C3H8]]*Table2[[#This Row],[Conversion]]/Table2[[#This Row],[V_reactive subtracting thermowell (mL)]] * 60</f>
        <v>14.112009269066167</v>
      </c>
    </row>
    <row r="95" spans="1:22" x14ac:dyDescent="0.25">
      <c r="A95" s="1" t="s">
        <v>29</v>
      </c>
      <c r="B95" s="1">
        <v>0</v>
      </c>
      <c r="C95" s="1">
        <v>0</v>
      </c>
      <c r="D95" s="1">
        <v>0.9</v>
      </c>
      <c r="E95" s="1">
        <v>0.3</v>
      </c>
      <c r="F95" s="2">
        <v>1</v>
      </c>
      <c r="G95" s="1">
        <v>18</v>
      </c>
      <c r="H95" s="5">
        <f>Table2[[#This Row],[Bed Height (cm)]]*PI()*Table2[[#This Row],[Tube ID (cm)]]^2/4-Table2[[#This Row],[Bed Height (cm)]]*Table2[[#This Row],[Thermowell tip distance within bed (%)]]*PI()*Table2[[#This Row],[Thermowell OD (cm)]]^2/4</f>
        <v>10.178760197630929</v>
      </c>
      <c r="I95" s="1">
        <v>490</v>
      </c>
      <c r="J95" s="1">
        <v>100</v>
      </c>
      <c r="K95" s="5" t="s">
        <v>21</v>
      </c>
      <c r="L95" s="5">
        <f>Table2[[#This Row],[Total Flow (mLn/min)]]*Table2[[#This Row],[Feed % C3H8]]/Table2[[#This Row],[V_reactive subtracting thermowell (mL)]]*60</f>
        <v>176.83882565766152</v>
      </c>
      <c r="M95" s="3">
        <v>0.3</v>
      </c>
      <c r="N95" s="3">
        <v>0.15</v>
      </c>
      <c r="O95" s="3">
        <v>7.2442421482763447E-2</v>
      </c>
      <c r="P95" s="3">
        <v>0.68029757412384895</v>
      </c>
      <c r="Q95" s="3">
        <v>7.2667986393132572E-2</v>
      </c>
      <c r="R95" s="3">
        <v>0.75296556051698149</v>
      </c>
      <c r="S95" s="3">
        <v>1.0026132877613858</v>
      </c>
      <c r="T95" s="6">
        <f>Table2[[#This Row],[Total Flow (mLn/min)]]*0.001/(0.0821*273) * Table2[[#This Row],[Feed % C3H8]] / 60</f>
        <v>2.2308183087720234E-5</v>
      </c>
      <c r="U95" s="6" t="s">
        <v>21</v>
      </c>
      <c r="V95" s="6">
        <f>Table2[[#This Row],[Total Flow (mLn/min)]]*Table2[[#This Row],[Feed % C3H8]]*Table2[[#This Row],[Conversion]]/Table2[[#This Row],[V_reactive subtracting thermowell (mL)]] * 60</f>
        <v>12.810632742809238</v>
      </c>
    </row>
    <row r="96" spans="1:22" x14ac:dyDescent="0.25">
      <c r="A96" s="1" t="s">
        <v>29</v>
      </c>
      <c r="B96" s="1">
        <v>0</v>
      </c>
      <c r="C96" s="1">
        <v>0</v>
      </c>
      <c r="D96" s="1">
        <v>0.9</v>
      </c>
      <c r="E96" s="1">
        <v>0.3</v>
      </c>
      <c r="F96" s="2">
        <v>1</v>
      </c>
      <c r="G96" s="1">
        <v>18</v>
      </c>
      <c r="H96" s="5">
        <f>Table2[[#This Row],[Bed Height (cm)]]*PI()*Table2[[#This Row],[Tube ID (cm)]]^2/4-Table2[[#This Row],[Bed Height (cm)]]*Table2[[#This Row],[Thermowell tip distance within bed (%)]]*PI()*Table2[[#This Row],[Thermowell OD (cm)]]^2/4</f>
        <v>10.178760197630929</v>
      </c>
      <c r="I96" s="1">
        <v>490</v>
      </c>
      <c r="J96" s="1">
        <v>120</v>
      </c>
      <c r="K96" s="5" t="s">
        <v>21</v>
      </c>
      <c r="L96" s="5">
        <f>Table2[[#This Row],[Total Flow (mLn/min)]]*Table2[[#This Row],[Feed % C3H8]]/Table2[[#This Row],[V_reactive subtracting thermowell (mL)]]*60</f>
        <v>212.20659078919383</v>
      </c>
      <c r="M96" s="3">
        <v>0.3</v>
      </c>
      <c r="N96" s="3">
        <v>0.15</v>
      </c>
      <c r="O96" s="3">
        <v>5.9256517487604562E-2</v>
      </c>
      <c r="P96" s="3">
        <v>0.66570001283164104</v>
      </c>
      <c r="Q96" s="3">
        <v>6.8817811282769037E-2</v>
      </c>
      <c r="R96" s="3">
        <v>0.73451782411441013</v>
      </c>
      <c r="S96" s="3">
        <v>0.99383647735175451</v>
      </c>
      <c r="T96" s="6">
        <f>Table2[[#This Row],[Total Flow (mLn/min)]]*0.001/(0.0821*273) * Table2[[#This Row],[Feed % C3H8]] / 60</f>
        <v>2.6769819705264278E-5</v>
      </c>
      <c r="U96" s="6" t="s">
        <v>21</v>
      </c>
      <c r="V96" s="6">
        <f>Table2[[#This Row],[Total Flow (mLn/min)]]*Table2[[#This Row],[Feed % C3H8]]*Table2[[#This Row],[Conversion]]/Table2[[#This Row],[V_reactive subtracting thermowell (mL)]] * 60</f>
        <v>12.574623558084808</v>
      </c>
    </row>
    <row r="97" spans="1:22" x14ac:dyDescent="0.25">
      <c r="A97" s="1" t="s">
        <v>30</v>
      </c>
      <c r="B97" s="1">
        <v>0</v>
      </c>
      <c r="C97" s="1">
        <v>0</v>
      </c>
      <c r="D97" s="1">
        <v>0.9</v>
      </c>
      <c r="E97" s="1">
        <v>0.3</v>
      </c>
      <c r="F97" s="2">
        <v>1</v>
      </c>
      <c r="G97" s="1">
        <v>18</v>
      </c>
      <c r="H97" s="5">
        <f>Table2[[#This Row],[Bed Height (cm)]]*PI()*Table2[[#This Row],[Tube ID (cm)]]^2/4-Table2[[#This Row],[Bed Height (cm)]]*Table2[[#This Row],[Thermowell tip distance within bed (%)]]*PI()*Table2[[#This Row],[Thermowell OD (cm)]]^2/4</f>
        <v>10.178760197630929</v>
      </c>
      <c r="I97" s="1">
        <v>490</v>
      </c>
      <c r="J97" s="1">
        <v>40</v>
      </c>
      <c r="K97" s="5" t="s">
        <v>21</v>
      </c>
      <c r="L97" s="5">
        <f>Table2[[#This Row],[Total Flow (mLn/min)]]*Table2[[#This Row],[Feed % C3H8]]/Table2[[#This Row],[V_reactive subtracting thermowell (mL)]]*60</f>
        <v>70.735530263064604</v>
      </c>
      <c r="M97" s="3">
        <v>0.3</v>
      </c>
      <c r="N97" s="3">
        <v>0.15</v>
      </c>
      <c r="O97" s="3">
        <v>0.17559523232408003</v>
      </c>
      <c r="P97" s="3">
        <v>0.65889270212802376</v>
      </c>
      <c r="Q97" s="3">
        <v>9.5030992142427551E-2</v>
      </c>
      <c r="R97" s="3">
        <v>0.75392369427045125</v>
      </c>
      <c r="S97" s="3">
        <v>1.0000280272391113</v>
      </c>
      <c r="T97" s="6">
        <f>Table2[[#This Row],[Total Flow (mLn/min)]]*0.001/(0.0821*273) * Table2[[#This Row],[Feed % C3H8]] / 60</f>
        <v>8.923273235088095E-6</v>
      </c>
      <c r="U97" s="6" t="s">
        <v>21</v>
      </c>
      <c r="V97" s="6">
        <f>Table2[[#This Row],[Total Flow (mLn/min)]]*Table2[[#This Row],[Feed % C3H8]]*Table2[[#This Row],[Conversion]]/Table2[[#This Row],[V_reactive subtracting thermowell (mL)]] * 60</f>
        <v>12.420821870109823</v>
      </c>
    </row>
    <row r="98" spans="1:22" x14ac:dyDescent="0.25">
      <c r="A98" s="1" t="s">
        <v>30</v>
      </c>
      <c r="B98" s="1">
        <v>0</v>
      </c>
      <c r="C98" s="1">
        <v>0</v>
      </c>
      <c r="D98" s="1">
        <v>0.9</v>
      </c>
      <c r="E98" s="1">
        <v>0.3</v>
      </c>
      <c r="F98" s="2">
        <v>1</v>
      </c>
      <c r="G98" s="1">
        <v>18</v>
      </c>
      <c r="H98" s="5">
        <f>Table2[[#This Row],[Bed Height (cm)]]*PI()*Table2[[#This Row],[Tube ID (cm)]]^2/4-Table2[[#This Row],[Bed Height (cm)]]*Table2[[#This Row],[Thermowell tip distance within bed (%)]]*PI()*Table2[[#This Row],[Thermowell OD (cm)]]^2/4</f>
        <v>10.178760197630929</v>
      </c>
      <c r="I98" s="1">
        <v>490</v>
      </c>
      <c r="J98" s="1">
        <v>60</v>
      </c>
      <c r="K98" s="5" t="s">
        <v>21</v>
      </c>
      <c r="L98" s="5">
        <f>Table2[[#This Row],[Total Flow (mLn/min)]]*Table2[[#This Row],[Feed % C3H8]]/Table2[[#This Row],[V_reactive subtracting thermowell (mL)]]*60</f>
        <v>106.10329539459691</v>
      </c>
      <c r="M98" s="3">
        <v>0.3</v>
      </c>
      <c r="N98" s="3">
        <v>0.15</v>
      </c>
      <c r="O98" s="3">
        <v>8.2150256820288828E-2</v>
      </c>
      <c r="P98" s="3">
        <v>0.74381468417485219</v>
      </c>
      <c r="Q98" s="3">
        <v>7.8953187358424312E-2</v>
      </c>
      <c r="R98" s="3">
        <v>0.82276787153327646</v>
      </c>
      <c r="S98" s="3">
        <v>1.0094331914519545</v>
      </c>
      <c r="T98" s="6">
        <f>Table2[[#This Row],[Total Flow (mLn/min)]]*0.001/(0.0821*273) * Table2[[#This Row],[Feed % C3H8]] / 60</f>
        <v>1.3384909852632139E-5</v>
      </c>
      <c r="U98" s="6" t="s">
        <v>21</v>
      </c>
      <c r="V98" s="6">
        <f>Table2[[#This Row],[Total Flow (mLn/min)]]*Table2[[#This Row],[Feed % C3H8]]*Table2[[#This Row],[Conversion]]/Table2[[#This Row],[V_reactive subtracting thermowell (mL)]] * 60</f>
        <v>8.7164129661451053</v>
      </c>
    </row>
    <row r="99" spans="1:22" x14ac:dyDescent="0.25">
      <c r="A99" s="1" t="s">
        <v>30</v>
      </c>
      <c r="B99" s="1">
        <v>0</v>
      </c>
      <c r="C99" s="1">
        <v>0</v>
      </c>
      <c r="D99" s="1">
        <v>0.9</v>
      </c>
      <c r="E99" s="1">
        <v>0.3</v>
      </c>
      <c r="F99" s="2">
        <v>1</v>
      </c>
      <c r="G99" s="1">
        <v>18</v>
      </c>
      <c r="H99" s="5">
        <f>Table2[[#This Row],[Bed Height (cm)]]*PI()*Table2[[#This Row],[Tube ID (cm)]]^2/4-Table2[[#This Row],[Bed Height (cm)]]*Table2[[#This Row],[Thermowell tip distance within bed (%)]]*PI()*Table2[[#This Row],[Thermowell OD (cm)]]^2/4</f>
        <v>10.178760197630929</v>
      </c>
      <c r="I99" s="1">
        <v>490</v>
      </c>
      <c r="J99" s="1">
        <v>70</v>
      </c>
      <c r="K99" s="5" t="s">
        <v>21</v>
      </c>
      <c r="L99" s="5">
        <f>Table2[[#This Row],[Total Flow (mLn/min)]]*Table2[[#This Row],[Feed % C3H8]]/Table2[[#This Row],[V_reactive subtracting thermowell (mL)]]*60</f>
        <v>123.78717796036307</v>
      </c>
      <c r="M99" s="3">
        <v>0.3</v>
      </c>
      <c r="N99" s="3">
        <v>0.15</v>
      </c>
      <c r="O99" s="3">
        <v>6.3543373498624975E-2</v>
      </c>
      <c r="P99" s="3">
        <v>0.75605862269694968</v>
      </c>
      <c r="Q99" s="3">
        <v>7.5116351285683211E-2</v>
      </c>
      <c r="R99" s="3">
        <v>0.83117497398263285</v>
      </c>
      <c r="S99" s="3">
        <v>1.0075295666204642</v>
      </c>
      <c r="T99" s="6">
        <f>Table2[[#This Row],[Total Flow (mLn/min)]]*0.001/(0.0821*273) * Table2[[#This Row],[Feed % C3H8]] / 60</f>
        <v>1.5615728161404165E-5</v>
      </c>
      <c r="U99" s="6" t="s">
        <v>21</v>
      </c>
      <c r="V99" s="6">
        <f>Table2[[#This Row],[Total Flow (mLn/min)]]*Table2[[#This Row],[Feed % C3H8]]*Table2[[#This Row],[Conversion]]/Table2[[#This Row],[V_reactive subtracting thermowell (mL)]] * 60</f>
        <v>7.8658548834761071</v>
      </c>
    </row>
    <row r="100" spans="1:22" x14ac:dyDescent="0.25">
      <c r="A100" s="1" t="s">
        <v>30</v>
      </c>
      <c r="B100" s="1">
        <v>0</v>
      </c>
      <c r="C100" s="1">
        <v>0</v>
      </c>
      <c r="D100" s="1">
        <v>0.9</v>
      </c>
      <c r="E100" s="1">
        <v>0.3</v>
      </c>
      <c r="F100" s="2">
        <v>1</v>
      </c>
      <c r="G100" s="1">
        <v>18</v>
      </c>
      <c r="H100" s="5">
        <f>Table2[[#This Row],[Bed Height (cm)]]*PI()*Table2[[#This Row],[Tube ID (cm)]]^2/4-Table2[[#This Row],[Bed Height (cm)]]*Table2[[#This Row],[Thermowell tip distance within bed (%)]]*PI()*Table2[[#This Row],[Thermowell OD (cm)]]^2/4</f>
        <v>10.178760197630929</v>
      </c>
      <c r="I100" s="1">
        <v>490</v>
      </c>
      <c r="J100" s="1">
        <v>80</v>
      </c>
      <c r="K100" s="5" t="s">
        <v>21</v>
      </c>
      <c r="L100" s="5">
        <f>Table2[[#This Row],[Total Flow (mLn/min)]]*Table2[[#This Row],[Feed % C3H8]]/Table2[[#This Row],[V_reactive subtracting thermowell (mL)]]*60</f>
        <v>141.47106052612921</v>
      </c>
      <c r="M100" s="3">
        <v>0.3</v>
      </c>
      <c r="N100" s="3">
        <v>0.15</v>
      </c>
      <c r="O100" s="3">
        <v>5.4205055514647431E-2</v>
      </c>
      <c r="P100" s="3">
        <v>0.76844816876309496</v>
      </c>
      <c r="Q100" s="3">
        <v>7.5164750671647823E-2</v>
      </c>
      <c r="R100" s="3">
        <v>0.84361291943474281</v>
      </c>
      <c r="S100" s="3">
        <v>1.0100518537410168</v>
      </c>
      <c r="T100" s="6">
        <f>Table2[[#This Row],[Total Flow (mLn/min)]]*0.001/(0.0821*273) * Table2[[#This Row],[Feed % C3H8]] / 60</f>
        <v>1.784654647017619E-5</v>
      </c>
      <c r="U100" s="6" t="s">
        <v>21</v>
      </c>
      <c r="V100" s="6">
        <f>Table2[[#This Row],[Total Flow (mLn/min)]]*Table2[[#This Row],[Feed % C3H8]]*Table2[[#This Row],[Conversion]]/Table2[[#This Row],[V_reactive subtracting thermowell (mL)]] * 60</f>
        <v>7.6684466895348793</v>
      </c>
    </row>
    <row r="102" spans="1:22" x14ac:dyDescent="0.25">
      <c r="A102" s="4" t="s">
        <v>24</v>
      </c>
    </row>
    <row r="103" spans="1:22" x14ac:dyDescent="0.25">
      <c r="A103" t="s">
        <v>23</v>
      </c>
      <c r="B103" s="7" t="s">
        <v>28</v>
      </c>
      <c r="C103" s="7"/>
      <c r="D103" s="7"/>
      <c r="E103" s="7"/>
      <c r="F103" s="7"/>
    </row>
  </sheetData>
  <mergeCells count="1">
    <mergeCell ref="B103:F103"/>
  </mergeCells>
  <phoneticPr fontId="4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Data_Spacing</vt:lpstr>
      <vt:lpstr>Data_Start</vt:lpstr>
      <vt:lpstr>Summary_Start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Hermans_Desktop1</dc:creator>
  <cp:lastModifiedBy>Unni Kurumbail</cp:lastModifiedBy>
  <dcterms:created xsi:type="dcterms:W3CDTF">2023-11-06T22:19:03Z</dcterms:created>
  <dcterms:modified xsi:type="dcterms:W3CDTF">2023-11-07T23:24:07Z</dcterms:modified>
</cp:coreProperties>
</file>