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Yannik\Desktop\"/>
    </mc:Choice>
  </mc:AlternateContent>
  <xr:revisionPtr revIDLastSave="0" documentId="13_ncr:1_{92AD9A6E-C2EA-4CDF-A127-09F7F67E8F9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3" i="2" l="1"/>
  <c r="S3" i="2"/>
  <c r="R3" i="2"/>
  <c r="Q3" i="2"/>
  <c r="T3" i="2" s="1"/>
  <c r="O3" i="2"/>
  <c r="U3" i="2" s="1"/>
  <c r="N3" i="2"/>
  <c r="M3" i="2"/>
  <c r="M2" i="2"/>
  <c r="N2" i="2"/>
  <c r="O2" i="2"/>
  <c r="AA3" i="2" l="1"/>
  <c r="V3" i="2"/>
  <c r="R2" i="2"/>
  <c r="S2" i="2"/>
  <c r="Q2" i="2"/>
  <c r="U2" i="2"/>
  <c r="AA2" i="2" s="1"/>
  <c r="AB3" i="2" l="1"/>
  <c r="W3" i="2"/>
  <c r="X3" i="2" s="1"/>
  <c r="Y3" i="2" s="1"/>
  <c r="Z3" i="2" s="1"/>
  <c r="T2" i="2"/>
  <c r="V2" i="2"/>
  <c r="W2" i="2" s="1"/>
  <c r="AC3" i="2" l="1"/>
  <c r="AD3" i="2" s="1"/>
  <c r="AB2" i="2"/>
  <c r="X2" i="2"/>
  <c r="Y2" i="2" s="1"/>
  <c r="Z2" i="2" s="1"/>
  <c r="AC2" i="2" l="1"/>
  <c r="AD2" i="2" s="1"/>
  <c r="AE2" i="2"/>
</calcChain>
</file>

<file path=xl/sharedStrings.xml><?xml version="1.0" encoding="utf-8"?>
<sst xmlns="http://schemas.openxmlformats.org/spreadsheetml/2006/main" count="39" uniqueCount="27">
  <si>
    <t>x</t>
  </si>
  <si>
    <t>y</t>
  </si>
  <si>
    <t>z</t>
  </si>
  <si>
    <t>Transition 1</t>
  </si>
  <si>
    <t>mu·m</t>
  </si>
  <si>
    <t>D</t>
  </si>
  <si>
    <t>G</t>
  </si>
  <si>
    <t>R (erg esu cm G-1)</t>
  </si>
  <si>
    <t>g [4R/(D+G)]</t>
  </si>
  <si>
    <t>Scalar product</t>
  </si>
  <si>
    <t>Modulus Etrans (esu cm)</t>
  </si>
  <si>
    <t>Modulus Mtrans (erg G-1)</t>
  </si>
  <si>
    <t>cosine</t>
  </si>
  <si>
    <t>angle (rad)</t>
  </si>
  <si>
    <r>
      <t>angle (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>)</t>
    </r>
  </si>
  <si>
    <t>g [4*modulusMtrans*cos/modulusEtrans]</t>
  </si>
  <si>
    <t>ETDM Coordinates (Gaussian)</t>
  </si>
  <si>
    <t>MTDM Coordinates (Gaussian)</t>
  </si>
  <si>
    <t>ETDM Coordinates (CGS)</t>
  </si>
  <si>
    <t>MTDM Coordinates (CGS)</t>
  </si>
  <si>
    <t>Oscillator Strength (Gauss)</t>
  </si>
  <si>
    <t>Dipole Strength (Gauss)</t>
  </si>
  <si>
    <t>Wavelength</t>
  </si>
  <si>
    <t>353.86 nm</t>
  </si>
  <si>
    <t>391.83 nm</t>
  </si>
  <si>
    <t>S1 &gt; S0</t>
  </si>
  <si>
    <t>S0 &gt; 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</si>
</sst>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1" fillId="0" borderId="0" xfId="0" applyNumberFormat="1" applyFont="1"/>
    <xf numFmtId="164" fontId="0" fillId="0" borderId="0" xfId="0" applyNumberFormat="1"/>
    <xf numFmtId="0" fontId="1" fillId="0" borderId="0" xfId="0" applyFont="1"/>
    <xf numFmtId="164" fontId="0" fillId="2" borderId="0" xfId="0" applyNumberFormat="1" applyFill="1"/>
    <xf numFmtId="0" fontId="4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"/>
  <sheetViews>
    <sheetView tabSelected="1" zoomScale="190" zoomScaleNormal="190" workbookViewId="0">
      <selection activeCell="U2" sqref="U2"/>
    </sheetView>
  </sheetViews>
  <sheetFormatPr baseColWidth="10" defaultColWidth="11.42578125" defaultRowHeight="15" x14ac:dyDescent="0.25"/>
  <cols>
    <col min="2" max="2" width="28.42578125" customWidth="1"/>
    <col min="5" max="5" width="13" customWidth="1"/>
    <col min="6" max="6" width="27.42578125" customWidth="1"/>
    <col min="7" max="7" width="33.140625" customWidth="1"/>
    <col min="8" max="8" width="31.28515625" customWidth="1"/>
    <col min="12" max="12" width="29.5703125" customWidth="1"/>
    <col min="13" max="13" width="12.42578125" bestFit="1" customWidth="1"/>
    <col min="16" max="16" width="26.42578125" customWidth="1"/>
    <col min="20" max="20" width="19.42578125" customWidth="1"/>
    <col min="21" max="21" width="23.140625" customWidth="1"/>
    <col min="22" max="22" width="24.5703125" customWidth="1"/>
    <col min="29" max="29" width="33" customWidth="1"/>
    <col min="30" max="30" width="22.140625" customWidth="1"/>
    <col min="31" max="31" width="27.7109375" style="2" customWidth="1"/>
    <col min="32" max="32" width="14.85546875" customWidth="1"/>
  </cols>
  <sheetData>
    <row r="1" spans="1:32" s="3" customFormat="1" x14ac:dyDescent="0.25">
      <c r="B1" s="3" t="s">
        <v>16</v>
      </c>
      <c r="C1" s="3" t="s">
        <v>0</v>
      </c>
      <c r="D1" s="3" t="s">
        <v>1</v>
      </c>
      <c r="E1" s="3" t="s">
        <v>2</v>
      </c>
      <c r="F1" s="3" t="s">
        <v>21</v>
      </c>
      <c r="G1" s="3" t="s">
        <v>20</v>
      </c>
      <c r="H1" s="3" t="s">
        <v>17</v>
      </c>
      <c r="I1" s="3" t="s">
        <v>0</v>
      </c>
      <c r="J1" s="3" t="s">
        <v>1</v>
      </c>
      <c r="K1" s="3" t="s">
        <v>2</v>
      </c>
      <c r="L1" s="3" t="s">
        <v>18</v>
      </c>
      <c r="M1" s="3" t="s">
        <v>0</v>
      </c>
      <c r="N1" s="3" t="s">
        <v>1</v>
      </c>
      <c r="O1" s="3" t="s">
        <v>2</v>
      </c>
      <c r="P1" s="3" t="s">
        <v>19</v>
      </c>
      <c r="Q1" s="3" t="s">
        <v>0</v>
      </c>
      <c r="R1" s="3" t="s">
        <v>1</v>
      </c>
      <c r="S1" s="3" t="s">
        <v>2</v>
      </c>
      <c r="T1" s="3" t="s">
        <v>9</v>
      </c>
      <c r="U1" s="3" t="s">
        <v>10</v>
      </c>
      <c r="V1" s="3" t="s">
        <v>11</v>
      </c>
      <c r="W1" s="3" t="s">
        <v>4</v>
      </c>
      <c r="X1" s="3" t="s">
        <v>12</v>
      </c>
      <c r="Y1" s="3" t="s">
        <v>13</v>
      </c>
      <c r="Z1" s="3" t="s">
        <v>14</v>
      </c>
      <c r="AA1" s="3" t="s">
        <v>5</v>
      </c>
      <c r="AB1" s="3" t="s">
        <v>6</v>
      </c>
      <c r="AC1" s="3" t="s">
        <v>7</v>
      </c>
      <c r="AD1" s="3" t="s">
        <v>8</v>
      </c>
      <c r="AE1" s="1" t="s">
        <v>15</v>
      </c>
      <c r="AF1" s="3" t="s">
        <v>22</v>
      </c>
    </row>
    <row r="2" spans="1:32" x14ac:dyDescent="0.25">
      <c r="A2" s="5" t="s">
        <v>25</v>
      </c>
      <c r="B2">
        <v>1</v>
      </c>
      <c r="C2">
        <v>5.3100000000000001E-2</v>
      </c>
      <c r="D2">
        <v>-2.8999999999999998E-3</v>
      </c>
      <c r="E2">
        <v>1.2215</v>
      </c>
      <c r="F2">
        <v>1.4948999999999999</v>
      </c>
      <c r="G2">
        <v>0.12429999999999999</v>
      </c>
      <c r="H2">
        <v>1</v>
      </c>
      <c r="I2">
        <v>-2.1505000000000001</v>
      </c>
      <c r="J2">
        <v>2.3E-3</v>
      </c>
      <c r="K2">
        <v>1.4020999999999999</v>
      </c>
      <c r="L2" t="s">
        <v>3</v>
      </c>
      <c r="M2">
        <f>C2*2.5417E-18</f>
        <v>1.3496427000000002E-19</v>
      </c>
      <c r="N2">
        <f t="shared" ref="N2:O3" si="0">D2*2.5417E-18</f>
        <v>-7.37093E-21</v>
      </c>
      <c r="O2">
        <f t="shared" si="0"/>
        <v>3.1046865500000004E-18</v>
      </c>
      <c r="P2" t="s">
        <v>3</v>
      </c>
      <c r="Q2">
        <f>I2*(-9.27401E-21)</f>
        <v>1.9943758505E-20</v>
      </c>
      <c r="R2">
        <f t="shared" ref="R2:S3" si="1">J2*(-9.27401E-21)</f>
        <v>-2.1330223000000001E-23</v>
      </c>
      <c r="S2">
        <f t="shared" si="1"/>
        <v>-1.3003089421E-20</v>
      </c>
      <c r="T2">
        <f>(M2*Q2+N2*R2+O2*S2)</f>
        <v>-3.7678664802561756E-38</v>
      </c>
      <c r="U2">
        <f>SQRT(M2^2+N2^2+O2^2)</f>
        <v>3.1076274323889925E-18</v>
      </c>
      <c r="V2">
        <f>SQRT(Q2^2+R2^2+S2^2)</f>
        <v>2.3808282020647672E-20</v>
      </c>
      <c r="W2">
        <f>U2*V2</f>
        <v>7.3987270325418338E-38</v>
      </c>
      <c r="X2">
        <f>T2/W2</f>
        <v>-0.50925875000982768</v>
      </c>
      <c r="Y2">
        <f>ACOS(X2)</f>
        <v>2.1051195931585052</v>
      </c>
      <c r="Z2">
        <f>Y2*57.2958</f>
        <v>120.61451118569109</v>
      </c>
      <c r="AA2">
        <f>U2^2</f>
        <v>9.6573482585366024E-36</v>
      </c>
      <c r="AB2">
        <f>V2^2</f>
        <v>5.668342927746952E-40</v>
      </c>
      <c r="AC2">
        <f>U2*V2*X2</f>
        <v>-3.7678664802561756E-38</v>
      </c>
      <c r="AD2">
        <f>4*AC2/(AA2+AB2)</f>
        <v>-1.560529966992014E-2</v>
      </c>
      <c r="AE2" s="4">
        <f>4*V2*X2/U2</f>
        <v>-1.5606215616903221E-2</v>
      </c>
      <c r="AF2" t="s">
        <v>24</v>
      </c>
    </row>
    <row r="3" spans="1:32" x14ac:dyDescent="0.25">
      <c r="A3" t="s">
        <v>26</v>
      </c>
      <c r="B3">
        <v>1</v>
      </c>
      <c r="C3">
        <v>-6.7900000000000002E-2</v>
      </c>
      <c r="D3">
        <v>-1.9E-3</v>
      </c>
      <c r="E3">
        <v>0.90700000000000003</v>
      </c>
      <c r="F3">
        <v>0.82720000000000005</v>
      </c>
      <c r="G3">
        <v>7.0999999999999994E-2</v>
      </c>
      <c r="H3">
        <v>1</v>
      </c>
      <c r="I3">
        <v>-1.9428000000000001</v>
      </c>
      <c r="J3">
        <v>2.2000000000000001E-3</v>
      </c>
      <c r="K3">
        <v>1.1879</v>
      </c>
      <c r="L3" t="s">
        <v>3</v>
      </c>
      <c r="M3">
        <f>C3*2.5417E-18</f>
        <v>-1.7258143000000002E-19</v>
      </c>
      <c r="N3">
        <f t="shared" si="0"/>
        <v>-4.8292300000000005E-21</v>
      </c>
      <c r="O3">
        <f t="shared" si="0"/>
        <v>2.3053219E-18</v>
      </c>
      <c r="P3" t="s">
        <v>3</v>
      </c>
      <c r="Q3">
        <f>I3*(-9.27401E-21)</f>
        <v>1.8017546628000002E-20</v>
      </c>
      <c r="R3">
        <f t="shared" si="1"/>
        <v>-2.0402822000000001E-23</v>
      </c>
      <c r="S3">
        <f t="shared" si="1"/>
        <v>-1.1016596478999999E-20</v>
      </c>
      <c r="T3">
        <f>(M3*Q3+N3*R3+O3*S3)</f>
        <v>-2.850619655873342E-38</v>
      </c>
      <c r="U3">
        <f>SQRT(M3^2+N3^2+O3^2)</f>
        <v>2.3117778297368558E-18</v>
      </c>
      <c r="V3">
        <f>SQRT(Q3^2+R3^2+S3^2)</f>
        <v>2.1118660013088307E-20</v>
      </c>
      <c r="W3">
        <f>U3*V3</f>
        <v>4.8821650012007801E-38</v>
      </c>
      <c r="X3">
        <f>T3/W3</f>
        <v>-0.58388433311291721</v>
      </c>
      <c r="Y3">
        <f>ACOS(X3)</f>
        <v>2.1943014542070527</v>
      </c>
      <c r="Z3">
        <f>Y3*57.2958</f>
        <v>125.72425725995645</v>
      </c>
      <c r="AA3">
        <f>U3^2</f>
        <v>5.3443167340628473E-36</v>
      </c>
      <c r="AB3">
        <f>V3^2</f>
        <v>4.4599780074841505E-40</v>
      </c>
      <c r="AC3">
        <f>U3*V3*X3</f>
        <v>-2.850619655873342E-38</v>
      </c>
      <c r="AD3">
        <f>4*AC3/(AA3+AB3)</f>
        <v>-2.1333928549373764E-2</v>
      </c>
      <c r="AE3" s="4">
        <f>4*V3*X3/U3</f>
        <v>-2.1335708923870232E-2</v>
      </c>
      <c r="AF3" t="s">
        <v>23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Yannik Appiarius</cp:lastModifiedBy>
  <dcterms:created xsi:type="dcterms:W3CDTF">2020-06-21T16:33:56Z</dcterms:created>
  <dcterms:modified xsi:type="dcterms:W3CDTF">2023-10-08T11:39:47Z</dcterms:modified>
</cp:coreProperties>
</file>