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\Docs\Mes_Documents\ICP-AES\"/>
    </mc:Choice>
  </mc:AlternateContent>
  <bookViews>
    <workbookView xWindow="0" yWindow="0" windowWidth="19200" windowHeight="64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P12" i="1"/>
  <c r="P11" i="1"/>
  <c r="L6" i="1"/>
  <c r="L5" i="1"/>
  <c r="L4" i="1"/>
  <c r="L3" i="1"/>
  <c r="L2" i="1"/>
  <c r="U6" i="1" l="1"/>
  <c r="T6" i="1"/>
  <c r="S6" i="1"/>
  <c r="S10" i="1"/>
  <c r="N2" i="1"/>
  <c r="M2" i="1"/>
  <c r="P13" i="1"/>
  <c r="U8" i="1"/>
  <c r="U7" i="1"/>
  <c r="T8" i="1"/>
  <c r="T7" i="1"/>
  <c r="S8" i="1"/>
  <c r="S7" i="1"/>
  <c r="P6" i="1"/>
  <c r="T12" i="1" l="1"/>
  <c r="T11" i="1"/>
  <c r="T10" i="1"/>
  <c r="S11" i="1"/>
  <c r="R6" i="1"/>
  <c r="M6" i="1" l="1"/>
  <c r="Q15" i="1"/>
  <c r="Q16" i="1"/>
  <c r="Q17" i="1"/>
  <c r="P16" i="1"/>
  <c r="P17" i="1"/>
  <c r="P15" i="1"/>
  <c r="O16" i="1"/>
  <c r="O17" i="1"/>
  <c r="O15" i="1"/>
  <c r="O11" i="1"/>
  <c r="Q12" i="1"/>
  <c r="Q13" i="1"/>
  <c r="O13" i="1"/>
  <c r="O12" i="1"/>
  <c r="Q6" i="1"/>
  <c r="S12" i="1" l="1"/>
  <c r="R8" i="1"/>
  <c r="R7" i="1"/>
  <c r="Q7" i="1"/>
  <c r="Q8" i="1"/>
  <c r="P3" i="1"/>
  <c r="P4" i="1"/>
  <c r="P5" i="1"/>
  <c r="M3" i="1" l="1"/>
  <c r="M5" i="1"/>
  <c r="M4" i="1"/>
  <c r="O3" i="1"/>
  <c r="O5" i="1"/>
  <c r="O4" i="1"/>
  <c r="O2" i="1"/>
  <c r="O6" i="1" s="1"/>
  <c r="N3" i="1"/>
  <c r="M7" i="1" l="1"/>
  <c r="M8" i="1"/>
  <c r="O7" i="1"/>
  <c r="O8" i="1"/>
  <c r="N5" i="1"/>
  <c r="N4" i="1"/>
  <c r="N7" i="1" s="1"/>
  <c r="N6" i="1"/>
  <c r="P2" i="1"/>
  <c r="P8" i="1" l="1"/>
  <c r="L7" i="1"/>
  <c r="N8" i="1"/>
  <c r="L8" i="1"/>
  <c r="P7" i="1"/>
</calcChain>
</file>

<file path=xl/sharedStrings.xml><?xml version="1.0" encoding="utf-8"?>
<sst xmlns="http://schemas.openxmlformats.org/spreadsheetml/2006/main" count="196" uniqueCount="78">
  <si>
    <t xml:space="preserve">Inc: BLANC   13/02/2023 10:48:54   RI      Information ID1:    Information ID2:    Information ID3: </t>
  </si>
  <si>
    <t>Co2378</t>
  </si>
  <si>
    <t>Co2388</t>
  </si>
  <si>
    <t>La2610</t>
  </si>
  <si>
    <t>La4196</t>
  </si>
  <si>
    <t>Sr3464</t>
  </si>
  <si>
    <t>Unités</t>
  </si>
  <si>
    <t>Cps/S</t>
  </si>
  <si>
    <t>Moyenne</t>
  </si>
  <si>
    <t>EcartType</t>
  </si>
  <si>
    <t>CV %</t>
  </si>
  <si>
    <t>Rép #1</t>
  </si>
  <si>
    <t>Rép #2</t>
  </si>
  <si>
    <t>Rép #3</t>
  </si>
  <si>
    <t>Rép #4</t>
  </si>
  <si>
    <t xml:space="preserve">Inc: sample91   13/02/2023 10:50:46   RI      Information ID1:    Information ID2:    Information ID3: </t>
  </si>
  <si>
    <t>Rép #5</t>
  </si>
  <si>
    <t>Rép #6</t>
  </si>
  <si>
    <t>Rép #7</t>
  </si>
  <si>
    <t>Rép #8</t>
  </si>
  <si>
    <t xml:space="preserve">Inc: sample91-AD   13/02/2023 10:52:35   RI      Information ID1:    Information ID2:    Information ID3: </t>
  </si>
  <si>
    <t>Rép #9</t>
  </si>
  <si>
    <t>Rép #10</t>
  </si>
  <si>
    <t>Rép #11</t>
  </si>
  <si>
    <t>Rép #12</t>
  </si>
  <si>
    <t xml:space="preserve">Inc: BLANC   13/02/2023 10:54:24   RI      Information ID1:    Information ID2:    Information ID3: </t>
  </si>
  <si>
    <t>Rép #13</t>
  </si>
  <si>
    <t>Rép #14</t>
  </si>
  <si>
    <t>Rép #15</t>
  </si>
  <si>
    <t>Rép #16</t>
  </si>
  <si>
    <t xml:space="preserve">Inc: sample82   13/02/2023 10:56:17   RI      Information ID1:    Information ID2:    Information ID3: </t>
  </si>
  <si>
    <t>Rép #17</t>
  </si>
  <si>
    <t>Rép #18</t>
  </si>
  <si>
    <t>Rép #19</t>
  </si>
  <si>
    <t>Rép #20</t>
  </si>
  <si>
    <t xml:space="preserve">Inc: sample82-AD   13/02/2023 10:58:07   RI      Information ID1:    Information ID2:    Information ID3: </t>
  </si>
  <si>
    <t>Rép #21</t>
  </si>
  <si>
    <t>Rép #22</t>
  </si>
  <si>
    <t>Rép #23</t>
  </si>
  <si>
    <t>Rép #24</t>
  </si>
  <si>
    <t xml:space="preserve">Inc: BLANC   13/02/2023 10:59:56   RI      Information ID1:    Information ID2:    Information ID3: </t>
  </si>
  <si>
    <t>Rép #25</t>
  </si>
  <si>
    <t>Rép #26</t>
  </si>
  <si>
    <t>Rép #27</t>
  </si>
  <si>
    <t>Rép #28</t>
  </si>
  <si>
    <t xml:space="preserve">Inc: sample95   13/02/2023 11:01:51   RI      Information ID1:    Information ID2:    Information ID3: </t>
  </si>
  <si>
    <t>Rép #29</t>
  </si>
  <si>
    <t>Rép #30</t>
  </si>
  <si>
    <t>Rép #31</t>
  </si>
  <si>
    <t>Rép #32</t>
  </si>
  <si>
    <t xml:space="preserve">Inc: sample95-AD   13/02/2023 11:03:41   RI      Information ID1:    Information ID2:    Information ID3: </t>
  </si>
  <si>
    <t>Rép #33</t>
  </si>
  <si>
    <t>Rép #34</t>
  </si>
  <si>
    <t>Rép #35</t>
  </si>
  <si>
    <t>Rép #36</t>
  </si>
  <si>
    <t>Sr</t>
  </si>
  <si>
    <t>A1/A2</t>
  </si>
  <si>
    <t>La (261 nm)</t>
  </si>
  <si>
    <t>Co (238,8 nm)</t>
  </si>
  <si>
    <t>La (419,6 nm)</t>
  </si>
  <si>
    <t xml:space="preserve">Sr </t>
  </si>
  <si>
    <t>La</t>
  </si>
  <si>
    <t>Co</t>
  </si>
  <si>
    <t>Co standard deviation</t>
  </si>
  <si>
    <t>La standard deviation</t>
  </si>
  <si>
    <r>
      <t>Uncertainty % (2</t>
    </r>
    <r>
      <rPr>
        <sz val="11"/>
        <color theme="1"/>
        <rFont val="Calibri"/>
        <family val="2"/>
      </rPr>
      <t>σ)</t>
    </r>
  </si>
  <si>
    <t>Uncertainty % (2σ)</t>
  </si>
  <si>
    <t>Co mean value</t>
  </si>
  <si>
    <t>La mean value</t>
  </si>
  <si>
    <t>Uncertainty (2σ)</t>
  </si>
  <si>
    <t>LSC95 + standard (concentration mol.L-1)</t>
  </si>
  <si>
    <t>LSC91 + standard (concentration mol.L-1)</t>
  </si>
  <si>
    <t>LSC82 + standard (concentration mol.L-1)</t>
  </si>
  <si>
    <t>n LSC95 (mol)</t>
  </si>
  <si>
    <t>n LSC91 (mol)</t>
  </si>
  <si>
    <t>n LSC82 (mol)</t>
  </si>
  <si>
    <r>
      <t>standard addition concentration (mol.L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</si>
  <si>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Co (237,8 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</si>
</sst>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 wrapText="1"/>
    </xf>
    <xf numFmtId="11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6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"/>
  <sheetViews>
    <sheetView tabSelected="1" topLeftCell="H1" zoomScaleNormal="100" workbookViewId="0">
      <selection activeCell="O2" sqref="O2"/>
    </sheetView>
  </sheetViews>
  <sheetFormatPr baseColWidth="10" defaultRowHeight="14.5" x14ac:dyDescent="0.35"/>
  <cols>
    <col min="11" max="11" width="29" customWidth="1"/>
    <col min="13" max="13" width="10.90625" style="1"/>
    <col min="14" max="14" width="14" customWidth="1"/>
    <col min="15" max="15" width="24.08984375" style="1" customWidth="1"/>
    <col min="16" max="16" width="19.08984375" customWidth="1"/>
    <col min="17" max="17" width="14.453125" customWidth="1"/>
    <col min="18" max="18" width="14.453125" style="1" customWidth="1"/>
    <col min="21" max="21" width="13.7265625" customWidth="1"/>
  </cols>
  <sheetData>
    <row r="1" spans="1:25" x14ac:dyDescent="0.35">
      <c r="A1" s="1"/>
      <c r="B1" s="1" t="s">
        <v>0</v>
      </c>
      <c r="C1" s="1"/>
      <c r="D1" s="1"/>
      <c r="E1" s="1"/>
      <c r="F1" s="1"/>
      <c r="L1" t="s">
        <v>57</v>
      </c>
      <c r="M1" s="1" t="s">
        <v>59</v>
      </c>
      <c r="N1" t="s">
        <v>58</v>
      </c>
      <c r="O1" s="1" t="s">
        <v>77</v>
      </c>
      <c r="P1" t="s">
        <v>55</v>
      </c>
      <c r="Q1" t="s">
        <v>67</v>
      </c>
      <c r="R1" s="1" t="s">
        <v>68</v>
      </c>
    </row>
    <row r="2" spans="1:25" ht="31" x14ac:dyDescent="0.35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K2" s="3" t="s">
        <v>76</v>
      </c>
      <c r="L2" s="4">
        <f>(1000/21.6)*10^-3/138.91</f>
        <v>3.3328267436682959E-4</v>
      </c>
      <c r="M2" s="4">
        <f>(1000/21.6)*10^-3/138.91</f>
        <v>3.3328267436682959E-4</v>
      </c>
      <c r="N2" s="4">
        <f>1000*0.4/21.6*10^-3/58.93</f>
        <v>3.1424602950141727E-4</v>
      </c>
      <c r="O2" s="4">
        <f>1000*0.4/21.6*10^-3/58.93</f>
        <v>3.1424602950141727E-4</v>
      </c>
      <c r="P2" s="4">
        <f>1000*0.2/21.6*10^-3/87.62</f>
        <v>1.0567517985915613E-4</v>
      </c>
      <c r="Q2" s="2"/>
      <c r="R2" s="2"/>
    </row>
    <row r="3" spans="1:25" x14ac:dyDescent="0.35">
      <c r="A3" s="1" t="s">
        <v>6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J3" s="10" t="s">
        <v>56</v>
      </c>
      <c r="K3" t="s">
        <v>70</v>
      </c>
      <c r="L3" s="2">
        <f>(D74-D64)/(D84-D64)</f>
        <v>0.54922647818027481</v>
      </c>
      <c r="M3" s="2">
        <f>(E74-E64)/(E84-E64)</f>
        <v>0.54468061032872417</v>
      </c>
      <c r="N3" s="2">
        <f>(C74-C64)/(C84-C64)</f>
        <v>0.57402926863372261</v>
      </c>
      <c r="O3" s="2">
        <f>(B74-B64)/(B84-B64)</f>
        <v>0.57784524658245051</v>
      </c>
      <c r="P3" s="2">
        <f>(F74-F64)/(F84-F64)</f>
        <v>0.16439188815825828</v>
      </c>
      <c r="Q3" s="2"/>
      <c r="R3" s="2"/>
    </row>
    <row r="4" spans="1:25" x14ac:dyDescent="0.35">
      <c r="A4" s="1" t="s">
        <v>8</v>
      </c>
      <c r="B4" s="1">
        <v>-10.41</v>
      </c>
      <c r="C4" s="1">
        <v>3.306</v>
      </c>
      <c r="D4" s="1">
        <v>2.7669999999999999</v>
      </c>
      <c r="E4" s="1">
        <v>-1.238</v>
      </c>
      <c r="F4" s="1">
        <v>10.79</v>
      </c>
      <c r="J4" s="10"/>
      <c r="K4" t="s">
        <v>71</v>
      </c>
      <c r="L4" s="2">
        <f>(D14-D4)/(D24-D4)</f>
        <v>0.5285910925490247</v>
      </c>
      <c r="M4" s="2">
        <f>(E14-E4)/(E24-E4)</f>
        <v>0.52531624551085954</v>
      </c>
      <c r="N4" s="2">
        <f>(C14-C4)/(C24-C4)</f>
        <v>0.57005438049066015</v>
      </c>
      <c r="O4" s="2">
        <f>(B14-B4)/(B24-B4)</f>
        <v>0.5726368486884823</v>
      </c>
      <c r="P4" s="2">
        <f>(F14-F4)/(F24-F4)</f>
        <v>0.28089586695040331</v>
      </c>
      <c r="Q4" s="2"/>
      <c r="R4" s="2"/>
    </row>
    <row r="5" spans="1:25" x14ac:dyDescent="0.35">
      <c r="A5" s="1" t="s">
        <v>9</v>
      </c>
      <c r="B5" s="1">
        <v>1.78</v>
      </c>
      <c r="C5" s="1">
        <v>1.3460000000000001</v>
      </c>
      <c r="D5" s="1">
        <v>1.1930000000000001</v>
      </c>
      <c r="E5" s="1">
        <v>5.5670000000000002</v>
      </c>
      <c r="F5" s="1">
        <v>2.4</v>
      </c>
      <c r="J5" s="10"/>
      <c r="K5" t="s">
        <v>72</v>
      </c>
      <c r="L5" s="2">
        <f>(D44-D34)/(D54-D34)</f>
        <v>0.49861526861725203</v>
      </c>
      <c r="M5" s="2">
        <f>(E44-E34)/(E54-E34)</f>
        <v>0.49653522595631683</v>
      </c>
      <c r="N5" s="2">
        <f>(C44-C34)/(C54-C34)</f>
        <v>0.56596022408925817</v>
      </c>
      <c r="O5" s="2">
        <f>(B44-B34)/(B54-B34)</f>
        <v>0.56930769862488706</v>
      </c>
      <c r="P5" s="2">
        <f>(F44-F34)/(F54-F34)</f>
        <v>0.43810142059233453</v>
      </c>
      <c r="Q5" s="2"/>
      <c r="R5" s="2"/>
      <c r="S5" s="6" t="s">
        <v>60</v>
      </c>
      <c r="T5" s="6" t="s">
        <v>61</v>
      </c>
      <c r="U5" s="5" t="s">
        <v>62</v>
      </c>
    </row>
    <row r="6" spans="1:25" x14ac:dyDescent="0.35">
      <c r="A6" s="1" t="s">
        <v>10</v>
      </c>
      <c r="B6" s="1">
        <v>17.07</v>
      </c>
      <c r="C6" s="1">
        <v>40.71</v>
      </c>
      <c r="D6" s="1">
        <v>43.11</v>
      </c>
      <c r="E6" s="1">
        <v>449.9</v>
      </c>
      <c r="F6" s="1">
        <v>22.2</v>
      </c>
      <c r="K6" t="s">
        <v>73</v>
      </c>
      <c r="L6" s="2">
        <f>L3*L$2/(1-L3)</f>
        <v>4.0607458206962338E-4</v>
      </c>
      <c r="M6" s="2">
        <f>M3*M$2/(1-M3)</f>
        <v>3.9869290569236282E-4</v>
      </c>
      <c r="N6" s="2">
        <f>N3*N$2/(1-N3)</f>
        <v>4.234713918188003E-4</v>
      </c>
      <c r="O6" s="2">
        <f>O3*O$2/(1-O3)</f>
        <v>4.3013983126987987E-4</v>
      </c>
      <c r="P6" s="2">
        <f>P3*P$2/(1-P3)</f>
        <v>2.0789820134968226E-5</v>
      </c>
      <c r="Q6" s="2">
        <f>AVERAGE(N6:O6)</f>
        <v>4.2680561154434006E-4</v>
      </c>
      <c r="R6" s="2">
        <f>AVERAGE(L6:M6)</f>
        <v>4.0238374388099313E-4</v>
      </c>
      <c r="S6" s="7">
        <f>P6/Q6</f>
        <v>4.8710278338991352E-2</v>
      </c>
      <c r="T6" s="7">
        <f>M6/N6</f>
        <v>0.94148722533530671</v>
      </c>
      <c r="U6" s="8">
        <f>(R6+P6)/Q6</f>
        <v>0.9914901598523117</v>
      </c>
      <c r="W6" s="1"/>
    </row>
    <row r="7" spans="1:25" x14ac:dyDescent="0.35">
      <c r="A7" s="1" t="s">
        <v>11</v>
      </c>
      <c r="B7" s="1">
        <v>-9.8409999999999993</v>
      </c>
      <c r="C7" s="1">
        <v>2.9180000000000001</v>
      </c>
      <c r="D7" s="1">
        <v>1.83</v>
      </c>
      <c r="E7" s="1">
        <v>-6.9329999999999998</v>
      </c>
      <c r="F7" s="1">
        <v>12.39</v>
      </c>
      <c r="K7" s="1" t="s">
        <v>74</v>
      </c>
      <c r="L7" s="2">
        <f t="shared" ref="L7:P8" si="0">L4*L$2/(1-L4)</f>
        <v>3.7371006399480118E-4</v>
      </c>
      <c r="M7" s="2">
        <f t="shared" ref="M7:O8" si="1">M4*M$2/(1-M4)</f>
        <v>3.6883251540938643E-4</v>
      </c>
      <c r="N7" s="2">
        <f t="shared" si="1"/>
        <v>4.1665112409684335E-4</v>
      </c>
      <c r="O7" s="2">
        <f t="shared" si="1"/>
        <v>4.2106778624764811E-4</v>
      </c>
      <c r="P7" s="2">
        <f t="shared" si="0"/>
        <v>4.1278752127030497E-5</v>
      </c>
      <c r="Q7" s="2">
        <f>AVERAGE(N7:O7)</f>
        <v>4.1885945517224576E-4</v>
      </c>
      <c r="R7" s="2">
        <f t="shared" ref="R7" si="2">AVERAGE(L7:M7)</f>
        <v>3.7127128970209381E-4</v>
      </c>
      <c r="S7" s="7">
        <f>P7/Q7</f>
        <v>9.8550364847453706E-2</v>
      </c>
      <c r="T7" s="7">
        <f>M7/N7</f>
        <v>0.88523105801979718</v>
      </c>
      <c r="U7" s="8">
        <f>(R7+P7)/Q7</f>
        <v>0.9849366815880356</v>
      </c>
      <c r="V7" s="1"/>
      <c r="W7" s="1"/>
      <c r="X7" s="1"/>
    </row>
    <row r="8" spans="1:25" x14ac:dyDescent="0.35">
      <c r="A8" s="1" t="s">
        <v>12</v>
      </c>
      <c r="B8" s="1">
        <v>-8.3409999999999993</v>
      </c>
      <c r="C8" s="1">
        <v>5.2679999999999998</v>
      </c>
      <c r="D8" s="1">
        <v>2.5299999999999998</v>
      </c>
      <c r="E8" s="1">
        <v>0.85</v>
      </c>
      <c r="F8" s="1">
        <v>12.16</v>
      </c>
      <c r="K8" s="1" t="s">
        <v>75</v>
      </c>
      <c r="L8" s="2">
        <f t="shared" si="0"/>
        <v>3.3144174483852444E-4</v>
      </c>
      <c r="M8" s="2">
        <f t="shared" si="1"/>
        <v>3.286954650171828E-4</v>
      </c>
      <c r="N8" s="2">
        <f t="shared" si="1"/>
        <v>4.0975680835379449E-4</v>
      </c>
      <c r="O8" s="2">
        <f t="shared" si="1"/>
        <v>4.1538398361489246E-4</v>
      </c>
      <c r="P8" s="2">
        <f t="shared" si="0"/>
        <v>8.2392887461027063E-5</v>
      </c>
      <c r="Q8" s="2">
        <f t="shared" ref="Q8" si="3">AVERAGE(N8:O8)</f>
        <v>4.1257039598434348E-4</v>
      </c>
      <c r="R8" s="2">
        <f>AVERAGE(L8:M8)</f>
        <v>3.3006860492785362E-4</v>
      </c>
      <c r="S8" s="7">
        <f>P8/Q8</f>
        <v>0.19970625198264047</v>
      </c>
      <c r="T8" s="7">
        <f>L8/N8</f>
        <v>0.80887428367596315</v>
      </c>
      <c r="U8" s="8">
        <f>(R8+P8)/Q8</f>
        <v>0.99973603633095642</v>
      </c>
      <c r="V8" s="1"/>
      <c r="W8" s="1"/>
      <c r="Y8" s="2"/>
    </row>
    <row r="9" spans="1:25" x14ac:dyDescent="0.35">
      <c r="A9" s="1" t="s">
        <v>13</v>
      </c>
      <c r="B9" s="1">
        <v>-12.56</v>
      </c>
      <c r="C9" s="1">
        <v>2.2090000000000001</v>
      </c>
      <c r="D9" s="1">
        <v>2.2050000000000001</v>
      </c>
      <c r="E9" s="1">
        <v>5.55</v>
      </c>
      <c r="F9" s="1">
        <v>11.34</v>
      </c>
      <c r="K9" s="1"/>
      <c r="S9" s="6" t="s">
        <v>60</v>
      </c>
      <c r="T9" s="6" t="s">
        <v>61</v>
      </c>
      <c r="X9" s="1"/>
      <c r="Y9" s="2"/>
    </row>
    <row r="10" spans="1:25" x14ac:dyDescent="0.35">
      <c r="A10" s="1" t="s">
        <v>14</v>
      </c>
      <c r="B10" s="1">
        <v>-10.88</v>
      </c>
      <c r="C10" s="1">
        <v>2.827</v>
      </c>
      <c r="D10" s="1">
        <v>4.5049999999999999</v>
      </c>
      <c r="E10" s="1">
        <v>-4.4169999999999998</v>
      </c>
      <c r="F10" s="1">
        <v>7.2590000000000003</v>
      </c>
      <c r="O10" s="1" t="s">
        <v>63</v>
      </c>
      <c r="P10" t="s">
        <v>69</v>
      </c>
      <c r="Q10" t="s">
        <v>65</v>
      </c>
      <c r="S10" s="7">
        <f>P6/(P6+R6)*100</f>
        <v>4.912835276776427</v>
      </c>
      <c r="T10" s="7">
        <f>R6/(P6+R6)*100</f>
        <v>95.087164723223566</v>
      </c>
      <c r="X10" s="1"/>
      <c r="Y10" s="2"/>
    </row>
    <row r="11" spans="1:25" x14ac:dyDescent="0.35">
      <c r="A11" s="1"/>
      <c r="B11" s="1" t="s">
        <v>15</v>
      </c>
      <c r="C11" s="1"/>
      <c r="D11" s="1"/>
      <c r="E11" s="1"/>
      <c r="F11" s="1"/>
      <c r="M11" s="2"/>
      <c r="N11" s="2"/>
      <c r="O11" s="2">
        <f>_xlfn.STDEV.S(N6:O6)</f>
        <v>4.7152987557902616E-6</v>
      </c>
      <c r="P11" s="2">
        <f>(O11*2)/Q6</f>
        <v>2.2095767385665679E-2</v>
      </c>
      <c r="Q11" s="2">
        <f>P11*100</f>
        <v>2.2095767385665677</v>
      </c>
      <c r="S11" s="7">
        <f>P7/(P7+R7)*100</f>
        <v>10.005756379035322</v>
      </c>
      <c r="T11" s="7">
        <f>R7/(P7+R7)*100</f>
        <v>89.994243620964681</v>
      </c>
    </row>
    <row r="12" spans="1:25" x14ac:dyDescent="0.35">
      <c r="A12" s="1"/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L12" s="1"/>
      <c r="M12" s="2"/>
      <c r="N12" s="2"/>
      <c r="O12" s="2">
        <f>_xlfn.STDEV.S(N7:O7)</f>
        <v>3.1230517570440085E-6</v>
      </c>
      <c r="P12" s="2">
        <f>(O12*2)/Q7</f>
        <v>1.4912170268472176E-2</v>
      </c>
      <c r="Q12" s="1">
        <f t="shared" ref="Q12:Q17" si="4">P12*100</f>
        <v>1.4912170268472176</v>
      </c>
      <c r="S12" s="7">
        <f t="shared" ref="S12" si="5">P8/(P8+R8)*100</f>
        <v>19.975898109621504</v>
      </c>
      <c r="T12" s="7">
        <f>R8/(P8+R8)*100</f>
        <v>80.024101890378489</v>
      </c>
      <c r="V12" s="9"/>
    </row>
    <row r="13" spans="1:25" x14ac:dyDescent="0.35">
      <c r="A13" s="1" t="s">
        <v>6</v>
      </c>
      <c r="B13" s="1" t="s">
        <v>7</v>
      </c>
      <c r="C13" s="1" t="s">
        <v>7</v>
      </c>
      <c r="D13" s="1" t="s">
        <v>7</v>
      </c>
      <c r="E13" s="1" t="s">
        <v>7</v>
      </c>
      <c r="F13" s="1" t="s">
        <v>7</v>
      </c>
      <c r="K13" s="1"/>
      <c r="L13" s="1"/>
      <c r="M13" s="2"/>
      <c r="N13" s="2"/>
      <c r="O13" s="2">
        <f>_xlfn.STDEV.S(N8:O8)</f>
        <v>3.979013786047556E-6</v>
      </c>
      <c r="P13" s="2">
        <f>(O13*2)/Q8</f>
        <v>1.9288896269709834E-2</v>
      </c>
      <c r="Q13" s="1">
        <f t="shared" si="4"/>
        <v>1.9288896269709834</v>
      </c>
      <c r="V13" s="9"/>
      <c r="W13" s="1"/>
    </row>
    <row r="14" spans="1:25" x14ac:dyDescent="0.35">
      <c r="A14" s="1" t="s">
        <v>8</v>
      </c>
      <c r="B14" s="1">
        <v>19030</v>
      </c>
      <c r="C14" s="1">
        <v>34370</v>
      </c>
      <c r="D14" s="1">
        <v>14860</v>
      </c>
      <c r="E14" s="1">
        <v>113100</v>
      </c>
      <c r="F14" s="1">
        <v>8988</v>
      </c>
      <c r="K14" s="1"/>
      <c r="O14" s="1" t="s">
        <v>64</v>
      </c>
      <c r="Q14" s="1" t="s">
        <v>66</v>
      </c>
      <c r="V14" s="9"/>
      <c r="W14" s="1"/>
    </row>
    <row r="15" spans="1:25" x14ac:dyDescent="0.35">
      <c r="A15" s="1" t="s">
        <v>9</v>
      </c>
      <c r="B15" s="1">
        <v>180</v>
      </c>
      <c r="C15" s="1">
        <v>325</v>
      </c>
      <c r="D15" s="1">
        <v>133</v>
      </c>
      <c r="E15" s="1">
        <v>1362</v>
      </c>
      <c r="F15" s="1">
        <v>77</v>
      </c>
      <c r="K15" s="1"/>
      <c r="L15" s="2"/>
      <c r="O15" s="2">
        <f>_xlfn.STDEV.S(L6:M6)</f>
        <v>5.2196334228854885E-6</v>
      </c>
      <c r="P15" s="2">
        <f>(O15*2)/R6</f>
        <v>2.5943560107782183E-2</v>
      </c>
      <c r="Q15" s="1">
        <f t="shared" si="4"/>
        <v>2.5943560107782182</v>
      </c>
    </row>
    <row r="16" spans="1:25" x14ac:dyDescent="0.35">
      <c r="A16" s="1" t="s">
        <v>10</v>
      </c>
      <c r="B16" s="1">
        <v>0.94769999999999999</v>
      </c>
      <c r="C16" s="1">
        <v>0.94499999999999995</v>
      </c>
      <c r="D16" s="1">
        <v>0.89690000000000003</v>
      </c>
      <c r="E16" s="1">
        <v>1.2050000000000001</v>
      </c>
      <c r="F16" s="1">
        <v>0.86040000000000005</v>
      </c>
      <c r="K16" s="1"/>
      <c r="O16" s="2">
        <f t="shared" ref="O16:O17" si="6">_xlfn.STDEV.S(L7:M7)</f>
        <v>3.448947680313624E-6</v>
      </c>
      <c r="P16" s="2">
        <f t="shared" ref="P16:P17" si="7">(O16*2)/R7</f>
        <v>1.8579124085145619E-2</v>
      </c>
      <c r="Q16" s="1">
        <f t="shared" si="4"/>
        <v>1.857912408514562</v>
      </c>
    </row>
    <row r="17" spans="1:17" x14ac:dyDescent="0.35">
      <c r="A17" s="1" t="s">
        <v>16</v>
      </c>
      <c r="B17" s="1">
        <v>18810</v>
      </c>
      <c r="C17" s="1">
        <v>33990</v>
      </c>
      <c r="D17" s="1">
        <v>14710</v>
      </c>
      <c r="E17" s="1">
        <v>111400</v>
      </c>
      <c r="F17" s="1">
        <v>8935</v>
      </c>
      <c r="K17" s="1"/>
      <c r="O17" s="2">
        <f t="shared" si="6"/>
        <v>1.941913084706453E-6</v>
      </c>
      <c r="P17" s="2">
        <f t="shared" si="7"/>
        <v>1.17667239823122E-2</v>
      </c>
      <c r="Q17" s="1">
        <f t="shared" si="4"/>
        <v>1.1766723982312199</v>
      </c>
    </row>
    <row r="18" spans="1:17" x14ac:dyDescent="0.35">
      <c r="A18" s="1" t="s">
        <v>17</v>
      </c>
      <c r="B18" s="1">
        <v>19090</v>
      </c>
      <c r="C18" s="1">
        <v>34510</v>
      </c>
      <c r="D18" s="1">
        <v>14920</v>
      </c>
      <c r="E18" s="1">
        <v>113400</v>
      </c>
      <c r="F18" s="1">
        <v>8972</v>
      </c>
      <c r="K18" s="1"/>
    </row>
    <row r="19" spans="1:17" x14ac:dyDescent="0.35">
      <c r="A19" s="1" t="s">
        <v>18</v>
      </c>
      <c r="B19" s="1">
        <v>18980</v>
      </c>
      <c r="C19" s="1">
        <v>34250</v>
      </c>
      <c r="D19" s="1">
        <v>14800</v>
      </c>
      <c r="E19" s="1">
        <v>112800</v>
      </c>
      <c r="F19" s="1">
        <v>8944</v>
      </c>
      <c r="K19" s="1"/>
    </row>
    <row r="20" spans="1:17" x14ac:dyDescent="0.35">
      <c r="A20" s="1" t="s">
        <v>19</v>
      </c>
      <c r="B20" s="1">
        <v>19240</v>
      </c>
      <c r="C20" s="1">
        <v>34740</v>
      </c>
      <c r="D20" s="1">
        <v>15010</v>
      </c>
      <c r="E20" s="1">
        <v>114700</v>
      </c>
      <c r="F20" s="1">
        <v>9102</v>
      </c>
      <c r="K20" s="1"/>
    </row>
    <row r="21" spans="1:17" x14ac:dyDescent="0.35">
      <c r="A21" s="1"/>
      <c r="B21" s="1" t="s">
        <v>20</v>
      </c>
      <c r="C21" s="1"/>
      <c r="D21" s="1"/>
      <c r="E21" s="1"/>
      <c r="F21" s="1"/>
      <c r="K21" s="1"/>
    </row>
    <row r="22" spans="1:17" x14ac:dyDescent="0.35">
      <c r="A22" s="1"/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K22" s="1"/>
    </row>
    <row r="23" spans="1:17" x14ac:dyDescent="0.35">
      <c r="A23" s="1" t="s">
        <v>6</v>
      </c>
      <c r="B23" s="1" t="s">
        <v>7</v>
      </c>
      <c r="C23" s="1" t="s">
        <v>7</v>
      </c>
      <c r="D23" s="1" t="s">
        <v>7</v>
      </c>
      <c r="E23" s="1" t="s">
        <v>7</v>
      </c>
      <c r="F23" s="1" t="s">
        <v>7</v>
      </c>
      <c r="K23" s="1"/>
    </row>
    <row r="24" spans="1:17" x14ac:dyDescent="0.35">
      <c r="A24" s="1" t="s">
        <v>8</v>
      </c>
      <c r="B24" s="1">
        <v>33240</v>
      </c>
      <c r="C24" s="1">
        <v>60290</v>
      </c>
      <c r="D24" s="1">
        <v>28110</v>
      </c>
      <c r="E24" s="1">
        <v>215300</v>
      </c>
      <c r="F24" s="1">
        <v>31970</v>
      </c>
      <c r="K24" s="1"/>
    </row>
    <row r="25" spans="1:17" x14ac:dyDescent="0.35">
      <c r="A25" s="1" t="s">
        <v>9</v>
      </c>
      <c r="B25" s="1">
        <v>251</v>
      </c>
      <c r="C25" s="1">
        <v>385</v>
      </c>
      <c r="D25" s="1">
        <v>211</v>
      </c>
      <c r="E25" s="1">
        <v>1578</v>
      </c>
      <c r="F25" s="1">
        <v>210</v>
      </c>
      <c r="K25" s="1"/>
    </row>
    <row r="26" spans="1:17" x14ac:dyDescent="0.35">
      <c r="A26" s="1" t="s">
        <v>10</v>
      </c>
      <c r="B26" s="1">
        <v>0.75360000000000005</v>
      </c>
      <c r="C26" s="1">
        <v>0.63890000000000002</v>
      </c>
      <c r="D26" s="1">
        <v>0.75170000000000003</v>
      </c>
      <c r="E26" s="1">
        <v>0.7329</v>
      </c>
      <c r="F26" s="1">
        <v>0.65549999999999997</v>
      </c>
      <c r="K26" s="1"/>
    </row>
    <row r="27" spans="1:17" x14ac:dyDescent="0.35">
      <c r="A27" s="1" t="s">
        <v>21</v>
      </c>
      <c r="B27" s="1">
        <v>33560</v>
      </c>
      <c r="C27" s="1">
        <v>60570</v>
      </c>
      <c r="D27" s="1">
        <v>28330</v>
      </c>
      <c r="E27" s="1">
        <v>216400</v>
      </c>
      <c r="F27" s="1">
        <v>32100</v>
      </c>
      <c r="K27" s="1"/>
    </row>
    <row r="28" spans="1:17" x14ac:dyDescent="0.35">
      <c r="A28" s="1" t="s">
        <v>22</v>
      </c>
      <c r="B28" s="1">
        <v>33330</v>
      </c>
      <c r="C28" s="1">
        <v>60680</v>
      </c>
      <c r="D28" s="1">
        <v>28250</v>
      </c>
      <c r="E28" s="1">
        <v>216800</v>
      </c>
      <c r="F28" s="1">
        <v>32190</v>
      </c>
    </row>
    <row r="29" spans="1:17" x14ac:dyDescent="0.35">
      <c r="A29" s="1" t="s">
        <v>23</v>
      </c>
      <c r="B29" s="1">
        <v>33020</v>
      </c>
      <c r="C29" s="1">
        <v>59920</v>
      </c>
      <c r="D29" s="1">
        <v>27900</v>
      </c>
      <c r="E29" s="1">
        <v>213400</v>
      </c>
      <c r="F29" s="1">
        <v>31800</v>
      </c>
    </row>
    <row r="30" spans="1:17" x14ac:dyDescent="0.35">
      <c r="A30" s="1" t="s">
        <v>24</v>
      </c>
      <c r="B30" s="1">
        <v>33070</v>
      </c>
      <c r="C30" s="1">
        <v>60010</v>
      </c>
      <c r="D30" s="1">
        <v>27970</v>
      </c>
      <c r="E30" s="1">
        <v>214500</v>
      </c>
      <c r="F30" s="1">
        <v>31770</v>
      </c>
    </row>
    <row r="31" spans="1:17" x14ac:dyDescent="0.35">
      <c r="A31" s="1"/>
      <c r="B31" s="1" t="s">
        <v>25</v>
      </c>
      <c r="C31" s="1"/>
      <c r="D31" s="1"/>
      <c r="E31" s="1"/>
      <c r="F31" s="1"/>
    </row>
    <row r="32" spans="1:17" x14ac:dyDescent="0.35">
      <c r="A32" s="1"/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</row>
    <row r="33" spans="1:6" x14ac:dyDescent="0.35">
      <c r="A33" s="1" t="s">
        <v>6</v>
      </c>
      <c r="B33" s="1" t="s">
        <v>7</v>
      </c>
      <c r="C33" s="1" t="s">
        <v>7</v>
      </c>
      <c r="D33" s="1" t="s">
        <v>7</v>
      </c>
      <c r="E33" s="1" t="s">
        <v>7</v>
      </c>
      <c r="F33" s="1" t="s">
        <v>7</v>
      </c>
    </row>
    <row r="34" spans="1:6" x14ac:dyDescent="0.35">
      <c r="A34" s="1" t="s">
        <v>8</v>
      </c>
      <c r="B34" s="1">
        <v>12.7</v>
      </c>
      <c r="C34" s="1">
        <v>43.64</v>
      </c>
      <c r="D34" s="1">
        <v>22.47</v>
      </c>
      <c r="E34" s="1">
        <v>139.4</v>
      </c>
      <c r="F34" s="1">
        <v>27.86</v>
      </c>
    </row>
    <row r="35" spans="1:6" x14ac:dyDescent="0.35">
      <c r="A35" s="1" t="s">
        <v>9</v>
      </c>
      <c r="B35" s="1">
        <v>15.82</v>
      </c>
      <c r="C35" s="1">
        <v>28.97</v>
      </c>
      <c r="D35" s="1">
        <v>13.44</v>
      </c>
      <c r="E35" s="1">
        <v>93.7</v>
      </c>
      <c r="F35" s="1">
        <v>13.59</v>
      </c>
    </row>
    <row r="36" spans="1:6" x14ac:dyDescent="0.35">
      <c r="A36" s="1" t="s">
        <v>10</v>
      </c>
      <c r="B36" s="1">
        <v>124.5</v>
      </c>
      <c r="C36" s="1">
        <v>66.400000000000006</v>
      </c>
      <c r="D36" s="1">
        <v>59.83</v>
      </c>
      <c r="E36" s="1">
        <v>67.180000000000007</v>
      </c>
      <c r="F36" s="1">
        <v>48.79</v>
      </c>
    </row>
    <row r="37" spans="1:6" x14ac:dyDescent="0.35">
      <c r="A37" s="1" t="s">
        <v>26</v>
      </c>
      <c r="B37" s="1">
        <v>35.869999999999997</v>
      </c>
      <c r="C37" s="1">
        <v>85.96</v>
      </c>
      <c r="D37" s="1">
        <v>42.25</v>
      </c>
      <c r="E37" s="1">
        <v>276.2</v>
      </c>
      <c r="F37" s="1">
        <v>46.86</v>
      </c>
    </row>
    <row r="38" spans="1:6" x14ac:dyDescent="0.35">
      <c r="A38" s="1" t="s">
        <v>27</v>
      </c>
      <c r="B38" s="1">
        <v>9.7360000000000007</v>
      </c>
      <c r="C38" s="1">
        <v>38.65</v>
      </c>
      <c r="D38" s="1">
        <v>19.38</v>
      </c>
      <c r="E38" s="1">
        <v>124</v>
      </c>
      <c r="F38" s="1">
        <v>28</v>
      </c>
    </row>
    <row r="39" spans="1:6" x14ac:dyDescent="0.35">
      <c r="A39" s="1" t="s">
        <v>28</v>
      </c>
      <c r="B39" s="1">
        <v>3.327</v>
      </c>
      <c r="C39" s="1">
        <v>23.4</v>
      </c>
      <c r="D39" s="1">
        <v>15.1</v>
      </c>
      <c r="E39" s="1">
        <v>78.02</v>
      </c>
      <c r="F39" s="1">
        <v>20.49</v>
      </c>
    </row>
    <row r="40" spans="1:6" x14ac:dyDescent="0.35">
      <c r="A40" s="1" t="s">
        <v>29</v>
      </c>
      <c r="B40" s="1">
        <v>1.8819999999999999</v>
      </c>
      <c r="C40" s="1">
        <v>26.53</v>
      </c>
      <c r="D40" s="1">
        <v>13.14</v>
      </c>
      <c r="E40" s="1">
        <v>79.42</v>
      </c>
      <c r="F40" s="1">
        <v>16.079999999999998</v>
      </c>
    </row>
    <row r="41" spans="1:6" x14ac:dyDescent="0.35">
      <c r="A41" s="1"/>
      <c r="B41" s="1" t="s">
        <v>30</v>
      </c>
      <c r="C41" s="1"/>
      <c r="D41" s="1"/>
      <c r="E41" s="1"/>
      <c r="F41" s="1"/>
    </row>
    <row r="42" spans="1:6" x14ac:dyDescent="0.35">
      <c r="A42" s="1"/>
      <c r="B42" s="1" t="s">
        <v>1</v>
      </c>
      <c r="C42" s="1" t="s">
        <v>2</v>
      </c>
      <c r="D42" s="1" t="s">
        <v>3</v>
      </c>
      <c r="E42" s="1" t="s">
        <v>4</v>
      </c>
      <c r="F42" s="1" t="s">
        <v>5</v>
      </c>
    </row>
    <row r="43" spans="1:6" x14ac:dyDescent="0.35">
      <c r="A43" s="1" t="s">
        <v>6</v>
      </c>
      <c r="B43" s="1" t="s">
        <v>7</v>
      </c>
      <c r="C43" s="1" t="s">
        <v>7</v>
      </c>
      <c r="D43" s="1" t="s">
        <v>7</v>
      </c>
      <c r="E43" s="1" t="s">
        <v>7</v>
      </c>
      <c r="F43" s="1" t="s">
        <v>7</v>
      </c>
    </row>
    <row r="44" spans="1:6" x14ac:dyDescent="0.35">
      <c r="A44" s="1" t="s">
        <v>8</v>
      </c>
      <c r="B44" s="1">
        <v>18730</v>
      </c>
      <c r="C44" s="1">
        <v>33620</v>
      </c>
      <c r="D44" s="1">
        <v>13070</v>
      </c>
      <c r="E44" s="1">
        <v>98980</v>
      </c>
      <c r="F44" s="1">
        <v>17750</v>
      </c>
    </row>
    <row r="45" spans="1:6" x14ac:dyDescent="0.35">
      <c r="A45" s="1" t="s">
        <v>9</v>
      </c>
      <c r="B45" s="1">
        <v>34</v>
      </c>
      <c r="C45" s="1">
        <v>164</v>
      </c>
      <c r="D45" s="1">
        <v>38</v>
      </c>
      <c r="E45" s="1">
        <v>600</v>
      </c>
      <c r="F45" s="1">
        <v>46</v>
      </c>
    </row>
    <row r="46" spans="1:6" x14ac:dyDescent="0.35">
      <c r="A46" s="1" t="s">
        <v>10</v>
      </c>
      <c r="B46" s="1">
        <v>0.18099999999999999</v>
      </c>
      <c r="C46" s="1">
        <v>0.48699999999999999</v>
      </c>
      <c r="D46" s="1">
        <v>0.28899999999999998</v>
      </c>
      <c r="E46" s="1">
        <v>0.60619999999999996</v>
      </c>
      <c r="F46" s="1">
        <v>0.2601</v>
      </c>
    </row>
    <row r="47" spans="1:6" x14ac:dyDescent="0.35">
      <c r="A47" s="1" t="s">
        <v>31</v>
      </c>
      <c r="B47" s="1">
        <v>18760</v>
      </c>
      <c r="C47" s="1">
        <v>33750</v>
      </c>
      <c r="D47" s="1">
        <v>13100</v>
      </c>
      <c r="E47" s="1">
        <v>99210</v>
      </c>
      <c r="F47" s="1">
        <v>17800</v>
      </c>
    </row>
    <row r="48" spans="1:6" x14ac:dyDescent="0.35">
      <c r="A48" s="1" t="s">
        <v>32</v>
      </c>
      <c r="B48" s="1">
        <v>18750</v>
      </c>
      <c r="C48" s="1">
        <v>33430</v>
      </c>
      <c r="D48" s="1">
        <v>13030</v>
      </c>
      <c r="E48" s="1">
        <v>98360</v>
      </c>
      <c r="F48" s="1">
        <v>17710</v>
      </c>
    </row>
    <row r="49" spans="1:6" x14ac:dyDescent="0.35">
      <c r="A49" s="1" t="s">
        <v>33</v>
      </c>
      <c r="B49" s="1">
        <v>18690</v>
      </c>
      <c r="C49" s="1">
        <v>33550</v>
      </c>
      <c r="D49" s="1">
        <v>13040</v>
      </c>
      <c r="E49" s="1">
        <v>98640</v>
      </c>
      <c r="F49" s="1">
        <v>17710</v>
      </c>
    </row>
    <row r="50" spans="1:6" x14ac:dyDescent="0.35">
      <c r="A50" s="1" t="s">
        <v>34</v>
      </c>
      <c r="B50" s="1">
        <v>18700</v>
      </c>
      <c r="C50" s="1">
        <v>33770</v>
      </c>
      <c r="D50" s="1">
        <v>13110</v>
      </c>
      <c r="E50" s="1">
        <v>99710</v>
      </c>
      <c r="F50" s="1">
        <v>17780</v>
      </c>
    </row>
    <row r="51" spans="1:6" x14ac:dyDescent="0.35">
      <c r="A51" s="1"/>
      <c r="B51" s="1" t="s">
        <v>35</v>
      </c>
      <c r="C51" s="1"/>
      <c r="D51" s="1"/>
      <c r="E51" s="1"/>
      <c r="F51" s="1"/>
    </row>
    <row r="52" spans="1:6" x14ac:dyDescent="0.35">
      <c r="A52" s="1"/>
      <c r="B52" s="1" t="s">
        <v>1</v>
      </c>
      <c r="C52" s="1" t="s">
        <v>2</v>
      </c>
      <c r="D52" s="1" t="s">
        <v>3</v>
      </c>
      <c r="E52" s="1" t="s">
        <v>4</v>
      </c>
      <c r="F52" s="1" t="s">
        <v>5</v>
      </c>
    </row>
    <row r="53" spans="1:6" x14ac:dyDescent="0.35">
      <c r="A53" s="1" t="s">
        <v>6</v>
      </c>
      <c r="B53" s="1" t="s">
        <v>7</v>
      </c>
      <c r="C53" s="1" t="s">
        <v>7</v>
      </c>
      <c r="D53" s="1" t="s">
        <v>7</v>
      </c>
      <c r="E53" s="1" t="s">
        <v>7</v>
      </c>
      <c r="F53" s="1" t="s">
        <v>7</v>
      </c>
    </row>
    <row r="54" spans="1:6" x14ac:dyDescent="0.35">
      <c r="A54" s="1" t="s">
        <v>8</v>
      </c>
      <c r="B54" s="1">
        <v>32890</v>
      </c>
      <c r="C54" s="1">
        <v>59370</v>
      </c>
      <c r="D54" s="1">
        <v>26190</v>
      </c>
      <c r="E54" s="1">
        <v>199200</v>
      </c>
      <c r="F54" s="1">
        <v>40480</v>
      </c>
    </row>
    <row r="55" spans="1:6" x14ac:dyDescent="0.35">
      <c r="A55" s="1" t="s">
        <v>9</v>
      </c>
      <c r="B55" s="1">
        <v>158</v>
      </c>
      <c r="C55" s="1">
        <v>372</v>
      </c>
      <c r="D55" s="1">
        <v>165</v>
      </c>
      <c r="E55" s="1">
        <v>1482</v>
      </c>
      <c r="F55" s="1">
        <v>208</v>
      </c>
    </row>
    <row r="56" spans="1:6" x14ac:dyDescent="0.35">
      <c r="A56" s="1" t="s">
        <v>10</v>
      </c>
      <c r="B56" s="1">
        <v>0.47889999999999999</v>
      </c>
      <c r="C56" s="1">
        <v>0.62629999999999997</v>
      </c>
      <c r="D56" s="1">
        <v>0.62919999999999998</v>
      </c>
      <c r="E56" s="1">
        <v>0.74399999999999999</v>
      </c>
      <c r="F56" s="1">
        <v>0.51270000000000004</v>
      </c>
    </row>
    <row r="57" spans="1:6" x14ac:dyDescent="0.35">
      <c r="A57" s="1" t="s">
        <v>36</v>
      </c>
      <c r="B57" s="1">
        <v>32660</v>
      </c>
      <c r="C57" s="1">
        <v>58970</v>
      </c>
      <c r="D57" s="1">
        <v>25980</v>
      </c>
      <c r="E57" s="1">
        <v>197200</v>
      </c>
      <c r="F57" s="1">
        <v>40190</v>
      </c>
    </row>
    <row r="58" spans="1:6" x14ac:dyDescent="0.35">
      <c r="A58" s="1" t="s">
        <v>37</v>
      </c>
      <c r="B58" s="1">
        <v>33000</v>
      </c>
      <c r="C58" s="1">
        <v>59740</v>
      </c>
      <c r="D58" s="1">
        <v>26360</v>
      </c>
      <c r="E58" s="1">
        <v>200200</v>
      </c>
      <c r="F58" s="1">
        <v>40610</v>
      </c>
    </row>
    <row r="59" spans="1:6" x14ac:dyDescent="0.35">
      <c r="A59" s="1" t="s">
        <v>38</v>
      </c>
      <c r="B59" s="1">
        <v>32960</v>
      </c>
      <c r="C59" s="1">
        <v>59620</v>
      </c>
      <c r="D59" s="1">
        <v>26270</v>
      </c>
      <c r="E59" s="1">
        <v>200500</v>
      </c>
      <c r="F59" s="1">
        <v>40650</v>
      </c>
    </row>
    <row r="60" spans="1:6" x14ac:dyDescent="0.35">
      <c r="A60" s="1" t="s">
        <v>39</v>
      </c>
      <c r="B60" s="1">
        <v>32930</v>
      </c>
      <c r="C60" s="1">
        <v>59140</v>
      </c>
      <c r="D60" s="1">
        <v>26160</v>
      </c>
      <c r="E60" s="1">
        <v>198700</v>
      </c>
      <c r="F60" s="1">
        <v>40470</v>
      </c>
    </row>
    <row r="61" spans="1:6" x14ac:dyDescent="0.35">
      <c r="A61" s="1"/>
      <c r="B61" s="1" t="s">
        <v>40</v>
      </c>
      <c r="C61" s="1"/>
      <c r="D61" s="1"/>
      <c r="E61" s="1"/>
      <c r="F61" s="1"/>
    </row>
    <row r="62" spans="1:6" x14ac:dyDescent="0.35">
      <c r="A62" s="1"/>
      <c r="B62" s="1" t="s">
        <v>1</v>
      </c>
      <c r="C62" s="1" t="s">
        <v>2</v>
      </c>
      <c r="D62" s="1" t="s">
        <v>3</v>
      </c>
      <c r="E62" s="1" t="s">
        <v>4</v>
      </c>
      <c r="F62" s="1" t="s">
        <v>5</v>
      </c>
    </row>
    <row r="63" spans="1:6" x14ac:dyDescent="0.35">
      <c r="A63" s="1" t="s">
        <v>6</v>
      </c>
      <c r="B63" s="1" t="s">
        <v>7</v>
      </c>
      <c r="C63" s="1" t="s">
        <v>7</v>
      </c>
      <c r="D63" s="1" t="s">
        <v>7</v>
      </c>
      <c r="E63" s="1" t="s">
        <v>7</v>
      </c>
      <c r="F63" s="1" t="s">
        <v>7</v>
      </c>
    </row>
    <row r="64" spans="1:6" x14ac:dyDescent="0.35">
      <c r="A64" s="1" t="s">
        <v>8</v>
      </c>
      <c r="B64" s="1">
        <v>7.3019999999999996</v>
      </c>
      <c r="C64" s="1">
        <v>35.450000000000003</v>
      </c>
      <c r="D64" s="1">
        <v>18.5</v>
      </c>
      <c r="E64" s="1">
        <v>113.2</v>
      </c>
      <c r="F64" s="1">
        <v>34.5</v>
      </c>
    </row>
    <row r="65" spans="1:6" x14ac:dyDescent="0.35">
      <c r="A65" s="1" t="s">
        <v>9</v>
      </c>
      <c r="B65" s="1">
        <v>11.65</v>
      </c>
      <c r="C65" s="1">
        <v>15.45</v>
      </c>
      <c r="D65" s="1">
        <v>7.77</v>
      </c>
      <c r="E65" s="1">
        <v>57.9</v>
      </c>
      <c r="F65" s="1">
        <v>11.99</v>
      </c>
    </row>
    <row r="66" spans="1:6" x14ac:dyDescent="0.35">
      <c r="A66" s="1" t="s">
        <v>10</v>
      </c>
      <c r="B66" s="1">
        <v>159.6</v>
      </c>
      <c r="C66" s="1">
        <v>43.6</v>
      </c>
      <c r="D66" s="1">
        <v>42</v>
      </c>
      <c r="E66" s="1">
        <v>51.19</v>
      </c>
      <c r="F66" s="1">
        <v>34.75</v>
      </c>
    </row>
    <row r="67" spans="1:6" x14ac:dyDescent="0.35">
      <c r="A67" s="1" t="s">
        <v>41</v>
      </c>
      <c r="B67" s="1">
        <v>21.93</v>
      </c>
      <c r="C67" s="1">
        <v>56.6</v>
      </c>
      <c r="D67" s="1">
        <v>28.32</v>
      </c>
      <c r="E67" s="1">
        <v>186.1</v>
      </c>
      <c r="F67" s="1">
        <v>48.97</v>
      </c>
    </row>
    <row r="68" spans="1:6" x14ac:dyDescent="0.35">
      <c r="A68" s="1" t="s">
        <v>42</v>
      </c>
      <c r="B68" s="1">
        <v>11.37</v>
      </c>
      <c r="C68" s="1">
        <v>37.32</v>
      </c>
      <c r="D68" s="1">
        <v>21.16</v>
      </c>
      <c r="E68" s="1">
        <v>131.9</v>
      </c>
      <c r="F68" s="1">
        <v>39.619999999999997</v>
      </c>
    </row>
    <row r="69" spans="1:6" x14ac:dyDescent="0.35">
      <c r="A69" s="1" t="s">
        <v>43</v>
      </c>
      <c r="B69" s="1">
        <v>-1.091</v>
      </c>
      <c r="C69" s="1">
        <v>24.2</v>
      </c>
      <c r="D69" s="1">
        <v>12.28</v>
      </c>
      <c r="E69" s="1">
        <v>77.72</v>
      </c>
      <c r="F69" s="1">
        <v>23.27</v>
      </c>
    </row>
    <row r="70" spans="1:6" x14ac:dyDescent="0.35">
      <c r="A70" s="1" t="s">
        <v>44</v>
      </c>
      <c r="B70" s="1">
        <v>-3.0049999999999999</v>
      </c>
      <c r="C70" s="1">
        <v>23.66</v>
      </c>
      <c r="D70" s="1">
        <v>12.26</v>
      </c>
      <c r="E70" s="1">
        <v>57.07</v>
      </c>
      <c r="F70" s="1">
        <v>26.15</v>
      </c>
    </row>
    <row r="71" spans="1:6" x14ac:dyDescent="0.35">
      <c r="A71" s="1"/>
      <c r="B71" s="1" t="s">
        <v>45</v>
      </c>
      <c r="C71" s="1"/>
      <c r="D71" s="1"/>
      <c r="E71" s="1"/>
      <c r="F71" s="1"/>
    </row>
    <row r="72" spans="1:6" x14ac:dyDescent="0.35">
      <c r="A72" s="1"/>
      <c r="B72" s="1" t="s">
        <v>1</v>
      </c>
      <c r="C72" s="1" t="s">
        <v>2</v>
      </c>
      <c r="D72" s="1" t="s">
        <v>3</v>
      </c>
      <c r="E72" s="1" t="s">
        <v>4</v>
      </c>
      <c r="F72" s="1" t="s">
        <v>5</v>
      </c>
    </row>
    <row r="73" spans="1:6" x14ac:dyDescent="0.35">
      <c r="A73" s="1" t="s">
        <v>6</v>
      </c>
      <c r="B73" s="1" t="s">
        <v>7</v>
      </c>
      <c r="C73" s="1" t="s">
        <v>7</v>
      </c>
      <c r="D73" s="1" t="s">
        <v>7</v>
      </c>
      <c r="E73" s="1" t="s">
        <v>7</v>
      </c>
      <c r="F73" s="1" t="s">
        <v>7</v>
      </c>
    </row>
    <row r="74" spans="1:6" x14ac:dyDescent="0.35">
      <c r="A74" s="1" t="s">
        <v>8</v>
      </c>
      <c r="B74" s="1">
        <v>19280</v>
      </c>
      <c r="C74" s="1">
        <v>34520</v>
      </c>
      <c r="D74" s="1">
        <v>15870</v>
      </c>
      <c r="E74" s="1">
        <v>119500</v>
      </c>
      <c r="F74" s="1">
        <v>4497</v>
      </c>
    </row>
    <row r="75" spans="1:6" x14ac:dyDescent="0.35">
      <c r="A75" s="1" t="s">
        <v>9</v>
      </c>
      <c r="B75" s="1">
        <v>47</v>
      </c>
      <c r="C75" s="1">
        <v>156</v>
      </c>
      <c r="D75" s="1">
        <v>83</v>
      </c>
      <c r="E75" s="1">
        <v>485</v>
      </c>
      <c r="F75" s="1">
        <v>33</v>
      </c>
    </row>
    <row r="76" spans="1:6" x14ac:dyDescent="0.35">
      <c r="A76" s="1" t="s">
        <v>10</v>
      </c>
      <c r="B76" s="1">
        <v>0.2445</v>
      </c>
      <c r="C76" s="1">
        <v>0.45240000000000002</v>
      </c>
      <c r="D76" s="1">
        <v>0.5202</v>
      </c>
      <c r="E76" s="1">
        <v>0.40560000000000002</v>
      </c>
      <c r="F76" s="1">
        <v>0.72450000000000003</v>
      </c>
    </row>
    <row r="77" spans="1:6" x14ac:dyDescent="0.35">
      <c r="A77" s="1" t="s">
        <v>46</v>
      </c>
      <c r="B77" s="1">
        <v>19300</v>
      </c>
      <c r="C77" s="1">
        <v>34680</v>
      </c>
      <c r="D77" s="1">
        <v>15970</v>
      </c>
      <c r="E77" s="1">
        <v>119900</v>
      </c>
      <c r="F77" s="1">
        <v>4535</v>
      </c>
    </row>
    <row r="78" spans="1:6" x14ac:dyDescent="0.35">
      <c r="A78" s="1" t="s">
        <v>47</v>
      </c>
      <c r="B78" s="1">
        <v>19340</v>
      </c>
      <c r="C78" s="1">
        <v>34610</v>
      </c>
      <c r="D78" s="1">
        <v>15910</v>
      </c>
      <c r="E78" s="1">
        <v>119600</v>
      </c>
      <c r="F78" s="1">
        <v>4512</v>
      </c>
    </row>
    <row r="79" spans="1:6" x14ac:dyDescent="0.35">
      <c r="A79" s="1" t="s">
        <v>48</v>
      </c>
      <c r="B79" s="1">
        <v>19260</v>
      </c>
      <c r="C79" s="1">
        <v>34330</v>
      </c>
      <c r="D79" s="1">
        <v>15780</v>
      </c>
      <c r="E79" s="1">
        <v>118800</v>
      </c>
      <c r="F79" s="1">
        <v>4477</v>
      </c>
    </row>
    <row r="80" spans="1:6" x14ac:dyDescent="0.35">
      <c r="A80" s="1" t="s">
        <v>49</v>
      </c>
      <c r="B80" s="1">
        <v>19240</v>
      </c>
      <c r="C80" s="1">
        <v>34470</v>
      </c>
      <c r="D80" s="1">
        <v>15820</v>
      </c>
      <c r="E80" s="1">
        <v>119600</v>
      </c>
      <c r="F80" s="1">
        <v>4464</v>
      </c>
    </row>
    <row r="81" spans="1:6" x14ac:dyDescent="0.35">
      <c r="A81" s="1"/>
      <c r="B81" s="1" t="s">
        <v>50</v>
      </c>
      <c r="C81" s="1"/>
      <c r="D81" s="1"/>
      <c r="E81" s="1"/>
      <c r="F81" s="1"/>
    </row>
    <row r="82" spans="1:6" x14ac:dyDescent="0.35">
      <c r="A82" s="1"/>
      <c r="B82" s="1" t="s">
        <v>1</v>
      </c>
      <c r="C82" s="1" t="s">
        <v>2</v>
      </c>
      <c r="D82" s="1" t="s">
        <v>3</v>
      </c>
      <c r="E82" s="1" t="s">
        <v>4</v>
      </c>
      <c r="F82" s="1" t="s">
        <v>5</v>
      </c>
    </row>
    <row r="83" spans="1:6" x14ac:dyDescent="0.35">
      <c r="A83" s="1" t="s">
        <v>6</v>
      </c>
      <c r="B83" s="1" t="s">
        <v>7</v>
      </c>
      <c r="C83" s="1" t="s">
        <v>7</v>
      </c>
      <c r="D83" s="1" t="s">
        <v>7</v>
      </c>
      <c r="E83" s="1" t="s">
        <v>7</v>
      </c>
      <c r="F83" s="1" t="s">
        <v>7</v>
      </c>
    </row>
    <row r="84" spans="1:6" x14ac:dyDescent="0.35">
      <c r="A84" s="1" t="s">
        <v>8</v>
      </c>
      <c r="B84" s="1">
        <v>33360</v>
      </c>
      <c r="C84" s="1">
        <v>60110</v>
      </c>
      <c r="D84" s="1">
        <v>28880</v>
      </c>
      <c r="E84" s="1">
        <v>219300</v>
      </c>
      <c r="F84" s="1">
        <v>27180</v>
      </c>
    </row>
    <row r="85" spans="1:6" x14ac:dyDescent="0.35">
      <c r="A85" s="1" t="s">
        <v>9</v>
      </c>
      <c r="B85" s="1">
        <v>337</v>
      </c>
      <c r="C85" s="1">
        <v>717</v>
      </c>
      <c r="D85" s="1">
        <v>331</v>
      </c>
      <c r="E85" s="1">
        <v>3009</v>
      </c>
      <c r="F85" s="1">
        <v>272</v>
      </c>
    </row>
    <row r="86" spans="1:6" x14ac:dyDescent="0.35">
      <c r="A86" s="1" t="s">
        <v>10</v>
      </c>
      <c r="B86" s="1">
        <v>1.01</v>
      </c>
      <c r="C86" s="1">
        <v>1.1919999999999999</v>
      </c>
      <c r="D86" s="1">
        <v>1.145</v>
      </c>
      <c r="E86" s="1">
        <v>1.3720000000000001</v>
      </c>
      <c r="F86" s="1">
        <v>1.002</v>
      </c>
    </row>
    <row r="87" spans="1:6" x14ac:dyDescent="0.35">
      <c r="A87" s="1" t="s">
        <v>51</v>
      </c>
      <c r="B87" s="1">
        <v>33120</v>
      </c>
      <c r="C87" s="1">
        <v>59580</v>
      </c>
      <c r="D87" s="1">
        <v>28660</v>
      </c>
      <c r="E87" s="1">
        <v>216400</v>
      </c>
      <c r="F87" s="1">
        <v>26970</v>
      </c>
    </row>
    <row r="88" spans="1:6" x14ac:dyDescent="0.35">
      <c r="A88" s="1" t="s">
        <v>52</v>
      </c>
      <c r="B88" s="1">
        <v>33730</v>
      </c>
      <c r="C88" s="1">
        <v>60910</v>
      </c>
      <c r="D88" s="1">
        <v>29210</v>
      </c>
      <c r="E88" s="1">
        <v>222600</v>
      </c>
      <c r="F88" s="1">
        <v>27500</v>
      </c>
    </row>
    <row r="89" spans="1:6" x14ac:dyDescent="0.35">
      <c r="A89" s="1" t="s">
        <v>53</v>
      </c>
      <c r="B89" s="1">
        <v>33560</v>
      </c>
      <c r="C89" s="1">
        <v>60510</v>
      </c>
      <c r="D89" s="1">
        <v>29120</v>
      </c>
      <c r="E89" s="1">
        <v>221100</v>
      </c>
      <c r="F89" s="1">
        <v>27330</v>
      </c>
    </row>
    <row r="90" spans="1:6" x14ac:dyDescent="0.35">
      <c r="A90" s="1" t="s">
        <v>54</v>
      </c>
      <c r="B90" s="1">
        <v>33030</v>
      </c>
      <c r="C90" s="1">
        <v>59430</v>
      </c>
      <c r="D90" s="1">
        <v>28550</v>
      </c>
      <c r="E90" s="1">
        <v>217100</v>
      </c>
      <c r="F90" s="1">
        <v>26950</v>
      </c>
    </row>
  </sheetData>
  <mergeCells count="1">
    <mergeCell ref="J3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CNRS-IMN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BRARD</dc:creator>
  <cp:lastModifiedBy>Alexandre MERIEAU</cp:lastModifiedBy>
  <dcterms:created xsi:type="dcterms:W3CDTF">2023-02-14T15:38:18Z</dcterms:created>
  <dcterms:modified xsi:type="dcterms:W3CDTF">2024-04-19T09:21:48Z</dcterms:modified>
</cp:coreProperties>
</file>