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col\Dropbox\nicole\NMT_position\Manuscripts\REE_db_Raman\R1\"/>
    </mc:Choice>
  </mc:AlternateContent>
  <xr:revisionPtr revIDLastSave="0" documentId="13_ncr:1_{85A47974-5BEC-42EC-A97B-09339F55AB76}" xr6:coauthVersionLast="47" xr6:coauthVersionMax="47" xr10:uidLastSave="{00000000-0000-0000-0000-000000000000}"/>
  <bookViews>
    <workbookView xWindow="28680" yWindow="-120" windowWidth="29040" windowHeight="15720" activeTab="6" xr2:uid="{EEA3B6C2-7830-4DA9-92F4-5DDE8DCC7CED}"/>
  </bookViews>
  <sheets>
    <sheet name="Oxides A-type" sheetId="1" r:id="rId1"/>
    <sheet name="Oxides B-type" sheetId="2" r:id="rId2"/>
    <sheet name="Oxides C-type" sheetId="3" r:id="rId3"/>
    <sheet name="Hydroxides" sheetId="7" r:id="rId4"/>
    <sheet name="Xenotime" sheetId="4" r:id="rId5"/>
    <sheet name="Monazite" sheetId="5" r:id="rId6"/>
    <sheet name="Rhapdophane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5" l="1"/>
  <c r="G51" i="5"/>
  <c r="G30" i="5"/>
  <c r="G29" i="5"/>
  <c r="G28" i="5"/>
  <c r="G27" i="5"/>
  <c r="G26" i="5"/>
  <c r="G25" i="5"/>
  <c r="G24" i="5"/>
  <c r="G23" i="5"/>
  <c r="G22" i="5"/>
  <c r="G42" i="4" l="1"/>
  <c r="G41" i="4"/>
  <c r="G40" i="4"/>
  <c r="G39" i="4"/>
  <c r="G38" i="4"/>
  <c r="G37" i="4"/>
  <c r="G36" i="4"/>
  <c r="G35" i="4"/>
  <c r="G34" i="4"/>
  <c r="G75" i="4"/>
  <c r="G73" i="4"/>
</calcChain>
</file>

<file path=xl/sharedStrings.xml><?xml version="1.0" encoding="utf-8"?>
<sst xmlns="http://schemas.openxmlformats.org/spreadsheetml/2006/main" count="1302" uniqueCount="306">
  <si>
    <t>v2Eg</t>
  </si>
  <si>
    <t>V2A1</t>
  </si>
  <si>
    <t>v1Ag</t>
  </si>
  <si>
    <t>v1Eg</t>
  </si>
  <si>
    <t>v4</t>
  </si>
  <si>
    <t>v2</t>
  </si>
  <si>
    <t>v1</t>
  </si>
  <si>
    <t>v3</t>
  </si>
  <si>
    <t>Solid</t>
  </si>
  <si>
    <t>Eg</t>
  </si>
  <si>
    <t>A2g</t>
  </si>
  <si>
    <t>A1g</t>
  </si>
  <si>
    <t>La2O3</t>
  </si>
  <si>
    <t>hexagonal</t>
  </si>
  <si>
    <t>514.5, 633</t>
  </si>
  <si>
    <t>476.5, 488. 514.5</t>
  </si>
  <si>
    <t>cacluated</t>
  </si>
  <si>
    <t>647.1, 514.5, 488</t>
  </si>
  <si>
    <t>Pr2O3</t>
  </si>
  <si>
    <t>530.8, 520.8, 514.5, 496.5, 476.5, 457.9</t>
  </si>
  <si>
    <t>Nd2O3</t>
  </si>
  <si>
    <t>514.5, 488, 457.9, 454.5</t>
  </si>
  <si>
    <t>Peak assingment</t>
  </si>
  <si>
    <t>Ref -1</t>
  </si>
  <si>
    <t>Ref -2</t>
  </si>
  <si>
    <t>Crystal system</t>
  </si>
  <si>
    <t>Reference</t>
  </si>
  <si>
    <t>Laser (nm)</t>
  </si>
  <si>
    <t>Grating (gr/mm)</t>
  </si>
  <si>
    <t>(*)</t>
  </si>
  <si>
    <t>Denning and Ross (1972)</t>
  </si>
  <si>
    <t>This study</t>
  </si>
  <si>
    <t>Hoang et al. (2003)</t>
  </si>
  <si>
    <t>Scheithauer et al. (1998)</t>
  </si>
  <si>
    <t>Boldish and White (1979)</t>
  </si>
  <si>
    <t>Zarembowitch et al. (1979)</t>
  </si>
  <si>
    <t>Ag1</t>
  </si>
  <si>
    <t>Bg1</t>
  </si>
  <si>
    <t>Ag2</t>
  </si>
  <si>
    <t>Bg2</t>
  </si>
  <si>
    <t>Ag3</t>
  </si>
  <si>
    <t>Ag4</t>
  </si>
  <si>
    <t>Ag5</t>
  </si>
  <si>
    <t>Ag6</t>
  </si>
  <si>
    <t>Ag7</t>
  </si>
  <si>
    <t>Bg3</t>
  </si>
  <si>
    <t>Ag8</t>
  </si>
  <si>
    <t>Bg4</t>
  </si>
  <si>
    <t>Bg5</t>
  </si>
  <si>
    <t>Ag9</t>
  </si>
  <si>
    <t>Ag10</t>
  </si>
  <si>
    <t>Ag11</t>
  </si>
  <si>
    <t>monoclinic</t>
  </si>
  <si>
    <t>Eu2O3</t>
  </si>
  <si>
    <t>Gd2O3</t>
  </si>
  <si>
    <t>Sc2O3</t>
  </si>
  <si>
    <t>Sm2O3</t>
  </si>
  <si>
    <t>IR 7-fold(*)</t>
  </si>
  <si>
    <t>IR ionic radii from Shannon (1967)</t>
  </si>
  <si>
    <t>IR 6-fold</t>
  </si>
  <si>
    <t>IR 7-fold</t>
  </si>
  <si>
    <t>Candela et al. (2022)</t>
  </si>
  <si>
    <t>Cui et al. (2015)</t>
  </si>
  <si>
    <t>Liu et al. (2009)</t>
  </si>
  <si>
    <t>Fg</t>
  </si>
  <si>
    <t>Fg+Ag</t>
  </si>
  <si>
    <t>Fg+Eg</t>
  </si>
  <si>
    <t>Ag</t>
  </si>
  <si>
    <t>Eg+Fg</t>
  </si>
  <si>
    <t>457.9, 488, 514.5</t>
  </si>
  <si>
    <t>514.5, 501.7, 488, 457.9</t>
  </si>
  <si>
    <t>Tb2O3</t>
  </si>
  <si>
    <t>Dy2O3</t>
  </si>
  <si>
    <t>Fu et al. 2012</t>
  </si>
  <si>
    <t>Ho2O3</t>
  </si>
  <si>
    <t>Y2O3</t>
  </si>
  <si>
    <t>647.1; 568.2</t>
  </si>
  <si>
    <t>Er2O3</t>
  </si>
  <si>
    <t>Tm2O3</t>
  </si>
  <si>
    <t>Yb2O3</t>
  </si>
  <si>
    <t>Lu2O3</t>
  </si>
  <si>
    <t>calculated</t>
  </si>
  <si>
    <t>Dy.75Tm0.25</t>
  </si>
  <si>
    <t>Dy0.5Tm0.5</t>
  </si>
  <si>
    <t>Dy0.25Tm0.75</t>
  </si>
  <si>
    <t>Dy0.02Y0.98</t>
  </si>
  <si>
    <t>Dy0.05Y0.94</t>
  </si>
  <si>
    <t>Dy0.1Y0.9</t>
  </si>
  <si>
    <t>Dy0.2Y0.8</t>
  </si>
  <si>
    <t>Dy0.5Y0.5</t>
  </si>
  <si>
    <t>Ho0.02Y0.98</t>
  </si>
  <si>
    <t>Ho0.05Y0.94</t>
  </si>
  <si>
    <t>Ho0.1Y0.9</t>
  </si>
  <si>
    <t>Ho0.2Y0.8</t>
  </si>
  <si>
    <t>Ho0.5Y0.5</t>
  </si>
  <si>
    <t>Peak assignment1</t>
  </si>
  <si>
    <t>Peak assignment2</t>
  </si>
  <si>
    <t>Peak assignment3</t>
  </si>
  <si>
    <t>Peak assignment4</t>
  </si>
  <si>
    <t>Peak assignment5</t>
  </si>
  <si>
    <t>Ref -3</t>
  </si>
  <si>
    <t>Ref -4</t>
  </si>
  <si>
    <t>Ref -5</t>
  </si>
  <si>
    <t>Abrashev et al. (2014)</t>
  </si>
  <si>
    <t>Tucker et al. (1984)</t>
  </si>
  <si>
    <t>Panitz et al. (2000)</t>
  </si>
  <si>
    <t>Fu et al. (2012)</t>
  </si>
  <si>
    <t>Repelin et al. (1995)</t>
  </si>
  <si>
    <t>Schaack and Koningstein (1970)</t>
  </si>
  <si>
    <t>Gouteron et al. (1981)</t>
  </si>
  <si>
    <t>Laversenne et al. (2001)</t>
  </si>
  <si>
    <t>Cui and Hope (2015)</t>
  </si>
  <si>
    <t>Grover et al. (2008)</t>
  </si>
  <si>
    <t>Todorov et al. (2013)</t>
  </si>
  <si>
    <t>Kaminskii et al. (2005)</t>
  </si>
  <si>
    <t>E2g</t>
  </si>
  <si>
    <t>E1g</t>
  </si>
  <si>
    <t>vOH</t>
  </si>
  <si>
    <t>E2g(T)</t>
  </si>
  <si>
    <t>La(OH)3</t>
  </si>
  <si>
    <t>Pr(OH)3</t>
  </si>
  <si>
    <t>Nd(OH)3</t>
  </si>
  <si>
    <t>Sm(OH)3</t>
  </si>
  <si>
    <t>Eu(OH)3</t>
  </si>
  <si>
    <t>Gd(OH)3</t>
  </si>
  <si>
    <t>Tb(OH)3</t>
  </si>
  <si>
    <t>Dy(OH)3</t>
  </si>
  <si>
    <t>Y(OH)3</t>
  </si>
  <si>
    <t>Liu et al. (2013)</t>
  </si>
  <si>
    <t>Sanivarapu et al. (2018)</t>
  </si>
  <si>
    <t>Arunachalam et al. (2018)</t>
  </si>
  <si>
    <t>Eg(1)</t>
  </si>
  <si>
    <t>B1g(1)</t>
  </si>
  <si>
    <t>Eg(2)</t>
  </si>
  <si>
    <t>Eg(3)</t>
  </si>
  <si>
    <t>B1g(2)</t>
  </si>
  <si>
    <t>B2g</t>
  </si>
  <si>
    <t>A1g(1)</t>
  </si>
  <si>
    <t>Eg(4)</t>
  </si>
  <si>
    <t>B1g(3)</t>
  </si>
  <si>
    <t>A1g(2)</t>
  </si>
  <si>
    <t>Eg(5)</t>
  </si>
  <si>
    <t>B1g(4)</t>
  </si>
  <si>
    <t>d(OH)</t>
  </si>
  <si>
    <t>v1CO2</t>
  </si>
  <si>
    <t>dH2O</t>
  </si>
  <si>
    <t>v3CO2</t>
  </si>
  <si>
    <t>v(OH)</t>
  </si>
  <si>
    <t>v1H2O</t>
  </si>
  <si>
    <t>v3H2O</t>
  </si>
  <si>
    <t>Eg(R)</t>
  </si>
  <si>
    <t>B1g</t>
  </si>
  <si>
    <t>Eg(B1g)</t>
  </si>
  <si>
    <t>lattice</t>
  </si>
  <si>
    <t>B1g(T)</t>
  </si>
  <si>
    <t>Eg(T)</t>
  </si>
  <si>
    <t>TbPO4</t>
  </si>
  <si>
    <t>514, 647</t>
  </si>
  <si>
    <t>DyPO4</t>
  </si>
  <si>
    <t>theoretical</t>
  </si>
  <si>
    <t>HoPO4</t>
  </si>
  <si>
    <t>YPO4</t>
  </si>
  <si>
    <t>YPO4 theory</t>
  </si>
  <si>
    <t>514, 568</t>
  </si>
  <si>
    <t>YPO4 measured</t>
  </si>
  <si>
    <t>ErPO4</t>
  </si>
  <si>
    <t>532, 785</t>
  </si>
  <si>
    <t>Becker et al. 1985</t>
  </si>
  <si>
    <t>TmPO4</t>
  </si>
  <si>
    <t>YbPO4</t>
  </si>
  <si>
    <t>-</t>
  </si>
  <si>
    <t>LuPO4</t>
  </si>
  <si>
    <t>ScPO4 theory</t>
  </si>
  <si>
    <t>ScPO4 measured</t>
  </si>
  <si>
    <t>ScPO4</t>
  </si>
  <si>
    <t>244a</t>
  </si>
  <si>
    <t>234a</t>
  </si>
  <si>
    <t>Gd60Dy40PO4</t>
  </si>
  <si>
    <t>Gd50Dy50PO4</t>
  </si>
  <si>
    <t>Gd40Dy60PO4</t>
  </si>
  <si>
    <t>Er0.88Yb0.22PO4</t>
  </si>
  <si>
    <t>Er0.75Yb0.25PO4</t>
  </si>
  <si>
    <t>Er0.62Yb0.38PO4</t>
  </si>
  <si>
    <t>Er0.47Yb0.53PO4</t>
  </si>
  <si>
    <t>Er0.35Yb0.65PO4</t>
  </si>
  <si>
    <t>Er0.22Yb0.78PO4</t>
  </si>
  <si>
    <t>Y0.61Ca0.11Dy0.04Th0.04Yb0.03Er0.03Zr0.03Gd0.02U0.02Fe0.02Sm0.01Ho0.01Tm0.01Nd0.01Tb0.01</t>
  </si>
  <si>
    <t>Y0.72Dy0.05U0.04Yb0.04Er0.03Zr0.03Th0.03Gd0.02Sm0.01Ho0.01Nd0.01Lu0.01Tb0.01Tm0.01</t>
  </si>
  <si>
    <t>Y0.74Dy0.05Yb0.04Er0.04Zr0.03Gd0.02U0.02Th0.01Sm0.01Ho0.01Tm0.01Tb0.01Lu0.01Nd0.01</t>
  </si>
  <si>
    <t>Y0.79Dy0.05Er0.04Yb0.01Gd0.03Sm0.01Ho0.01Tm0.01Lu0.01U0.01Nd0.01Tb0.01</t>
  </si>
  <si>
    <t>Y0.74Dy0.09Gd0.06Er0.04Yb0.02Ho0.01Tb0.01Sm0.01Eu0.01</t>
  </si>
  <si>
    <t>Origlieri 2021/RRUFF</t>
  </si>
  <si>
    <t>Y0.85Dy0.11Yb0.04</t>
  </si>
  <si>
    <t>Obodda 2021/RUFF</t>
  </si>
  <si>
    <t xml:space="preserve">Y0.53Dy0.47PO4 </t>
  </si>
  <si>
    <t xml:space="preserve">Y0.49Er0.50PO4 </t>
  </si>
  <si>
    <t>GdPO4</t>
  </si>
  <si>
    <t>tetragonal</t>
  </si>
  <si>
    <t>Peak assignment6</t>
  </si>
  <si>
    <t>Ref -6</t>
  </si>
  <si>
    <t>Clavier et al. (2018)</t>
  </si>
  <si>
    <t>Begun et al. (1982)</t>
  </si>
  <si>
    <t>Bg(T)</t>
  </si>
  <si>
    <t>Ag(T)</t>
  </si>
  <si>
    <t>Bg(R)</t>
  </si>
  <si>
    <t>Ag(R)</t>
  </si>
  <si>
    <t>Ag®</t>
  </si>
  <si>
    <t>Bg(ν2)</t>
  </si>
  <si>
    <t>Ag(ν2)</t>
  </si>
  <si>
    <t>Ag(ν4)</t>
  </si>
  <si>
    <t>Bg(ν4)</t>
  </si>
  <si>
    <t>Bg(ν1)</t>
  </si>
  <si>
    <t>Ag(ν1)</t>
  </si>
  <si>
    <t>Ag(ν3)</t>
  </si>
  <si>
    <t>Bg(ν3)</t>
  </si>
  <si>
    <t>LaPO4-theoretical</t>
  </si>
  <si>
    <t>CePO4-theoretical</t>
  </si>
  <si>
    <t>PrPO4-theoretical</t>
  </si>
  <si>
    <t>LaPO4-measured</t>
  </si>
  <si>
    <t>CePO4-measured</t>
  </si>
  <si>
    <t>PrPO4-measured</t>
  </si>
  <si>
    <t>Bg</t>
  </si>
  <si>
    <t>–</t>
  </si>
  <si>
    <t>Lattice</t>
  </si>
  <si>
    <t>m2</t>
  </si>
  <si>
    <t>m4</t>
  </si>
  <si>
    <t>m1</t>
  </si>
  <si>
    <t>LaPO4</t>
  </si>
  <si>
    <t>CePO4</t>
  </si>
  <si>
    <t>PrPO4</t>
  </si>
  <si>
    <t>NdPO4</t>
  </si>
  <si>
    <t>SmPO4</t>
  </si>
  <si>
    <t>EuPO4</t>
  </si>
  <si>
    <t>532, 633</t>
  </si>
  <si>
    <t>La90Eu10PO4</t>
  </si>
  <si>
    <t>La80Eu20PO4</t>
  </si>
  <si>
    <t>La70Eu30PO4</t>
  </si>
  <si>
    <t>La60Eu40PO4</t>
  </si>
  <si>
    <t>La50Eu50PO4</t>
  </si>
  <si>
    <t>La40Eu60PO4</t>
  </si>
  <si>
    <t>La30Eu70PO4</t>
  </si>
  <si>
    <t>La20Eu80PO4</t>
  </si>
  <si>
    <t>La10Eu90PO4</t>
  </si>
  <si>
    <t>d(H2O)</t>
  </si>
  <si>
    <t>v(H2O)-1</t>
  </si>
  <si>
    <t>GdPO4-rhabdophane</t>
  </si>
  <si>
    <t>NdLaPO4-rhabdophane</t>
  </si>
  <si>
    <t>Zhukova et al. 2021</t>
  </si>
  <si>
    <t>LaPO4*0.667H2O</t>
  </si>
  <si>
    <t>CePO4*0.667H2O</t>
  </si>
  <si>
    <t>PrPO4*0.667H2O</t>
  </si>
  <si>
    <t>NdPO4*0.667H2O</t>
  </si>
  <si>
    <t>SmPO4*0.667H2O</t>
  </si>
  <si>
    <t>EuPO4*0.667H2O</t>
  </si>
  <si>
    <t>GdPO4*0.667H2O</t>
  </si>
  <si>
    <t>Eu10Ce90</t>
  </si>
  <si>
    <t>Eu50Ce50</t>
  </si>
  <si>
    <t>Eu75Ce50</t>
  </si>
  <si>
    <t>Eu90Ce10</t>
  </si>
  <si>
    <t>Nd10Ce90</t>
  </si>
  <si>
    <t>Nd25Ce75</t>
  </si>
  <si>
    <t>Nd50Ce50</t>
  </si>
  <si>
    <t>Nd75Ce25</t>
  </si>
  <si>
    <t>Nd90Ce10</t>
  </si>
  <si>
    <t>Pr25Ce75</t>
  </si>
  <si>
    <t>Pr50Ce50</t>
  </si>
  <si>
    <t>Pr75Ce25</t>
  </si>
  <si>
    <t>Pr90Ce10</t>
  </si>
  <si>
    <t>Gd10Ce90</t>
  </si>
  <si>
    <t>Gd25Ce75</t>
  </si>
  <si>
    <t>Gd50Ce50</t>
  </si>
  <si>
    <t>Gd90Ce10</t>
  </si>
  <si>
    <t>Tatsi et al. (2008)</t>
  </si>
  <si>
    <t>Musselman et al. (2018)</t>
  </si>
  <si>
    <t>Stavrou et al. (2008)</t>
  </si>
  <si>
    <t>Elliott et al. (1972)</t>
  </si>
  <si>
    <t>Griffith (1968)</t>
  </si>
  <si>
    <t>Giarola et al. (2011)</t>
  </si>
  <si>
    <t>Zhang et al. (2009)</t>
  </si>
  <si>
    <t>Lazarev et al. (1978)</t>
  </si>
  <si>
    <t>Strzelecki et al. (2022)</t>
  </si>
  <si>
    <t>Svecova et al. (2016)</t>
  </si>
  <si>
    <t>Silva et al. (2006)</t>
  </si>
  <si>
    <t>Errandonea et al. (2018)</t>
  </si>
  <si>
    <t>Begun et al. (1981)</t>
  </si>
  <si>
    <t>Geisler et al. (2016)</t>
  </si>
  <si>
    <t>Liu et al. (2022)</t>
  </si>
  <si>
    <t>IR 8-fold</t>
  </si>
  <si>
    <t>IR 9-fold</t>
  </si>
  <si>
    <t>Ce0.46La0.54</t>
  </si>
  <si>
    <t>Ce0.47Nd0.53</t>
  </si>
  <si>
    <t>Colomer et al. (2017)</t>
  </si>
  <si>
    <t>Uncertainty (cm-1)</t>
  </si>
  <si>
    <t>isometric</t>
  </si>
  <si>
    <t>Ag/Bg</t>
  </si>
  <si>
    <t>Bg/Ag</t>
  </si>
  <si>
    <t>Ag/Bg-v2</t>
  </si>
  <si>
    <t>Agv2</t>
  </si>
  <si>
    <t>Agv4</t>
  </si>
  <si>
    <t>Bgv4</t>
  </si>
  <si>
    <t>Ag/Bgv4</t>
  </si>
  <si>
    <t>Ag/Bgv3</t>
  </si>
  <si>
    <t>Ag/Bgv1</t>
  </si>
  <si>
    <t>Agv1</t>
  </si>
  <si>
    <t>Agv3</t>
  </si>
  <si>
    <t>Bgv3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</si>
</sst>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5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" fontId="0" fillId="0" borderId="0" xfId="0" applyNumberFormat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1" fontId="0" fillId="0" borderId="1" xfId="0" applyNumberFormat="1" applyBorder="1"/>
    <xf numFmtId="164" fontId="0" fillId="0" borderId="1" xfId="0" applyNumberFormat="1" applyBorder="1"/>
    <xf numFmtId="0" fontId="2" fillId="0" borderId="1" xfId="0" applyFont="1" applyBorder="1"/>
    <xf numFmtId="1" fontId="4" fillId="0" borderId="1" xfId="0" applyNumberFormat="1" applyFont="1" applyBorder="1"/>
    <xf numFmtId="165" fontId="0" fillId="0" borderId="1" xfId="0" applyNumberFormat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EFF0A-CC78-49AC-B52B-9FFBE83FC8B6}">
  <dimension ref="A1:Y22"/>
  <sheetViews>
    <sheetView zoomScale="124" zoomScaleNormal="130" workbookViewId="0">
      <selection activeCell="B6" sqref="B6"/>
    </sheetView>
  </sheetViews>
  <sheetFormatPr defaultRowHeight="14.5" x14ac:dyDescent="0.35"/>
  <cols>
    <col min="1" max="1" width="14.6328125" bestFit="1" customWidth="1"/>
    <col min="2" max="2" width="12.7265625" bestFit="1" customWidth="1"/>
    <col min="3" max="3" width="22.54296875" bestFit="1" customWidth="1"/>
    <col min="4" max="4" width="11.81640625" customWidth="1"/>
    <col min="5" max="5" width="13.7265625" bestFit="1" customWidth="1"/>
    <col min="6" max="6" width="16.1796875" bestFit="1" customWidth="1"/>
    <col min="7" max="7" width="10.90625" bestFit="1" customWidth="1"/>
    <col min="8" max="8" width="4.7265625" bestFit="1" customWidth="1"/>
    <col min="9" max="10" width="2.81640625" bestFit="1" customWidth="1"/>
    <col min="11" max="11" width="5" bestFit="1" customWidth="1"/>
    <col min="12" max="12" width="3.81640625" bestFit="1" customWidth="1"/>
    <col min="13" max="13" width="3.90625" bestFit="1" customWidth="1"/>
    <col min="14" max="16" width="3.81640625" bestFit="1" customWidth="1"/>
    <col min="17" max="17" width="4.08984375" bestFit="1" customWidth="1"/>
    <col min="18" max="19" width="4.7265625" bestFit="1" customWidth="1"/>
    <col min="20" max="23" width="3.81640625" bestFit="1" customWidth="1"/>
    <col min="24" max="25" width="4.81640625" bestFit="1" customWidth="1"/>
  </cols>
  <sheetData>
    <row r="1" spans="1:25" x14ac:dyDescent="0.35">
      <c r="A1" t="s">
        <v>22</v>
      </c>
      <c r="B1" t="s">
        <v>23</v>
      </c>
      <c r="C1" t="s">
        <v>30</v>
      </c>
      <c r="H1" t="s">
        <v>0</v>
      </c>
      <c r="K1" t="s">
        <v>1</v>
      </c>
      <c r="R1" t="s">
        <v>2</v>
      </c>
      <c r="S1" t="s">
        <v>3</v>
      </c>
    </row>
    <row r="2" spans="1:25" x14ac:dyDescent="0.35">
      <c r="A2" t="s">
        <v>22</v>
      </c>
      <c r="B2" t="s">
        <v>24</v>
      </c>
      <c r="C2" t="s">
        <v>34</v>
      </c>
      <c r="I2" s="11"/>
      <c r="J2" s="11"/>
      <c r="K2" s="11" t="s">
        <v>9</v>
      </c>
      <c r="L2" s="11"/>
      <c r="M2" s="11" t="s">
        <v>10</v>
      </c>
      <c r="N2" s="11"/>
      <c r="O2" s="11"/>
      <c r="P2" s="11"/>
      <c r="Q2" s="11"/>
      <c r="R2" s="11" t="s">
        <v>11</v>
      </c>
      <c r="S2" s="11" t="s">
        <v>9</v>
      </c>
    </row>
    <row r="3" spans="1:25" s="1" customFormat="1" x14ac:dyDescent="0.35">
      <c r="A3" s="4" t="s">
        <v>8</v>
      </c>
      <c r="B3" s="4" t="s">
        <v>25</v>
      </c>
      <c r="C3" s="4" t="s">
        <v>26</v>
      </c>
      <c r="D3" s="4" t="s">
        <v>27</v>
      </c>
      <c r="E3" s="4" t="s">
        <v>28</v>
      </c>
      <c r="F3" s="4" t="s">
        <v>292</v>
      </c>
      <c r="G3" s="4" t="s">
        <v>57</v>
      </c>
      <c r="H3" s="4"/>
      <c r="I3" s="4"/>
      <c r="J3" s="4"/>
      <c r="K3" s="5" t="s">
        <v>4</v>
      </c>
      <c r="L3" s="5"/>
      <c r="M3" s="5" t="s">
        <v>5</v>
      </c>
      <c r="N3" s="5"/>
      <c r="O3" s="5"/>
      <c r="P3" s="5"/>
      <c r="Q3" s="5"/>
      <c r="R3" s="5" t="s">
        <v>6</v>
      </c>
      <c r="S3" s="5" t="s">
        <v>7</v>
      </c>
      <c r="T3" s="4"/>
      <c r="U3" s="4"/>
      <c r="V3" s="4"/>
      <c r="W3" s="4"/>
      <c r="X3" s="4"/>
      <c r="Y3" s="4"/>
    </row>
    <row r="4" spans="1:25" x14ac:dyDescent="0.35">
      <c r="A4" s="5" t="s">
        <v>12</v>
      </c>
      <c r="B4" s="5" t="s">
        <v>13</v>
      </c>
      <c r="C4" s="5" t="s">
        <v>32</v>
      </c>
      <c r="D4" s="5" t="s">
        <v>14</v>
      </c>
      <c r="E4" s="5"/>
      <c r="F4" s="5">
        <v>2</v>
      </c>
      <c r="G4" s="7">
        <v>1.1000000000000001</v>
      </c>
      <c r="H4" s="5"/>
      <c r="I4" s="5"/>
      <c r="J4" s="5"/>
      <c r="K4" s="5">
        <v>105</v>
      </c>
      <c r="L4" s="5"/>
      <c r="M4" s="5">
        <v>192</v>
      </c>
      <c r="N4" s="5"/>
      <c r="O4" s="5"/>
      <c r="P4" s="5"/>
      <c r="Q4" s="5"/>
      <c r="R4" s="5">
        <v>406</v>
      </c>
      <c r="S4" s="5"/>
      <c r="T4" s="5"/>
      <c r="U4" s="5"/>
      <c r="V4" s="5"/>
      <c r="W4" s="5"/>
      <c r="X4" s="5"/>
      <c r="Y4" s="5"/>
    </row>
    <row r="5" spans="1:25" x14ac:dyDescent="0.35">
      <c r="A5" s="5" t="s">
        <v>12</v>
      </c>
      <c r="B5" s="5" t="s">
        <v>13</v>
      </c>
      <c r="C5" s="5" t="s">
        <v>33</v>
      </c>
      <c r="D5" s="5" t="s">
        <v>15</v>
      </c>
      <c r="E5" s="5"/>
      <c r="F5" s="5"/>
      <c r="G5" s="7">
        <v>1.1000000000000001</v>
      </c>
      <c r="H5" s="5"/>
      <c r="I5" s="5"/>
      <c r="J5" s="5"/>
      <c r="K5" s="5">
        <v>104</v>
      </c>
      <c r="L5" s="5"/>
      <c r="M5" s="5">
        <v>191</v>
      </c>
      <c r="N5" s="5"/>
      <c r="O5" s="5">
        <v>322</v>
      </c>
      <c r="P5" s="5"/>
      <c r="Q5" s="5"/>
      <c r="R5" s="5">
        <v>408</v>
      </c>
      <c r="S5" s="5"/>
      <c r="T5" s="5"/>
      <c r="U5" s="5"/>
      <c r="V5" s="5"/>
      <c r="W5" s="5">
        <v>935</v>
      </c>
      <c r="X5" s="5"/>
      <c r="Y5" s="5"/>
    </row>
    <row r="6" spans="1:25" x14ac:dyDescent="0.35">
      <c r="A6" s="5" t="s">
        <v>12</v>
      </c>
      <c r="B6" s="5" t="s">
        <v>13</v>
      </c>
      <c r="C6" s="5" t="s">
        <v>34</v>
      </c>
      <c r="D6" s="5">
        <v>524.5</v>
      </c>
      <c r="E6" s="5"/>
      <c r="F6" s="5"/>
      <c r="G6" s="7">
        <v>1.1000000000000001</v>
      </c>
      <c r="H6" s="5"/>
      <c r="I6" s="5"/>
      <c r="J6" s="5"/>
      <c r="K6" s="5">
        <v>107</v>
      </c>
      <c r="L6" s="5"/>
      <c r="M6" s="5">
        <v>195</v>
      </c>
      <c r="N6" s="5"/>
      <c r="O6" s="5"/>
      <c r="P6" s="5"/>
      <c r="Q6" s="5"/>
      <c r="R6" s="5">
        <v>410</v>
      </c>
      <c r="S6" s="5">
        <v>410</v>
      </c>
      <c r="T6" s="5"/>
      <c r="U6" s="5"/>
      <c r="V6" s="5"/>
      <c r="W6" s="5"/>
      <c r="X6" s="5"/>
      <c r="Y6" s="5"/>
    </row>
    <row r="7" spans="1:25" x14ac:dyDescent="0.35">
      <c r="A7" s="5" t="s">
        <v>12</v>
      </c>
      <c r="B7" s="5" t="s">
        <v>13</v>
      </c>
      <c r="C7" s="5" t="s">
        <v>30</v>
      </c>
      <c r="D7" s="5"/>
      <c r="E7" s="5"/>
      <c r="F7" s="5"/>
      <c r="G7" s="7">
        <v>1.1000000000000001</v>
      </c>
      <c r="H7" s="5">
        <v>74</v>
      </c>
      <c r="I7" s="5"/>
      <c r="J7" s="5"/>
      <c r="K7" s="5">
        <v>108</v>
      </c>
      <c r="L7" s="5"/>
      <c r="M7" s="5"/>
      <c r="N7" s="5"/>
      <c r="O7" s="5"/>
      <c r="P7" s="5"/>
      <c r="Q7" s="5"/>
      <c r="R7" s="5">
        <v>408</v>
      </c>
      <c r="S7" s="5">
        <v>444</v>
      </c>
      <c r="T7" s="5"/>
      <c r="U7" s="5"/>
      <c r="V7" s="5"/>
      <c r="W7" s="5"/>
      <c r="X7" s="5"/>
      <c r="Y7" s="5"/>
    </row>
    <row r="8" spans="1:25" x14ac:dyDescent="0.35">
      <c r="A8" s="5" t="s">
        <v>12</v>
      </c>
      <c r="B8" s="5" t="s">
        <v>13</v>
      </c>
      <c r="C8" s="5" t="s">
        <v>30</v>
      </c>
      <c r="D8" s="5" t="s">
        <v>16</v>
      </c>
      <c r="E8" s="5"/>
      <c r="F8" s="5"/>
      <c r="G8" s="7">
        <v>1.1000000000000001</v>
      </c>
      <c r="H8" s="5">
        <v>67</v>
      </c>
      <c r="I8" s="5"/>
      <c r="J8" s="5"/>
      <c r="K8" s="5">
        <v>117</v>
      </c>
      <c r="L8" s="5"/>
      <c r="M8" s="5"/>
      <c r="N8" s="5"/>
      <c r="O8" s="5"/>
      <c r="P8" s="5"/>
      <c r="Q8" s="5"/>
      <c r="R8" s="5">
        <v>401</v>
      </c>
      <c r="S8" s="5">
        <v>449</v>
      </c>
      <c r="T8" s="5"/>
      <c r="U8" s="5"/>
      <c r="V8" s="5"/>
      <c r="W8" s="5"/>
      <c r="X8" s="5"/>
      <c r="Y8" s="5"/>
    </row>
    <row r="9" spans="1:25" x14ac:dyDescent="0.35">
      <c r="A9" s="5" t="s">
        <v>12</v>
      </c>
      <c r="B9" s="5" t="s">
        <v>13</v>
      </c>
      <c r="C9" s="5" t="s">
        <v>35</v>
      </c>
      <c r="D9" s="5" t="s">
        <v>17</v>
      </c>
      <c r="E9" s="5"/>
      <c r="F9" s="5"/>
      <c r="G9" s="7">
        <v>1.1000000000000001</v>
      </c>
      <c r="H9" s="5"/>
      <c r="I9" s="5"/>
      <c r="J9" s="5"/>
      <c r="K9" s="5">
        <v>106</v>
      </c>
      <c r="L9" s="5"/>
      <c r="M9" s="5">
        <v>191</v>
      </c>
      <c r="N9" s="5"/>
      <c r="O9" s="5"/>
      <c r="P9" s="5"/>
      <c r="Q9" s="5">
        <v>400</v>
      </c>
      <c r="R9" s="5">
        <v>408</v>
      </c>
      <c r="S9" s="5"/>
      <c r="T9" s="5"/>
      <c r="U9" s="5"/>
      <c r="V9" s="5"/>
      <c r="W9" s="5"/>
      <c r="X9" s="5"/>
      <c r="Y9" s="5"/>
    </row>
    <row r="10" spans="1:25" x14ac:dyDescent="0.35">
      <c r="A10" s="5" t="s">
        <v>18</v>
      </c>
      <c r="B10" s="5" t="s">
        <v>13</v>
      </c>
      <c r="C10" s="5" t="s">
        <v>35</v>
      </c>
      <c r="D10" s="5" t="s">
        <v>19</v>
      </c>
      <c r="E10" s="5"/>
      <c r="F10" s="5"/>
      <c r="G10" s="7">
        <v>1.056</v>
      </c>
      <c r="H10" s="5"/>
      <c r="I10" s="5"/>
      <c r="J10" s="5"/>
      <c r="K10" s="5">
        <v>104</v>
      </c>
      <c r="L10" s="5"/>
      <c r="M10" s="5">
        <v>187</v>
      </c>
      <c r="N10" s="5"/>
      <c r="O10" s="5"/>
      <c r="P10" s="5"/>
      <c r="Q10" s="5">
        <v>406</v>
      </c>
      <c r="R10" s="5">
        <v>413</v>
      </c>
      <c r="S10" s="5"/>
      <c r="T10" s="5"/>
      <c r="U10" s="5"/>
      <c r="V10" s="5"/>
      <c r="W10" s="5"/>
      <c r="X10" s="5"/>
      <c r="Y10" s="5"/>
    </row>
    <row r="11" spans="1:25" x14ac:dyDescent="0.35">
      <c r="A11" s="5" t="s">
        <v>20</v>
      </c>
      <c r="B11" s="5" t="s">
        <v>13</v>
      </c>
      <c r="C11" s="5" t="s">
        <v>35</v>
      </c>
      <c r="D11" s="5" t="s">
        <v>21</v>
      </c>
      <c r="E11" s="5"/>
      <c r="F11" s="5"/>
      <c r="G11" s="7">
        <v>1.0445</v>
      </c>
      <c r="H11" s="5"/>
      <c r="I11" s="5"/>
      <c r="J11" s="5"/>
      <c r="K11" s="5">
        <v>106</v>
      </c>
      <c r="L11" s="5"/>
      <c r="M11" s="5">
        <v>191</v>
      </c>
      <c r="N11" s="5"/>
      <c r="O11" s="5"/>
      <c r="P11" s="5"/>
      <c r="Q11" s="5"/>
      <c r="R11" s="5">
        <v>428</v>
      </c>
      <c r="S11" s="5">
        <v>436</v>
      </c>
      <c r="T11" s="5"/>
      <c r="U11" s="5"/>
      <c r="V11" s="5"/>
      <c r="W11" s="5"/>
      <c r="X11" s="5"/>
      <c r="Y11" s="5"/>
    </row>
    <row r="12" spans="1:25" x14ac:dyDescent="0.35">
      <c r="A12" s="5" t="s">
        <v>20</v>
      </c>
      <c r="B12" s="5" t="s">
        <v>13</v>
      </c>
      <c r="C12" s="5" t="s">
        <v>34</v>
      </c>
      <c r="D12" s="5">
        <v>488</v>
      </c>
      <c r="E12" s="5"/>
      <c r="F12" s="5"/>
      <c r="G12" s="7">
        <v>1.0445</v>
      </c>
      <c r="H12" s="5"/>
      <c r="I12" s="5"/>
      <c r="J12" s="5"/>
      <c r="K12" s="5">
        <v>102</v>
      </c>
      <c r="L12" s="5"/>
      <c r="M12" s="5">
        <v>190</v>
      </c>
      <c r="N12" s="5"/>
      <c r="O12" s="5"/>
      <c r="P12" s="5"/>
      <c r="Q12" s="5"/>
      <c r="R12" s="5">
        <v>427</v>
      </c>
      <c r="S12" s="5">
        <v>436</v>
      </c>
      <c r="T12" s="5"/>
      <c r="U12" s="5"/>
      <c r="V12" s="5"/>
      <c r="W12" s="5"/>
      <c r="X12" s="5"/>
      <c r="Y12" s="5"/>
    </row>
    <row r="13" spans="1:25" x14ac:dyDescent="0.35">
      <c r="A13" s="5" t="s">
        <v>20</v>
      </c>
      <c r="B13" s="5" t="s">
        <v>13</v>
      </c>
      <c r="C13" s="5" t="s">
        <v>30</v>
      </c>
      <c r="D13" s="5"/>
      <c r="E13" s="5"/>
      <c r="F13" s="5"/>
      <c r="G13" s="7">
        <v>1.0445</v>
      </c>
      <c r="H13" s="5">
        <v>74</v>
      </c>
      <c r="I13" s="5"/>
      <c r="J13" s="5"/>
      <c r="K13" s="5">
        <v>108</v>
      </c>
      <c r="L13" s="5"/>
      <c r="M13" s="5"/>
      <c r="N13" s="5"/>
      <c r="O13" s="5"/>
      <c r="P13" s="5"/>
      <c r="Q13" s="5"/>
      <c r="R13" s="5">
        <v>440</v>
      </c>
      <c r="S13" s="5">
        <v>480</v>
      </c>
      <c r="T13" s="5"/>
      <c r="U13" s="5"/>
      <c r="V13" s="5"/>
      <c r="W13" s="5"/>
      <c r="X13" s="5"/>
      <c r="Y13" s="5"/>
    </row>
    <row r="14" spans="1:25" x14ac:dyDescent="0.35">
      <c r="A14" s="5" t="s">
        <v>20</v>
      </c>
      <c r="B14" s="5" t="s">
        <v>13</v>
      </c>
      <c r="C14" s="5" t="s">
        <v>30</v>
      </c>
      <c r="D14" s="5" t="s">
        <v>16</v>
      </c>
      <c r="E14" s="5"/>
      <c r="F14" s="5"/>
      <c r="G14" s="7">
        <v>1.0445</v>
      </c>
      <c r="H14" s="5">
        <v>73</v>
      </c>
      <c r="I14" s="5"/>
      <c r="J14" s="5"/>
      <c r="K14" s="5">
        <v>118</v>
      </c>
      <c r="L14" s="5"/>
      <c r="M14" s="5"/>
      <c r="N14" s="5"/>
      <c r="O14" s="5"/>
      <c r="P14" s="5"/>
      <c r="Q14" s="5"/>
      <c r="R14" s="5">
        <v>437</v>
      </c>
      <c r="S14" s="5">
        <v>477</v>
      </c>
      <c r="T14" s="5"/>
      <c r="U14" s="5"/>
      <c r="V14" s="5"/>
      <c r="W14" s="5"/>
      <c r="X14" s="5"/>
      <c r="Y14" s="5"/>
    </row>
    <row r="15" spans="1:25" x14ac:dyDescent="0.35">
      <c r="A15" s="5" t="s">
        <v>12</v>
      </c>
      <c r="B15" s="5" t="s">
        <v>13</v>
      </c>
      <c r="C15" s="5" t="s">
        <v>31</v>
      </c>
      <c r="D15" s="5">
        <v>532</v>
      </c>
      <c r="E15" s="5">
        <v>1800</v>
      </c>
      <c r="F15" s="5">
        <v>0.5</v>
      </c>
      <c r="G15" s="7">
        <v>1.1000000000000001</v>
      </c>
      <c r="H15" s="6">
        <v>63.960700000000003</v>
      </c>
      <c r="I15" s="6">
        <v>83.118300000000005</v>
      </c>
      <c r="J15" s="6">
        <v>91.340500000000006</v>
      </c>
      <c r="K15" s="6">
        <v>104.98</v>
      </c>
      <c r="L15" s="6">
        <v>138.893</v>
      </c>
      <c r="M15" s="6">
        <v>191.06700000000001</v>
      </c>
      <c r="N15" s="6">
        <v>192.46100000000001</v>
      </c>
      <c r="O15" s="6">
        <v>288.09100000000001</v>
      </c>
      <c r="P15" s="6">
        <v>342.21100000000001</v>
      </c>
      <c r="Q15" s="6">
        <v>364.34699999999998</v>
      </c>
      <c r="R15" s="6">
        <v>407.59500000000003</v>
      </c>
      <c r="S15" s="6"/>
      <c r="T15" s="6"/>
      <c r="U15" s="6"/>
      <c r="V15" s="6"/>
      <c r="W15" s="6"/>
      <c r="X15" s="6"/>
      <c r="Y15" s="6">
        <v>3601.41</v>
      </c>
    </row>
    <row r="16" spans="1:25" x14ac:dyDescent="0.35">
      <c r="A16" s="5" t="s">
        <v>12</v>
      </c>
      <c r="B16" s="5" t="s">
        <v>13</v>
      </c>
      <c r="C16" s="5" t="s">
        <v>31</v>
      </c>
      <c r="D16" s="5">
        <v>266</v>
      </c>
      <c r="E16" s="5">
        <v>2400</v>
      </c>
      <c r="F16" s="5">
        <v>1.5</v>
      </c>
      <c r="G16" s="7">
        <v>1.1000000000000001</v>
      </c>
      <c r="H16" s="6"/>
      <c r="I16" s="6"/>
      <c r="J16" s="6"/>
      <c r="K16" s="6"/>
      <c r="L16" s="6"/>
      <c r="M16" s="6"/>
      <c r="N16" s="6"/>
      <c r="O16" s="6"/>
      <c r="P16" s="6">
        <v>303.58300000000003</v>
      </c>
      <c r="Q16" s="5"/>
      <c r="R16" s="6">
        <v>404.209</v>
      </c>
      <c r="S16" s="6"/>
      <c r="T16" s="6">
        <v>535.41499999999996</v>
      </c>
      <c r="U16" s="6"/>
      <c r="V16" s="6"/>
      <c r="W16" s="6"/>
      <c r="X16" s="6">
        <v>1055.3800000000001</v>
      </c>
      <c r="Y16" s="6"/>
    </row>
    <row r="17" spans="1:25" x14ac:dyDescent="0.35">
      <c r="A17" s="5" t="s">
        <v>12</v>
      </c>
      <c r="B17" s="5" t="s">
        <v>13</v>
      </c>
      <c r="C17" s="5" t="s">
        <v>31</v>
      </c>
      <c r="D17" s="5">
        <v>266</v>
      </c>
      <c r="E17" s="5">
        <v>2400</v>
      </c>
      <c r="F17" s="5">
        <v>1.5</v>
      </c>
      <c r="G17" s="7">
        <v>1.1000000000000001</v>
      </c>
      <c r="H17" s="6"/>
      <c r="I17" s="6"/>
      <c r="J17" s="6"/>
      <c r="K17" s="6"/>
      <c r="L17" s="6"/>
      <c r="M17" s="6"/>
      <c r="N17" s="6"/>
      <c r="O17" s="6"/>
      <c r="P17" s="6">
        <v>304.27199999999999</v>
      </c>
      <c r="Q17" s="5"/>
      <c r="R17" s="6">
        <v>404.23899999999998</v>
      </c>
      <c r="S17" s="6"/>
      <c r="T17" s="6">
        <v>533.50199999999995</v>
      </c>
      <c r="U17" s="6">
        <v>557.87</v>
      </c>
      <c r="V17" s="6"/>
      <c r="W17" s="6"/>
      <c r="X17" s="6"/>
      <c r="Y17" s="6"/>
    </row>
    <row r="18" spans="1:25" x14ac:dyDescent="0.35">
      <c r="A18" s="5" t="s">
        <v>20</v>
      </c>
      <c r="B18" s="5" t="s">
        <v>13</v>
      </c>
      <c r="C18" s="5" t="s">
        <v>31</v>
      </c>
      <c r="D18" s="5">
        <v>532</v>
      </c>
      <c r="E18" s="5">
        <v>1800</v>
      </c>
      <c r="F18" s="5">
        <v>0.5</v>
      </c>
      <c r="G18" s="7">
        <v>1.0445</v>
      </c>
      <c r="H18" s="6">
        <v>64</v>
      </c>
      <c r="I18" s="6"/>
      <c r="J18" s="6"/>
      <c r="K18" s="6">
        <v>102.99</v>
      </c>
      <c r="L18" s="6"/>
      <c r="M18" s="6">
        <v>183.9</v>
      </c>
      <c r="N18" s="6"/>
      <c r="O18" s="6"/>
      <c r="P18" s="6"/>
      <c r="Q18" s="6"/>
      <c r="R18" s="6">
        <v>428.464</v>
      </c>
      <c r="S18" s="6"/>
      <c r="T18" s="6"/>
      <c r="U18" s="6">
        <v>678.36599999999999</v>
      </c>
      <c r="V18" s="6">
        <v>720.91300000000001</v>
      </c>
      <c r="W18" s="6"/>
      <c r="X18" s="6">
        <v>2377.16</v>
      </c>
      <c r="Y18" s="6">
        <v>3992.46</v>
      </c>
    </row>
    <row r="19" spans="1:25" x14ac:dyDescent="0.35">
      <c r="A19" s="5" t="s">
        <v>20</v>
      </c>
      <c r="B19" s="5" t="s">
        <v>13</v>
      </c>
      <c r="C19" s="5" t="s">
        <v>31</v>
      </c>
      <c r="D19" s="5">
        <v>532</v>
      </c>
      <c r="E19" s="5">
        <v>1800</v>
      </c>
      <c r="F19" s="5">
        <v>0.5</v>
      </c>
      <c r="G19" s="7">
        <v>1.0445</v>
      </c>
      <c r="H19" s="6"/>
      <c r="I19" s="6"/>
      <c r="J19" s="6"/>
      <c r="K19" s="6">
        <v>102.9</v>
      </c>
      <c r="L19" s="6"/>
      <c r="M19" s="6">
        <v>184.04</v>
      </c>
      <c r="N19" s="6"/>
      <c r="O19" s="6"/>
      <c r="P19" s="6"/>
      <c r="Q19" s="6"/>
      <c r="R19" s="6">
        <v>427.25400000000002</v>
      </c>
      <c r="S19" s="6">
        <v>431.84</v>
      </c>
      <c r="T19" s="6"/>
      <c r="U19" s="6">
        <v>680.88400000000001</v>
      </c>
      <c r="V19" s="6">
        <v>720.33100000000002</v>
      </c>
      <c r="W19" s="6"/>
      <c r="X19" s="6"/>
      <c r="Y19" s="6"/>
    </row>
    <row r="20" spans="1:25" x14ac:dyDescent="0.35">
      <c r="A20" s="5" t="s">
        <v>20</v>
      </c>
      <c r="B20" s="5" t="s">
        <v>13</v>
      </c>
      <c r="C20" s="5" t="s">
        <v>31</v>
      </c>
      <c r="D20" s="5">
        <v>266</v>
      </c>
      <c r="E20" s="5">
        <v>2400</v>
      </c>
      <c r="F20" s="5">
        <v>1.5</v>
      </c>
      <c r="G20" s="7">
        <v>1.0445</v>
      </c>
      <c r="H20" s="6"/>
      <c r="I20" s="6"/>
      <c r="J20" s="6"/>
      <c r="K20" s="6"/>
      <c r="L20" s="6"/>
      <c r="M20" s="6"/>
      <c r="N20" s="6">
        <v>228.935</v>
      </c>
      <c r="O20" s="6">
        <v>259.35300000000001</v>
      </c>
      <c r="P20" s="6"/>
      <c r="Q20" s="6"/>
      <c r="R20" s="6">
        <v>431.77</v>
      </c>
      <c r="S20" s="6">
        <v>475.33699999999999</v>
      </c>
      <c r="T20" s="6"/>
      <c r="U20" s="6">
        <v>602.75199999999995</v>
      </c>
      <c r="V20" s="6">
        <v>769.97400000000005</v>
      </c>
      <c r="W20" s="6">
        <v>895.80700000000002</v>
      </c>
      <c r="X20" s="6">
        <v>1090.0899999999999</v>
      </c>
      <c r="Y20" s="6"/>
    </row>
    <row r="21" spans="1:25" x14ac:dyDescent="0.35">
      <c r="A21" s="5" t="s">
        <v>20</v>
      </c>
      <c r="B21" s="5" t="s">
        <v>13</v>
      </c>
      <c r="C21" s="5" t="s">
        <v>31</v>
      </c>
      <c r="D21" s="5">
        <v>266</v>
      </c>
      <c r="E21" s="5">
        <v>2400</v>
      </c>
      <c r="F21" s="5">
        <v>1.5</v>
      </c>
      <c r="G21" s="7">
        <v>1.0445</v>
      </c>
      <c r="H21" s="6"/>
      <c r="I21" s="6"/>
      <c r="J21" s="6"/>
      <c r="K21" s="6"/>
      <c r="L21" s="6"/>
      <c r="M21" s="6"/>
      <c r="N21" s="6">
        <v>229.113</v>
      </c>
      <c r="O21" s="6">
        <v>258.88</v>
      </c>
      <c r="P21" s="6"/>
      <c r="Q21" s="6"/>
      <c r="R21" s="6">
        <v>431.928</v>
      </c>
      <c r="S21" s="6">
        <v>477.30099999999999</v>
      </c>
      <c r="T21" s="6"/>
      <c r="U21" s="6"/>
      <c r="V21" s="6">
        <v>778.98800000000006</v>
      </c>
      <c r="W21" s="6">
        <v>896.75300000000004</v>
      </c>
      <c r="X21" s="6">
        <v>1093.93</v>
      </c>
      <c r="Y21" s="6"/>
    </row>
    <row r="22" spans="1:25" x14ac:dyDescent="0.35">
      <c r="A22" t="s">
        <v>29</v>
      </c>
      <c r="B22" t="s">
        <v>58</v>
      </c>
      <c r="G22" s="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ABF95-2DB1-4D60-B9AE-C466C3FB6FC3}">
  <dimension ref="A1:AH12"/>
  <sheetViews>
    <sheetView zoomScale="93" workbookViewId="0">
      <selection activeCell="D6" sqref="D6"/>
    </sheetView>
  </sheetViews>
  <sheetFormatPr defaultRowHeight="14.5" x14ac:dyDescent="0.35"/>
  <cols>
    <col min="1" max="1" width="15.36328125" bestFit="1" customWidth="1"/>
    <col min="2" max="2" width="13.90625" bestFit="1" customWidth="1"/>
    <col min="3" max="3" width="20.81640625" bestFit="1" customWidth="1"/>
    <col min="4" max="4" width="10.08984375" bestFit="1" customWidth="1"/>
    <col min="5" max="5" width="14.7265625" bestFit="1" customWidth="1"/>
    <col min="6" max="6" width="17.1796875" bestFit="1" customWidth="1"/>
    <col min="7" max="8" width="8.1796875" bestFit="1" customWidth="1"/>
    <col min="9" max="9" width="3.08984375" bestFit="1" customWidth="1"/>
    <col min="10" max="13" width="3.90625" bestFit="1" customWidth="1"/>
    <col min="14" max="15" width="3.81640625" bestFit="1" customWidth="1"/>
    <col min="16" max="18" width="3.90625" bestFit="1" customWidth="1"/>
    <col min="19" max="19" width="3.81640625" bestFit="1" customWidth="1"/>
    <col min="20" max="25" width="3.90625" bestFit="1" customWidth="1"/>
    <col min="26" max="26" width="3.81640625" bestFit="1" customWidth="1"/>
    <col min="27" max="27" width="3.90625" bestFit="1" customWidth="1"/>
    <col min="28" max="28" width="4.90625" bestFit="1" customWidth="1"/>
    <col min="29" max="29" width="3.81640625" bestFit="1" customWidth="1"/>
    <col min="30" max="30" width="4.90625" bestFit="1" customWidth="1"/>
    <col min="31" max="31" width="3.81640625" bestFit="1" customWidth="1"/>
    <col min="32" max="34" width="4.81640625" bestFit="1" customWidth="1"/>
  </cols>
  <sheetData>
    <row r="1" spans="1:34" x14ac:dyDescent="0.35">
      <c r="A1" t="s">
        <v>22</v>
      </c>
      <c r="B1" t="s">
        <v>23</v>
      </c>
      <c r="C1" t="s">
        <v>61</v>
      </c>
      <c r="J1" t="s">
        <v>36</v>
      </c>
      <c r="K1" t="s">
        <v>37</v>
      </c>
      <c r="L1" t="s">
        <v>38</v>
      </c>
      <c r="M1" t="s">
        <v>39</v>
      </c>
      <c r="P1" t="s">
        <v>40</v>
      </c>
      <c r="Q1" t="s">
        <v>41</v>
      </c>
      <c r="R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AA1" t="s">
        <v>49</v>
      </c>
      <c r="AB1" t="s">
        <v>50</v>
      </c>
      <c r="AD1" t="s">
        <v>51</v>
      </c>
    </row>
    <row r="2" spans="1:34" x14ac:dyDescent="0.35">
      <c r="A2" s="4" t="s">
        <v>8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292</v>
      </c>
      <c r="G2" s="4" t="s">
        <v>59</v>
      </c>
      <c r="H2" s="4" t="s">
        <v>60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x14ac:dyDescent="0.35">
      <c r="A3" s="5" t="s">
        <v>20</v>
      </c>
      <c r="B3" s="5" t="s">
        <v>52</v>
      </c>
      <c r="C3" s="5" t="s">
        <v>62</v>
      </c>
      <c r="D3" s="5"/>
      <c r="E3" s="5"/>
      <c r="F3" s="5"/>
      <c r="G3" s="7">
        <v>0.98299999999999998</v>
      </c>
      <c r="H3" s="7">
        <v>1.0445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>
        <v>296</v>
      </c>
      <c r="X3" s="5">
        <v>362</v>
      </c>
      <c r="Y3" s="5"/>
      <c r="Z3" s="5"/>
      <c r="AA3" s="5">
        <v>387</v>
      </c>
      <c r="AB3" s="5">
        <v>472</v>
      </c>
      <c r="AC3" s="5"/>
      <c r="AD3" s="5"/>
      <c r="AE3" s="5"/>
      <c r="AF3" s="5"/>
      <c r="AG3" s="5"/>
      <c r="AH3" s="5"/>
    </row>
    <row r="4" spans="1:34" x14ac:dyDescent="0.35">
      <c r="A4" s="5" t="s">
        <v>53</v>
      </c>
      <c r="B4" s="5" t="s">
        <v>52</v>
      </c>
      <c r="C4" s="5" t="s">
        <v>61</v>
      </c>
      <c r="D4" s="5">
        <v>532</v>
      </c>
      <c r="E4" s="5"/>
      <c r="F4" s="5"/>
      <c r="G4" s="7">
        <v>0.94699999999999995</v>
      </c>
      <c r="H4" s="7">
        <v>1.01</v>
      </c>
      <c r="I4" s="5"/>
      <c r="J4" s="6">
        <v>81.45</v>
      </c>
      <c r="K4" s="6">
        <v>96.23</v>
      </c>
      <c r="L4" s="6">
        <v>108.91</v>
      </c>
      <c r="M4" s="6">
        <v>120</v>
      </c>
      <c r="N4" s="6"/>
      <c r="O4" s="6"/>
      <c r="P4" s="6">
        <v>154</v>
      </c>
      <c r="Q4" s="6">
        <v>173.9</v>
      </c>
      <c r="R4" s="6">
        <v>217.4</v>
      </c>
      <c r="S4" s="6"/>
      <c r="T4" s="6">
        <v>243.6</v>
      </c>
      <c r="U4" s="6">
        <v>256.8</v>
      </c>
      <c r="V4" s="6">
        <v>282.89999999999998</v>
      </c>
      <c r="W4" s="6">
        <v>373.3</v>
      </c>
      <c r="X4" s="6">
        <v>392.6</v>
      </c>
      <c r="Y4" s="6">
        <v>410.7</v>
      </c>
      <c r="Z4" s="5"/>
      <c r="AA4" s="6">
        <v>423.1</v>
      </c>
      <c r="AB4" s="6">
        <v>462.5</v>
      </c>
      <c r="AC4" s="6"/>
      <c r="AD4" s="6">
        <v>577.29999999999995</v>
      </c>
      <c r="AE4" s="5"/>
      <c r="AF4" s="5"/>
      <c r="AG4" s="5"/>
      <c r="AH4" s="5"/>
    </row>
    <row r="5" spans="1:34" x14ac:dyDescent="0.35">
      <c r="A5" s="5" t="s">
        <v>54</v>
      </c>
      <c r="B5" s="5" t="s">
        <v>52</v>
      </c>
      <c r="C5" s="5" t="s">
        <v>110</v>
      </c>
      <c r="D5" s="5">
        <v>514.5</v>
      </c>
      <c r="E5" s="5"/>
      <c r="F5" s="5"/>
      <c r="G5" s="7">
        <v>0.93799999999999994</v>
      </c>
      <c r="H5" s="7">
        <v>1</v>
      </c>
      <c r="I5" s="5"/>
      <c r="J5" s="5"/>
      <c r="K5" s="5"/>
      <c r="L5" s="5">
        <v>102</v>
      </c>
      <c r="M5" s="5"/>
      <c r="N5" s="5"/>
      <c r="O5" s="5"/>
      <c r="P5" s="5"/>
      <c r="Q5" s="5">
        <v>176</v>
      </c>
      <c r="R5" s="5"/>
      <c r="S5" s="5"/>
      <c r="T5" s="5"/>
      <c r="U5" s="5">
        <v>256</v>
      </c>
      <c r="V5" s="5">
        <v>269</v>
      </c>
      <c r="W5" s="5">
        <v>386</v>
      </c>
      <c r="X5" s="5">
        <v>417</v>
      </c>
      <c r="Y5" s="5">
        <v>430</v>
      </c>
      <c r="Z5" s="5"/>
      <c r="AA5" s="5">
        <v>442</v>
      </c>
      <c r="AB5" s="5">
        <v>483</v>
      </c>
      <c r="AC5" s="5"/>
      <c r="AD5" s="5"/>
      <c r="AE5" s="5"/>
      <c r="AF5" s="5"/>
      <c r="AG5" s="5"/>
      <c r="AH5" s="5"/>
    </row>
    <row r="6" spans="1:34" x14ac:dyDescent="0.35">
      <c r="A6" s="5" t="s">
        <v>55</v>
      </c>
      <c r="B6" s="5" t="s">
        <v>52</v>
      </c>
      <c r="C6" s="5" t="s">
        <v>63</v>
      </c>
      <c r="D6" s="5"/>
      <c r="E6" s="5"/>
      <c r="F6" s="5"/>
      <c r="G6" s="7">
        <v>0.745</v>
      </c>
      <c r="H6" s="7">
        <v>0.8075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x14ac:dyDescent="0.35">
      <c r="A7" s="8" t="s">
        <v>56</v>
      </c>
      <c r="B7" s="5" t="s">
        <v>52</v>
      </c>
      <c r="C7" s="5" t="s">
        <v>31</v>
      </c>
      <c r="D7" s="5">
        <v>532</v>
      </c>
      <c r="E7" s="5">
        <v>1800</v>
      </c>
      <c r="F7" s="5">
        <v>0.5</v>
      </c>
      <c r="G7" s="7">
        <v>0.95799999999999996</v>
      </c>
      <c r="H7" s="7">
        <v>1.02</v>
      </c>
      <c r="I7" s="6">
        <v>71.819299999999998</v>
      </c>
      <c r="J7" s="6">
        <v>80.888400000000004</v>
      </c>
      <c r="K7" s="6">
        <v>95.894499999999994</v>
      </c>
      <c r="L7" s="6">
        <v>109.18600000000001</v>
      </c>
      <c r="M7" s="6">
        <v>117.583</v>
      </c>
      <c r="N7" s="6">
        <v>123.94499999999999</v>
      </c>
      <c r="O7" s="6">
        <v>137.209</v>
      </c>
      <c r="P7" s="6">
        <v>168.58600000000001</v>
      </c>
      <c r="Q7" s="6">
        <v>173.53700000000001</v>
      </c>
      <c r="R7" s="6">
        <v>199.523</v>
      </c>
      <c r="S7" s="6">
        <v>218.09100000000001</v>
      </c>
      <c r="T7" s="6">
        <v>248.54300000000001</v>
      </c>
      <c r="U7" s="6">
        <v>257.21100000000001</v>
      </c>
      <c r="V7" s="6">
        <v>285.15499999999997</v>
      </c>
      <c r="W7" s="6">
        <v>343.34699999999998</v>
      </c>
      <c r="X7" s="6">
        <v>373.85300000000001</v>
      </c>
      <c r="Y7" s="6">
        <v>396.73500000000001</v>
      </c>
      <c r="Z7" s="6">
        <v>411.71699999999998</v>
      </c>
      <c r="AA7" s="6">
        <v>422.17599999999999</v>
      </c>
      <c r="AB7" s="6">
        <v>461.05700000000002</v>
      </c>
      <c r="AC7" s="6">
        <v>549.24800000000005</v>
      </c>
      <c r="AD7" s="6">
        <v>570.23299999999995</v>
      </c>
      <c r="AE7" s="5"/>
      <c r="AF7" s="6">
        <v>1149.4000000000001</v>
      </c>
      <c r="AG7" s="6">
        <v>2272.56</v>
      </c>
      <c r="AH7" s="6">
        <v>3451.83</v>
      </c>
    </row>
    <row r="8" spans="1:34" x14ac:dyDescent="0.35">
      <c r="A8" s="8" t="s">
        <v>56</v>
      </c>
      <c r="B8" s="5" t="s">
        <v>52</v>
      </c>
      <c r="C8" s="5" t="s">
        <v>31</v>
      </c>
      <c r="D8" s="5">
        <v>266</v>
      </c>
      <c r="E8" s="5">
        <v>2400</v>
      </c>
      <c r="F8" s="5">
        <v>1.5</v>
      </c>
      <c r="G8" s="7">
        <v>0.95799999999999996</v>
      </c>
      <c r="H8" s="7">
        <v>1.02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>
        <v>254.24</v>
      </c>
      <c r="V8" s="6">
        <v>282.23</v>
      </c>
      <c r="W8" s="6">
        <v>337.92399999999998</v>
      </c>
      <c r="X8" s="6">
        <v>371.65199999999999</v>
      </c>
      <c r="Y8" s="6">
        <v>397.048</v>
      </c>
      <c r="Z8" s="5"/>
      <c r="AA8" s="6">
        <v>418.18299999999999</v>
      </c>
      <c r="AB8" s="6">
        <v>459.29700000000003</v>
      </c>
      <c r="AC8" s="5"/>
      <c r="AD8" s="6">
        <v>567.36699999999996</v>
      </c>
      <c r="AE8" s="5"/>
      <c r="AF8" s="5"/>
      <c r="AG8" s="5"/>
      <c r="AH8" s="5"/>
    </row>
    <row r="9" spans="1:34" x14ac:dyDescent="0.35">
      <c r="A9" s="8" t="s">
        <v>56</v>
      </c>
      <c r="B9" s="5" t="s">
        <v>52</v>
      </c>
      <c r="C9" s="5" t="s">
        <v>31</v>
      </c>
      <c r="D9" s="5">
        <v>266</v>
      </c>
      <c r="E9" s="5">
        <v>2400</v>
      </c>
      <c r="F9" s="5">
        <v>1.5</v>
      </c>
      <c r="G9" s="7">
        <v>0.95799999999999996</v>
      </c>
      <c r="H9" s="7">
        <v>1.02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>
        <v>254.36699999999999</v>
      </c>
      <c r="V9" s="6">
        <v>282.52</v>
      </c>
      <c r="W9" s="6">
        <v>338.41899999999998</v>
      </c>
      <c r="X9" s="6">
        <v>371.68200000000002</v>
      </c>
      <c r="Y9" s="6">
        <v>397.70499999999998</v>
      </c>
      <c r="Z9" s="5"/>
      <c r="AA9" s="6">
        <v>418.53899999999999</v>
      </c>
      <c r="AB9" s="6">
        <v>459.50900000000001</v>
      </c>
      <c r="AC9" s="5"/>
      <c r="AD9" s="6">
        <v>567.32299999999998</v>
      </c>
      <c r="AE9" s="5"/>
      <c r="AF9" s="6">
        <v>1098.25</v>
      </c>
      <c r="AG9" s="5"/>
      <c r="AH9" s="5"/>
    </row>
    <row r="10" spans="1:34" x14ac:dyDescent="0.35">
      <c r="A10" s="8" t="s">
        <v>56</v>
      </c>
      <c r="B10" s="5" t="s">
        <v>52</v>
      </c>
      <c r="C10" s="5" t="s">
        <v>31</v>
      </c>
      <c r="D10" s="5">
        <v>266</v>
      </c>
      <c r="E10" s="5">
        <v>2400</v>
      </c>
      <c r="F10" s="5">
        <v>1.5</v>
      </c>
      <c r="G10" s="7">
        <v>0.95799999999999996</v>
      </c>
      <c r="H10" s="7">
        <v>1.02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>
        <v>254.75800000000001</v>
      </c>
      <c r="V10" s="6">
        <v>282.63200000000001</v>
      </c>
      <c r="W10" s="6">
        <v>338.709</v>
      </c>
      <c r="X10" s="6">
        <v>372.23899999999998</v>
      </c>
      <c r="Y10" s="6">
        <v>395.91</v>
      </c>
      <c r="Z10" s="5"/>
      <c r="AA10" s="6">
        <v>417.30900000000003</v>
      </c>
      <c r="AB10" s="6">
        <v>458.26</v>
      </c>
      <c r="AC10" s="5"/>
      <c r="AD10" s="6">
        <v>567.80399999999997</v>
      </c>
      <c r="AE10" s="6">
        <v>833.49900000000002</v>
      </c>
      <c r="AF10" s="6">
        <v>1096.47</v>
      </c>
      <c r="AG10" s="5"/>
      <c r="AH10" s="5"/>
    </row>
    <row r="12" spans="1:34" x14ac:dyDescent="0.35">
      <c r="AF12" s="2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CB142-E94D-423C-9C58-DB03ECC0FADF}">
  <dimension ref="A1:AH69"/>
  <sheetViews>
    <sheetView zoomScale="108" zoomScaleNormal="80" workbookViewId="0">
      <selection activeCell="S12" sqref="S12"/>
    </sheetView>
  </sheetViews>
  <sheetFormatPr defaultRowHeight="14.5" x14ac:dyDescent="0.35"/>
  <cols>
    <col min="1" max="1" width="16.453125" bestFit="1" customWidth="1"/>
    <col min="2" max="2" width="13.90625" bestFit="1" customWidth="1"/>
    <col min="3" max="3" width="28.36328125" bestFit="1" customWidth="1"/>
    <col min="4" max="4" width="10.26953125" customWidth="1"/>
    <col min="9" max="9" width="4.81640625" bestFit="1" customWidth="1"/>
    <col min="10" max="13" width="5.81640625" bestFit="1" customWidth="1"/>
    <col min="14" max="14" width="5.7265625" bestFit="1" customWidth="1"/>
    <col min="15" max="16" width="5.81640625" bestFit="1" customWidth="1"/>
    <col min="17" max="18" width="3.81640625" bestFit="1" customWidth="1"/>
    <col min="19" max="19" width="6.81640625" bestFit="1" customWidth="1"/>
    <col min="20" max="20" width="3.90625" bestFit="1" customWidth="1"/>
    <col min="21" max="22" width="5.81640625" bestFit="1" customWidth="1"/>
    <col min="23" max="23" width="3.81640625" bestFit="1" customWidth="1"/>
    <col min="24" max="24" width="5.7265625" bestFit="1" customWidth="1"/>
    <col min="25" max="25" width="3.81640625" bestFit="1" customWidth="1"/>
    <col min="26" max="26" width="5.81640625" bestFit="1" customWidth="1"/>
    <col min="27" max="29" width="4.81640625" bestFit="1" customWidth="1"/>
  </cols>
  <sheetData>
    <row r="1" spans="1:34" x14ac:dyDescent="0.35">
      <c r="A1" t="s">
        <v>95</v>
      </c>
      <c r="B1" t="s">
        <v>23</v>
      </c>
      <c r="C1" t="s">
        <v>107</v>
      </c>
      <c r="I1" t="s">
        <v>64</v>
      </c>
      <c r="J1" t="s">
        <v>64</v>
      </c>
      <c r="K1" t="s">
        <v>65</v>
      </c>
      <c r="L1" t="s">
        <v>64</v>
      </c>
      <c r="M1" t="s">
        <v>66</v>
      </c>
      <c r="N1" t="s">
        <v>64</v>
      </c>
      <c r="O1" t="s">
        <v>66</v>
      </c>
      <c r="S1" t="s">
        <v>65</v>
      </c>
      <c r="T1" t="s">
        <v>64</v>
      </c>
      <c r="U1" t="s">
        <v>64</v>
      </c>
      <c r="V1" t="s">
        <v>65</v>
      </c>
      <c r="W1" t="s">
        <v>64</v>
      </c>
      <c r="X1" t="s">
        <v>66</v>
      </c>
      <c r="Z1" t="s">
        <v>65</v>
      </c>
    </row>
    <row r="2" spans="1:34" x14ac:dyDescent="0.35">
      <c r="A2" t="s">
        <v>96</v>
      </c>
      <c r="B2" t="s">
        <v>24</v>
      </c>
      <c r="C2" t="s">
        <v>109</v>
      </c>
      <c r="J2" t="s">
        <v>64</v>
      </c>
      <c r="K2" t="s">
        <v>65</v>
      </c>
      <c r="L2" t="s">
        <v>64</v>
      </c>
      <c r="M2" t="s">
        <v>9</v>
      </c>
      <c r="N2" t="s">
        <v>64</v>
      </c>
      <c r="O2" t="s">
        <v>64</v>
      </c>
      <c r="P2" t="s">
        <v>64</v>
      </c>
      <c r="S2" t="s">
        <v>9</v>
      </c>
      <c r="T2" t="s">
        <v>64</v>
      </c>
      <c r="U2" t="s">
        <v>64</v>
      </c>
      <c r="V2" t="s">
        <v>64</v>
      </c>
      <c r="X2" t="s">
        <v>9</v>
      </c>
      <c r="Z2" t="s">
        <v>64</v>
      </c>
    </row>
    <row r="3" spans="1:34" x14ac:dyDescent="0.35">
      <c r="A3" t="s">
        <v>97</v>
      </c>
      <c r="B3" t="s">
        <v>100</v>
      </c>
      <c r="C3" t="s">
        <v>108</v>
      </c>
      <c r="J3" t="s">
        <v>64</v>
      </c>
      <c r="K3" t="s">
        <v>65</v>
      </c>
      <c r="N3" t="s">
        <v>66</v>
      </c>
      <c r="O3" t="s">
        <v>9</v>
      </c>
      <c r="S3" t="s">
        <v>65</v>
      </c>
      <c r="U3" t="s">
        <v>64</v>
      </c>
      <c r="V3" t="s">
        <v>64</v>
      </c>
      <c r="Z3" t="s">
        <v>64</v>
      </c>
    </row>
    <row r="4" spans="1:34" x14ac:dyDescent="0.35">
      <c r="A4" t="s">
        <v>98</v>
      </c>
      <c r="B4" t="s">
        <v>101</v>
      </c>
      <c r="C4" t="s">
        <v>103</v>
      </c>
      <c r="I4" t="s">
        <v>64</v>
      </c>
      <c r="K4" t="s">
        <v>67</v>
      </c>
      <c r="L4" t="s">
        <v>64</v>
      </c>
      <c r="M4" t="s">
        <v>9</v>
      </c>
      <c r="N4" t="s">
        <v>64</v>
      </c>
      <c r="O4" t="s">
        <v>68</v>
      </c>
      <c r="S4" t="s">
        <v>64</v>
      </c>
      <c r="U4" t="s">
        <v>67</v>
      </c>
      <c r="V4" t="s">
        <v>64</v>
      </c>
      <c r="Z4" t="s">
        <v>64</v>
      </c>
    </row>
    <row r="5" spans="1:34" s="1" customFormat="1" x14ac:dyDescent="0.35">
      <c r="A5" s="4" t="s">
        <v>8</v>
      </c>
      <c r="B5" s="4" t="s">
        <v>25</v>
      </c>
      <c r="C5" s="4" t="s">
        <v>26</v>
      </c>
      <c r="D5" s="4" t="s">
        <v>27</v>
      </c>
      <c r="E5" s="4" t="s">
        <v>28</v>
      </c>
      <c r="F5" s="4" t="s">
        <v>292</v>
      </c>
      <c r="G5" s="4" t="s">
        <v>59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x14ac:dyDescent="0.35">
      <c r="A6" s="5" t="s">
        <v>18</v>
      </c>
      <c r="B6" s="5" t="s">
        <v>293</v>
      </c>
      <c r="C6" s="5" t="s">
        <v>103</v>
      </c>
      <c r="D6" s="5" t="s">
        <v>69</v>
      </c>
      <c r="E6" s="5"/>
      <c r="F6" s="5"/>
      <c r="G6" s="7">
        <v>0.99</v>
      </c>
      <c r="H6" s="5"/>
      <c r="I6" s="6">
        <v>99</v>
      </c>
      <c r="J6" s="6"/>
      <c r="K6" s="6">
        <v>117</v>
      </c>
      <c r="L6" s="6"/>
      <c r="M6" s="6"/>
      <c r="N6" s="6"/>
      <c r="O6" s="6"/>
      <c r="P6" s="6"/>
      <c r="Q6" s="6"/>
      <c r="R6" s="6"/>
      <c r="S6" s="6">
        <v>322</v>
      </c>
      <c r="T6" s="6"/>
      <c r="U6" s="6"/>
      <c r="V6" s="6">
        <v>393</v>
      </c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x14ac:dyDescent="0.35">
      <c r="A7" s="5" t="s">
        <v>20</v>
      </c>
      <c r="B7" s="5" t="s">
        <v>293</v>
      </c>
      <c r="C7" s="5" t="s">
        <v>103</v>
      </c>
      <c r="D7" s="5" t="s">
        <v>69</v>
      </c>
      <c r="E7" s="5"/>
      <c r="F7" s="5"/>
      <c r="G7" s="7">
        <v>0.98299999999999998</v>
      </c>
      <c r="H7" s="5"/>
      <c r="I7" s="6">
        <v>100</v>
      </c>
      <c r="J7" s="6"/>
      <c r="K7" s="6">
        <v>116</v>
      </c>
      <c r="L7" s="6"/>
      <c r="M7" s="6"/>
      <c r="N7" s="6"/>
      <c r="O7" s="6"/>
      <c r="P7" s="6"/>
      <c r="Q7" s="6"/>
      <c r="R7" s="6"/>
      <c r="S7" s="6">
        <v>331</v>
      </c>
      <c r="T7" s="6"/>
      <c r="U7" s="6"/>
      <c r="V7" s="6">
        <v>401</v>
      </c>
      <c r="W7" s="6"/>
      <c r="X7" s="6"/>
      <c r="Y7" s="6"/>
      <c r="Z7" s="6">
        <v>539</v>
      </c>
      <c r="AA7" s="6"/>
      <c r="AB7" s="6"/>
      <c r="AC7" s="6"/>
      <c r="AD7" s="6"/>
      <c r="AE7" s="6"/>
      <c r="AF7" s="6"/>
      <c r="AG7" s="6"/>
      <c r="AH7" s="6"/>
    </row>
    <row r="8" spans="1:34" x14ac:dyDescent="0.35">
      <c r="A8" s="5" t="s">
        <v>56</v>
      </c>
      <c r="B8" s="5" t="s">
        <v>293</v>
      </c>
      <c r="C8" s="5" t="s">
        <v>103</v>
      </c>
      <c r="D8" s="5">
        <v>488</v>
      </c>
      <c r="E8" s="5"/>
      <c r="F8" s="5"/>
      <c r="G8" s="7">
        <v>0.95799999999999996</v>
      </c>
      <c r="H8" s="5"/>
      <c r="I8" s="6">
        <v>94</v>
      </c>
      <c r="J8" s="6">
        <v>109</v>
      </c>
      <c r="K8" s="6">
        <v>118</v>
      </c>
      <c r="L8" s="6">
        <v>133</v>
      </c>
      <c r="M8" s="6">
        <v>145</v>
      </c>
      <c r="N8" s="6">
        <v>179</v>
      </c>
      <c r="O8" s="6">
        <v>299</v>
      </c>
      <c r="P8" s="6"/>
      <c r="Q8" s="6"/>
      <c r="R8" s="6"/>
      <c r="S8" s="6">
        <v>345</v>
      </c>
      <c r="T8" s="6"/>
      <c r="U8" s="6">
        <v>393</v>
      </c>
      <c r="V8" s="6">
        <v>421</v>
      </c>
      <c r="W8" s="6"/>
      <c r="X8" s="6"/>
      <c r="Y8" s="6"/>
      <c r="Z8" s="6">
        <v>554</v>
      </c>
      <c r="AA8" s="6"/>
      <c r="AB8" s="6"/>
      <c r="AC8" s="6"/>
      <c r="AD8" s="6"/>
      <c r="AE8" s="6"/>
      <c r="AF8" s="6"/>
      <c r="AG8" s="6"/>
      <c r="AH8" s="6"/>
    </row>
    <row r="9" spans="1:34" x14ac:dyDescent="0.35">
      <c r="A9" s="5" t="s">
        <v>53</v>
      </c>
      <c r="B9" s="5" t="s">
        <v>293</v>
      </c>
      <c r="C9" s="5" t="s">
        <v>104</v>
      </c>
      <c r="D9" s="5" t="s">
        <v>70</v>
      </c>
      <c r="E9" s="5"/>
      <c r="F9" s="5"/>
      <c r="G9" s="7">
        <v>0.94699999999999995</v>
      </c>
      <c r="H9" s="5"/>
      <c r="I9" s="6">
        <v>91</v>
      </c>
      <c r="J9" s="6"/>
      <c r="K9" s="6"/>
      <c r="L9" s="6"/>
      <c r="M9" s="6"/>
      <c r="N9" s="6">
        <v>197</v>
      </c>
      <c r="O9" s="6">
        <v>284</v>
      </c>
      <c r="P9" s="6">
        <v>314</v>
      </c>
      <c r="Q9" s="6"/>
      <c r="R9" s="6"/>
      <c r="S9" s="6">
        <v>337</v>
      </c>
      <c r="T9" s="6">
        <v>380</v>
      </c>
      <c r="U9" s="6"/>
      <c r="V9" s="6">
        <v>422</v>
      </c>
      <c r="W9" s="6"/>
      <c r="X9" s="6"/>
      <c r="Y9" s="6"/>
      <c r="Z9" s="6">
        <v>556</v>
      </c>
      <c r="AA9" s="6">
        <v>868</v>
      </c>
      <c r="AB9" s="6">
        <v>916</v>
      </c>
      <c r="AC9" s="6"/>
      <c r="AD9" s="6"/>
      <c r="AE9" s="6"/>
      <c r="AF9" s="6"/>
      <c r="AG9" s="6"/>
      <c r="AH9" s="6"/>
    </row>
    <row r="10" spans="1:34" x14ac:dyDescent="0.35">
      <c r="A10" s="5" t="s">
        <v>53</v>
      </c>
      <c r="B10" s="5" t="s">
        <v>293</v>
      </c>
      <c r="C10" s="5" t="s">
        <v>103</v>
      </c>
      <c r="D10" s="5">
        <v>488</v>
      </c>
      <c r="E10" s="5"/>
      <c r="F10" s="5"/>
      <c r="G10" s="7">
        <v>0.94699999999999995</v>
      </c>
      <c r="H10" s="5"/>
      <c r="I10" s="6">
        <v>94</v>
      </c>
      <c r="J10" s="6">
        <v>109</v>
      </c>
      <c r="K10" s="6">
        <v>119</v>
      </c>
      <c r="L10" s="6">
        <v>134</v>
      </c>
      <c r="M10" s="6">
        <v>145</v>
      </c>
      <c r="N10" s="6">
        <v>175</v>
      </c>
      <c r="O10" s="6">
        <v>289</v>
      </c>
      <c r="P10" s="6"/>
      <c r="Q10" s="6"/>
      <c r="R10" s="6"/>
      <c r="S10" s="6">
        <v>339</v>
      </c>
      <c r="T10" s="6">
        <v>385</v>
      </c>
      <c r="U10" s="6"/>
      <c r="V10" s="6">
        <v>425</v>
      </c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x14ac:dyDescent="0.35">
      <c r="A11" s="5" t="s">
        <v>54</v>
      </c>
      <c r="B11" s="5" t="s">
        <v>293</v>
      </c>
      <c r="C11" s="5" t="s">
        <v>103</v>
      </c>
      <c r="D11" s="5">
        <v>457.9</v>
      </c>
      <c r="E11" s="5"/>
      <c r="F11" s="5"/>
      <c r="G11" s="7">
        <v>0.93799999999999994</v>
      </c>
      <c r="H11" s="5"/>
      <c r="I11" s="6">
        <v>95</v>
      </c>
      <c r="J11" s="6">
        <v>110</v>
      </c>
      <c r="K11" s="6">
        <v>119</v>
      </c>
      <c r="L11" s="6">
        <v>135</v>
      </c>
      <c r="M11" s="6">
        <v>145</v>
      </c>
      <c r="N11" s="6">
        <v>175</v>
      </c>
      <c r="O11" s="6"/>
      <c r="P11" s="6">
        <v>315</v>
      </c>
      <c r="Q11" s="6"/>
      <c r="R11" s="6"/>
      <c r="S11" s="6">
        <v>361</v>
      </c>
      <c r="T11" s="6"/>
      <c r="U11" s="6">
        <v>414</v>
      </c>
      <c r="V11" s="6">
        <v>444</v>
      </c>
      <c r="W11" s="6"/>
      <c r="X11" s="6"/>
      <c r="Y11" s="6"/>
      <c r="Z11" s="6">
        <v>569</v>
      </c>
      <c r="AA11" s="6"/>
      <c r="AB11" s="6"/>
      <c r="AC11" s="6"/>
      <c r="AD11" s="6"/>
      <c r="AE11" s="6"/>
      <c r="AF11" s="6"/>
      <c r="AG11" s="6"/>
      <c r="AH11" s="6"/>
    </row>
    <row r="12" spans="1:34" x14ac:dyDescent="0.35">
      <c r="A12" s="5" t="s">
        <v>71</v>
      </c>
      <c r="B12" s="5" t="s">
        <v>293</v>
      </c>
      <c r="C12" s="5" t="s">
        <v>103</v>
      </c>
      <c r="D12" s="5" t="s">
        <v>69</v>
      </c>
      <c r="E12" s="5"/>
      <c r="F12" s="5"/>
      <c r="G12" s="7">
        <v>0.92300000000000004</v>
      </c>
      <c r="H12" s="5"/>
      <c r="I12" s="6">
        <v>95</v>
      </c>
      <c r="J12" s="6"/>
      <c r="K12" s="6">
        <v>118</v>
      </c>
      <c r="L12" s="6"/>
      <c r="M12" s="6"/>
      <c r="N12" s="6"/>
      <c r="O12" s="6"/>
      <c r="P12" s="6"/>
      <c r="Q12" s="6"/>
      <c r="R12" s="6"/>
      <c r="S12" s="6">
        <v>367</v>
      </c>
      <c r="T12" s="6"/>
      <c r="U12" s="6"/>
      <c r="V12" s="6">
        <v>450</v>
      </c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x14ac:dyDescent="0.35">
      <c r="A13" s="5" t="s">
        <v>72</v>
      </c>
      <c r="B13" s="5" t="s">
        <v>293</v>
      </c>
      <c r="C13" s="5" t="s">
        <v>104</v>
      </c>
      <c r="D13" s="5" t="s">
        <v>70</v>
      </c>
      <c r="E13" s="5"/>
      <c r="F13" s="5"/>
      <c r="G13" s="7">
        <v>0.91700000000000004</v>
      </c>
      <c r="H13" s="5"/>
      <c r="I13" s="6"/>
      <c r="J13" s="6"/>
      <c r="K13" s="6">
        <v>117</v>
      </c>
      <c r="L13" s="6"/>
      <c r="M13" s="6"/>
      <c r="N13" s="6"/>
      <c r="O13" s="6"/>
      <c r="P13" s="6">
        <v>327</v>
      </c>
      <c r="Q13" s="6"/>
      <c r="R13" s="6"/>
      <c r="S13" s="6">
        <v>371</v>
      </c>
      <c r="T13" s="6"/>
      <c r="U13" s="6">
        <v>425</v>
      </c>
      <c r="V13" s="6">
        <v>462</v>
      </c>
      <c r="W13" s="6"/>
      <c r="X13" s="6"/>
      <c r="Y13" s="6"/>
      <c r="Z13" s="6">
        <v>584</v>
      </c>
      <c r="AA13" s="6">
        <v>1005</v>
      </c>
      <c r="AB13" s="6">
        <v>1110</v>
      </c>
      <c r="AC13" s="6"/>
      <c r="AD13" s="6"/>
      <c r="AE13" s="6"/>
      <c r="AF13" s="6"/>
      <c r="AG13" s="6"/>
      <c r="AH13" s="6"/>
    </row>
    <row r="14" spans="1:34" x14ac:dyDescent="0.35">
      <c r="A14" s="5" t="s">
        <v>72</v>
      </c>
      <c r="B14" s="5" t="s">
        <v>293</v>
      </c>
      <c r="C14" s="5" t="s">
        <v>103</v>
      </c>
      <c r="D14" s="5" t="s">
        <v>69</v>
      </c>
      <c r="E14" s="5"/>
      <c r="F14" s="5"/>
      <c r="G14" s="7">
        <v>0.91700000000000004</v>
      </c>
      <c r="H14" s="5"/>
      <c r="I14" s="6">
        <v>96</v>
      </c>
      <c r="J14" s="6"/>
      <c r="K14" s="6">
        <v>120</v>
      </c>
      <c r="L14" s="6">
        <v>136</v>
      </c>
      <c r="M14" s="6">
        <v>145</v>
      </c>
      <c r="N14" s="6"/>
      <c r="O14" s="6"/>
      <c r="P14" s="6">
        <v>330</v>
      </c>
      <c r="Q14" s="6"/>
      <c r="R14" s="6"/>
      <c r="S14" s="6">
        <v>371</v>
      </c>
      <c r="T14" s="6"/>
      <c r="U14" s="6">
        <v>425</v>
      </c>
      <c r="V14" s="6">
        <v>464</v>
      </c>
      <c r="W14" s="6"/>
      <c r="X14" s="6"/>
      <c r="Y14" s="6"/>
      <c r="Z14" s="6">
        <v>589</v>
      </c>
      <c r="AA14" s="6"/>
      <c r="AB14" s="6"/>
      <c r="AC14" s="6"/>
      <c r="AD14" s="6"/>
      <c r="AE14" s="6"/>
      <c r="AF14" s="6"/>
      <c r="AG14" s="6"/>
      <c r="AH14" s="6"/>
    </row>
    <row r="15" spans="1:34" x14ac:dyDescent="0.35">
      <c r="A15" s="5" t="s">
        <v>72</v>
      </c>
      <c r="B15" s="5" t="s">
        <v>293</v>
      </c>
      <c r="C15" s="5" t="s">
        <v>105</v>
      </c>
      <c r="D15" s="5">
        <v>647.1</v>
      </c>
      <c r="E15" s="5"/>
      <c r="F15" s="5">
        <v>0.04</v>
      </c>
      <c r="G15" s="7">
        <v>0.91700000000000004</v>
      </c>
      <c r="H15" s="5"/>
      <c r="I15" s="6"/>
      <c r="J15" s="6"/>
      <c r="K15" s="6"/>
      <c r="L15" s="6"/>
      <c r="M15" s="6"/>
      <c r="N15" s="6"/>
      <c r="O15" s="6"/>
      <c r="P15" s="6"/>
      <c r="Q15" s="6"/>
      <c r="R15" s="6"/>
      <c r="S15" s="6">
        <v>372.71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4" x14ac:dyDescent="0.35">
      <c r="A16" s="5" t="s">
        <v>72</v>
      </c>
      <c r="B16" s="5" t="s">
        <v>293</v>
      </c>
      <c r="C16" s="5" t="s">
        <v>73</v>
      </c>
      <c r="D16" s="5">
        <v>632.79999999999995</v>
      </c>
      <c r="E16" s="5"/>
      <c r="F16" s="5"/>
      <c r="G16" s="7">
        <v>0.91700000000000004</v>
      </c>
      <c r="H16" s="5"/>
      <c r="I16" s="6">
        <v>95.7</v>
      </c>
      <c r="J16" s="6"/>
      <c r="K16" s="6">
        <v>119.9</v>
      </c>
      <c r="L16" s="6">
        <v>135.6</v>
      </c>
      <c r="M16" s="6"/>
      <c r="N16" s="6"/>
      <c r="O16" s="6"/>
      <c r="P16" s="6"/>
      <c r="Q16" s="6"/>
      <c r="R16" s="6"/>
      <c r="S16" s="6">
        <v>373.3</v>
      </c>
      <c r="T16" s="6"/>
      <c r="U16" s="6"/>
      <c r="V16" s="6">
        <v>465.4</v>
      </c>
      <c r="W16" s="6"/>
      <c r="X16" s="6"/>
      <c r="Y16" s="6"/>
      <c r="Z16" s="6">
        <v>586.5</v>
      </c>
      <c r="AA16" s="6"/>
      <c r="AB16" s="6"/>
      <c r="AC16" s="6"/>
      <c r="AD16" s="6"/>
      <c r="AE16" s="6"/>
      <c r="AF16" s="6"/>
      <c r="AG16" s="6"/>
      <c r="AH16" s="6"/>
    </row>
    <row r="17" spans="1:34" x14ac:dyDescent="0.35">
      <c r="A17" s="5" t="s">
        <v>74</v>
      </c>
      <c r="B17" s="5" t="s">
        <v>293</v>
      </c>
      <c r="C17" s="5" t="s">
        <v>103</v>
      </c>
      <c r="D17" s="5">
        <v>514.5</v>
      </c>
      <c r="E17" s="5"/>
      <c r="F17" s="5"/>
      <c r="G17" s="7">
        <v>0.90100000000000002</v>
      </c>
      <c r="H17" s="5"/>
      <c r="I17" s="6">
        <v>97</v>
      </c>
      <c r="J17" s="6">
        <v>102</v>
      </c>
      <c r="K17" s="6">
        <v>120</v>
      </c>
      <c r="L17" s="6">
        <v>136</v>
      </c>
      <c r="M17" s="6">
        <v>146</v>
      </c>
      <c r="N17" s="6">
        <v>176</v>
      </c>
      <c r="O17" s="6"/>
      <c r="P17" s="6">
        <v>330</v>
      </c>
      <c r="Q17" s="6"/>
      <c r="R17" s="6"/>
      <c r="S17" s="6">
        <v>376</v>
      </c>
      <c r="T17" s="6"/>
      <c r="U17" s="6">
        <v>430</v>
      </c>
      <c r="V17" s="6">
        <v>471</v>
      </c>
      <c r="W17" s="6"/>
      <c r="X17" s="6"/>
      <c r="Y17" s="6"/>
      <c r="Z17" s="6">
        <v>590</v>
      </c>
      <c r="AA17" s="6"/>
      <c r="AB17" s="6"/>
      <c r="AC17" s="6"/>
      <c r="AD17" s="6"/>
      <c r="AE17" s="6"/>
      <c r="AF17" s="6"/>
      <c r="AG17" s="6"/>
      <c r="AH17" s="6"/>
    </row>
    <row r="18" spans="1:34" x14ac:dyDescent="0.35">
      <c r="A18" s="5" t="s">
        <v>74</v>
      </c>
      <c r="B18" s="5" t="s">
        <v>293</v>
      </c>
      <c r="C18" s="5" t="s">
        <v>105</v>
      </c>
      <c r="D18" s="5">
        <v>568.20000000000005</v>
      </c>
      <c r="E18" s="5"/>
      <c r="F18" s="5">
        <v>0.04</v>
      </c>
      <c r="G18" s="7">
        <v>0.90100000000000002</v>
      </c>
      <c r="H18" s="5"/>
      <c r="I18" s="6"/>
      <c r="J18" s="6"/>
      <c r="K18" s="6"/>
      <c r="L18" s="6"/>
      <c r="M18" s="6"/>
      <c r="N18" s="6"/>
      <c r="O18" s="6"/>
      <c r="P18" s="6"/>
      <c r="Q18" s="6"/>
      <c r="R18" s="6"/>
      <c r="S18" s="6">
        <v>374.64</v>
      </c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4" x14ac:dyDescent="0.35">
      <c r="A19" s="5" t="s">
        <v>75</v>
      </c>
      <c r="B19" s="5" t="s">
        <v>293</v>
      </c>
      <c r="C19" s="5" t="s">
        <v>107</v>
      </c>
      <c r="D19" s="5">
        <v>514.5</v>
      </c>
      <c r="E19" s="5"/>
      <c r="F19" s="5"/>
      <c r="G19" s="7">
        <v>0.9</v>
      </c>
      <c r="H19" s="5"/>
      <c r="I19" s="6">
        <v>116</v>
      </c>
      <c r="J19" s="6">
        <v>129</v>
      </c>
      <c r="K19" s="6">
        <v>161</v>
      </c>
      <c r="L19" s="6">
        <v>179</v>
      </c>
      <c r="M19" s="6">
        <v>193</v>
      </c>
      <c r="N19" s="6"/>
      <c r="O19" s="6">
        <v>318</v>
      </c>
      <c r="P19" s="6">
        <v>329</v>
      </c>
      <c r="Q19" s="6"/>
      <c r="R19" s="6"/>
      <c r="S19" s="6">
        <v>376</v>
      </c>
      <c r="T19" s="6">
        <v>399</v>
      </c>
      <c r="U19" s="6">
        <v>431</v>
      </c>
      <c r="V19" s="6">
        <v>469</v>
      </c>
      <c r="W19" s="6">
        <v>526</v>
      </c>
      <c r="X19" s="6">
        <v>564</v>
      </c>
      <c r="Y19" s="6"/>
      <c r="Z19" s="6">
        <v>591</v>
      </c>
      <c r="AA19" s="6"/>
      <c r="AB19" s="6"/>
      <c r="AC19" s="6"/>
      <c r="AD19" s="6"/>
      <c r="AE19" s="6"/>
      <c r="AF19" s="6"/>
      <c r="AG19" s="6"/>
      <c r="AH19" s="6"/>
    </row>
    <row r="20" spans="1:34" x14ac:dyDescent="0.35">
      <c r="A20" s="5" t="s">
        <v>75</v>
      </c>
      <c r="B20" s="5" t="s">
        <v>293</v>
      </c>
      <c r="C20" s="5" t="s">
        <v>108</v>
      </c>
      <c r="D20" s="5"/>
      <c r="E20" s="5"/>
      <c r="F20" s="5"/>
      <c r="G20" s="7">
        <v>0.9</v>
      </c>
      <c r="H20" s="5"/>
      <c r="I20" s="6"/>
      <c r="J20" s="6">
        <v>133</v>
      </c>
      <c r="K20" s="6">
        <v>164</v>
      </c>
      <c r="L20" s="6"/>
      <c r="M20" s="6"/>
      <c r="N20" s="6"/>
      <c r="O20" s="6">
        <v>320</v>
      </c>
      <c r="P20" s="6">
        <v>333</v>
      </c>
      <c r="Q20" s="6"/>
      <c r="R20" s="6"/>
      <c r="S20" s="6">
        <v>381</v>
      </c>
      <c r="T20" s="6"/>
      <c r="U20" s="6">
        <v>434</v>
      </c>
      <c r="V20" s="6">
        <v>473</v>
      </c>
      <c r="W20" s="6"/>
      <c r="X20" s="6"/>
      <c r="Y20" s="6"/>
      <c r="Z20" s="6">
        <v>597</v>
      </c>
      <c r="AA20" s="6"/>
      <c r="AB20" s="6"/>
      <c r="AC20" s="6"/>
      <c r="AD20" s="6"/>
      <c r="AE20" s="6"/>
      <c r="AF20" s="6"/>
      <c r="AG20" s="6"/>
      <c r="AH20" s="6"/>
    </row>
    <row r="21" spans="1:34" x14ac:dyDescent="0.35">
      <c r="A21" s="5" t="s">
        <v>75</v>
      </c>
      <c r="B21" s="5" t="s">
        <v>293</v>
      </c>
      <c r="C21" s="5" t="s">
        <v>109</v>
      </c>
      <c r="D21" s="5"/>
      <c r="E21" s="5"/>
      <c r="F21" s="5"/>
      <c r="G21" s="7">
        <v>0.9</v>
      </c>
      <c r="H21" s="5"/>
      <c r="I21" s="6"/>
      <c r="J21" s="6">
        <v>130</v>
      </c>
      <c r="K21" s="6">
        <v>161</v>
      </c>
      <c r="L21" s="6">
        <v>182</v>
      </c>
      <c r="M21" s="6">
        <v>194</v>
      </c>
      <c r="N21" s="6"/>
      <c r="O21" s="6">
        <v>318</v>
      </c>
      <c r="P21" s="6">
        <v>330</v>
      </c>
      <c r="Q21" s="6">
        <v>379</v>
      </c>
      <c r="R21" s="6"/>
      <c r="S21" s="6">
        <v>383</v>
      </c>
      <c r="T21" s="6">
        <v>402</v>
      </c>
      <c r="U21" s="6">
        <v>430</v>
      </c>
      <c r="V21" s="6">
        <v>468</v>
      </c>
      <c r="W21" s="6"/>
      <c r="X21" s="6">
        <v>567</v>
      </c>
      <c r="Y21" s="6"/>
      <c r="Z21" s="6">
        <v>592</v>
      </c>
      <c r="AA21" s="6"/>
      <c r="AB21" s="6"/>
      <c r="AC21" s="6"/>
      <c r="AD21" s="6"/>
      <c r="AE21" s="6"/>
      <c r="AF21" s="6"/>
      <c r="AG21" s="6"/>
      <c r="AH21" s="6"/>
    </row>
    <row r="22" spans="1:34" x14ac:dyDescent="0.35">
      <c r="A22" s="5" t="s">
        <v>75</v>
      </c>
      <c r="B22" s="5" t="s">
        <v>293</v>
      </c>
      <c r="C22" s="5" t="s">
        <v>103</v>
      </c>
      <c r="D22" s="5">
        <v>457.9</v>
      </c>
      <c r="E22" s="5"/>
      <c r="F22" s="5"/>
      <c r="G22" s="7">
        <v>0.9</v>
      </c>
      <c r="H22" s="5"/>
      <c r="I22" s="6">
        <v>129</v>
      </c>
      <c r="J22" s="6">
        <v>138</v>
      </c>
      <c r="K22" s="6">
        <v>162</v>
      </c>
      <c r="L22" s="6">
        <v>182</v>
      </c>
      <c r="M22" s="6">
        <v>194</v>
      </c>
      <c r="N22" s="6">
        <v>235</v>
      </c>
      <c r="O22" s="6">
        <v>325</v>
      </c>
      <c r="P22" s="6"/>
      <c r="Q22" s="6"/>
      <c r="R22" s="6"/>
      <c r="S22" s="6">
        <v>377</v>
      </c>
      <c r="T22" s="6"/>
      <c r="U22" s="6">
        <v>431</v>
      </c>
      <c r="V22" s="6">
        <v>469</v>
      </c>
      <c r="W22" s="6"/>
      <c r="X22" s="6"/>
      <c r="Y22" s="6"/>
      <c r="Z22" s="6">
        <v>592</v>
      </c>
      <c r="AA22" s="6"/>
      <c r="AB22" s="6"/>
      <c r="AC22" s="6"/>
      <c r="AD22" s="6"/>
      <c r="AE22" s="6"/>
      <c r="AF22" s="6"/>
      <c r="AG22" s="6"/>
      <c r="AH22" s="6"/>
    </row>
    <row r="23" spans="1:34" x14ac:dyDescent="0.35">
      <c r="A23" s="5" t="s">
        <v>75</v>
      </c>
      <c r="B23" s="5" t="s">
        <v>293</v>
      </c>
      <c r="C23" s="5" t="s">
        <v>110</v>
      </c>
      <c r="D23" s="5"/>
      <c r="E23" s="5"/>
      <c r="F23" s="5"/>
      <c r="G23" s="7">
        <v>0.9</v>
      </c>
      <c r="H23" s="5"/>
      <c r="I23" s="6">
        <v>77</v>
      </c>
      <c r="J23" s="6">
        <v>132.80000000000001</v>
      </c>
      <c r="K23" s="6">
        <v>164</v>
      </c>
      <c r="L23" s="6"/>
      <c r="M23" s="6">
        <v>195.7</v>
      </c>
      <c r="N23" s="6"/>
      <c r="O23" s="6">
        <v>320.5</v>
      </c>
      <c r="P23" s="6">
        <v>333.5</v>
      </c>
      <c r="Q23" s="6"/>
      <c r="R23" s="6"/>
      <c r="S23" s="6">
        <v>380.9</v>
      </c>
      <c r="T23" s="6"/>
      <c r="U23" s="6">
        <v>433.8</v>
      </c>
      <c r="V23" s="6">
        <v>472.8</v>
      </c>
      <c r="W23" s="6"/>
      <c r="X23" s="6"/>
      <c r="Y23" s="6"/>
      <c r="Z23" s="6">
        <v>597</v>
      </c>
      <c r="AA23" s="6"/>
      <c r="AB23" s="6"/>
      <c r="AC23" s="6"/>
      <c r="AD23" s="6"/>
      <c r="AE23" s="6"/>
      <c r="AF23" s="6"/>
      <c r="AG23" s="6"/>
      <c r="AH23" s="6"/>
    </row>
    <row r="24" spans="1:34" x14ac:dyDescent="0.35">
      <c r="A24" s="5" t="s">
        <v>75</v>
      </c>
      <c r="B24" s="5" t="s">
        <v>293</v>
      </c>
      <c r="C24" s="5" t="s">
        <v>105</v>
      </c>
      <c r="D24" s="5" t="s">
        <v>76</v>
      </c>
      <c r="E24" s="5"/>
      <c r="F24" s="5">
        <v>0.01</v>
      </c>
      <c r="G24" s="7">
        <v>0.9</v>
      </c>
      <c r="H24" s="5"/>
      <c r="I24" s="6"/>
      <c r="J24" s="6"/>
      <c r="K24" s="6"/>
      <c r="L24" s="6"/>
      <c r="M24" s="6"/>
      <c r="N24" s="6"/>
      <c r="O24" s="6"/>
      <c r="P24" s="6"/>
      <c r="Q24" s="6"/>
      <c r="R24" s="6"/>
      <c r="S24" s="6">
        <v>377.99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x14ac:dyDescent="0.35">
      <c r="A25" s="5" t="s">
        <v>77</v>
      </c>
      <c r="B25" s="5" t="s">
        <v>293</v>
      </c>
      <c r="C25" s="5" t="s">
        <v>103</v>
      </c>
      <c r="D25" s="5">
        <v>457.9</v>
      </c>
      <c r="E25" s="5"/>
      <c r="F25" s="5"/>
      <c r="G25" s="7">
        <v>0.89</v>
      </c>
      <c r="H25" s="5"/>
      <c r="I25" s="6">
        <v>97</v>
      </c>
      <c r="J25" s="6"/>
      <c r="K25" s="6">
        <v>119</v>
      </c>
      <c r="L25" s="6">
        <v>135</v>
      </c>
      <c r="M25" s="6">
        <v>144</v>
      </c>
      <c r="N25" s="6">
        <v>175</v>
      </c>
      <c r="O25" s="6"/>
      <c r="P25" s="6">
        <v>334</v>
      </c>
      <c r="Q25" s="6"/>
      <c r="R25" s="6"/>
      <c r="S25" s="6">
        <v>379</v>
      </c>
      <c r="T25" s="6"/>
      <c r="U25" s="6">
        <v>434</v>
      </c>
      <c r="V25" s="6">
        <v>478</v>
      </c>
      <c r="W25" s="6"/>
      <c r="X25" s="6"/>
      <c r="Y25" s="6"/>
      <c r="Z25" s="6">
        <v>595</v>
      </c>
      <c r="AA25" s="6"/>
      <c r="AB25" s="6"/>
      <c r="AC25" s="6"/>
      <c r="AD25" s="6"/>
      <c r="AE25" s="6"/>
      <c r="AF25" s="6"/>
      <c r="AG25" s="6"/>
      <c r="AH25" s="6"/>
    </row>
    <row r="26" spans="1:34" x14ac:dyDescent="0.35">
      <c r="A26" s="5" t="s">
        <v>78</v>
      </c>
      <c r="B26" s="5" t="s">
        <v>293</v>
      </c>
      <c r="C26" s="5" t="s">
        <v>106</v>
      </c>
      <c r="D26" s="5">
        <v>632.79999999999995</v>
      </c>
      <c r="E26" s="5"/>
      <c r="F26" s="5"/>
      <c r="G26" s="7">
        <v>0.88</v>
      </c>
      <c r="H26" s="5"/>
      <c r="I26" s="6">
        <v>96.7</v>
      </c>
      <c r="J26" s="6"/>
      <c r="K26" s="6">
        <v>120.6</v>
      </c>
      <c r="L26" s="6">
        <v>135.6</v>
      </c>
      <c r="M26" s="6"/>
      <c r="N26" s="6"/>
      <c r="O26" s="6"/>
      <c r="P26" s="6"/>
      <c r="Q26" s="6"/>
      <c r="R26" s="6"/>
      <c r="S26" s="6">
        <v>384.8</v>
      </c>
      <c r="T26" s="6"/>
      <c r="U26" s="6"/>
      <c r="V26" s="6">
        <v>485</v>
      </c>
      <c r="W26" s="6"/>
      <c r="X26" s="6"/>
      <c r="Y26" s="6"/>
      <c r="Z26" s="6">
        <v>603.5</v>
      </c>
      <c r="AA26" s="6"/>
      <c r="AB26" s="6"/>
      <c r="AC26" s="6"/>
      <c r="AD26" s="6"/>
      <c r="AE26" s="6"/>
      <c r="AF26" s="6"/>
      <c r="AG26" s="6"/>
      <c r="AH26" s="6"/>
    </row>
    <row r="27" spans="1:34" x14ac:dyDescent="0.35">
      <c r="A27" s="5" t="s">
        <v>78</v>
      </c>
      <c r="B27" s="5" t="s">
        <v>293</v>
      </c>
      <c r="C27" s="5" t="s">
        <v>103</v>
      </c>
      <c r="D27" s="5" t="s">
        <v>69</v>
      </c>
      <c r="E27" s="5"/>
      <c r="F27" s="5"/>
      <c r="G27" s="7">
        <v>0.88</v>
      </c>
      <c r="H27" s="5"/>
      <c r="I27" s="6">
        <v>97</v>
      </c>
      <c r="J27" s="6"/>
      <c r="K27" s="6">
        <v>121</v>
      </c>
      <c r="L27" s="6">
        <v>136</v>
      </c>
      <c r="M27" s="6">
        <v>144</v>
      </c>
      <c r="N27" s="6"/>
      <c r="O27" s="6"/>
      <c r="P27" s="6">
        <v>334</v>
      </c>
      <c r="Q27" s="6"/>
      <c r="R27" s="6"/>
      <c r="S27" s="6">
        <v>384</v>
      </c>
      <c r="T27" s="6"/>
      <c r="U27" s="6">
        <v>438</v>
      </c>
      <c r="V27" s="6">
        <v>485</v>
      </c>
      <c r="W27" s="6"/>
      <c r="X27" s="6"/>
      <c r="Y27" s="6"/>
      <c r="Z27" s="6">
        <v>604</v>
      </c>
      <c r="AA27" s="6"/>
      <c r="AB27" s="6"/>
      <c r="AC27" s="6"/>
      <c r="AD27" s="6"/>
      <c r="AE27" s="6"/>
      <c r="AF27" s="6"/>
      <c r="AG27" s="6"/>
      <c r="AH27" s="6"/>
    </row>
    <row r="28" spans="1:34" x14ac:dyDescent="0.35">
      <c r="A28" s="5" t="s">
        <v>78</v>
      </c>
      <c r="B28" s="5" t="s">
        <v>293</v>
      </c>
      <c r="C28" s="5" t="s">
        <v>104</v>
      </c>
      <c r="D28" s="5" t="s">
        <v>70</v>
      </c>
      <c r="E28" s="5"/>
      <c r="F28" s="5"/>
      <c r="G28" s="7">
        <v>0.88</v>
      </c>
      <c r="H28" s="5"/>
      <c r="I28" s="6"/>
      <c r="J28" s="6"/>
      <c r="K28" s="6">
        <v>142</v>
      </c>
      <c r="L28" s="6"/>
      <c r="M28" s="6"/>
      <c r="N28" s="6"/>
      <c r="O28" s="6"/>
      <c r="P28" s="6">
        <v>337</v>
      </c>
      <c r="Q28" s="6"/>
      <c r="R28" s="6"/>
      <c r="S28" s="6">
        <v>384</v>
      </c>
      <c r="T28" s="6"/>
      <c r="U28" s="6">
        <v>435</v>
      </c>
      <c r="V28" s="6">
        <v>482</v>
      </c>
      <c r="W28" s="6"/>
      <c r="X28" s="6"/>
      <c r="Y28" s="6"/>
      <c r="Z28" s="6">
        <v>602</v>
      </c>
      <c r="AA28" s="6">
        <v>1028</v>
      </c>
      <c r="AB28" s="6">
        <v>1084</v>
      </c>
      <c r="AC28" s="6"/>
      <c r="AD28" s="6"/>
      <c r="AE28" s="6"/>
      <c r="AF28" s="6"/>
      <c r="AG28" s="6"/>
      <c r="AH28" s="6"/>
    </row>
    <row r="29" spans="1:34" x14ac:dyDescent="0.35">
      <c r="A29" s="5" t="s">
        <v>78</v>
      </c>
      <c r="B29" s="5" t="s">
        <v>293</v>
      </c>
      <c r="C29" s="5" t="s">
        <v>111</v>
      </c>
      <c r="D29" s="5"/>
      <c r="E29" s="5"/>
      <c r="F29" s="5"/>
      <c r="G29" s="7">
        <v>0.88</v>
      </c>
      <c r="H29" s="5"/>
      <c r="I29" s="6"/>
      <c r="J29" s="6"/>
      <c r="K29" s="6"/>
      <c r="L29" s="6"/>
      <c r="M29" s="6"/>
      <c r="N29" s="6"/>
      <c r="O29" s="6"/>
      <c r="P29" s="6"/>
      <c r="Q29" s="6">
        <v>384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x14ac:dyDescent="0.35">
      <c r="A30" s="5" t="s">
        <v>79</v>
      </c>
      <c r="B30" s="5" t="s">
        <v>293</v>
      </c>
      <c r="C30" s="5" t="s">
        <v>111</v>
      </c>
      <c r="D30" s="5"/>
      <c r="E30" s="5"/>
      <c r="F30" s="5"/>
      <c r="G30" s="7">
        <v>0.86799999999999999</v>
      </c>
      <c r="H30" s="5"/>
      <c r="I30" s="6"/>
      <c r="J30" s="6"/>
      <c r="K30" s="6"/>
      <c r="L30" s="6"/>
      <c r="M30" s="6"/>
      <c r="N30" s="6"/>
      <c r="O30" s="6"/>
      <c r="P30" s="6"/>
      <c r="Q30" s="6">
        <v>365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x14ac:dyDescent="0.35">
      <c r="A31" s="5" t="s">
        <v>80</v>
      </c>
      <c r="B31" s="5" t="s">
        <v>293</v>
      </c>
      <c r="C31" s="5" t="s">
        <v>112</v>
      </c>
      <c r="D31" s="5">
        <v>532</v>
      </c>
      <c r="E31" s="5"/>
      <c r="F31" s="5"/>
      <c r="G31" s="7">
        <v>0.86099999999999999</v>
      </c>
      <c r="H31" s="5"/>
      <c r="I31" s="6">
        <v>98</v>
      </c>
      <c r="J31" s="6"/>
      <c r="K31" s="6">
        <v>120</v>
      </c>
      <c r="L31" s="6">
        <v>137</v>
      </c>
      <c r="M31" s="6">
        <v>146</v>
      </c>
      <c r="N31" s="6"/>
      <c r="O31" s="6"/>
      <c r="P31" s="6">
        <v>348</v>
      </c>
      <c r="Q31" s="6"/>
      <c r="R31" s="6"/>
      <c r="S31" s="6">
        <v>393</v>
      </c>
      <c r="T31" s="6"/>
      <c r="U31" s="6">
        <v>454</v>
      </c>
      <c r="V31" s="6">
        <v>499</v>
      </c>
      <c r="W31" s="6"/>
      <c r="X31" s="6"/>
      <c r="Y31" s="6"/>
      <c r="Z31" s="6">
        <v>612</v>
      </c>
      <c r="AA31" s="6"/>
      <c r="AB31" s="6"/>
      <c r="AC31" s="6"/>
      <c r="AD31" s="6"/>
      <c r="AE31" s="6"/>
      <c r="AF31" s="6"/>
      <c r="AG31" s="6"/>
      <c r="AH31" s="6"/>
    </row>
    <row r="32" spans="1:34" x14ac:dyDescent="0.35">
      <c r="A32" s="5" t="s">
        <v>80</v>
      </c>
      <c r="B32" s="5" t="s">
        <v>293</v>
      </c>
      <c r="C32" s="5" t="s">
        <v>110</v>
      </c>
      <c r="D32" s="5"/>
      <c r="E32" s="5"/>
      <c r="F32" s="5"/>
      <c r="G32" s="7">
        <v>0.86099999999999999</v>
      </c>
      <c r="H32" s="5"/>
      <c r="I32" s="6">
        <v>98</v>
      </c>
      <c r="J32" s="6"/>
      <c r="K32" s="6">
        <v>120</v>
      </c>
      <c r="L32" s="6"/>
      <c r="M32" s="6">
        <v>191</v>
      </c>
      <c r="N32" s="6"/>
      <c r="O32" s="6">
        <v>289</v>
      </c>
      <c r="P32" s="6">
        <v>348</v>
      </c>
      <c r="Q32" s="6"/>
      <c r="R32" s="6"/>
      <c r="S32" s="6">
        <v>393</v>
      </c>
      <c r="T32" s="6"/>
      <c r="U32" s="6">
        <v>454</v>
      </c>
      <c r="V32" s="6">
        <v>499</v>
      </c>
      <c r="W32" s="6"/>
      <c r="X32" s="6"/>
      <c r="Y32" s="6"/>
      <c r="Z32" s="6">
        <v>614</v>
      </c>
      <c r="AA32" s="6"/>
      <c r="AB32" s="6"/>
      <c r="AC32" s="6"/>
      <c r="AD32" s="6"/>
      <c r="AE32" s="6"/>
      <c r="AF32" s="6"/>
      <c r="AG32" s="6"/>
      <c r="AH32" s="6"/>
    </row>
    <row r="33" spans="1:34" x14ac:dyDescent="0.35">
      <c r="A33" s="5" t="s">
        <v>55</v>
      </c>
      <c r="B33" s="5" t="s">
        <v>293</v>
      </c>
      <c r="C33" s="5" t="s">
        <v>103</v>
      </c>
      <c r="D33" s="5">
        <v>457.9</v>
      </c>
      <c r="E33" s="5"/>
      <c r="F33" s="5"/>
      <c r="G33" s="7">
        <v>0.745</v>
      </c>
      <c r="H33" s="5"/>
      <c r="I33" s="6">
        <v>189</v>
      </c>
      <c r="J33" s="6"/>
      <c r="K33" s="6">
        <v>202</v>
      </c>
      <c r="L33" s="6">
        <v>221</v>
      </c>
      <c r="M33" s="6">
        <v>253</v>
      </c>
      <c r="N33" s="6">
        <v>273</v>
      </c>
      <c r="O33" s="6">
        <v>319</v>
      </c>
      <c r="P33" s="6">
        <v>359</v>
      </c>
      <c r="Q33" s="6"/>
      <c r="R33" s="6"/>
      <c r="S33" s="6">
        <v>419</v>
      </c>
      <c r="T33" s="6"/>
      <c r="U33" s="6">
        <v>495</v>
      </c>
      <c r="V33" s="6">
        <v>523</v>
      </c>
      <c r="W33" s="6"/>
      <c r="X33" s="6"/>
      <c r="Y33" s="6"/>
      <c r="Z33" s="6">
        <v>669</v>
      </c>
      <c r="AA33" s="6"/>
      <c r="AB33" s="6"/>
      <c r="AC33" s="6"/>
      <c r="AD33" s="6"/>
      <c r="AE33" s="6"/>
      <c r="AF33" s="6"/>
      <c r="AG33" s="6"/>
      <c r="AH33" s="6"/>
    </row>
    <row r="34" spans="1:34" x14ac:dyDescent="0.35">
      <c r="A34" s="5" t="s">
        <v>55</v>
      </c>
      <c r="B34" s="5" t="s">
        <v>293</v>
      </c>
      <c r="C34" s="5" t="s">
        <v>113</v>
      </c>
      <c r="D34" s="5"/>
      <c r="E34" s="5"/>
      <c r="F34" s="5"/>
      <c r="G34" s="7">
        <v>0.745</v>
      </c>
      <c r="H34" s="5"/>
      <c r="I34" s="6">
        <v>189</v>
      </c>
      <c r="J34" s="6"/>
      <c r="K34" s="6">
        <v>202</v>
      </c>
      <c r="L34" s="6">
        <v>221</v>
      </c>
      <c r="M34" s="6">
        <v>252</v>
      </c>
      <c r="N34" s="6">
        <v>273</v>
      </c>
      <c r="O34" s="6">
        <v>319</v>
      </c>
      <c r="P34" s="6">
        <v>359</v>
      </c>
      <c r="Q34" s="6"/>
      <c r="R34" s="6">
        <v>391</v>
      </c>
      <c r="S34" s="6">
        <v>419</v>
      </c>
      <c r="T34" s="6"/>
      <c r="U34" s="6">
        <v>495</v>
      </c>
      <c r="V34" s="6">
        <v>523</v>
      </c>
      <c r="W34" s="6">
        <v>587</v>
      </c>
      <c r="X34" s="6">
        <v>623</v>
      </c>
      <c r="Y34" s="6">
        <v>626</v>
      </c>
      <c r="Z34" s="6">
        <v>669</v>
      </c>
      <c r="AA34" s="6"/>
      <c r="AB34" s="6"/>
      <c r="AC34" s="6"/>
      <c r="AD34" s="6"/>
      <c r="AE34" s="6"/>
      <c r="AF34" s="6"/>
      <c r="AG34" s="6"/>
      <c r="AH34" s="6"/>
    </row>
    <row r="35" spans="1:34" x14ac:dyDescent="0.35">
      <c r="A35" s="5" t="s">
        <v>55</v>
      </c>
      <c r="B35" s="5" t="s">
        <v>293</v>
      </c>
      <c r="C35" s="5" t="s">
        <v>113</v>
      </c>
      <c r="D35" s="5" t="s">
        <v>81</v>
      </c>
      <c r="E35" s="5"/>
      <c r="F35" s="5"/>
      <c r="G35" s="7">
        <v>0.745</v>
      </c>
      <c r="H35" s="5"/>
      <c r="I35" s="6">
        <v>180</v>
      </c>
      <c r="J35" s="6"/>
      <c r="K35" s="6">
        <v>194</v>
      </c>
      <c r="L35" s="6">
        <v>215</v>
      </c>
      <c r="M35" s="6">
        <v>249</v>
      </c>
      <c r="N35" s="6">
        <v>269</v>
      </c>
      <c r="O35" s="6">
        <v>317</v>
      </c>
      <c r="P35" s="6">
        <v>361</v>
      </c>
      <c r="Q35" s="6">
        <v>366</v>
      </c>
      <c r="R35" s="6">
        <v>386</v>
      </c>
      <c r="S35" s="6">
        <v>426</v>
      </c>
      <c r="T35" s="6"/>
      <c r="U35" s="6">
        <v>478</v>
      </c>
      <c r="V35" s="6">
        <v>512</v>
      </c>
      <c r="W35" s="6">
        <v>584</v>
      </c>
      <c r="X35" s="6">
        <v>618</v>
      </c>
      <c r="Y35" s="6">
        <v>620</v>
      </c>
      <c r="Z35" s="6">
        <v>663</v>
      </c>
      <c r="AA35" s="6"/>
      <c r="AB35" s="6"/>
      <c r="AC35" s="6"/>
      <c r="AD35" s="6"/>
      <c r="AE35" s="6"/>
      <c r="AF35" s="6"/>
      <c r="AG35" s="6"/>
      <c r="AH35" s="6"/>
    </row>
    <row r="36" spans="1:34" x14ac:dyDescent="0.35">
      <c r="A36" s="5" t="s">
        <v>55</v>
      </c>
      <c r="B36" s="5" t="s">
        <v>293</v>
      </c>
      <c r="C36" s="5" t="s">
        <v>63</v>
      </c>
      <c r="D36" s="5"/>
      <c r="E36" s="5"/>
      <c r="F36" s="5"/>
      <c r="G36" s="7">
        <v>0.745</v>
      </c>
      <c r="H36" s="5"/>
      <c r="I36" s="6">
        <v>190</v>
      </c>
      <c r="J36" s="6"/>
      <c r="K36" s="6"/>
      <c r="L36" s="6">
        <v>222</v>
      </c>
      <c r="M36" s="6"/>
      <c r="N36" s="6">
        <v>273</v>
      </c>
      <c r="O36" s="6">
        <v>320</v>
      </c>
      <c r="P36" s="6">
        <v>358</v>
      </c>
      <c r="Q36" s="6"/>
      <c r="R36" s="6">
        <v>392</v>
      </c>
      <c r="S36" s="6">
        <v>419</v>
      </c>
      <c r="T36" s="6"/>
      <c r="U36" s="6">
        <v>495</v>
      </c>
      <c r="V36" s="6">
        <v>525</v>
      </c>
      <c r="W36" s="6"/>
      <c r="X36" s="6"/>
      <c r="Y36" s="6">
        <v>628</v>
      </c>
      <c r="Z36" s="6">
        <v>674</v>
      </c>
      <c r="AA36" s="6"/>
      <c r="AB36" s="6"/>
      <c r="AC36" s="6"/>
      <c r="AD36" s="6"/>
      <c r="AE36" s="6"/>
      <c r="AF36" s="6"/>
      <c r="AG36" s="6"/>
      <c r="AH36" s="6"/>
    </row>
    <row r="37" spans="1:34" x14ac:dyDescent="0.35">
      <c r="A37" s="5" t="s">
        <v>55</v>
      </c>
      <c r="B37" s="5" t="s">
        <v>293</v>
      </c>
      <c r="C37" s="5" t="s">
        <v>114</v>
      </c>
      <c r="D37" s="5"/>
      <c r="E37" s="5"/>
      <c r="F37" s="5"/>
      <c r="G37" s="7"/>
      <c r="H37" s="5"/>
      <c r="I37" s="6">
        <v>190</v>
      </c>
      <c r="J37" s="6"/>
      <c r="K37" s="6"/>
      <c r="L37" s="6">
        <v>222</v>
      </c>
      <c r="M37" s="6"/>
      <c r="N37" s="6">
        <v>273</v>
      </c>
      <c r="O37" s="6">
        <v>320</v>
      </c>
      <c r="P37" s="6">
        <v>358</v>
      </c>
      <c r="Q37" s="6"/>
      <c r="R37" s="6">
        <v>391</v>
      </c>
      <c r="S37" s="6">
        <v>419</v>
      </c>
      <c r="T37" s="6">
        <v>428</v>
      </c>
      <c r="U37" s="6">
        <v>495</v>
      </c>
      <c r="V37" s="6">
        <v>524</v>
      </c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x14ac:dyDescent="0.35">
      <c r="A38" s="5" t="s">
        <v>82</v>
      </c>
      <c r="B38" s="5" t="s">
        <v>293</v>
      </c>
      <c r="C38" s="5" t="s">
        <v>106</v>
      </c>
      <c r="D38" s="5">
        <v>632.79999999999995</v>
      </c>
      <c r="E38" s="5"/>
      <c r="F38" s="5"/>
      <c r="G38" s="7"/>
      <c r="H38" s="5"/>
      <c r="I38" s="6">
        <v>94.5</v>
      </c>
      <c r="J38" s="6"/>
      <c r="K38" s="6">
        <v>118.7</v>
      </c>
      <c r="L38" s="6">
        <v>134.4</v>
      </c>
      <c r="M38" s="6"/>
      <c r="N38" s="6"/>
      <c r="O38" s="6"/>
      <c r="P38" s="6"/>
      <c r="Q38" s="6"/>
      <c r="R38" s="6"/>
      <c r="S38" s="6">
        <v>375</v>
      </c>
      <c r="T38" s="6"/>
      <c r="U38" s="6"/>
      <c r="V38" s="6">
        <v>468.1</v>
      </c>
      <c r="W38" s="6"/>
      <c r="X38" s="6"/>
      <c r="Y38" s="6"/>
      <c r="Z38" s="6">
        <v>590.20000000000005</v>
      </c>
      <c r="AA38" s="6"/>
      <c r="AB38" s="6"/>
      <c r="AC38" s="6"/>
      <c r="AD38" s="6"/>
      <c r="AE38" s="6"/>
      <c r="AF38" s="6"/>
      <c r="AG38" s="6"/>
      <c r="AH38" s="6"/>
    </row>
    <row r="39" spans="1:34" x14ac:dyDescent="0.35">
      <c r="A39" s="5" t="s">
        <v>83</v>
      </c>
      <c r="B39" s="5" t="s">
        <v>293</v>
      </c>
      <c r="C39" s="5" t="s">
        <v>106</v>
      </c>
      <c r="D39" s="5">
        <v>632.79999999999995</v>
      </c>
      <c r="E39" s="5"/>
      <c r="F39" s="5"/>
      <c r="G39" s="7"/>
      <c r="H39" s="5"/>
      <c r="I39" s="6">
        <v>95.1</v>
      </c>
      <c r="J39" s="6"/>
      <c r="K39" s="6">
        <v>118</v>
      </c>
      <c r="L39" s="6">
        <v>134.4</v>
      </c>
      <c r="M39" s="6"/>
      <c r="N39" s="6"/>
      <c r="O39" s="6"/>
      <c r="P39" s="6"/>
      <c r="Q39" s="6"/>
      <c r="R39" s="6"/>
      <c r="S39" s="6">
        <v>378</v>
      </c>
      <c r="T39" s="6"/>
      <c r="U39" s="6"/>
      <c r="V39" s="6">
        <v>472.7</v>
      </c>
      <c r="W39" s="6"/>
      <c r="X39" s="6"/>
      <c r="Y39" s="6"/>
      <c r="Z39" s="6">
        <v>594.5</v>
      </c>
      <c r="AA39" s="6"/>
      <c r="AB39" s="6"/>
      <c r="AC39" s="6"/>
      <c r="AD39" s="6"/>
      <c r="AE39" s="6"/>
      <c r="AF39" s="6"/>
      <c r="AG39" s="6"/>
      <c r="AH39" s="6"/>
    </row>
    <row r="40" spans="1:34" x14ac:dyDescent="0.35">
      <c r="A40" s="5" t="s">
        <v>84</v>
      </c>
      <c r="B40" s="5" t="s">
        <v>293</v>
      </c>
      <c r="C40" s="5" t="s">
        <v>106</v>
      </c>
      <c r="D40" s="5">
        <v>632.79999999999995</v>
      </c>
      <c r="E40" s="5"/>
      <c r="F40" s="5"/>
      <c r="G40" s="7"/>
      <c r="H40" s="5"/>
      <c r="I40" s="6">
        <v>95.3</v>
      </c>
      <c r="J40" s="6"/>
      <c r="K40" s="6">
        <v>119.2</v>
      </c>
      <c r="L40" s="6">
        <v>134.4</v>
      </c>
      <c r="M40" s="6"/>
      <c r="N40" s="6"/>
      <c r="O40" s="6"/>
      <c r="P40" s="6"/>
      <c r="Q40" s="6"/>
      <c r="R40" s="6"/>
      <c r="S40" s="6">
        <v>381.2</v>
      </c>
      <c r="T40" s="6"/>
      <c r="U40" s="6"/>
      <c r="V40" s="6">
        <v>478.3</v>
      </c>
      <c r="W40" s="6"/>
      <c r="X40" s="6"/>
      <c r="Y40" s="6"/>
      <c r="Z40" s="6">
        <v>599</v>
      </c>
      <c r="AA40" s="6"/>
      <c r="AB40" s="6"/>
      <c r="AC40" s="6"/>
      <c r="AD40" s="6"/>
      <c r="AE40" s="6"/>
      <c r="AF40" s="6"/>
      <c r="AG40" s="6"/>
      <c r="AH40" s="6"/>
    </row>
    <row r="41" spans="1:34" x14ac:dyDescent="0.35">
      <c r="A41" s="5" t="s">
        <v>85</v>
      </c>
      <c r="B41" s="5" t="s">
        <v>293</v>
      </c>
      <c r="C41" s="5" t="s">
        <v>105</v>
      </c>
      <c r="D41" s="5">
        <v>647.1</v>
      </c>
      <c r="E41" s="5"/>
      <c r="F41" s="5">
        <v>0.05</v>
      </c>
      <c r="G41" s="7"/>
      <c r="H41" s="5"/>
      <c r="I41" s="6"/>
      <c r="J41" s="6"/>
      <c r="K41" s="6"/>
      <c r="L41" s="6"/>
      <c r="M41" s="6"/>
      <c r="N41" s="6"/>
      <c r="O41" s="6"/>
      <c r="P41" s="6"/>
      <c r="Q41" s="6"/>
      <c r="R41" s="6"/>
      <c r="S41" s="6">
        <v>377.85</v>
      </c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x14ac:dyDescent="0.35">
      <c r="A42" s="5" t="s">
        <v>86</v>
      </c>
      <c r="B42" s="5" t="s">
        <v>293</v>
      </c>
      <c r="C42" s="5" t="s">
        <v>105</v>
      </c>
      <c r="D42" s="5">
        <v>647.1</v>
      </c>
      <c r="E42" s="5"/>
      <c r="F42" s="5">
        <v>0.05</v>
      </c>
      <c r="G42" s="7"/>
      <c r="H42" s="5"/>
      <c r="I42" s="6"/>
      <c r="J42" s="6"/>
      <c r="K42" s="6"/>
      <c r="L42" s="6"/>
      <c r="M42" s="6"/>
      <c r="N42" s="6"/>
      <c r="O42" s="6"/>
      <c r="P42" s="6"/>
      <c r="Q42" s="6"/>
      <c r="R42" s="6"/>
      <c r="S42" s="6">
        <v>378.03</v>
      </c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x14ac:dyDescent="0.35">
      <c r="A43" s="5" t="s">
        <v>87</v>
      </c>
      <c r="B43" s="5" t="s">
        <v>293</v>
      </c>
      <c r="C43" s="5" t="s">
        <v>105</v>
      </c>
      <c r="D43" s="5">
        <v>647.1</v>
      </c>
      <c r="E43" s="5"/>
      <c r="F43" s="5">
        <v>0.05</v>
      </c>
      <c r="G43" s="7"/>
      <c r="H43" s="5"/>
      <c r="I43" s="6"/>
      <c r="J43" s="6"/>
      <c r="K43" s="6"/>
      <c r="L43" s="6"/>
      <c r="M43" s="6"/>
      <c r="N43" s="6"/>
      <c r="O43" s="6"/>
      <c r="P43" s="6"/>
      <c r="Q43" s="6"/>
      <c r="R43" s="6"/>
      <c r="S43" s="6">
        <v>377.58</v>
      </c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x14ac:dyDescent="0.35">
      <c r="A44" s="5" t="s">
        <v>88</v>
      </c>
      <c r="B44" s="5" t="s">
        <v>293</v>
      </c>
      <c r="C44" s="5" t="s">
        <v>105</v>
      </c>
      <c r="D44" s="5">
        <v>647.1</v>
      </c>
      <c r="E44" s="5"/>
      <c r="F44" s="5">
        <v>0.05</v>
      </c>
      <c r="G44" s="7"/>
      <c r="H44" s="5"/>
      <c r="I44" s="6"/>
      <c r="J44" s="6"/>
      <c r="K44" s="6"/>
      <c r="L44" s="6"/>
      <c r="M44" s="6"/>
      <c r="N44" s="6"/>
      <c r="O44" s="6"/>
      <c r="P44" s="6"/>
      <c r="Q44" s="6"/>
      <c r="R44" s="6"/>
      <c r="S44" s="6">
        <v>377.02</v>
      </c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x14ac:dyDescent="0.35">
      <c r="A45" s="5" t="s">
        <v>89</v>
      </c>
      <c r="B45" s="5" t="s">
        <v>293</v>
      </c>
      <c r="C45" s="5" t="s">
        <v>105</v>
      </c>
      <c r="D45" s="5">
        <v>647.1</v>
      </c>
      <c r="E45" s="5"/>
      <c r="F45" s="5">
        <v>0.05</v>
      </c>
      <c r="G45" s="7"/>
      <c r="H45" s="5"/>
      <c r="I45" s="6"/>
      <c r="J45" s="6"/>
      <c r="K45" s="6"/>
      <c r="L45" s="6"/>
      <c r="M45" s="6"/>
      <c r="N45" s="6"/>
      <c r="O45" s="6"/>
      <c r="P45" s="6"/>
      <c r="Q45" s="6"/>
      <c r="R45" s="6"/>
      <c r="S45" s="6">
        <v>375.32</v>
      </c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x14ac:dyDescent="0.35">
      <c r="A46" s="5" t="s">
        <v>90</v>
      </c>
      <c r="B46" s="5" t="s">
        <v>293</v>
      </c>
      <c r="C46" s="5" t="s">
        <v>105</v>
      </c>
      <c r="D46" s="5">
        <v>568.20000000000005</v>
      </c>
      <c r="E46" s="5"/>
      <c r="F46" s="5">
        <v>0.05</v>
      </c>
      <c r="G46" s="7"/>
      <c r="H46" s="5"/>
      <c r="I46" s="6"/>
      <c r="J46" s="6"/>
      <c r="K46" s="6"/>
      <c r="L46" s="6"/>
      <c r="M46" s="6"/>
      <c r="N46" s="6"/>
      <c r="O46" s="6"/>
      <c r="P46" s="6"/>
      <c r="Q46" s="6"/>
      <c r="R46" s="6"/>
      <c r="S46" s="6">
        <v>377.17</v>
      </c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x14ac:dyDescent="0.35">
      <c r="A47" s="5" t="s">
        <v>91</v>
      </c>
      <c r="B47" s="5" t="s">
        <v>293</v>
      </c>
      <c r="C47" s="5" t="s">
        <v>105</v>
      </c>
      <c r="D47" s="5">
        <v>568.20000000000005</v>
      </c>
      <c r="E47" s="5"/>
      <c r="F47" s="5">
        <v>0.05</v>
      </c>
      <c r="G47" s="7"/>
      <c r="H47" s="5"/>
      <c r="I47" s="6"/>
      <c r="J47" s="6"/>
      <c r="K47" s="6"/>
      <c r="L47" s="6"/>
      <c r="M47" s="6"/>
      <c r="N47" s="6"/>
      <c r="O47" s="6"/>
      <c r="P47" s="6"/>
      <c r="Q47" s="6"/>
      <c r="R47" s="6"/>
      <c r="S47" s="6">
        <v>377.11</v>
      </c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x14ac:dyDescent="0.35">
      <c r="A48" s="5" t="s">
        <v>92</v>
      </c>
      <c r="B48" s="5" t="s">
        <v>293</v>
      </c>
      <c r="C48" s="5" t="s">
        <v>105</v>
      </c>
      <c r="D48" s="5">
        <v>568.20000000000005</v>
      </c>
      <c r="E48" s="5"/>
      <c r="F48" s="5">
        <v>0.05</v>
      </c>
      <c r="G48" s="7"/>
      <c r="H48" s="5"/>
      <c r="I48" s="6"/>
      <c r="J48" s="6"/>
      <c r="K48" s="6"/>
      <c r="L48" s="6"/>
      <c r="M48" s="6"/>
      <c r="N48" s="6"/>
      <c r="O48" s="6"/>
      <c r="P48" s="6"/>
      <c r="Q48" s="6"/>
      <c r="R48" s="6"/>
      <c r="S48" s="6">
        <v>377.14</v>
      </c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x14ac:dyDescent="0.35">
      <c r="A49" s="5" t="s">
        <v>93</v>
      </c>
      <c r="B49" s="5" t="s">
        <v>293</v>
      </c>
      <c r="C49" s="5" t="s">
        <v>105</v>
      </c>
      <c r="D49" s="5">
        <v>568.20000000000005</v>
      </c>
      <c r="E49" s="5"/>
      <c r="F49" s="5">
        <v>0.05</v>
      </c>
      <c r="G49" s="7"/>
      <c r="H49" s="5"/>
      <c r="I49" s="6"/>
      <c r="J49" s="6"/>
      <c r="K49" s="6"/>
      <c r="L49" s="6"/>
      <c r="M49" s="6"/>
      <c r="N49" s="6"/>
      <c r="O49" s="6"/>
      <c r="P49" s="6"/>
      <c r="Q49" s="6"/>
      <c r="R49" s="6"/>
      <c r="S49" s="6">
        <v>376.97</v>
      </c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x14ac:dyDescent="0.35">
      <c r="A50" s="5" t="s">
        <v>94</v>
      </c>
      <c r="B50" s="5" t="s">
        <v>293</v>
      </c>
      <c r="C50" s="5" t="s">
        <v>105</v>
      </c>
      <c r="D50" s="5">
        <v>568.20000000000005</v>
      </c>
      <c r="E50" s="5"/>
      <c r="F50" s="5">
        <v>0.05</v>
      </c>
      <c r="G50" s="7"/>
      <c r="H50" s="5"/>
      <c r="I50" s="6"/>
      <c r="J50" s="6"/>
      <c r="K50" s="6"/>
      <c r="L50" s="6"/>
      <c r="M50" s="6"/>
      <c r="N50" s="6"/>
      <c r="O50" s="6"/>
      <c r="P50" s="6"/>
      <c r="Q50" s="6"/>
      <c r="R50" s="6"/>
      <c r="S50" s="6">
        <v>376.45</v>
      </c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x14ac:dyDescent="0.35">
      <c r="A51" s="5" t="s">
        <v>53</v>
      </c>
      <c r="B51" s="5" t="s">
        <v>293</v>
      </c>
      <c r="C51" s="5" t="s">
        <v>31</v>
      </c>
      <c r="D51" s="5">
        <v>532</v>
      </c>
      <c r="E51" s="5">
        <v>1800</v>
      </c>
      <c r="F51" s="5">
        <v>0.5</v>
      </c>
      <c r="G51" s="7">
        <v>0.94699999999999995</v>
      </c>
      <c r="H51" s="5"/>
      <c r="I51" s="6">
        <v>94.344499999999996</v>
      </c>
      <c r="J51" s="6"/>
      <c r="K51" s="6">
        <v>118.83799999999999</v>
      </c>
      <c r="L51" s="6">
        <v>134.756</v>
      </c>
      <c r="M51" s="6">
        <v>144.852</v>
      </c>
      <c r="N51" s="6"/>
      <c r="O51" s="6">
        <v>284.72300000000001</v>
      </c>
      <c r="P51" s="6">
        <v>313.58600000000001</v>
      </c>
      <c r="Q51" s="6"/>
      <c r="R51" s="6"/>
      <c r="S51" s="6">
        <v>338.63</v>
      </c>
      <c r="T51" s="6">
        <v>385.94799999999998</v>
      </c>
      <c r="U51" s="6">
        <v>410.73200000000003</v>
      </c>
      <c r="V51" s="6">
        <v>425.221</v>
      </c>
      <c r="W51" s="6"/>
      <c r="X51" s="6"/>
      <c r="Y51" s="6"/>
      <c r="Z51" s="6">
        <v>568.81200000000001</v>
      </c>
      <c r="AA51" s="6">
        <v>636.66600000000005</v>
      </c>
      <c r="AB51" s="6">
        <v>721.41099999999994</v>
      </c>
      <c r="AC51" s="6"/>
      <c r="AD51" s="6"/>
      <c r="AE51" s="6"/>
      <c r="AF51" s="6"/>
      <c r="AG51" s="6"/>
      <c r="AH51" s="6"/>
    </row>
    <row r="52" spans="1:34" x14ac:dyDescent="0.35">
      <c r="A52" s="5" t="s">
        <v>53</v>
      </c>
      <c r="B52" s="5" t="s">
        <v>293</v>
      </c>
      <c r="C52" s="5" t="s">
        <v>31</v>
      </c>
      <c r="D52" s="5">
        <v>266</v>
      </c>
      <c r="E52" s="5">
        <v>2400</v>
      </c>
      <c r="F52" s="5">
        <v>1.5</v>
      </c>
      <c r="G52" s="7">
        <v>0.94699999999999995</v>
      </c>
      <c r="H52" s="5"/>
      <c r="I52" s="6"/>
      <c r="J52" s="6"/>
      <c r="K52" s="6"/>
      <c r="L52" s="6"/>
      <c r="M52" s="6"/>
      <c r="N52" s="6"/>
      <c r="O52" s="6"/>
      <c r="P52" s="6">
        <v>315.36099999999999</v>
      </c>
      <c r="Q52" s="6"/>
      <c r="R52" s="6"/>
      <c r="S52" s="6">
        <v>333.17899999999997</v>
      </c>
      <c r="T52" s="6">
        <v>398.97899999999998</v>
      </c>
      <c r="U52" s="6"/>
      <c r="V52" s="6"/>
      <c r="W52" s="6">
        <v>547.12699999999995</v>
      </c>
      <c r="X52" s="6"/>
      <c r="Y52" s="6"/>
      <c r="Z52" s="6"/>
      <c r="AA52" s="6"/>
      <c r="AB52" s="6">
        <v>893.18299999999999</v>
      </c>
      <c r="AC52" s="6"/>
      <c r="AD52" s="6"/>
      <c r="AE52" s="6"/>
      <c r="AF52" s="6"/>
      <c r="AG52" s="6"/>
      <c r="AH52" s="6"/>
    </row>
    <row r="53" spans="1:34" x14ac:dyDescent="0.35">
      <c r="A53" s="5" t="s">
        <v>53</v>
      </c>
      <c r="B53" s="5" t="s">
        <v>293</v>
      </c>
      <c r="C53" s="5" t="s">
        <v>31</v>
      </c>
      <c r="D53" s="5">
        <v>266</v>
      </c>
      <c r="E53" s="5">
        <v>2400</v>
      </c>
      <c r="F53" s="5">
        <v>1.5</v>
      </c>
      <c r="G53" s="7">
        <v>0.94699999999999995</v>
      </c>
      <c r="H53" s="5"/>
      <c r="I53" s="6"/>
      <c r="J53" s="6"/>
      <c r="K53" s="6"/>
      <c r="L53" s="6"/>
      <c r="M53" s="6"/>
      <c r="N53" s="6"/>
      <c r="O53" s="6">
        <v>283.31400000000002</v>
      </c>
      <c r="P53" s="6"/>
      <c r="Q53" s="6"/>
      <c r="R53" s="6"/>
      <c r="S53" s="6">
        <v>332.78699999999998</v>
      </c>
      <c r="T53" s="6">
        <v>393.77800000000002</v>
      </c>
      <c r="U53" s="6"/>
      <c r="V53" s="6"/>
      <c r="W53" s="6"/>
      <c r="X53" s="6"/>
      <c r="Y53" s="6"/>
      <c r="Z53" s="6">
        <v>563.61500000000001</v>
      </c>
      <c r="AA53" s="6">
        <v>649.92499999999995</v>
      </c>
      <c r="AB53" s="6">
        <v>878.33500000000004</v>
      </c>
      <c r="AC53" s="6">
        <v>1671.49</v>
      </c>
      <c r="AD53" s="6"/>
      <c r="AE53" s="6"/>
      <c r="AF53" s="6"/>
      <c r="AG53" s="6"/>
      <c r="AH53" s="6"/>
    </row>
    <row r="54" spans="1:34" x14ac:dyDescent="0.35">
      <c r="A54" s="5" t="s">
        <v>72</v>
      </c>
      <c r="B54" s="5" t="s">
        <v>293</v>
      </c>
      <c r="C54" s="5" t="s">
        <v>31</v>
      </c>
      <c r="D54" s="5">
        <v>532</v>
      </c>
      <c r="E54" s="5">
        <v>1800</v>
      </c>
      <c r="F54" s="5">
        <v>0.5</v>
      </c>
      <c r="G54" s="7">
        <v>0.91700000000000004</v>
      </c>
      <c r="H54" s="5"/>
      <c r="I54" s="6">
        <v>95.268600000000006</v>
      </c>
      <c r="J54" s="6"/>
      <c r="K54" s="6">
        <v>118.617</v>
      </c>
      <c r="L54" s="6">
        <v>134.655</v>
      </c>
      <c r="M54" s="6">
        <v>144.57599999999999</v>
      </c>
      <c r="N54" s="6">
        <v>175.55600000000001</v>
      </c>
      <c r="O54" s="6">
        <v>264.03699999999998</v>
      </c>
      <c r="P54" s="6">
        <v>327.11200000000002</v>
      </c>
      <c r="Q54" s="6"/>
      <c r="R54" s="6"/>
      <c r="S54" s="6">
        <v>371.995</v>
      </c>
      <c r="T54" s="6"/>
      <c r="U54" s="6">
        <v>424.089</v>
      </c>
      <c r="V54" s="6">
        <v>462.63499999999999</v>
      </c>
      <c r="W54" s="6"/>
      <c r="X54" s="6">
        <v>567.029</v>
      </c>
      <c r="Y54" s="6"/>
      <c r="Z54" s="6">
        <v>584.39099999999996</v>
      </c>
      <c r="AA54" s="6">
        <v>591.80999999999995</v>
      </c>
      <c r="AB54" s="6"/>
      <c r="AC54" s="6"/>
      <c r="AD54" s="6"/>
      <c r="AE54" s="6">
        <v>3598.24</v>
      </c>
      <c r="AF54" s="6"/>
      <c r="AG54" s="6"/>
      <c r="AH54" s="6"/>
    </row>
    <row r="55" spans="1:34" x14ac:dyDescent="0.35">
      <c r="A55" s="5" t="s">
        <v>72</v>
      </c>
      <c r="B55" s="5" t="s">
        <v>293</v>
      </c>
      <c r="C55" s="5" t="s">
        <v>31</v>
      </c>
      <c r="D55" s="5">
        <v>266</v>
      </c>
      <c r="E55" s="5">
        <v>2400</v>
      </c>
      <c r="F55" s="5">
        <v>1.5</v>
      </c>
      <c r="G55" s="7">
        <v>0.91700000000000004</v>
      </c>
      <c r="H55" s="5"/>
      <c r="I55" s="6"/>
      <c r="J55" s="6"/>
      <c r="K55" s="6"/>
      <c r="L55" s="6"/>
      <c r="M55" s="6"/>
      <c r="N55" s="6"/>
      <c r="O55" s="6"/>
      <c r="P55" s="6">
        <v>325.88400000000001</v>
      </c>
      <c r="Q55" s="6">
        <v>348.59699999999998</v>
      </c>
      <c r="R55" s="6"/>
      <c r="S55" s="6">
        <v>370.47399999999999</v>
      </c>
      <c r="T55" s="6"/>
      <c r="U55" s="6">
        <v>422.85899999999998</v>
      </c>
      <c r="V55" s="6">
        <v>460.94099999999997</v>
      </c>
      <c r="W55" s="6">
        <v>520.48699999999997</v>
      </c>
      <c r="X55" s="6">
        <v>562.90099999999995</v>
      </c>
      <c r="Y55" s="6"/>
      <c r="Z55" s="6">
        <v>582.77099999999996</v>
      </c>
      <c r="AA55" s="6">
        <v>597.37599999999998</v>
      </c>
      <c r="AB55" s="6">
        <v>790.55700000000002</v>
      </c>
      <c r="AC55" s="6">
        <v>1103.04</v>
      </c>
      <c r="AD55" s="6">
        <v>3578.44</v>
      </c>
      <c r="AE55" s="6">
        <v>3599.2</v>
      </c>
      <c r="AF55" s="6">
        <v>3873.8</v>
      </c>
      <c r="AG55" s="6"/>
      <c r="AH55" s="6"/>
    </row>
    <row r="56" spans="1:34" x14ac:dyDescent="0.35">
      <c r="A56" s="5" t="s">
        <v>72</v>
      </c>
      <c r="B56" s="5" t="s">
        <v>293</v>
      </c>
      <c r="C56" s="5" t="s">
        <v>31</v>
      </c>
      <c r="D56" s="5">
        <v>266</v>
      </c>
      <c r="E56" s="5">
        <v>2400</v>
      </c>
      <c r="F56" s="5">
        <v>1.5</v>
      </c>
      <c r="G56" s="7">
        <v>0.91700000000000004</v>
      </c>
      <c r="H56" s="5"/>
      <c r="I56" s="6"/>
      <c r="J56" s="6"/>
      <c r="K56" s="6"/>
      <c r="L56" s="6"/>
      <c r="M56" s="6"/>
      <c r="N56" s="6"/>
      <c r="O56" s="6">
        <v>263.73899999999998</v>
      </c>
      <c r="P56" s="6">
        <v>325.87900000000002</v>
      </c>
      <c r="Q56" s="6">
        <v>348.90899999999999</v>
      </c>
      <c r="R56" s="6"/>
      <c r="S56" s="6">
        <v>370.488</v>
      </c>
      <c r="T56" s="6"/>
      <c r="U56" s="6">
        <v>423.721</v>
      </c>
      <c r="V56" s="6">
        <v>460.61700000000002</v>
      </c>
      <c r="W56" s="6">
        <v>521.90200000000004</v>
      </c>
      <c r="X56" s="6">
        <v>561.33399999999995</v>
      </c>
      <c r="Y56" s="6"/>
      <c r="Z56" s="6">
        <v>582.54499999999996</v>
      </c>
      <c r="AA56" s="6">
        <v>595.78099999999995</v>
      </c>
      <c r="AB56" s="6">
        <v>789.11800000000005</v>
      </c>
      <c r="AC56" s="6">
        <v>1108.58</v>
      </c>
      <c r="AD56" s="6"/>
      <c r="AE56" s="6"/>
      <c r="AF56" s="6"/>
      <c r="AG56" s="6"/>
      <c r="AH56" s="6"/>
    </row>
    <row r="57" spans="1:34" x14ac:dyDescent="0.35">
      <c r="A57" s="5" t="s">
        <v>74</v>
      </c>
      <c r="B57" s="5" t="s">
        <v>293</v>
      </c>
      <c r="C57" s="5" t="s">
        <v>31</v>
      </c>
      <c r="D57" s="5">
        <v>532</v>
      </c>
      <c r="E57" s="5">
        <v>1800</v>
      </c>
      <c r="F57" s="5">
        <v>0.5</v>
      </c>
      <c r="G57" s="7">
        <v>0.90100000000000002</v>
      </c>
      <c r="H57" s="5"/>
      <c r="I57" s="6">
        <v>96.103099999999998</v>
      </c>
      <c r="J57" s="6"/>
      <c r="K57" s="6">
        <v>119.08199999999999</v>
      </c>
      <c r="L57" s="6"/>
      <c r="M57" s="6">
        <v>144.9</v>
      </c>
      <c r="N57" s="6"/>
      <c r="O57" s="6"/>
      <c r="P57" s="6">
        <v>320.95</v>
      </c>
      <c r="Q57" s="6">
        <v>356.56</v>
      </c>
      <c r="R57" s="6"/>
      <c r="S57" s="6">
        <v>374.125</v>
      </c>
      <c r="T57" s="6"/>
      <c r="U57" s="6"/>
      <c r="V57" s="6"/>
      <c r="W57" s="6"/>
      <c r="X57" s="6"/>
      <c r="Y57" s="6"/>
      <c r="Z57" s="6"/>
      <c r="AA57" s="6">
        <v>643.94100000000003</v>
      </c>
      <c r="AB57" s="6"/>
      <c r="AC57" s="6"/>
      <c r="AD57" s="6"/>
      <c r="AE57" s="6"/>
      <c r="AF57" s="6"/>
      <c r="AG57" s="6"/>
      <c r="AH57" s="6"/>
    </row>
    <row r="58" spans="1:34" x14ac:dyDescent="0.35">
      <c r="A58" s="5" t="s">
        <v>74</v>
      </c>
      <c r="B58" s="5" t="s">
        <v>293</v>
      </c>
      <c r="C58" s="5" t="s">
        <v>31</v>
      </c>
      <c r="D58" s="5">
        <v>266</v>
      </c>
      <c r="E58" s="5">
        <v>2400</v>
      </c>
      <c r="F58" s="5">
        <v>1.5</v>
      </c>
      <c r="G58" s="7">
        <v>0.90100000000000002</v>
      </c>
      <c r="H58" s="5"/>
      <c r="I58" s="6"/>
      <c r="J58" s="6"/>
      <c r="K58" s="6"/>
      <c r="L58" s="6"/>
      <c r="M58" s="6"/>
      <c r="N58" s="6"/>
      <c r="O58" s="6"/>
      <c r="P58" s="6">
        <v>327.745</v>
      </c>
      <c r="Q58" s="6"/>
      <c r="R58" s="6"/>
      <c r="S58" s="6">
        <v>375.02600000000001</v>
      </c>
      <c r="T58" s="6"/>
      <c r="U58" s="6"/>
      <c r="V58" s="6">
        <v>468.45</v>
      </c>
      <c r="W58" s="6">
        <v>526.495</v>
      </c>
      <c r="X58" s="6">
        <v>567.86300000000006</v>
      </c>
      <c r="Y58" s="6"/>
      <c r="Z58" s="6">
        <v>588.36900000000003</v>
      </c>
      <c r="AA58" s="6">
        <v>662.21600000000001</v>
      </c>
      <c r="AB58" s="6"/>
      <c r="AC58" s="6"/>
      <c r="AD58" s="6"/>
      <c r="AE58" s="6"/>
      <c r="AF58" s="6"/>
      <c r="AG58" s="6"/>
      <c r="AH58" s="6"/>
    </row>
    <row r="59" spans="1:34" x14ac:dyDescent="0.35">
      <c r="A59" s="5" t="s">
        <v>75</v>
      </c>
      <c r="B59" s="5" t="s">
        <v>293</v>
      </c>
      <c r="C59" s="5" t="s">
        <v>31</v>
      </c>
      <c r="D59" s="5">
        <v>532</v>
      </c>
      <c r="E59" s="5">
        <v>1800</v>
      </c>
      <c r="F59" s="5">
        <v>0.5</v>
      </c>
      <c r="G59" s="7">
        <v>0.9</v>
      </c>
      <c r="H59" s="5"/>
      <c r="I59" s="6"/>
      <c r="J59" s="6"/>
      <c r="K59" s="6">
        <v>129.81299999999999</v>
      </c>
      <c r="L59" s="6">
        <v>161.94200000000001</v>
      </c>
      <c r="M59" s="6">
        <v>194.517</v>
      </c>
      <c r="N59" s="6">
        <v>273.25299999999999</v>
      </c>
      <c r="O59" s="6">
        <v>317.80599999999998</v>
      </c>
      <c r="P59" s="6">
        <v>329.8</v>
      </c>
      <c r="Q59" s="6">
        <v>351.4</v>
      </c>
      <c r="R59" s="6"/>
      <c r="S59" s="6">
        <v>377.43299999999999</v>
      </c>
      <c r="T59" s="6">
        <v>415.46899999999999</v>
      </c>
      <c r="U59" s="6">
        <v>430.77499999999998</v>
      </c>
      <c r="V59" s="6">
        <v>468.96800000000002</v>
      </c>
      <c r="W59" s="6">
        <v>532.86099999999999</v>
      </c>
      <c r="X59" s="6">
        <v>563.62099999999998</v>
      </c>
      <c r="Y59" s="6"/>
      <c r="Z59" s="6">
        <v>589.78300000000002</v>
      </c>
      <c r="AA59" s="6">
        <v>643.04300000000001</v>
      </c>
      <c r="AB59" s="6">
        <v>731.66</v>
      </c>
      <c r="AC59" s="6">
        <v>806.11500000000001</v>
      </c>
      <c r="AD59" s="6">
        <v>844.36900000000003</v>
      </c>
      <c r="AE59" s="6">
        <v>965.75599999999997</v>
      </c>
      <c r="AF59" s="6">
        <v>1053.99</v>
      </c>
      <c r="AG59" s="6">
        <v>1061.1099999999999</v>
      </c>
      <c r="AH59" s="6"/>
    </row>
    <row r="60" spans="1:34" x14ac:dyDescent="0.35">
      <c r="A60" s="5" t="s">
        <v>75</v>
      </c>
      <c r="B60" s="5" t="s">
        <v>293</v>
      </c>
      <c r="C60" s="5" t="s">
        <v>31</v>
      </c>
      <c r="D60" s="5">
        <v>266</v>
      </c>
      <c r="E60" s="5">
        <v>2400</v>
      </c>
      <c r="F60" s="5">
        <v>1.5</v>
      </c>
      <c r="G60" s="7">
        <v>0.9</v>
      </c>
      <c r="H60" s="5"/>
      <c r="I60" s="6"/>
      <c r="J60" s="6"/>
      <c r="K60" s="6"/>
      <c r="L60" s="6"/>
      <c r="M60" s="6"/>
      <c r="N60" s="6"/>
      <c r="O60" s="6"/>
      <c r="P60" s="6">
        <v>327.68299999999999</v>
      </c>
      <c r="Q60" s="6">
        <v>353.19900000000001</v>
      </c>
      <c r="R60" s="6"/>
      <c r="S60" s="6">
        <v>375.37099999999998</v>
      </c>
      <c r="T60" s="6"/>
      <c r="U60" s="6"/>
      <c r="V60" s="6">
        <v>466.99700000000001</v>
      </c>
      <c r="W60" s="6">
        <v>527.53800000000001</v>
      </c>
      <c r="X60" s="6">
        <v>565.51700000000005</v>
      </c>
      <c r="Y60" s="6"/>
      <c r="Z60" s="6">
        <v>590.625</v>
      </c>
      <c r="AA60" s="6"/>
      <c r="AB60" s="6"/>
      <c r="AC60" s="6"/>
      <c r="AD60" s="6"/>
      <c r="AE60" s="6"/>
      <c r="AF60" s="6"/>
      <c r="AG60" s="6"/>
      <c r="AH60" s="6"/>
    </row>
    <row r="61" spans="1:34" x14ac:dyDescent="0.35">
      <c r="A61" s="5" t="s">
        <v>77</v>
      </c>
      <c r="B61" s="5" t="s">
        <v>293</v>
      </c>
      <c r="C61" s="5" t="s">
        <v>31</v>
      </c>
      <c r="D61" s="5">
        <v>532</v>
      </c>
      <c r="E61" s="5">
        <v>1800</v>
      </c>
      <c r="F61" s="5">
        <v>0.5</v>
      </c>
      <c r="G61" s="7">
        <v>0.89</v>
      </c>
      <c r="H61" s="5"/>
      <c r="I61" s="6">
        <v>73.222899999999996</v>
      </c>
      <c r="J61" s="6">
        <v>103.289</v>
      </c>
      <c r="K61" s="6"/>
      <c r="L61" s="6"/>
      <c r="M61" s="6"/>
      <c r="N61" s="6">
        <v>223.185</v>
      </c>
      <c r="O61" s="6">
        <v>253.876</v>
      </c>
      <c r="P61" s="6"/>
      <c r="Q61" s="6"/>
      <c r="R61" s="6"/>
      <c r="S61" s="6">
        <v>377.90300000000002</v>
      </c>
      <c r="T61" s="6"/>
      <c r="U61" s="6"/>
      <c r="V61" s="6"/>
      <c r="W61" s="6"/>
      <c r="X61" s="6"/>
      <c r="Y61" s="6"/>
      <c r="Z61" s="6"/>
      <c r="AA61" s="6"/>
      <c r="AB61" s="6"/>
      <c r="AC61" s="6">
        <v>802.91499999999996</v>
      </c>
      <c r="AD61" s="6"/>
      <c r="AE61" s="6"/>
      <c r="AF61" s="6">
        <v>3627.73</v>
      </c>
      <c r="AG61" s="6">
        <v>4058.3</v>
      </c>
      <c r="AH61" s="6"/>
    </row>
    <row r="62" spans="1:34" x14ac:dyDescent="0.35">
      <c r="A62" s="5" t="s">
        <v>77</v>
      </c>
      <c r="B62" s="5" t="s">
        <v>293</v>
      </c>
      <c r="C62" s="5" t="s">
        <v>31</v>
      </c>
      <c r="D62" s="5">
        <v>266</v>
      </c>
      <c r="E62" s="5">
        <v>2400</v>
      </c>
      <c r="F62" s="5">
        <v>1.5</v>
      </c>
      <c r="G62" s="7">
        <v>0.89</v>
      </c>
      <c r="H62" s="5"/>
      <c r="I62" s="6"/>
      <c r="J62" s="6"/>
      <c r="K62" s="6"/>
      <c r="L62" s="6"/>
      <c r="M62" s="6"/>
      <c r="N62" s="6">
        <v>268.49299999999999</v>
      </c>
      <c r="O62" s="6">
        <v>298.34800000000001</v>
      </c>
      <c r="P62" s="6">
        <v>331.72699999999998</v>
      </c>
      <c r="Q62" s="6">
        <v>357.411</v>
      </c>
      <c r="R62" s="6"/>
      <c r="S62" s="6">
        <v>376.66199999999998</v>
      </c>
      <c r="T62" s="6">
        <v>401.93</v>
      </c>
      <c r="U62" s="6"/>
      <c r="V62" s="6">
        <v>474.42899999999997</v>
      </c>
      <c r="W62" s="6">
        <v>531.303</v>
      </c>
      <c r="X62" s="6">
        <v>573.29899999999998</v>
      </c>
      <c r="Y62" s="6"/>
      <c r="Z62" s="6">
        <v>593.03300000000002</v>
      </c>
      <c r="AA62" s="6"/>
      <c r="AB62" s="6"/>
      <c r="AC62" s="6">
        <v>1113.6199999999999</v>
      </c>
      <c r="AD62" s="6"/>
      <c r="AE62" s="6"/>
      <c r="AF62" s="6"/>
      <c r="AG62" s="6"/>
      <c r="AH62" s="6"/>
    </row>
    <row r="63" spans="1:34" x14ac:dyDescent="0.35">
      <c r="A63" s="5" t="s">
        <v>77</v>
      </c>
      <c r="B63" s="5" t="s">
        <v>293</v>
      </c>
      <c r="C63" s="5" t="s">
        <v>31</v>
      </c>
      <c r="D63" s="5">
        <v>266</v>
      </c>
      <c r="E63" s="5">
        <v>2400</v>
      </c>
      <c r="F63" s="5">
        <v>1.5</v>
      </c>
      <c r="G63" s="7">
        <v>0.89</v>
      </c>
      <c r="H63" s="5"/>
      <c r="I63" s="6"/>
      <c r="J63" s="6"/>
      <c r="K63" s="6"/>
      <c r="L63" s="6"/>
      <c r="M63" s="6"/>
      <c r="N63" s="6">
        <v>269.197</v>
      </c>
      <c r="O63" s="6">
        <v>302.33699999999999</v>
      </c>
      <c r="P63" s="6">
        <v>331.73200000000003</v>
      </c>
      <c r="Q63" s="6">
        <v>357.46800000000002</v>
      </c>
      <c r="R63" s="6"/>
      <c r="S63" s="6">
        <v>376.62799999999999</v>
      </c>
      <c r="T63" s="6">
        <v>398.541</v>
      </c>
      <c r="U63" s="6"/>
      <c r="V63" s="6">
        <v>474.41899999999998</v>
      </c>
      <c r="W63" s="6">
        <v>531.65599999999995</v>
      </c>
      <c r="X63" s="6">
        <v>572.83000000000004</v>
      </c>
      <c r="Y63" s="6"/>
      <c r="Z63" s="6">
        <v>593.06700000000001</v>
      </c>
      <c r="AA63" s="6"/>
      <c r="AB63" s="6">
        <v>808.62599999999998</v>
      </c>
      <c r="AC63" s="6">
        <v>1114.1099999999999</v>
      </c>
      <c r="AD63" s="6"/>
      <c r="AE63" s="6"/>
      <c r="AF63" s="6"/>
      <c r="AG63" s="6"/>
      <c r="AH63" s="6"/>
    </row>
    <row r="64" spans="1:34" x14ac:dyDescent="0.35">
      <c r="A64" s="5" t="s">
        <v>79</v>
      </c>
      <c r="B64" s="5" t="s">
        <v>293</v>
      </c>
      <c r="C64" s="5" t="s">
        <v>31</v>
      </c>
      <c r="D64" s="5">
        <v>266</v>
      </c>
      <c r="E64" s="5">
        <v>2400</v>
      </c>
      <c r="F64" s="5">
        <v>1.5</v>
      </c>
      <c r="G64" s="7">
        <v>0.86799999999999999</v>
      </c>
      <c r="H64" s="5"/>
      <c r="I64" s="6"/>
      <c r="J64" s="6"/>
      <c r="K64" s="6"/>
      <c r="L64" s="6"/>
      <c r="M64" s="6"/>
      <c r="N64" s="6"/>
      <c r="O64" s="6">
        <v>300.81799999999998</v>
      </c>
      <c r="P64" s="6">
        <v>334.822</v>
      </c>
      <c r="Q64" s="6"/>
      <c r="R64" s="6"/>
      <c r="S64" s="6">
        <v>359.85199999999998</v>
      </c>
      <c r="T64" s="6"/>
      <c r="U64" s="6">
        <v>417.9</v>
      </c>
      <c r="V64" s="6">
        <v>468.2</v>
      </c>
      <c r="W64" s="6"/>
      <c r="X64" s="6">
        <v>581.17700000000002</v>
      </c>
      <c r="Y64" s="6"/>
      <c r="Z64" s="6">
        <v>609.65499999999997</v>
      </c>
      <c r="AA64" s="6"/>
      <c r="AB64" s="6"/>
      <c r="AC64" s="6"/>
      <c r="AD64" s="6"/>
      <c r="AE64" s="6"/>
      <c r="AF64" s="6"/>
      <c r="AG64" s="6"/>
      <c r="AH64" s="6"/>
    </row>
    <row r="65" spans="1:34" x14ac:dyDescent="0.35">
      <c r="A65" s="5" t="s">
        <v>79</v>
      </c>
      <c r="B65" s="5" t="s">
        <v>293</v>
      </c>
      <c r="C65" s="5" t="s">
        <v>31</v>
      </c>
      <c r="D65" s="5">
        <v>266</v>
      </c>
      <c r="E65" s="5">
        <v>2400</v>
      </c>
      <c r="F65" s="5">
        <v>1.5</v>
      </c>
      <c r="G65" s="7">
        <v>0.86799999999999999</v>
      </c>
      <c r="H65" s="5"/>
      <c r="I65" s="6"/>
      <c r="J65" s="6"/>
      <c r="K65" s="6"/>
      <c r="L65" s="6"/>
      <c r="M65" s="6"/>
      <c r="N65" s="6"/>
      <c r="O65" s="6">
        <v>300.28800000000001</v>
      </c>
      <c r="P65" s="6">
        <v>335.03399999999999</v>
      </c>
      <c r="Q65" s="6"/>
      <c r="R65" s="6"/>
      <c r="S65" s="6">
        <v>359.863</v>
      </c>
      <c r="T65" s="6"/>
      <c r="U65" s="6"/>
      <c r="V65" s="6">
        <v>468.2</v>
      </c>
      <c r="W65" s="6"/>
      <c r="X65" s="6">
        <v>582.28200000000004</v>
      </c>
      <c r="Y65" s="6"/>
      <c r="Z65" s="6">
        <v>610.11099999999999</v>
      </c>
      <c r="AA65" s="6"/>
      <c r="AB65" s="6"/>
      <c r="AC65" s="6"/>
      <c r="AD65" s="6"/>
      <c r="AE65" s="6"/>
      <c r="AF65" s="6"/>
      <c r="AG65" s="6"/>
      <c r="AH65" s="6"/>
    </row>
    <row r="66" spans="1:34" x14ac:dyDescent="0.35">
      <c r="A66" s="5" t="s">
        <v>80</v>
      </c>
      <c r="B66" s="5" t="s">
        <v>293</v>
      </c>
      <c r="C66" s="5" t="s">
        <v>31</v>
      </c>
      <c r="D66" s="5">
        <v>532</v>
      </c>
      <c r="E66" s="5">
        <v>1800</v>
      </c>
      <c r="F66" s="5">
        <v>0.5</v>
      </c>
      <c r="G66" s="7">
        <v>0.86099999999999999</v>
      </c>
      <c r="H66" s="5"/>
      <c r="I66" s="6">
        <v>97.268199999999993</v>
      </c>
      <c r="J66" s="6"/>
      <c r="K66" s="6">
        <v>119.526</v>
      </c>
      <c r="L66" s="6">
        <v>135.16399999999999</v>
      </c>
      <c r="M66" s="6">
        <v>145.066</v>
      </c>
      <c r="N66" s="6"/>
      <c r="O66" s="6"/>
      <c r="P66" s="6">
        <v>347.02600000000001</v>
      </c>
      <c r="Q66" s="6"/>
      <c r="R66" s="6"/>
      <c r="S66" s="6">
        <v>391.58199999999999</v>
      </c>
      <c r="T66" s="6">
        <v>400.58499999999998</v>
      </c>
      <c r="U66" s="6">
        <v>452.78899999999999</v>
      </c>
      <c r="V66" s="6">
        <v>498.36700000000002</v>
      </c>
      <c r="W66" s="6">
        <v>554.51900000000001</v>
      </c>
      <c r="X66" s="6">
        <v>568.10400000000004</v>
      </c>
      <c r="Y66" s="6"/>
      <c r="Z66" s="6">
        <v>609.61300000000006</v>
      </c>
      <c r="AA66" s="6">
        <v>641.35699999999997</v>
      </c>
      <c r="AB66" s="6">
        <v>656.36900000000003</v>
      </c>
      <c r="AC66" s="6">
        <v>728.101</v>
      </c>
      <c r="AD66" s="6">
        <v>750.2</v>
      </c>
      <c r="AE66" s="6">
        <v>838.24</v>
      </c>
      <c r="AF66" s="6">
        <v>1002.67</v>
      </c>
      <c r="AG66" s="6">
        <v>1093.6500000000001</v>
      </c>
      <c r="AH66" s="6">
        <v>2433.04</v>
      </c>
    </row>
    <row r="67" spans="1:34" x14ac:dyDescent="0.35">
      <c r="A67" s="5" t="s">
        <v>80</v>
      </c>
      <c r="B67" s="5" t="s">
        <v>293</v>
      </c>
      <c r="C67" s="5" t="s">
        <v>31</v>
      </c>
      <c r="D67" s="5">
        <v>532</v>
      </c>
      <c r="E67" s="5">
        <v>1800</v>
      </c>
      <c r="F67" s="5">
        <v>0.5</v>
      </c>
      <c r="G67" s="7">
        <v>0.86099999999999999</v>
      </c>
      <c r="H67" s="5"/>
      <c r="I67" s="6">
        <v>97.203299999999999</v>
      </c>
      <c r="J67" s="6"/>
      <c r="K67" s="6">
        <v>119.458</v>
      </c>
      <c r="L67" s="6">
        <v>135.107</v>
      </c>
      <c r="M67" s="6">
        <v>145.00700000000001</v>
      </c>
      <c r="N67" s="6">
        <v>175.18700000000001</v>
      </c>
      <c r="O67" s="6">
        <v>179.99299999999999</v>
      </c>
      <c r="P67" s="6">
        <v>346.91</v>
      </c>
      <c r="Q67" s="6"/>
      <c r="R67" s="6"/>
      <c r="S67" s="6">
        <v>391.50299999999999</v>
      </c>
      <c r="T67" s="6">
        <v>400.42899999999997</v>
      </c>
      <c r="U67" s="6">
        <v>452.56900000000002</v>
      </c>
      <c r="V67" s="6">
        <v>498.28100000000001</v>
      </c>
      <c r="W67" s="6">
        <v>554.76300000000003</v>
      </c>
      <c r="X67" s="6">
        <v>568.06899999999996</v>
      </c>
      <c r="Y67" s="6"/>
      <c r="Z67" s="6">
        <v>609.55999999999995</v>
      </c>
      <c r="AA67" s="6">
        <v>641.48900000000003</v>
      </c>
      <c r="AB67" s="6">
        <v>656.29200000000003</v>
      </c>
      <c r="AC67" s="6">
        <v>728.28300000000002</v>
      </c>
      <c r="AD67" s="6">
        <v>750.21699999999998</v>
      </c>
      <c r="AE67" s="6">
        <v>838.12699999999995</v>
      </c>
      <c r="AF67" s="6">
        <v>1002.75</v>
      </c>
      <c r="AG67" s="6">
        <v>1093.69</v>
      </c>
      <c r="AH67" s="6">
        <v>2433.04</v>
      </c>
    </row>
    <row r="68" spans="1:34" x14ac:dyDescent="0.35">
      <c r="A68" s="5" t="s">
        <v>80</v>
      </c>
      <c r="B68" s="5" t="s">
        <v>293</v>
      </c>
      <c r="C68" s="5" t="s">
        <v>31</v>
      </c>
      <c r="D68" s="5">
        <v>266</v>
      </c>
      <c r="E68" s="5">
        <v>2400</v>
      </c>
      <c r="F68" s="5">
        <v>1.5</v>
      </c>
      <c r="G68" s="7">
        <v>0.86099999999999999</v>
      </c>
      <c r="H68" s="5"/>
      <c r="I68" s="6"/>
      <c r="J68" s="6"/>
      <c r="K68" s="6"/>
      <c r="L68" s="6"/>
      <c r="M68" s="6"/>
      <c r="N68" s="6"/>
      <c r="O68" s="6"/>
      <c r="P68" s="6">
        <v>345.02300000000002</v>
      </c>
      <c r="Q68" s="6"/>
      <c r="R68" s="6"/>
      <c r="S68" s="6">
        <v>369.20699999999999</v>
      </c>
      <c r="T68" s="6">
        <v>390.39400000000001</v>
      </c>
      <c r="U68" s="6"/>
      <c r="V68" s="6">
        <v>496.46600000000001</v>
      </c>
      <c r="W68" s="6">
        <v>544.13099999999997</v>
      </c>
      <c r="X68" s="6">
        <v>590.26800000000003</v>
      </c>
      <c r="Y68" s="6"/>
      <c r="Z68" s="6">
        <v>611.18600000000004</v>
      </c>
      <c r="AA68" s="6"/>
      <c r="AB68" s="6"/>
      <c r="AC68" s="6"/>
      <c r="AD68" s="6"/>
      <c r="AE68" s="6"/>
      <c r="AF68" s="6"/>
      <c r="AG68" s="6"/>
      <c r="AH68" s="6"/>
    </row>
    <row r="69" spans="1:34" x14ac:dyDescent="0.35">
      <c r="A69" s="5" t="s">
        <v>80</v>
      </c>
      <c r="B69" s="5" t="s">
        <v>293</v>
      </c>
      <c r="C69" s="5" t="s">
        <v>31</v>
      </c>
      <c r="D69" s="5">
        <v>266</v>
      </c>
      <c r="E69" s="5">
        <v>2400</v>
      </c>
      <c r="F69" s="5">
        <v>1.5</v>
      </c>
      <c r="G69" s="7">
        <v>0.86099999999999999</v>
      </c>
      <c r="H69" s="5"/>
      <c r="I69" s="6"/>
      <c r="J69" s="6"/>
      <c r="K69" s="6"/>
      <c r="L69" s="6"/>
      <c r="M69" s="6"/>
      <c r="N69" s="6"/>
      <c r="O69" s="6"/>
      <c r="P69" s="6">
        <v>345.31700000000001</v>
      </c>
      <c r="Q69" s="6"/>
      <c r="R69" s="6"/>
      <c r="S69" s="6">
        <v>369.50200000000001</v>
      </c>
      <c r="T69" s="6">
        <v>390.46100000000001</v>
      </c>
      <c r="U69" s="6"/>
      <c r="V69" s="6">
        <v>496.50900000000001</v>
      </c>
      <c r="W69" s="6">
        <v>544.08299999999997</v>
      </c>
      <c r="X69" s="6">
        <v>589.81299999999999</v>
      </c>
      <c r="Y69" s="6"/>
      <c r="Z69" s="6">
        <v>611.00599999999997</v>
      </c>
      <c r="AA69" s="6"/>
      <c r="AB69" s="6"/>
      <c r="AC69" s="6"/>
      <c r="AD69" s="6"/>
      <c r="AE69" s="6"/>
      <c r="AF69" s="6"/>
      <c r="AG69" s="6"/>
      <c r="AH69" s="6"/>
    </row>
  </sheetData>
  <phoneticPr fontId="3" type="noConversion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CED81-0297-4E05-B013-B7B9F50E3CB2}">
  <dimension ref="A1:AT34"/>
  <sheetViews>
    <sheetView view="pageBreakPreview" zoomScale="151" zoomScaleNormal="132" zoomScaleSheetLayoutView="90" workbookViewId="0">
      <selection activeCell="H7" sqref="C7:H7"/>
    </sheetView>
  </sheetViews>
  <sheetFormatPr defaultRowHeight="14.5" x14ac:dyDescent="0.35"/>
  <cols>
    <col min="1" max="1" width="15.6328125" bestFit="1" customWidth="1"/>
    <col min="2" max="2" width="13.1796875" customWidth="1"/>
    <col min="3" max="3" width="22.90625" bestFit="1" customWidth="1"/>
    <col min="4" max="4" width="10.08984375" bestFit="1" customWidth="1"/>
    <col min="6" max="6" width="10.453125" customWidth="1"/>
    <col min="7" max="7" width="8.1796875" bestFit="1" customWidth="1"/>
    <col min="8" max="18" width="2.81640625" bestFit="1" customWidth="1"/>
    <col min="19" max="24" width="3.81640625" bestFit="1" customWidth="1"/>
    <col min="25" max="25" width="6.08984375" bestFit="1" customWidth="1"/>
    <col min="26" max="27" width="3.81640625" bestFit="1" customWidth="1"/>
    <col min="29" max="29" width="3.90625" bestFit="1" customWidth="1"/>
    <col min="30" max="40" width="3.81640625" bestFit="1" customWidth="1"/>
    <col min="41" max="43" width="4.81640625" bestFit="1" customWidth="1"/>
    <col min="45" max="46" width="4.81640625" bestFit="1" customWidth="1"/>
  </cols>
  <sheetData>
    <row r="1" spans="1:46" x14ac:dyDescent="0.35">
      <c r="A1" t="s">
        <v>95</v>
      </c>
      <c r="B1" t="s">
        <v>23</v>
      </c>
      <c r="C1" t="s">
        <v>129</v>
      </c>
      <c r="AC1" t="s">
        <v>11</v>
      </c>
      <c r="AD1" t="s">
        <v>115</v>
      </c>
      <c r="AF1" t="s">
        <v>116</v>
      </c>
      <c r="AS1" t="s">
        <v>117</v>
      </c>
    </row>
    <row r="2" spans="1:46" x14ac:dyDescent="0.35">
      <c r="A2" t="s">
        <v>96</v>
      </c>
      <c r="B2" t="s">
        <v>24</v>
      </c>
      <c r="C2" t="s">
        <v>130</v>
      </c>
      <c r="Y2" t="s">
        <v>118</v>
      </c>
      <c r="AC2" t="s">
        <v>67</v>
      </c>
      <c r="AD2" t="s">
        <v>67</v>
      </c>
      <c r="AE2" t="s">
        <v>67</v>
      </c>
      <c r="AF2" t="s">
        <v>116</v>
      </c>
      <c r="AL2" t="s">
        <v>116</v>
      </c>
    </row>
    <row r="3" spans="1:46" x14ac:dyDescent="0.35">
      <c r="A3" t="s">
        <v>97</v>
      </c>
      <c r="B3" t="s">
        <v>100</v>
      </c>
      <c r="C3" t="s">
        <v>128</v>
      </c>
      <c r="AC3" t="s">
        <v>67</v>
      </c>
      <c r="AD3" t="s">
        <v>115</v>
      </c>
      <c r="AF3" t="s">
        <v>116</v>
      </c>
    </row>
    <row r="4" spans="1:46" x14ac:dyDescent="0.35">
      <c r="A4" s="4" t="s">
        <v>8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292</v>
      </c>
      <c r="G4" s="4" t="s">
        <v>59</v>
      </c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x14ac:dyDescent="0.35">
      <c r="A5" s="5" t="s">
        <v>119</v>
      </c>
      <c r="B5" s="5" t="s">
        <v>13</v>
      </c>
      <c r="C5" s="5" t="s">
        <v>129</v>
      </c>
      <c r="D5" s="5"/>
      <c r="E5" s="5"/>
      <c r="F5" s="5"/>
      <c r="G5" s="5">
        <v>1.216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>
        <v>281</v>
      </c>
      <c r="AD5" s="5">
        <v>340</v>
      </c>
      <c r="AE5" s="5"/>
      <c r="AF5" s="5">
        <v>451</v>
      </c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>
        <v>3603</v>
      </c>
      <c r="AT5" s="5"/>
    </row>
    <row r="6" spans="1:46" x14ac:dyDescent="0.35">
      <c r="A6" s="5" t="s">
        <v>119</v>
      </c>
      <c r="B6" s="5" t="s">
        <v>13</v>
      </c>
      <c r="C6" s="5" t="s">
        <v>128</v>
      </c>
      <c r="D6" s="5"/>
      <c r="E6" s="5"/>
      <c r="F6" s="5">
        <v>1</v>
      </c>
      <c r="G6" s="5">
        <v>1.216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>
        <v>281</v>
      </c>
      <c r="AD6" s="5">
        <v>336</v>
      </c>
      <c r="AE6" s="5"/>
      <c r="AF6" s="5">
        <v>451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x14ac:dyDescent="0.35">
      <c r="A7" s="5" t="s">
        <v>120</v>
      </c>
      <c r="B7" s="5" t="s">
        <v>13</v>
      </c>
      <c r="C7" s="5" t="s">
        <v>129</v>
      </c>
      <c r="D7" s="5"/>
      <c r="E7" s="5"/>
      <c r="F7" s="5"/>
      <c r="G7" s="5">
        <v>1.216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>
        <v>292</v>
      </c>
      <c r="AD7" s="5">
        <v>354</v>
      </c>
      <c r="AE7" s="5"/>
      <c r="AF7" s="5">
        <v>466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>
        <v>3597</v>
      </c>
      <c r="AT7" s="5"/>
    </row>
    <row r="8" spans="1:46" x14ac:dyDescent="0.35">
      <c r="A8" s="5" t="s">
        <v>121</v>
      </c>
      <c r="B8" s="5" t="s">
        <v>13</v>
      </c>
      <c r="C8" s="5" t="s">
        <v>129</v>
      </c>
      <c r="D8" s="5"/>
      <c r="E8" s="5"/>
      <c r="F8" s="5"/>
      <c r="G8" s="5">
        <v>1.163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>
        <v>294</v>
      </c>
      <c r="AD8" s="5">
        <v>365</v>
      </c>
      <c r="AE8" s="5"/>
      <c r="AF8" s="5">
        <v>472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>
        <v>3598</v>
      </c>
      <c r="AT8" s="5"/>
    </row>
    <row r="9" spans="1:46" x14ac:dyDescent="0.35">
      <c r="A9" s="5" t="s">
        <v>121</v>
      </c>
      <c r="B9" s="5" t="s">
        <v>13</v>
      </c>
      <c r="C9" s="5" t="s">
        <v>130</v>
      </c>
      <c r="D9" s="5">
        <v>514</v>
      </c>
      <c r="E9" s="5"/>
      <c r="F9" s="5"/>
      <c r="G9" s="5">
        <v>1.163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>
        <v>137</v>
      </c>
      <c r="Z9" s="5"/>
      <c r="AA9" s="5"/>
      <c r="AB9" s="5"/>
      <c r="AC9" s="5">
        <v>299</v>
      </c>
      <c r="AD9" s="5">
        <v>353</v>
      </c>
      <c r="AE9" s="5">
        <v>404</v>
      </c>
      <c r="AF9" s="5">
        <v>470</v>
      </c>
      <c r="AG9" s="5">
        <v>573</v>
      </c>
      <c r="AH9" s="5"/>
      <c r="AI9" s="5"/>
      <c r="AJ9" s="5"/>
      <c r="AK9" s="5"/>
      <c r="AL9" s="5">
        <v>784</v>
      </c>
      <c r="AM9" s="5"/>
      <c r="AN9" s="5"/>
      <c r="AO9" s="5"/>
      <c r="AP9" s="5"/>
      <c r="AQ9" s="5"/>
      <c r="AR9" s="5"/>
      <c r="AS9" s="5"/>
      <c r="AT9" s="5"/>
    </row>
    <row r="10" spans="1:46" x14ac:dyDescent="0.35">
      <c r="A10" s="5" t="s">
        <v>121</v>
      </c>
      <c r="B10" s="5" t="s">
        <v>13</v>
      </c>
      <c r="C10" s="5" t="s">
        <v>128</v>
      </c>
      <c r="D10" s="5"/>
      <c r="E10" s="5"/>
      <c r="F10" s="5">
        <v>1</v>
      </c>
      <c r="G10" s="5">
        <v>1.1319999999999999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v>216</v>
      </c>
      <c r="AD10" s="5">
        <v>351</v>
      </c>
      <c r="AE10" s="5"/>
      <c r="AF10" s="5">
        <v>544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6" x14ac:dyDescent="0.35">
      <c r="A11" s="5" t="s">
        <v>122</v>
      </c>
      <c r="B11" s="5" t="s">
        <v>13</v>
      </c>
      <c r="C11" s="5" t="s">
        <v>128</v>
      </c>
      <c r="D11" s="5"/>
      <c r="E11" s="5"/>
      <c r="F11" s="5">
        <v>1</v>
      </c>
      <c r="G11" s="5">
        <v>1.1319999999999999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v>301</v>
      </c>
      <c r="AD11" s="5">
        <v>374</v>
      </c>
      <c r="AE11" s="5"/>
      <c r="AF11" s="5">
        <v>478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x14ac:dyDescent="0.35">
      <c r="A12" s="5" t="s">
        <v>123</v>
      </c>
      <c r="B12" s="5" t="s">
        <v>13</v>
      </c>
      <c r="C12" s="5" t="s">
        <v>128</v>
      </c>
      <c r="D12" s="5"/>
      <c r="E12" s="5"/>
      <c r="F12" s="5">
        <v>1</v>
      </c>
      <c r="G12" s="5">
        <v>1.083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v>312</v>
      </c>
      <c r="AD12" s="5">
        <v>392</v>
      </c>
      <c r="AE12" s="5"/>
      <c r="AF12" s="5">
        <v>494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x14ac:dyDescent="0.35">
      <c r="A13" s="5" t="s">
        <v>124</v>
      </c>
      <c r="B13" s="5" t="s">
        <v>13</v>
      </c>
      <c r="C13" s="5" t="s">
        <v>128</v>
      </c>
      <c r="D13" s="5"/>
      <c r="E13" s="5"/>
      <c r="F13" s="5">
        <v>1</v>
      </c>
      <c r="G13" s="5">
        <v>1.083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v>308</v>
      </c>
      <c r="AD13" s="5">
        <v>385</v>
      </c>
      <c r="AE13" s="5"/>
      <c r="AF13" s="5">
        <v>490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x14ac:dyDescent="0.35">
      <c r="A14" s="5" t="s">
        <v>125</v>
      </c>
      <c r="B14" s="5" t="s">
        <v>13</v>
      </c>
      <c r="C14" s="5" t="s">
        <v>128</v>
      </c>
      <c r="D14" s="5"/>
      <c r="E14" s="5"/>
      <c r="F14" s="5">
        <v>1</v>
      </c>
      <c r="G14" s="5">
        <v>1.073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v>311</v>
      </c>
      <c r="AD14" s="5">
        <v>388</v>
      </c>
      <c r="AE14" s="5"/>
      <c r="AF14" s="5">
        <v>497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x14ac:dyDescent="0.35">
      <c r="A15" s="5" t="s">
        <v>126</v>
      </c>
      <c r="B15" s="5" t="s">
        <v>13</v>
      </c>
      <c r="C15" s="5" t="s">
        <v>128</v>
      </c>
      <c r="D15" s="5"/>
      <c r="E15" s="5"/>
      <c r="F15" s="5">
        <v>1</v>
      </c>
      <c r="G15" s="5">
        <v>1.073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v>301</v>
      </c>
      <c r="AD15" s="5"/>
      <c r="AE15" s="5"/>
      <c r="AF15" s="5">
        <v>499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6" spans="1:46" x14ac:dyDescent="0.35">
      <c r="A16" s="5" t="s">
        <v>119</v>
      </c>
      <c r="B16" s="5" t="s">
        <v>13</v>
      </c>
      <c r="C16" s="5" t="s">
        <v>31</v>
      </c>
      <c r="D16" s="5">
        <v>266</v>
      </c>
      <c r="E16" s="5">
        <v>2400</v>
      </c>
      <c r="F16" s="5">
        <v>1.5</v>
      </c>
      <c r="G16" s="5">
        <v>1.216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6">
        <v>228.20400000000001</v>
      </c>
      <c r="AB16" s="6"/>
      <c r="AC16" s="6">
        <v>280.952</v>
      </c>
      <c r="AD16" s="6">
        <v>339.88900000000001</v>
      </c>
      <c r="AE16" s="6"/>
      <c r="AF16" s="6">
        <v>451.14100000000002</v>
      </c>
      <c r="AG16" s="6"/>
      <c r="AH16" s="6"/>
      <c r="AI16" s="6">
        <v>636.29999999999995</v>
      </c>
      <c r="AJ16" s="6">
        <v>654.15599999999995</v>
      </c>
      <c r="AK16" s="6">
        <v>748.00800000000004</v>
      </c>
      <c r="AL16" s="6">
        <v>781.91</v>
      </c>
      <c r="AM16" s="6">
        <v>811.77099999999996</v>
      </c>
      <c r="AN16" s="6"/>
      <c r="AO16" s="6">
        <v>1067.98</v>
      </c>
      <c r="AP16" s="6">
        <v>1075.81</v>
      </c>
      <c r="AQ16" s="6">
        <v>1091.22</v>
      </c>
      <c r="AR16" s="6"/>
      <c r="AS16" s="6">
        <v>3602.09</v>
      </c>
      <c r="AT16" s="6"/>
    </row>
    <row r="17" spans="1:46" x14ac:dyDescent="0.35">
      <c r="A17" s="5" t="s">
        <v>119</v>
      </c>
      <c r="B17" s="5" t="s">
        <v>13</v>
      </c>
      <c r="C17" s="5" t="s">
        <v>31</v>
      </c>
      <c r="D17" s="5">
        <v>266</v>
      </c>
      <c r="E17" s="5">
        <v>2400</v>
      </c>
      <c r="F17" s="5">
        <v>1.5</v>
      </c>
      <c r="G17" s="5">
        <v>1.216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6">
        <v>227.86099999999999</v>
      </c>
      <c r="AB17" s="6"/>
      <c r="AC17" s="6">
        <v>281.041</v>
      </c>
      <c r="AD17" s="6">
        <v>340.07900000000001</v>
      </c>
      <c r="AE17" s="6"/>
      <c r="AF17" s="6">
        <v>451.50200000000001</v>
      </c>
      <c r="AG17" s="6"/>
      <c r="AH17" s="6"/>
      <c r="AI17" s="6">
        <v>644.375</v>
      </c>
      <c r="AJ17" s="6">
        <v>654.53300000000002</v>
      </c>
      <c r="AK17" s="6">
        <v>747.904</v>
      </c>
      <c r="AL17" s="6">
        <v>782.10599999999999</v>
      </c>
      <c r="AM17" s="6">
        <v>812.28499999999997</v>
      </c>
      <c r="AN17" s="6"/>
      <c r="AO17" s="6">
        <v>1069.08</v>
      </c>
      <c r="AP17" s="6">
        <v>1076.77</v>
      </c>
      <c r="AQ17" s="6">
        <v>1090.74</v>
      </c>
      <c r="AR17" s="6"/>
      <c r="AS17" s="6"/>
      <c r="AT17" s="6"/>
    </row>
    <row r="18" spans="1:46" x14ac:dyDescent="0.35">
      <c r="A18" s="5" t="s">
        <v>119</v>
      </c>
      <c r="B18" s="5" t="s">
        <v>13</v>
      </c>
      <c r="C18" s="5" t="s">
        <v>31</v>
      </c>
      <c r="D18" s="5">
        <v>532</v>
      </c>
      <c r="E18" s="5">
        <v>1800</v>
      </c>
      <c r="F18" s="5">
        <v>0.5</v>
      </c>
      <c r="G18" s="5">
        <v>1.216</v>
      </c>
      <c r="H18" s="5"/>
      <c r="I18" s="5"/>
      <c r="J18" s="5"/>
      <c r="K18" s="6">
        <v>59.5306</v>
      </c>
      <c r="L18" s="6"/>
      <c r="M18" s="6"/>
      <c r="N18" s="6"/>
      <c r="O18" s="6">
        <v>75.252700000000004</v>
      </c>
      <c r="P18" s="6">
        <v>82.919899999999998</v>
      </c>
      <c r="Q18" s="6">
        <v>91.151799999999994</v>
      </c>
      <c r="R18" s="6">
        <v>94.291799999999995</v>
      </c>
      <c r="S18" s="6">
        <v>99.017600000000002</v>
      </c>
      <c r="T18" s="6">
        <v>106.611</v>
      </c>
      <c r="U18" s="6">
        <v>111.265</v>
      </c>
      <c r="V18" s="6"/>
      <c r="W18" s="6">
        <v>123.008</v>
      </c>
      <c r="X18" s="6"/>
      <c r="Y18" s="6">
        <v>138.59100000000001</v>
      </c>
      <c r="Z18" s="6"/>
      <c r="AA18" s="6">
        <v>228.042</v>
      </c>
      <c r="AB18" s="6"/>
      <c r="AC18" s="6">
        <v>282.589</v>
      </c>
      <c r="AD18" s="6">
        <v>340.93</v>
      </c>
      <c r="AE18" s="6"/>
      <c r="AF18" s="6">
        <v>450.15</v>
      </c>
      <c r="AG18" s="6"/>
      <c r="AH18" s="6">
        <v>606.96500000000003</v>
      </c>
      <c r="AI18" s="6"/>
      <c r="AJ18" s="6">
        <v>652.81899999999996</v>
      </c>
      <c r="AK18" s="6"/>
      <c r="AL18" s="6"/>
      <c r="AM18" s="6"/>
      <c r="AN18" s="6"/>
      <c r="AO18" s="6">
        <v>1070.92</v>
      </c>
      <c r="AP18" s="6">
        <v>1076.79</v>
      </c>
      <c r="AQ18" s="6">
        <v>1091.33</v>
      </c>
      <c r="AR18" s="6"/>
      <c r="AS18" s="6">
        <v>3602.31</v>
      </c>
      <c r="AT18" s="6"/>
    </row>
    <row r="19" spans="1:46" x14ac:dyDescent="0.35">
      <c r="A19" s="5" t="s">
        <v>119</v>
      </c>
      <c r="B19" s="5" t="s">
        <v>13</v>
      </c>
      <c r="C19" s="5" t="s">
        <v>31</v>
      </c>
      <c r="D19" s="5">
        <v>532</v>
      </c>
      <c r="E19" s="5">
        <v>1800</v>
      </c>
      <c r="F19" s="5">
        <v>0.5</v>
      </c>
      <c r="G19" s="5">
        <v>1.216</v>
      </c>
      <c r="H19" s="5"/>
      <c r="I19" s="5"/>
      <c r="J19" s="5"/>
      <c r="K19" s="6">
        <v>59.573</v>
      </c>
      <c r="L19" s="6">
        <v>63.314300000000003</v>
      </c>
      <c r="M19" s="6">
        <v>67.188800000000001</v>
      </c>
      <c r="N19" s="6">
        <v>71.420400000000001</v>
      </c>
      <c r="O19" s="6">
        <v>75.205299999999994</v>
      </c>
      <c r="P19" s="6">
        <v>82.851200000000006</v>
      </c>
      <c r="Q19" s="6">
        <v>91.027199999999993</v>
      </c>
      <c r="R19" s="6">
        <v>94.294499999999999</v>
      </c>
      <c r="S19" s="6">
        <v>98.938900000000004</v>
      </c>
      <c r="T19" s="6">
        <v>106.65300000000001</v>
      </c>
      <c r="U19" s="6">
        <v>111.18</v>
      </c>
      <c r="V19" s="6">
        <v>117.152</v>
      </c>
      <c r="W19" s="6">
        <v>122.779</v>
      </c>
      <c r="X19" s="6"/>
      <c r="Y19" s="6">
        <v>138.52699999999999</v>
      </c>
      <c r="Z19" s="6"/>
      <c r="AA19" s="6">
        <v>232.20699999999999</v>
      </c>
      <c r="AB19" s="6"/>
      <c r="AC19" s="6">
        <v>282.37799999999999</v>
      </c>
      <c r="AD19" s="6">
        <v>341.03199999999998</v>
      </c>
      <c r="AE19" s="6"/>
      <c r="AF19" s="6">
        <v>448.99200000000002</v>
      </c>
      <c r="AG19" s="6"/>
      <c r="AH19" s="6">
        <v>608.90800000000002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</row>
    <row r="20" spans="1:46" x14ac:dyDescent="0.35">
      <c r="A20" s="5" t="s">
        <v>119</v>
      </c>
      <c r="B20" s="5" t="s">
        <v>13</v>
      </c>
      <c r="C20" s="5" t="s">
        <v>31</v>
      </c>
      <c r="D20" s="5">
        <v>266</v>
      </c>
      <c r="E20" s="5">
        <v>2400</v>
      </c>
      <c r="F20" s="5">
        <v>1.5</v>
      </c>
      <c r="G20" s="5">
        <v>1.216</v>
      </c>
      <c r="H20" s="5"/>
      <c r="I20" s="5"/>
      <c r="J20" s="5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>
        <v>230.32900000000001</v>
      </c>
      <c r="AB20" s="6"/>
      <c r="AC20" s="6">
        <v>281.82499999999999</v>
      </c>
      <c r="AD20" s="6">
        <v>344.50299999999999</v>
      </c>
      <c r="AE20" s="6"/>
      <c r="AF20" s="6">
        <v>448.83100000000002</v>
      </c>
      <c r="AG20" s="6"/>
      <c r="AH20" s="6"/>
      <c r="AI20" s="6">
        <v>646.56600000000003</v>
      </c>
      <c r="AJ20" s="6"/>
      <c r="AK20" s="6"/>
      <c r="AL20" s="6"/>
      <c r="AM20" s="6"/>
      <c r="AN20" s="6"/>
      <c r="AO20" s="6"/>
      <c r="AP20" s="6"/>
      <c r="AQ20" s="6"/>
      <c r="AR20" s="6"/>
      <c r="AS20" s="6">
        <v>3602.36</v>
      </c>
      <c r="AT20" s="6"/>
    </row>
    <row r="21" spans="1:46" x14ac:dyDescent="0.35">
      <c r="A21" s="5" t="s">
        <v>121</v>
      </c>
      <c r="B21" s="5" t="s">
        <v>13</v>
      </c>
      <c r="C21" s="5" t="s">
        <v>31</v>
      </c>
      <c r="D21" s="5">
        <v>532</v>
      </c>
      <c r="E21" s="5">
        <v>1800</v>
      </c>
      <c r="F21" s="5">
        <v>0.5</v>
      </c>
      <c r="G21" s="5">
        <v>1.163</v>
      </c>
      <c r="H21" s="6">
        <v>43.639000000000003</v>
      </c>
      <c r="I21" s="6">
        <v>48.717399999999998</v>
      </c>
      <c r="J21" s="6">
        <v>51.137799999999999</v>
      </c>
      <c r="K21" s="6">
        <v>60.119399999999999</v>
      </c>
      <c r="L21" s="6"/>
      <c r="M21" s="6">
        <v>67.626000000000005</v>
      </c>
      <c r="N21" s="6">
        <v>71.911299999999997</v>
      </c>
      <c r="O21" s="6">
        <v>75.725999999999999</v>
      </c>
      <c r="P21" s="6">
        <v>83.466499999999996</v>
      </c>
      <c r="Q21" s="6">
        <v>91.580399999999997</v>
      </c>
      <c r="R21" s="6">
        <v>94.888199999999998</v>
      </c>
      <c r="S21" s="6">
        <v>99.572100000000006</v>
      </c>
      <c r="T21" s="6">
        <v>107.041</v>
      </c>
      <c r="U21" s="6">
        <v>115.355</v>
      </c>
      <c r="V21" s="6">
        <v>117.679</v>
      </c>
      <c r="W21" s="6">
        <v>123.301</v>
      </c>
      <c r="X21" s="6"/>
      <c r="Y21" s="6">
        <v>138.35300000000001</v>
      </c>
      <c r="Z21" s="6"/>
      <c r="AA21" s="6">
        <v>239.99700000000001</v>
      </c>
      <c r="AB21" s="6"/>
      <c r="AC21" s="6">
        <v>294.29700000000003</v>
      </c>
      <c r="AD21" s="6">
        <v>362.15199999999999</v>
      </c>
      <c r="AE21" s="6"/>
      <c r="AF21" s="6">
        <v>471.51900000000001</v>
      </c>
      <c r="AG21" s="6"/>
      <c r="AH21" s="6"/>
      <c r="AI21" s="6">
        <v>638.04499999999996</v>
      </c>
      <c r="AJ21" s="6">
        <v>682.19299999999998</v>
      </c>
      <c r="AK21" s="6"/>
      <c r="AL21" s="6"/>
      <c r="AM21" s="6"/>
      <c r="AN21" s="6"/>
      <c r="AO21" s="6"/>
      <c r="AP21" s="6">
        <v>1072.8800000000001</v>
      </c>
      <c r="AQ21" s="6"/>
      <c r="AR21" s="6"/>
      <c r="AS21" s="6"/>
      <c r="AT21" s="6"/>
    </row>
    <row r="22" spans="1:46" x14ac:dyDescent="0.35">
      <c r="A22" s="5" t="s">
        <v>121</v>
      </c>
      <c r="B22" s="5" t="s">
        <v>13</v>
      </c>
      <c r="C22" s="5" t="s">
        <v>31</v>
      </c>
      <c r="D22" s="5">
        <v>532</v>
      </c>
      <c r="E22" s="5">
        <v>1800</v>
      </c>
      <c r="F22" s="5">
        <v>0.5</v>
      </c>
      <c r="G22" s="5">
        <v>1.163</v>
      </c>
      <c r="H22" s="6"/>
      <c r="I22" s="6"/>
      <c r="J22" s="6"/>
      <c r="K22" s="6">
        <v>59.6374</v>
      </c>
      <c r="L22" s="6">
        <v>63.510599999999997</v>
      </c>
      <c r="M22" s="6">
        <v>67.39</v>
      </c>
      <c r="N22" s="6">
        <v>71.285300000000007</v>
      </c>
      <c r="O22" s="6">
        <v>75.189499999999995</v>
      </c>
      <c r="P22" s="6">
        <v>83.051599999999993</v>
      </c>
      <c r="Q22" s="6">
        <v>91.1</v>
      </c>
      <c r="R22" s="6">
        <v>94.330399999999997</v>
      </c>
      <c r="S22" s="6">
        <v>98.874200000000002</v>
      </c>
      <c r="T22" s="6">
        <v>106.56100000000001</v>
      </c>
      <c r="U22" s="6">
        <v>114.861</v>
      </c>
      <c r="V22" s="6"/>
      <c r="W22" s="6">
        <v>122.822</v>
      </c>
      <c r="X22" s="6"/>
      <c r="Y22" s="6">
        <v>138.011</v>
      </c>
      <c r="Z22" s="6"/>
      <c r="AA22" s="6">
        <v>240.273</v>
      </c>
      <c r="AB22" s="6"/>
      <c r="AC22" s="6">
        <v>294.07100000000003</v>
      </c>
      <c r="AD22" s="6">
        <v>362.01499999999999</v>
      </c>
      <c r="AE22" s="6"/>
      <c r="AF22" s="6">
        <v>470.09500000000003</v>
      </c>
      <c r="AG22" s="6"/>
      <c r="AH22" s="6"/>
      <c r="AI22" s="6">
        <v>637.70600000000002</v>
      </c>
      <c r="AJ22" s="6">
        <v>676.904</v>
      </c>
      <c r="AK22" s="6"/>
      <c r="AL22" s="6"/>
      <c r="AM22" s="6"/>
      <c r="AN22" s="6"/>
      <c r="AO22" s="6"/>
      <c r="AP22" s="6">
        <v>1072.58</v>
      </c>
      <c r="AQ22" s="6">
        <v>1720.44</v>
      </c>
      <c r="AR22" s="6"/>
      <c r="AS22" s="6">
        <v>3595.39</v>
      </c>
      <c r="AT22" s="6"/>
    </row>
    <row r="23" spans="1:46" x14ac:dyDescent="0.35">
      <c r="A23" s="5" t="s">
        <v>121</v>
      </c>
      <c r="B23" s="5" t="s">
        <v>13</v>
      </c>
      <c r="C23" s="5" t="s">
        <v>31</v>
      </c>
      <c r="D23" s="5">
        <v>266</v>
      </c>
      <c r="E23" s="5">
        <v>2400</v>
      </c>
      <c r="F23" s="5">
        <v>1.5</v>
      </c>
      <c r="G23" s="5">
        <v>1.163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>
        <v>236.923</v>
      </c>
      <c r="AB23" s="6"/>
      <c r="AC23" s="6">
        <v>293.93</v>
      </c>
      <c r="AD23" s="6">
        <v>361.84100000000001</v>
      </c>
      <c r="AE23" s="6"/>
      <c r="AF23" s="6">
        <v>469.47399999999999</v>
      </c>
      <c r="AG23" s="6"/>
      <c r="AH23" s="6"/>
      <c r="AI23" s="6">
        <v>667.86300000000006</v>
      </c>
      <c r="AJ23" s="6">
        <v>685.82399999999996</v>
      </c>
      <c r="AK23" s="6">
        <v>748.41899999999998</v>
      </c>
      <c r="AL23" s="6">
        <v>786.11500000000001</v>
      </c>
      <c r="AM23" s="6">
        <v>817.62</v>
      </c>
      <c r="AN23" s="6"/>
      <c r="AO23" s="6">
        <v>1040.32</v>
      </c>
      <c r="AP23" s="6">
        <v>1076.44</v>
      </c>
      <c r="AQ23" s="6">
        <v>1144.6500000000001</v>
      </c>
      <c r="AR23" s="6"/>
      <c r="AS23" s="6">
        <v>3598.43</v>
      </c>
      <c r="AT23" s="6"/>
    </row>
    <row r="24" spans="1:46" x14ac:dyDescent="0.35">
      <c r="A24" s="5" t="s">
        <v>121</v>
      </c>
      <c r="B24" s="5" t="s">
        <v>13</v>
      </c>
      <c r="C24" s="5" t="s">
        <v>31</v>
      </c>
      <c r="D24" s="5">
        <v>266</v>
      </c>
      <c r="E24" s="5">
        <v>2400</v>
      </c>
      <c r="F24" s="5">
        <v>1.5</v>
      </c>
      <c r="G24" s="5">
        <v>1.163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>
        <v>236.56299999999999</v>
      </c>
      <c r="AB24" s="6"/>
      <c r="AC24" s="6">
        <v>293.94600000000003</v>
      </c>
      <c r="AD24" s="6">
        <v>361.65199999999999</v>
      </c>
      <c r="AE24" s="6"/>
      <c r="AF24" s="6">
        <v>469.73399999999998</v>
      </c>
      <c r="AG24" s="6"/>
      <c r="AH24" s="6"/>
      <c r="AI24" s="6">
        <v>664.93499999999995</v>
      </c>
      <c r="AJ24" s="6">
        <v>686.30100000000004</v>
      </c>
      <c r="AK24" s="6">
        <v>748.13599999999997</v>
      </c>
      <c r="AL24" s="6">
        <v>786.346</v>
      </c>
      <c r="AM24" s="6">
        <v>821.88400000000001</v>
      </c>
      <c r="AN24" s="6"/>
      <c r="AO24" s="6"/>
      <c r="AP24" s="6">
        <v>1073.01</v>
      </c>
      <c r="AQ24" s="6"/>
      <c r="AR24" s="6"/>
      <c r="AS24" s="6"/>
      <c r="AT24" s="6"/>
    </row>
    <row r="25" spans="1:46" x14ac:dyDescent="0.35">
      <c r="A25" s="5" t="s">
        <v>122</v>
      </c>
      <c r="B25" s="5" t="s">
        <v>13</v>
      </c>
      <c r="C25" s="5" t="s">
        <v>31</v>
      </c>
      <c r="D25" s="5">
        <v>266</v>
      </c>
      <c r="E25" s="5">
        <v>2400</v>
      </c>
      <c r="F25" s="5">
        <v>1.5</v>
      </c>
      <c r="G25" s="5">
        <v>1.1319999999999999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>
        <v>298.31400000000002</v>
      </c>
      <c r="AD25" s="6">
        <v>373.49799999999999</v>
      </c>
      <c r="AE25" s="6"/>
      <c r="AF25" s="6">
        <v>482.15499999999997</v>
      </c>
      <c r="AG25" s="6"/>
      <c r="AH25" s="6"/>
      <c r="AI25" s="6">
        <v>689.35299999999995</v>
      </c>
      <c r="AJ25" s="6">
        <v>702.60400000000004</v>
      </c>
      <c r="AK25" s="6">
        <v>749.81200000000001</v>
      </c>
      <c r="AL25" s="6">
        <v>787.8</v>
      </c>
      <c r="AM25" s="6">
        <v>819.11699999999996</v>
      </c>
      <c r="AN25" s="6">
        <v>842.51400000000001</v>
      </c>
      <c r="AO25" s="6">
        <v>867.60299999999995</v>
      </c>
      <c r="AP25" s="6">
        <v>1072.51</v>
      </c>
      <c r="AQ25" s="6">
        <v>1146.46</v>
      </c>
      <c r="AR25" s="6"/>
      <c r="AS25" s="6">
        <v>3595.93</v>
      </c>
      <c r="AT25" s="6"/>
    </row>
    <row r="26" spans="1:46" x14ac:dyDescent="0.35">
      <c r="A26" s="5" t="s">
        <v>122</v>
      </c>
      <c r="B26" s="5" t="s">
        <v>13</v>
      </c>
      <c r="C26" s="5" t="s">
        <v>31</v>
      </c>
      <c r="D26" s="5">
        <v>266</v>
      </c>
      <c r="E26" s="5">
        <v>2400</v>
      </c>
      <c r="F26" s="5">
        <v>1.5</v>
      </c>
      <c r="G26" s="5">
        <v>1.1319999999999999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>
        <v>298.584</v>
      </c>
      <c r="AD26" s="6">
        <v>373.60300000000001</v>
      </c>
      <c r="AE26" s="6"/>
      <c r="AF26" s="6">
        <v>481.53300000000002</v>
      </c>
      <c r="AG26" s="6"/>
      <c r="AH26" s="6"/>
      <c r="AI26" s="6">
        <v>687.90099999999995</v>
      </c>
      <c r="AJ26" s="6">
        <v>701.16200000000003</v>
      </c>
      <c r="AK26" s="6">
        <v>750.23699999999997</v>
      </c>
      <c r="AL26" s="6">
        <v>787.47400000000005</v>
      </c>
      <c r="AM26" s="6">
        <v>818.84199999999998</v>
      </c>
      <c r="AN26" s="6">
        <v>841.53700000000003</v>
      </c>
      <c r="AO26" s="6">
        <v>868.55899999999997</v>
      </c>
      <c r="AP26" s="6">
        <v>1071.8699999999999</v>
      </c>
      <c r="AQ26" s="6">
        <v>1146.53</v>
      </c>
      <c r="AR26" s="6"/>
      <c r="AS26" s="6"/>
      <c r="AT26" s="6"/>
    </row>
    <row r="27" spans="1:46" x14ac:dyDescent="0.35">
      <c r="A27" s="5" t="s">
        <v>122</v>
      </c>
      <c r="B27" s="5" t="s">
        <v>13</v>
      </c>
      <c r="C27" s="5" t="s">
        <v>31</v>
      </c>
      <c r="D27" s="5">
        <v>532</v>
      </c>
      <c r="E27" s="5">
        <v>1800</v>
      </c>
      <c r="F27" s="5">
        <v>0.5</v>
      </c>
      <c r="G27" s="5">
        <v>1.1319999999999999</v>
      </c>
      <c r="H27" s="6"/>
      <c r="I27" s="6"/>
      <c r="J27" s="6"/>
      <c r="K27" s="6">
        <v>59.753799999999998</v>
      </c>
      <c r="L27" s="6"/>
      <c r="M27" s="6">
        <v>67.269099999999995</v>
      </c>
      <c r="N27" s="6">
        <v>71.521699999999996</v>
      </c>
      <c r="O27" s="6">
        <v>75.339600000000004</v>
      </c>
      <c r="P27" s="6">
        <v>83.101900000000001</v>
      </c>
      <c r="Q27" s="6">
        <v>91.213099999999997</v>
      </c>
      <c r="R27" s="6">
        <v>94.4666</v>
      </c>
      <c r="S27" s="6">
        <v>99.233999999999995</v>
      </c>
      <c r="T27" s="6">
        <v>106.67100000000001</v>
      </c>
      <c r="U27" s="6">
        <v>114.991</v>
      </c>
      <c r="V27" s="6">
        <v>117.41500000000001</v>
      </c>
      <c r="W27" s="6">
        <v>123.10599999999999</v>
      </c>
      <c r="X27" s="6"/>
      <c r="Y27" s="6">
        <v>136.566</v>
      </c>
      <c r="Z27" s="6"/>
      <c r="AA27" s="6">
        <v>247.03899999999999</v>
      </c>
      <c r="AB27" s="6"/>
      <c r="AC27" s="6">
        <v>301.58800000000002</v>
      </c>
      <c r="AD27" s="6">
        <v>375.54899999999998</v>
      </c>
      <c r="AE27" s="6"/>
      <c r="AF27" s="6">
        <v>480.06700000000001</v>
      </c>
      <c r="AG27" s="6"/>
      <c r="AH27" s="6"/>
      <c r="AI27" s="6">
        <v>665.36400000000003</v>
      </c>
      <c r="AJ27" s="6"/>
      <c r="AK27" s="6"/>
      <c r="AL27" s="6"/>
      <c r="AM27" s="6"/>
      <c r="AN27" s="6"/>
      <c r="AO27" s="6">
        <v>1005.98</v>
      </c>
      <c r="AP27" s="6"/>
      <c r="AQ27" s="6"/>
      <c r="AR27" s="6"/>
      <c r="AS27" s="6">
        <v>3597.09</v>
      </c>
      <c r="AT27" s="6">
        <v>3608.04</v>
      </c>
    </row>
    <row r="28" spans="1:46" x14ac:dyDescent="0.35">
      <c r="A28" s="5" t="s">
        <v>122</v>
      </c>
      <c r="B28" s="5" t="s">
        <v>13</v>
      </c>
      <c r="C28" s="5" t="s">
        <v>31</v>
      </c>
      <c r="D28" s="5">
        <v>532</v>
      </c>
      <c r="E28" s="5">
        <v>1800</v>
      </c>
      <c r="F28" s="5">
        <v>0.5</v>
      </c>
      <c r="G28" s="5">
        <v>1.1319999999999999</v>
      </c>
      <c r="H28" s="6"/>
      <c r="I28" s="6"/>
      <c r="J28" s="6"/>
      <c r="K28" s="6">
        <v>59.686599999999999</v>
      </c>
      <c r="L28" s="6"/>
      <c r="M28" s="6">
        <v>67.311499999999995</v>
      </c>
      <c r="N28" s="6">
        <v>71.567300000000003</v>
      </c>
      <c r="O28" s="6">
        <v>75.281899999999993</v>
      </c>
      <c r="P28" s="6">
        <v>83.075999999999993</v>
      </c>
      <c r="Q28" s="6">
        <v>91.175200000000004</v>
      </c>
      <c r="R28" s="6">
        <v>94.459199999999996</v>
      </c>
      <c r="S28" s="6">
        <v>99.1738</v>
      </c>
      <c r="T28" s="6">
        <v>106.726</v>
      </c>
      <c r="U28" s="6">
        <v>114.881</v>
      </c>
      <c r="V28" s="6">
        <v>117.271</v>
      </c>
      <c r="W28" s="6">
        <v>123.057</v>
      </c>
      <c r="X28" s="6"/>
      <c r="Y28" s="6">
        <v>136.51900000000001</v>
      </c>
      <c r="Z28" s="6"/>
      <c r="AA28" s="6">
        <v>246.57400000000001</v>
      </c>
      <c r="AB28" s="6"/>
      <c r="AC28" s="6">
        <v>301.36700000000002</v>
      </c>
      <c r="AD28" s="6">
        <v>375.26900000000001</v>
      </c>
      <c r="AE28" s="6"/>
      <c r="AF28" s="6">
        <v>480.35300000000001</v>
      </c>
      <c r="AG28" s="6"/>
      <c r="AH28" s="6"/>
      <c r="AI28" s="6">
        <v>663.255</v>
      </c>
      <c r="AJ28" s="6">
        <v>703.72799999999995</v>
      </c>
      <c r="AK28" s="6"/>
      <c r="AL28" s="6"/>
      <c r="AM28" s="6"/>
      <c r="AN28" s="6"/>
      <c r="AO28" s="6"/>
      <c r="AP28" s="6"/>
      <c r="AQ28" s="6"/>
      <c r="AR28" s="6"/>
      <c r="AS28" s="6"/>
      <c r="AT28" s="6"/>
    </row>
    <row r="29" spans="1:46" x14ac:dyDescent="0.35">
      <c r="A29" s="5" t="s">
        <v>126</v>
      </c>
      <c r="B29" s="5" t="s">
        <v>13</v>
      </c>
      <c r="C29" s="5" t="s">
        <v>31</v>
      </c>
      <c r="D29" s="5">
        <v>532</v>
      </c>
      <c r="E29" s="5">
        <v>1800</v>
      </c>
      <c r="F29" s="5">
        <v>0.5</v>
      </c>
      <c r="G29" s="5">
        <v>1.083</v>
      </c>
      <c r="H29" s="6"/>
      <c r="I29" s="6"/>
      <c r="J29" s="6"/>
      <c r="K29" s="6">
        <v>59.555</v>
      </c>
      <c r="L29" s="6"/>
      <c r="M29" s="6">
        <v>67.239699999999999</v>
      </c>
      <c r="N29" s="6">
        <v>71.449399999999997</v>
      </c>
      <c r="O29" s="6">
        <v>75.129000000000005</v>
      </c>
      <c r="P29" s="6">
        <v>82.983699999999999</v>
      </c>
      <c r="Q29" s="6">
        <v>90.997699999999995</v>
      </c>
      <c r="R29" s="6">
        <v>94.435500000000005</v>
      </c>
      <c r="S29" s="6">
        <v>99.031899999999993</v>
      </c>
      <c r="T29" s="6">
        <v>106.608</v>
      </c>
      <c r="U29" s="6"/>
      <c r="V29" s="6"/>
      <c r="W29" s="6">
        <v>122.746</v>
      </c>
      <c r="X29" s="6">
        <v>132.131</v>
      </c>
      <c r="Y29" s="6"/>
      <c r="Z29" s="6"/>
      <c r="AA29" s="6">
        <v>261.00200000000001</v>
      </c>
      <c r="AB29" s="6"/>
      <c r="AC29" s="6">
        <v>313.25700000000001</v>
      </c>
      <c r="AD29" s="6">
        <v>394.2</v>
      </c>
      <c r="AE29" s="6">
        <v>406.1</v>
      </c>
      <c r="AF29" s="6">
        <v>501.78800000000001</v>
      </c>
      <c r="AG29" s="6"/>
      <c r="AH29" s="6"/>
      <c r="AI29" s="6">
        <v>696.46299999999997</v>
      </c>
      <c r="AJ29" s="6">
        <v>737.53899999999999</v>
      </c>
      <c r="AK29" s="6"/>
      <c r="AL29" s="6"/>
      <c r="AM29" s="6"/>
      <c r="AN29" s="6"/>
      <c r="AO29" s="6"/>
      <c r="AP29" s="6">
        <v>1082.4000000000001</v>
      </c>
      <c r="AQ29" s="6"/>
      <c r="AR29" s="6"/>
      <c r="AS29" s="6">
        <v>3597.39</v>
      </c>
      <c r="AT29" s="6">
        <v>3611.33</v>
      </c>
    </row>
    <row r="30" spans="1:46" x14ac:dyDescent="0.35">
      <c r="A30" s="5" t="s">
        <v>126</v>
      </c>
      <c r="B30" s="5" t="s">
        <v>13</v>
      </c>
      <c r="C30" s="5" t="s">
        <v>31</v>
      </c>
      <c r="D30" s="5">
        <v>532</v>
      </c>
      <c r="E30" s="5">
        <v>1800</v>
      </c>
      <c r="F30" s="5">
        <v>0.5</v>
      </c>
      <c r="G30" s="5">
        <v>1.083</v>
      </c>
      <c r="H30" s="6">
        <v>43.872</v>
      </c>
      <c r="I30" s="6">
        <v>48.944400000000002</v>
      </c>
      <c r="J30" s="6">
        <v>51.766800000000003</v>
      </c>
      <c r="K30" s="6">
        <v>60.054099999999998</v>
      </c>
      <c r="L30" s="6"/>
      <c r="M30" s="6">
        <v>67.599000000000004</v>
      </c>
      <c r="N30" s="6">
        <v>71.894400000000005</v>
      </c>
      <c r="O30" s="6">
        <v>75.632800000000003</v>
      </c>
      <c r="P30" s="6">
        <v>83.405000000000001</v>
      </c>
      <c r="Q30" s="6">
        <v>91.532399999999996</v>
      </c>
      <c r="R30" s="6">
        <v>94.687100000000001</v>
      </c>
      <c r="S30" s="6">
        <v>99.379400000000004</v>
      </c>
      <c r="T30" s="6">
        <v>107.001</v>
      </c>
      <c r="U30" s="6">
        <v>115.136</v>
      </c>
      <c r="V30" s="6"/>
      <c r="W30" s="6"/>
      <c r="X30" s="6">
        <v>132.58500000000001</v>
      </c>
      <c r="Y30" s="6"/>
      <c r="Z30" s="6"/>
      <c r="AA30" s="6">
        <v>262</v>
      </c>
      <c r="AB30" s="6"/>
      <c r="AC30" s="6">
        <v>313.68099999999998</v>
      </c>
      <c r="AD30" s="6">
        <v>394.63799999999998</v>
      </c>
      <c r="AE30" s="6">
        <v>406.15800000000002</v>
      </c>
      <c r="AF30" s="6">
        <v>501.92500000000001</v>
      </c>
      <c r="AG30" s="6"/>
      <c r="AH30" s="6"/>
      <c r="AI30" s="6">
        <v>696.92899999999997</v>
      </c>
      <c r="AJ30" s="6">
        <v>735.75800000000004</v>
      </c>
      <c r="AK30" s="6"/>
      <c r="AL30" s="6"/>
      <c r="AM30" s="6"/>
      <c r="AN30" s="6"/>
      <c r="AO30" s="6"/>
      <c r="AP30" s="6"/>
      <c r="AQ30" s="6"/>
      <c r="AR30" s="6"/>
      <c r="AS30" s="6"/>
      <c r="AT30" s="6"/>
    </row>
    <row r="31" spans="1:46" x14ac:dyDescent="0.35">
      <c r="A31" s="5" t="s">
        <v>126</v>
      </c>
      <c r="B31" s="5" t="s">
        <v>13</v>
      </c>
      <c r="C31" s="5" t="s">
        <v>31</v>
      </c>
      <c r="D31" s="5">
        <v>266</v>
      </c>
      <c r="E31" s="5">
        <v>2400</v>
      </c>
      <c r="F31" s="5">
        <v>1.5</v>
      </c>
      <c r="G31" s="5">
        <v>1.083</v>
      </c>
      <c r="H31" s="5"/>
      <c r="I31" s="5"/>
      <c r="J31" s="5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>
        <v>310.71300000000002</v>
      </c>
      <c r="AD31" s="6">
        <v>396.35199999999998</v>
      </c>
      <c r="AE31" s="6"/>
      <c r="AF31" s="6">
        <v>499.46499999999997</v>
      </c>
      <c r="AG31" s="6">
        <v>689.62800000000004</v>
      </c>
      <c r="AH31" s="6"/>
      <c r="AI31" s="6"/>
      <c r="AJ31" s="6">
        <v>730.68499999999995</v>
      </c>
      <c r="AK31" s="6"/>
      <c r="AL31" s="6"/>
      <c r="AM31" s="6"/>
      <c r="AN31" s="6"/>
      <c r="AO31" s="6"/>
      <c r="AP31" s="6">
        <v>1076.6300000000001</v>
      </c>
      <c r="AQ31" s="6">
        <v>1088.3800000000001</v>
      </c>
      <c r="AR31" s="6"/>
      <c r="AS31" s="6">
        <v>3597.82</v>
      </c>
      <c r="AT31" s="6">
        <v>3611.81</v>
      </c>
    </row>
    <row r="32" spans="1:46" x14ac:dyDescent="0.35">
      <c r="A32" s="5" t="s">
        <v>126</v>
      </c>
      <c r="B32" s="5" t="s">
        <v>13</v>
      </c>
      <c r="C32" s="5" t="s">
        <v>31</v>
      </c>
      <c r="D32" s="5">
        <v>266</v>
      </c>
      <c r="E32" s="5">
        <v>2400</v>
      </c>
      <c r="F32" s="5">
        <v>1.5</v>
      </c>
      <c r="G32" s="5">
        <v>1.083</v>
      </c>
      <c r="H32" s="5"/>
      <c r="I32" s="5"/>
      <c r="J32" s="5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>
        <v>310.93599999999998</v>
      </c>
      <c r="AD32" s="6">
        <v>392.30900000000003</v>
      </c>
      <c r="AE32" s="6">
        <v>404.65100000000001</v>
      </c>
      <c r="AF32" s="6">
        <v>499.49599999999998</v>
      </c>
      <c r="AG32" s="6"/>
      <c r="AH32" s="6"/>
      <c r="AI32" s="6">
        <v>692.20699999999999</v>
      </c>
      <c r="AJ32" s="6">
        <v>732.25699999999995</v>
      </c>
      <c r="AK32" s="6"/>
      <c r="AL32" s="6"/>
      <c r="AM32" s="6"/>
      <c r="AN32" s="6"/>
      <c r="AO32" s="6"/>
      <c r="AP32" s="6">
        <v>1078.96</v>
      </c>
      <c r="AQ32" s="6"/>
      <c r="AR32" s="6"/>
      <c r="AS32" s="6"/>
      <c r="AT32" s="6"/>
    </row>
    <row r="33" spans="1:46" x14ac:dyDescent="0.35">
      <c r="A33" s="5" t="s">
        <v>127</v>
      </c>
      <c r="B33" s="5" t="s">
        <v>13</v>
      </c>
      <c r="C33" s="5" t="s">
        <v>31</v>
      </c>
      <c r="D33" s="5">
        <v>266</v>
      </c>
      <c r="E33" s="5">
        <v>2400</v>
      </c>
      <c r="F33" s="5">
        <v>1.5</v>
      </c>
      <c r="G33" s="5">
        <v>1.073</v>
      </c>
      <c r="H33" s="5"/>
      <c r="I33" s="5"/>
      <c r="J33" s="5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>
        <v>312.97500000000002</v>
      </c>
      <c r="AD33" s="6">
        <v>398</v>
      </c>
      <c r="AE33" s="6">
        <v>405</v>
      </c>
      <c r="AF33" s="6">
        <v>505.67200000000003</v>
      </c>
      <c r="AG33" s="6"/>
      <c r="AH33" s="6"/>
      <c r="AI33" s="6">
        <v>700.28099999999995</v>
      </c>
      <c r="AJ33" s="6">
        <v>745.87599999999998</v>
      </c>
      <c r="AK33" s="6"/>
      <c r="AL33" s="6"/>
      <c r="AM33" s="6"/>
      <c r="AN33" s="6"/>
      <c r="AO33" s="6"/>
      <c r="AP33" s="6"/>
      <c r="AQ33" s="6"/>
      <c r="AR33" s="6"/>
      <c r="AS33" s="6">
        <v>3603.61</v>
      </c>
      <c r="AT33" s="6">
        <v>3618.2</v>
      </c>
    </row>
    <row r="34" spans="1:46" x14ac:dyDescent="0.35">
      <c r="A34" s="5" t="s">
        <v>127</v>
      </c>
      <c r="B34" s="5" t="s">
        <v>13</v>
      </c>
      <c r="C34" s="5" t="s">
        <v>31</v>
      </c>
      <c r="D34" s="5">
        <v>532</v>
      </c>
      <c r="E34" s="5">
        <v>1800</v>
      </c>
      <c r="F34" s="5">
        <v>0.5</v>
      </c>
      <c r="G34" s="5">
        <v>1.073</v>
      </c>
      <c r="H34" s="5"/>
      <c r="I34" s="5"/>
      <c r="J34" s="5"/>
      <c r="K34" s="6">
        <v>59.607199999999999</v>
      </c>
      <c r="L34" s="6"/>
      <c r="M34" s="6">
        <v>67.286799999999999</v>
      </c>
      <c r="N34" s="6">
        <v>71.455600000000004</v>
      </c>
      <c r="O34" s="6">
        <v>75.165700000000001</v>
      </c>
      <c r="P34" s="6">
        <v>82.965900000000005</v>
      </c>
      <c r="Q34" s="6">
        <v>91.047700000000006</v>
      </c>
      <c r="R34" s="6">
        <v>94.375799999999998</v>
      </c>
      <c r="S34" s="6">
        <v>99.062100000000001</v>
      </c>
      <c r="T34" s="6">
        <v>106.581</v>
      </c>
      <c r="U34" s="6">
        <v>115.009</v>
      </c>
      <c r="V34" s="6">
        <v>117.15600000000001</v>
      </c>
      <c r="W34" s="6">
        <v>122.833</v>
      </c>
      <c r="X34" s="6">
        <v>128.75800000000001</v>
      </c>
      <c r="Y34" s="6">
        <v>138.75299999999999</v>
      </c>
      <c r="Z34" s="6">
        <v>174.58199999999999</v>
      </c>
      <c r="AA34" s="6">
        <v>259.70699999999999</v>
      </c>
      <c r="AB34" s="6"/>
      <c r="AC34" s="6">
        <v>314.05500000000001</v>
      </c>
      <c r="AD34" s="6">
        <v>399.4</v>
      </c>
      <c r="AE34" s="6">
        <v>405.7</v>
      </c>
      <c r="AF34" s="6">
        <v>507.02499999999998</v>
      </c>
      <c r="AG34" s="6"/>
      <c r="AH34" s="6"/>
      <c r="AI34" s="6">
        <v>702.16700000000003</v>
      </c>
      <c r="AJ34" s="6">
        <v>746.08900000000006</v>
      </c>
      <c r="AK34" s="6"/>
      <c r="AL34" s="6"/>
      <c r="AM34" s="6"/>
      <c r="AN34" s="6"/>
      <c r="AO34" s="6"/>
      <c r="AP34" s="6">
        <v>1084.3</v>
      </c>
      <c r="AQ34" s="6"/>
      <c r="AR34" s="6"/>
      <c r="AS34" s="6">
        <v>3602.79</v>
      </c>
      <c r="AT34" s="6">
        <v>3617.21</v>
      </c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FFC8E-807F-4175-AFC0-729E260AF0AD}">
  <dimension ref="A1:AZ89"/>
  <sheetViews>
    <sheetView zoomScale="140" zoomScaleNormal="145" workbookViewId="0">
      <selection activeCell="B3" sqref="B3"/>
    </sheetView>
  </sheetViews>
  <sheetFormatPr defaultRowHeight="14.5" x14ac:dyDescent="0.35"/>
  <cols>
    <col min="1" max="1" width="26" customWidth="1"/>
    <col min="2" max="2" width="13.90625" bestFit="1" customWidth="1"/>
    <col min="3" max="3" width="19.7265625" bestFit="1" customWidth="1"/>
    <col min="4" max="4" width="10.08984375" bestFit="1" customWidth="1"/>
    <col min="7" max="7" width="8" bestFit="1" customWidth="1"/>
    <col min="8" max="8" width="3" bestFit="1" customWidth="1"/>
    <col min="9" max="9" width="4.08984375" bestFit="1" customWidth="1"/>
    <col min="10" max="11" width="6.08984375" bestFit="1" customWidth="1"/>
    <col min="12" max="12" width="5" bestFit="1" customWidth="1"/>
    <col min="13" max="13" width="4.08984375" bestFit="1" customWidth="1"/>
    <col min="14" max="14" width="7.08984375" bestFit="1" customWidth="1"/>
    <col min="15" max="15" width="4.08984375" bestFit="1" customWidth="1"/>
    <col min="16" max="16" width="5" bestFit="1" customWidth="1"/>
    <col min="17" max="17" width="5.1796875" bestFit="1" customWidth="1"/>
    <col min="18" max="18" width="6.26953125" bestFit="1" customWidth="1"/>
    <col min="19" max="20" width="6" bestFit="1" customWidth="1"/>
    <col min="21" max="21" width="6.08984375" bestFit="1" customWidth="1"/>
    <col min="22" max="22" width="5" bestFit="1" customWidth="1"/>
    <col min="23" max="25" width="4.08984375" bestFit="1" customWidth="1"/>
    <col min="26" max="26" width="6.26953125" bestFit="1" customWidth="1"/>
    <col min="27" max="34" width="4.08984375" bestFit="1" customWidth="1"/>
    <col min="35" max="35" width="5.1796875" bestFit="1" customWidth="1"/>
    <col min="36" max="36" width="6.08984375" bestFit="1" customWidth="1"/>
    <col min="37" max="38" width="5.1796875" bestFit="1" customWidth="1"/>
    <col min="39" max="39" width="6.26953125" bestFit="1" customWidth="1"/>
    <col min="40" max="41" width="5.1796875" bestFit="1" customWidth="1"/>
    <col min="42" max="42" width="5.81640625" bestFit="1" customWidth="1"/>
    <col min="43" max="43" width="6.54296875" bestFit="1" customWidth="1"/>
    <col min="44" max="44" width="5.7265625" bestFit="1" customWidth="1"/>
    <col min="45" max="46" width="6.54296875" bestFit="1" customWidth="1"/>
    <col min="47" max="49" width="5.7265625" bestFit="1" customWidth="1"/>
    <col min="50" max="51" width="6.6328125" bestFit="1" customWidth="1"/>
    <col min="52" max="52" width="5.1796875" bestFit="1" customWidth="1"/>
  </cols>
  <sheetData>
    <row r="1" spans="1:52" x14ac:dyDescent="0.35">
      <c r="A1" t="s">
        <v>95</v>
      </c>
      <c r="B1" t="s">
        <v>23</v>
      </c>
      <c r="C1" t="s">
        <v>277</v>
      </c>
      <c r="L1" t="s">
        <v>131</v>
      </c>
      <c r="N1" t="s">
        <v>132</v>
      </c>
      <c r="P1" t="s">
        <v>133</v>
      </c>
      <c r="Q1" t="s">
        <v>134</v>
      </c>
      <c r="R1" t="s">
        <v>135</v>
      </c>
      <c r="S1" t="s">
        <v>136</v>
      </c>
      <c r="U1" t="s">
        <v>137</v>
      </c>
      <c r="V1" t="s">
        <v>138</v>
      </c>
      <c r="Z1" t="s">
        <v>139</v>
      </c>
      <c r="AJ1" t="s">
        <v>140</v>
      </c>
      <c r="AL1" t="s">
        <v>141</v>
      </c>
      <c r="AN1" t="s">
        <v>142</v>
      </c>
    </row>
    <row r="2" spans="1:52" x14ac:dyDescent="0.35">
      <c r="A2" t="s">
        <v>96</v>
      </c>
      <c r="B2" t="s">
        <v>24</v>
      </c>
      <c r="C2" t="s">
        <v>280</v>
      </c>
      <c r="Z2" t="s">
        <v>4</v>
      </c>
      <c r="AD2" t="s">
        <v>6</v>
      </c>
      <c r="AI2" t="s">
        <v>6</v>
      </c>
      <c r="AJ2" t="s">
        <v>6</v>
      </c>
      <c r="AL2" t="s">
        <v>7</v>
      </c>
      <c r="AN2" t="s">
        <v>7</v>
      </c>
      <c r="AO2" t="s">
        <v>7</v>
      </c>
      <c r="AQ2" t="s">
        <v>143</v>
      </c>
      <c r="AR2" t="s">
        <v>144</v>
      </c>
      <c r="AS2" t="s">
        <v>145</v>
      </c>
      <c r="AT2" t="s">
        <v>146</v>
      </c>
      <c r="AU2" t="s">
        <v>146</v>
      </c>
      <c r="AV2" t="s">
        <v>147</v>
      </c>
      <c r="AW2" t="s">
        <v>147</v>
      </c>
      <c r="AX2" t="s">
        <v>147</v>
      </c>
      <c r="AY2" t="s">
        <v>148</v>
      </c>
      <c r="AZ2" t="s">
        <v>149</v>
      </c>
    </row>
    <row r="3" spans="1:52" x14ac:dyDescent="0.35">
      <c r="A3" t="s">
        <v>97</v>
      </c>
      <c r="B3" t="s">
        <v>100</v>
      </c>
      <c r="C3" t="s">
        <v>274</v>
      </c>
      <c r="K3" t="s">
        <v>9</v>
      </c>
      <c r="L3" t="s">
        <v>37</v>
      </c>
      <c r="N3" t="s">
        <v>9</v>
      </c>
      <c r="Q3" t="s">
        <v>150</v>
      </c>
      <c r="R3" t="s">
        <v>136</v>
      </c>
      <c r="U3" t="s">
        <v>11</v>
      </c>
      <c r="V3" t="s">
        <v>9</v>
      </c>
      <c r="Z3" t="s">
        <v>151</v>
      </c>
      <c r="AJ3" t="s">
        <v>11</v>
      </c>
      <c r="AL3" t="s">
        <v>9</v>
      </c>
      <c r="AN3" t="s">
        <v>151</v>
      </c>
    </row>
    <row r="4" spans="1:52" x14ac:dyDescent="0.35">
      <c r="A4" t="s">
        <v>98</v>
      </c>
      <c r="B4" t="s">
        <v>101</v>
      </c>
      <c r="C4" t="s">
        <v>272</v>
      </c>
      <c r="K4" t="s">
        <v>9</v>
      </c>
      <c r="L4" t="s">
        <v>37</v>
      </c>
      <c r="N4" t="s">
        <v>152</v>
      </c>
      <c r="Q4" t="s">
        <v>150</v>
      </c>
      <c r="R4" t="s">
        <v>136</v>
      </c>
      <c r="U4" t="s">
        <v>11</v>
      </c>
      <c r="V4" t="s">
        <v>9</v>
      </c>
      <c r="Z4" t="s">
        <v>151</v>
      </c>
      <c r="AJ4" t="s">
        <v>11</v>
      </c>
      <c r="AL4" t="s">
        <v>9</v>
      </c>
      <c r="AN4" t="s">
        <v>151</v>
      </c>
    </row>
    <row r="5" spans="1:52" x14ac:dyDescent="0.35">
      <c r="A5" t="s">
        <v>99</v>
      </c>
      <c r="B5" t="s">
        <v>102</v>
      </c>
      <c r="C5" t="s">
        <v>200</v>
      </c>
      <c r="R5" t="s">
        <v>153</v>
      </c>
      <c r="S5" t="s">
        <v>153</v>
      </c>
      <c r="T5" t="s">
        <v>153</v>
      </c>
      <c r="U5" t="s">
        <v>5</v>
      </c>
      <c r="V5" t="s">
        <v>4</v>
      </c>
      <c r="W5" t="s">
        <v>4</v>
      </c>
      <c r="X5" t="s">
        <v>4</v>
      </c>
      <c r="Y5" t="s">
        <v>4</v>
      </c>
      <c r="Z5" t="s">
        <v>4</v>
      </c>
      <c r="AI5" t="s">
        <v>6</v>
      </c>
      <c r="AJ5" t="s">
        <v>6</v>
      </c>
      <c r="AL5" t="s">
        <v>7</v>
      </c>
      <c r="AM5" t="s">
        <v>7</v>
      </c>
      <c r="AN5" t="s">
        <v>7</v>
      </c>
    </row>
    <row r="6" spans="1:52" x14ac:dyDescent="0.35">
      <c r="A6" t="s">
        <v>198</v>
      </c>
      <c r="B6" t="s">
        <v>199</v>
      </c>
      <c r="C6" t="s">
        <v>201</v>
      </c>
      <c r="K6" t="s">
        <v>154</v>
      </c>
      <c r="L6" t="s">
        <v>155</v>
      </c>
      <c r="N6" t="s">
        <v>154</v>
      </c>
      <c r="P6" t="s">
        <v>155</v>
      </c>
      <c r="Q6" t="s">
        <v>150</v>
      </c>
      <c r="R6" t="s">
        <v>136</v>
      </c>
      <c r="U6" t="s">
        <v>11</v>
      </c>
      <c r="V6" t="s">
        <v>9</v>
      </c>
      <c r="Z6" t="s">
        <v>151</v>
      </c>
      <c r="AJ6" t="s">
        <v>11</v>
      </c>
      <c r="AL6" t="s">
        <v>9</v>
      </c>
      <c r="AN6" t="s">
        <v>151</v>
      </c>
    </row>
    <row r="7" spans="1:52" x14ac:dyDescent="0.35">
      <c r="A7" s="4" t="s">
        <v>8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292</v>
      </c>
      <c r="G7" s="4" t="s">
        <v>287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x14ac:dyDescent="0.35">
      <c r="A8" s="5" t="s">
        <v>196</v>
      </c>
      <c r="B8" s="5" t="s">
        <v>197</v>
      </c>
      <c r="C8" s="5" t="s">
        <v>200</v>
      </c>
      <c r="D8" s="5">
        <v>532</v>
      </c>
      <c r="E8" s="5">
        <v>1800</v>
      </c>
      <c r="F8" s="5"/>
      <c r="G8" s="7">
        <v>1.0529999999999999</v>
      </c>
      <c r="H8" s="5"/>
      <c r="I8" s="5"/>
      <c r="J8" s="5"/>
      <c r="K8" s="5"/>
      <c r="L8" s="5"/>
      <c r="M8" s="5"/>
      <c r="N8" s="5"/>
      <c r="O8" s="5"/>
      <c r="P8" s="5"/>
      <c r="Q8" s="5"/>
      <c r="R8" s="5">
        <v>332</v>
      </c>
      <c r="S8" s="5">
        <v>346</v>
      </c>
      <c r="T8" s="5">
        <v>364</v>
      </c>
      <c r="U8" s="5">
        <v>481</v>
      </c>
      <c r="V8" s="5">
        <v>557</v>
      </c>
      <c r="W8" s="5">
        <v>567</v>
      </c>
      <c r="X8" s="5">
        <v>574</v>
      </c>
      <c r="Y8" s="5">
        <v>586</v>
      </c>
      <c r="Z8" s="5">
        <v>646</v>
      </c>
      <c r="AA8" s="5"/>
      <c r="AB8" s="5"/>
      <c r="AC8" s="5"/>
      <c r="AD8" s="5"/>
      <c r="AE8" s="5"/>
      <c r="AF8" s="5"/>
      <c r="AG8" s="5"/>
      <c r="AH8" s="5"/>
      <c r="AI8" s="5">
        <v>984</v>
      </c>
      <c r="AJ8" s="5">
        <v>991</v>
      </c>
      <c r="AK8" s="5"/>
      <c r="AL8" s="5">
        <v>1013</v>
      </c>
      <c r="AM8" s="5">
        <v>1046</v>
      </c>
      <c r="AN8" s="5">
        <v>1057</v>
      </c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</row>
    <row r="9" spans="1:52" x14ac:dyDescent="0.35">
      <c r="A9" s="5" t="s">
        <v>156</v>
      </c>
      <c r="B9" s="5" t="s">
        <v>197</v>
      </c>
      <c r="C9" s="5" t="s">
        <v>201</v>
      </c>
      <c r="D9" s="5">
        <v>514.5</v>
      </c>
      <c r="E9" s="5"/>
      <c r="F9" s="5">
        <v>1</v>
      </c>
      <c r="G9" s="7">
        <v>1.04</v>
      </c>
      <c r="H9" s="5"/>
      <c r="I9" s="5"/>
      <c r="J9" s="5"/>
      <c r="K9" s="6">
        <v>130</v>
      </c>
      <c r="L9" s="6">
        <v>141</v>
      </c>
      <c r="M9" s="6"/>
      <c r="N9" s="6">
        <v>183</v>
      </c>
      <c r="O9" s="6"/>
      <c r="P9" s="6">
        <v>267</v>
      </c>
      <c r="Q9" s="6">
        <v>293</v>
      </c>
      <c r="R9" s="6">
        <v>331</v>
      </c>
      <c r="S9" s="6"/>
      <c r="T9" s="6"/>
      <c r="U9" s="6">
        <v>484</v>
      </c>
      <c r="V9" s="6">
        <v>576</v>
      </c>
      <c r="W9" s="6"/>
      <c r="X9" s="6"/>
      <c r="Y9" s="6"/>
      <c r="Z9" s="6">
        <v>649</v>
      </c>
      <c r="AA9" s="6"/>
      <c r="AB9" s="6"/>
      <c r="AC9" s="6"/>
      <c r="AD9" s="6"/>
      <c r="AE9" s="6"/>
      <c r="AF9" s="6"/>
      <c r="AG9" s="6"/>
      <c r="AH9" s="6"/>
      <c r="AI9" s="6"/>
      <c r="AJ9" s="6">
        <v>995</v>
      </c>
      <c r="AK9" s="6"/>
      <c r="AL9" s="6">
        <v>1014</v>
      </c>
      <c r="AM9" s="6">
        <v>1043</v>
      </c>
      <c r="AN9" s="6">
        <v>1049</v>
      </c>
      <c r="AO9" s="6"/>
      <c r="AP9" s="6"/>
      <c r="AQ9" s="6"/>
      <c r="AR9" s="5"/>
      <c r="AS9" s="5"/>
      <c r="AT9" s="5"/>
      <c r="AU9" s="5"/>
      <c r="AV9" s="5"/>
      <c r="AW9" s="5"/>
      <c r="AX9" s="5"/>
      <c r="AY9" s="5"/>
      <c r="AZ9" s="5"/>
    </row>
    <row r="10" spans="1:52" x14ac:dyDescent="0.35">
      <c r="A10" s="5" t="s">
        <v>156</v>
      </c>
      <c r="B10" s="5" t="s">
        <v>197</v>
      </c>
      <c r="C10" s="5" t="s">
        <v>272</v>
      </c>
      <c r="D10" s="5" t="s">
        <v>157</v>
      </c>
      <c r="E10" s="5"/>
      <c r="F10" s="5">
        <v>3</v>
      </c>
      <c r="G10" s="7">
        <v>1.04</v>
      </c>
      <c r="H10" s="5"/>
      <c r="I10" s="5"/>
      <c r="J10" s="5"/>
      <c r="K10" s="6">
        <v>130</v>
      </c>
      <c r="L10" s="6">
        <v>141</v>
      </c>
      <c r="M10" s="6"/>
      <c r="N10" s="6">
        <v>185</v>
      </c>
      <c r="O10" s="6"/>
      <c r="P10" s="6"/>
      <c r="Q10" s="6">
        <v>293</v>
      </c>
      <c r="R10" s="6">
        <v>331</v>
      </c>
      <c r="S10" s="6"/>
      <c r="T10" s="6"/>
      <c r="U10" s="6">
        <v>484</v>
      </c>
      <c r="V10" s="6">
        <v>576</v>
      </c>
      <c r="W10" s="6"/>
      <c r="X10" s="6"/>
      <c r="Y10" s="6"/>
      <c r="Z10" s="6">
        <v>649</v>
      </c>
      <c r="AA10" s="6"/>
      <c r="AB10" s="6"/>
      <c r="AC10" s="6"/>
      <c r="AD10" s="6"/>
      <c r="AE10" s="6"/>
      <c r="AF10" s="6"/>
      <c r="AG10" s="6"/>
      <c r="AH10" s="6"/>
      <c r="AI10" s="6"/>
      <c r="AJ10" s="6">
        <v>995</v>
      </c>
      <c r="AK10" s="6"/>
      <c r="AL10" s="6">
        <v>1014</v>
      </c>
      <c r="AM10" s="6"/>
      <c r="AN10" s="6">
        <v>1049</v>
      </c>
      <c r="AO10" s="6"/>
      <c r="AP10" s="6"/>
      <c r="AQ10" s="6"/>
      <c r="AR10" s="5"/>
      <c r="AS10" s="5"/>
      <c r="AT10" s="5"/>
      <c r="AU10" s="5"/>
      <c r="AV10" s="5"/>
      <c r="AW10" s="5"/>
      <c r="AX10" s="5"/>
      <c r="AY10" s="5"/>
      <c r="AZ10" s="5"/>
    </row>
    <row r="11" spans="1:52" x14ac:dyDescent="0.35">
      <c r="A11" s="5" t="s">
        <v>156</v>
      </c>
      <c r="B11" s="5" t="s">
        <v>197</v>
      </c>
      <c r="C11" s="5" t="s">
        <v>273</v>
      </c>
      <c r="D11" s="5">
        <v>532</v>
      </c>
      <c r="E11" s="5">
        <v>1800</v>
      </c>
      <c r="F11" s="5">
        <v>1.3</v>
      </c>
      <c r="G11" s="7">
        <v>1.04</v>
      </c>
      <c r="H11" s="5"/>
      <c r="I11" s="5"/>
      <c r="J11" s="5"/>
      <c r="K11" s="6"/>
      <c r="L11" s="6"/>
      <c r="M11" s="6"/>
      <c r="N11" s="6"/>
      <c r="O11" s="6"/>
      <c r="P11" s="6"/>
      <c r="Q11" s="6">
        <v>293</v>
      </c>
      <c r="R11" s="6">
        <v>332</v>
      </c>
      <c r="S11" s="6"/>
      <c r="T11" s="6"/>
      <c r="U11" s="6">
        <v>485</v>
      </c>
      <c r="V11" s="6">
        <v>576</v>
      </c>
      <c r="W11" s="6"/>
      <c r="X11" s="6"/>
      <c r="Y11" s="6"/>
      <c r="Z11" s="6">
        <v>651</v>
      </c>
      <c r="AA11" s="6"/>
      <c r="AB11" s="6"/>
      <c r="AC11" s="6"/>
      <c r="AD11" s="6"/>
      <c r="AE11" s="6"/>
      <c r="AF11" s="6"/>
      <c r="AG11" s="6"/>
      <c r="AH11" s="6"/>
      <c r="AI11" s="6"/>
      <c r="AJ11" s="6">
        <v>996</v>
      </c>
      <c r="AK11" s="6"/>
      <c r="AL11" s="6">
        <v>1015</v>
      </c>
      <c r="AM11" s="6"/>
      <c r="AN11" s="6">
        <v>1051</v>
      </c>
      <c r="AO11" s="6"/>
      <c r="AP11" s="6"/>
      <c r="AQ11" s="6"/>
      <c r="AR11" s="5"/>
      <c r="AS11" s="5"/>
      <c r="AT11" s="5"/>
      <c r="AU11" s="5"/>
      <c r="AV11" s="5"/>
      <c r="AW11" s="5"/>
      <c r="AX11" s="5"/>
      <c r="AY11" s="5"/>
      <c r="AZ11" s="5"/>
    </row>
    <row r="12" spans="1:52" x14ac:dyDescent="0.35">
      <c r="A12" s="5" t="s">
        <v>156</v>
      </c>
      <c r="B12" s="5" t="s">
        <v>197</v>
      </c>
      <c r="C12" s="5" t="s">
        <v>274</v>
      </c>
      <c r="D12" s="5">
        <v>514</v>
      </c>
      <c r="E12" s="5"/>
      <c r="F12" s="5"/>
      <c r="G12" s="7">
        <v>1.04</v>
      </c>
      <c r="H12" s="5"/>
      <c r="I12" s="5"/>
      <c r="J12" s="5"/>
      <c r="K12" s="6">
        <v>130</v>
      </c>
      <c r="L12" s="6">
        <v>141</v>
      </c>
      <c r="M12" s="6"/>
      <c r="N12" s="6">
        <v>185</v>
      </c>
      <c r="O12" s="6"/>
      <c r="P12" s="6"/>
      <c r="Q12" s="6">
        <v>293</v>
      </c>
      <c r="R12" s="6">
        <v>331</v>
      </c>
      <c r="S12" s="6"/>
      <c r="T12" s="6"/>
      <c r="U12" s="6">
        <v>484</v>
      </c>
      <c r="V12" s="6">
        <v>576</v>
      </c>
      <c r="W12" s="6"/>
      <c r="X12" s="6"/>
      <c r="Y12" s="6"/>
      <c r="Z12" s="6">
        <v>649</v>
      </c>
      <c r="AA12" s="6"/>
      <c r="AB12" s="6"/>
      <c r="AC12" s="6"/>
      <c r="AD12" s="6"/>
      <c r="AE12" s="6"/>
      <c r="AF12" s="6"/>
      <c r="AG12" s="6"/>
      <c r="AH12" s="6"/>
      <c r="AI12" s="6"/>
      <c r="AJ12" s="6">
        <v>995</v>
      </c>
      <c r="AK12" s="6"/>
      <c r="AL12" s="6">
        <v>1014</v>
      </c>
      <c r="AM12" s="6"/>
      <c r="AN12" s="6">
        <v>1049</v>
      </c>
      <c r="AO12" s="6"/>
      <c r="AP12" s="6"/>
      <c r="AQ12" s="6"/>
      <c r="AR12" s="5"/>
      <c r="AS12" s="5"/>
      <c r="AT12" s="5"/>
      <c r="AU12" s="5"/>
      <c r="AV12" s="5"/>
      <c r="AW12" s="5"/>
      <c r="AX12" s="5"/>
      <c r="AY12" s="5"/>
      <c r="AZ12" s="5"/>
    </row>
    <row r="13" spans="1:52" x14ac:dyDescent="0.35">
      <c r="A13" s="5" t="s">
        <v>158</v>
      </c>
      <c r="B13" s="5" t="s">
        <v>197</v>
      </c>
      <c r="C13" s="5" t="s">
        <v>201</v>
      </c>
      <c r="D13" s="5">
        <v>488</v>
      </c>
      <c r="E13" s="5"/>
      <c r="F13" s="5">
        <v>1</v>
      </c>
      <c r="G13" s="7">
        <v>1.0269999999999999</v>
      </c>
      <c r="H13" s="5"/>
      <c r="I13" s="5"/>
      <c r="J13" s="5"/>
      <c r="K13" s="6">
        <v>132</v>
      </c>
      <c r="L13" s="6">
        <v>141</v>
      </c>
      <c r="M13" s="6"/>
      <c r="N13" s="6">
        <v>185</v>
      </c>
      <c r="O13" s="6"/>
      <c r="P13" s="6"/>
      <c r="Q13" s="6">
        <v>295</v>
      </c>
      <c r="R13" s="6">
        <v>331</v>
      </c>
      <c r="S13" s="6"/>
      <c r="T13" s="6"/>
      <c r="U13" s="6">
        <v>485</v>
      </c>
      <c r="V13" s="6">
        <v>578</v>
      </c>
      <c r="W13" s="6"/>
      <c r="X13" s="6"/>
      <c r="Y13" s="6"/>
      <c r="Z13" s="6">
        <v>654</v>
      </c>
      <c r="AA13" s="6"/>
      <c r="AB13" s="6"/>
      <c r="AC13" s="6"/>
      <c r="AD13" s="6"/>
      <c r="AE13" s="6"/>
      <c r="AF13" s="6"/>
      <c r="AG13" s="6"/>
      <c r="AH13" s="6"/>
      <c r="AI13" s="6"/>
      <c r="AJ13" s="6">
        <v>998</v>
      </c>
      <c r="AK13" s="6"/>
      <c r="AL13" s="6">
        <v>1019</v>
      </c>
      <c r="AM13" s="6"/>
      <c r="AN13" s="6">
        <v>1054</v>
      </c>
      <c r="AO13" s="6"/>
      <c r="AP13" s="6"/>
      <c r="AQ13" s="6"/>
      <c r="AR13" s="5"/>
      <c r="AS13" s="5"/>
      <c r="AT13" s="5"/>
      <c r="AU13" s="5"/>
      <c r="AV13" s="5"/>
      <c r="AW13" s="5"/>
      <c r="AX13" s="5"/>
      <c r="AY13" s="5"/>
      <c r="AZ13" s="5"/>
    </row>
    <row r="14" spans="1:52" x14ac:dyDescent="0.35">
      <c r="A14" s="5" t="s">
        <v>158</v>
      </c>
      <c r="B14" s="5" t="s">
        <v>197</v>
      </c>
      <c r="C14" s="5" t="s">
        <v>273</v>
      </c>
      <c r="D14" s="5">
        <v>532</v>
      </c>
      <c r="E14" s="5">
        <v>1800</v>
      </c>
      <c r="F14" s="5">
        <v>1.3</v>
      </c>
      <c r="G14" s="7">
        <v>1.0269999999999999</v>
      </c>
      <c r="H14" s="5"/>
      <c r="I14" s="5"/>
      <c r="J14" s="5"/>
      <c r="K14" s="6"/>
      <c r="L14" s="6"/>
      <c r="M14" s="6"/>
      <c r="N14" s="6"/>
      <c r="O14" s="6"/>
      <c r="P14" s="6"/>
      <c r="Q14" s="6">
        <v>294</v>
      </c>
      <c r="R14" s="6">
        <v>332</v>
      </c>
      <c r="S14" s="6"/>
      <c r="T14" s="6"/>
      <c r="U14" s="6">
        <v>485</v>
      </c>
      <c r="V14" s="6">
        <v>577</v>
      </c>
      <c r="W14" s="6"/>
      <c r="X14" s="6"/>
      <c r="Y14" s="6"/>
      <c r="Z14" s="6">
        <v>654</v>
      </c>
      <c r="AA14" s="6"/>
      <c r="AB14" s="6"/>
      <c r="AC14" s="6"/>
      <c r="AD14" s="6"/>
      <c r="AE14" s="6"/>
      <c r="AF14" s="6"/>
      <c r="AG14" s="6"/>
      <c r="AH14" s="6"/>
      <c r="AI14" s="6"/>
      <c r="AJ14" s="6">
        <v>998</v>
      </c>
      <c r="AK14" s="6"/>
      <c r="AL14" s="6">
        <v>1019</v>
      </c>
      <c r="AM14" s="6"/>
      <c r="AN14" s="6">
        <v>1054</v>
      </c>
      <c r="AO14" s="6"/>
      <c r="AP14" s="6"/>
      <c r="AQ14" s="6"/>
      <c r="AR14" s="5"/>
      <c r="AS14" s="5"/>
      <c r="AT14" s="5"/>
      <c r="AU14" s="5"/>
      <c r="AV14" s="5"/>
      <c r="AW14" s="5"/>
      <c r="AX14" s="5"/>
      <c r="AY14" s="5"/>
      <c r="AZ14" s="5"/>
    </row>
    <row r="15" spans="1:52" x14ac:dyDescent="0.35">
      <c r="A15" s="5" t="s">
        <v>158</v>
      </c>
      <c r="B15" s="5" t="s">
        <v>197</v>
      </c>
      <c r="C15" s="5" t="s">
        <v>275</v>
      </c>
      <c r="D15" s="5" t="s">
        <v>159</v>
      </c>
      <c r="E15" s="5"/>
      <c r="F15" s="5"/>
      <c r="G15" s="7">
        <v>1.0269999999999999</v>
      </c>
      <c r="H15" s="5"/>
      <c r="I15" s="5"/>
      <c r="J15" s="5"/>
      <c r="K15" s="6">
        <v>130</v>
      </c>
      <c r="L15" s="6">
        <v>140</v>
      </c>
      <c r="M15" s="6"/>
      <c r="N15" s="6">
        <v>184</v>
      </c>
      <c r="O15" s="6"/>
      <c r="P15" s="6"/>
      <c r="Q15" s="6">
        <v>294</v>
      </c>
      <c r="R15" s="6">
        <v>330</v>
      </c>
      <c r="S15" s="6"/>
      <c r="T15" s="6"/>
      <c r="U15" s="6">
        <v>485</v>
      </c>
      <c r="V15" s="6">
        <v>585</v>
      </c>
      <c r="W15" s="6"/>
      <c r="X15" s="6"/>
      <c r="Y15" s="6"/>
      <c r="Z15" s="6">
        <v>653</v>
      </c>
      <c r="AA15" s="6"/>
      <c r="AB15" s="6"/>
      <c r="AC15" s="6"/>
      <c r="AD15" s="6"/>
      <c r="AE15" s="6"/>
      <c r="AF15" s="6"/>
      <c r="AG15" s="6"/>
      <c r="AH15" s="6"/>
      <c r="AI15" s="6"/>
      <c r="AJ15" s="6">
        <v>997</v>
      </c>
      <c r="AK15" s="6"/>
      <c r="AL15" s="6">
        <v>1017</v>
      </c>
      <c r="AM15" s="6"/>
      <c r="AN15" s="6">
        <v>1053</v>
      </c>
      <c r="AO15" s="6"/>
      <c r="AP15" s="6"/>
      <c r="AQ15" s="6"/>
      <c r="AR15" s="5"/>
      <c r="AS15" s="5"/>
      <c r="AT15" s="5"/>
      <c r="AU15" s="5"/>
      <c r="AV15" s="5"/>
      <c r="AW15" s="5"/>
      <c r="AX15" s="5"/>
      <c r="AY15" s="5"/>
      <c r="AZ15" s="5"/>
    </row>
    <row r="16" spans="1:52" x14ac:dyDescent="0.35">
      <c r="A16" s="5" t="s">
        <v>161</v>
      </c>
      <c r="B16" s="5" t="s">
        <v>197</v>
      </c>
      <c r="C16" s="5" t="s">
        <v>201</v>
      </c>
      <c r="D16" s="5">
        <v>514.5</v>
      </c>
      <c r="E16" s="5"/>
      <c r="F16" s="5">
        <v>1</v>
      </c>
      <c r="G16" s="7">
        <v>1.0189999999999999</v>
      </c>
      <c r="H16" s="5">
        <v>96</v>
      </c>
      <c r="I16" s="5"/>
      <c r="J16" s="5"/>
      <c r="K16" s="6">
        <v>121</v>
      </c>
      <c r="L16" s="6">
        <v>157</v>
      </c>
      <c r="M16" s="6"/>
      <c r="N16" s="6">
        <v>185</v>
      </c>
      <c r="O16" s="6">
        <v>210</v>
      </c>
      <c r="P16" s="6">
        <v>267</v>
      </c>
      <c r="Q16" s="6">
        <v>299</v>
      </c>
      <c r="R16" s="6">
        <v>332</v>
      </c>
      <c r="S16" s="6"/>
      <c r="T16" s="6"/>
      <c r="U16" s="6">
        <v>484</v>
      </c>
      <c r="V16" s="6">
        <v>581</v>
      </c>
      <c r="W16" s="6"/>
      <c r="X16" s="6"/>
      <c r="Y16" s="6"/>
      <c r="Z16" s="6">
        <v>660</v>
      </c>
      <c r="AA16" s="6"/>
      <c r="AB16" s="6"/>
      <c r="AC16" s="6"/>
      <c r="AD16" s="6"/>
      <c r="AE16" s="6"/>
      <c r="AF16" s="6"/>
      <c r="AG16" s="6"/>
      <c r="AH16" s="6"/>
      <c r="AI16" s="6"/>
      <c r="AJ16" s="6">
        <v>1001</v>
      </c>
      <c r="AK16" s="6"/>
      <c r="AL16" s="6">
        <v>1027</v>
      </c>
      <c r="AM16" s="6">
        <v>1048</v>
      </c>
      <c r="AN16" s="6">
        <v>1058</v>
      </c>
      <c r="AO16" s="6"/>
      <c r="AP16" s="6"/>
      <c r="AQ16" s="6"/>
      <c r="AR16" s="5"/>
      <c r="AS16" s="5"/>
      <c r="AT16" s="5"/>
      <c r="AU16" s="5"/>
      <c r="AV16" s="5"/>
      <c r="AW16" s="5"/>
      <c r="AX16" s="5"/>
      <c r="AY16" s="5"/>
      <c r="AZ16" s="5"/>
    </row>
    <row r="17" spans="1:52" x14ac:dyDescent="0.35">
      <c r="A17" s="5" t="s">
        <v>161</v>
      </c>
      <c r="B17" s="5" t="s">
        <v>197</v>
      </c>
      <c r="C17" s="5" t="s">
        <v>276</v>
      </c>
      <c r="D17" s="5">
        <v>633</v>
      </c>
      <c r="E17" s="5"/>
      <c r="F17" s="5"/>
      <c r="G17" s="7">
        <v>1.0189999999999999</v>
      </c>
      <c r="H17" s="5"/>
      <c r="I17" s="5"/>
      <c r="J17" s="5"/>
      <c r="K17" s="6"/>
      <c r="L17" s="6"/>
      <c r="M17" s="6"/>
      <c r="N17" s="6"/>
      <c r="O17" s="6"/>
      <c r="P17" s="6"/>
      <c r="Q17" s="6"/>
      <c r="R17" s="6"/>
      <c r="S17" s="6"/>
      <c r="T17" s="6"/>
      <c r="U17" s="6">
        <v>485</v>
      </c>
      <c r="V17" s="6">
        <v>550</v>
      </c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v>998</v>
      </c>
      <c r="AK17" s="6"/>
      <c r="AL17" s="6">
        <v>1020</v>
      </c>
      <c r="AM17" s="6"/>
      <c r="AN17" s="6">
        <v>1055</v>
      </c>
      <c r="AO17" s="6"/>
      <c r="AP17" s="6"/>
      <c r="AQ17" s="6"/>
      <c r="AR17" s="5"/>
      <c r="AS17" s="5"/>
      <c r="AT17" s="5"/>
      <c r="AU17" s="5"/>
      <c r="AV17" s="5"/>
      <c r="AW17" s="5"/>
      <c r="AX17" s="5"/>
      <c r="AY17" s="5"/>
      <c r="AZ17" s="5"/>
    </row>
    <row r="18" spans="1:52" x14ac:dyDescent="0.35">
      <c r="A18" s="5" t="s">
        <v>162</v>
      </c>
      <c r="B18" s="5" t="s">
        <v>197</v>
      </c>
      <c r="C18" s="5" t="s">
        <v>277</v>
      </c>
      <c r="D18" s="5"/>
      <c r="E18" s="5"/>
      <c r="F18" s="5"/>
      <c r="G18" s="7">
        <v>1.0189999999999999</v>
      </c>
      <c r="H18" s="5"/>
      <c r="I18" s="5"/>
      <c r="J18" s="5"/>
      <c r="K18" s="6"/>
      <c r="L18" s="6">
        <v>163</v>
      </c>
      <c r="M18" s="6"/>
      <c r="N18" s="6">
        <v>182</v>
      </c>
      <c r="O18" s="6"/>
      <c r="P18" s="6">
        <v>204</v>
      </c>
      <c r="Q18" s="6">
        <v>292</v>
      </c>
      <c r="R18" s="6">
        <v>300</v>
      </c>
      <c r="S18" s="6">
        <v>306</v>
      </c>
      <c r="T18" s="6"/>
      <c r="U18" s="6">
        <v>472</v>
      </c>
      <c r="V18" s="6">
        <v>544</v>
      </c>
      <c r="W18" s="6"/>
      <c r="X18" s="6"/>
      <c r="Y18" s="6"/>
      <c r="Z18" s="6">
        <v>638</v>
      </c>
      <c r="AA18" s="6"/>
      <c r="AB18" s="6"/>
      <c r="AC18" s="6"/>
      <c r="AD18" s="6"/>
      <c r="AE18" s="6"/>
      <c r="AF18" s="6"/>
      <c r="AG18" s="6"/>
      <c r="AH18" s="6"/>
      <c r="AI18" s="6"/>
      <c r="AJ18" s="6">
        <v>987</v>
      </c>
      <c r="AK18" s="6"/>
      <c r="AL18" s="6">
        <v>1011</v>
      </c>
      <c r="AM18" s="6"/>
      <c r="AN18" s="6">
        <v>1040</v>
      </c>
      <c r="AO18" s="6"/>
      <c r="AP18" s="6"/>
      <c r="AQ18" s="6"/>
      <c r="AR18" s="5"/>
      <c r="AS18" s="5"/>
      <c r="AT18" s="5"/>
      <c r="AU18" s="5"/>
      <c r="AV18" s="5"/>
      <c r="AW18" s="5"/>
      <c r="AX18" s="5"/>
      <c r="AY18" s="5"/>
      <c r="AZ18" s="5"/>
    </row>
    <row r="19" spans="1:52" x14ac:dyDescent="0.35">
      <c r="A19" s="5" t="s">
        <v>164</v>
      </c>
      <c r="B19" s="5" t="s">
        <v>197</v>
      </c>
      <c r="C19" s="5" t="s">
        <v>277</v>
      </c>
      <c r="D19" s="5" t="s">
        <v>163</v>
      </c>
      <c r="E19" s="5">
        <v>1800</v>
      </c>
      <c r="F19" s="5"/>
      <c r="G19" s="7">
        <v>1.0189999999999999</v>
      </c>
      <c r="H19" s="5"/>
      <c r="I19" s="5"/>
      <c r="J19" s="5"/>
      <c r="K19" s="6"/>
      <c r="L19" s="6">
        <v>155</v>
      </c>
      <c r="M19" s="6"/>
      <c r="N19" s="6">
        <v>185</v>
      </c>
      <c r="O19" s="6"/>
      <c r="P19" s="6">
        <v>209</v>
      </c>
      <c r="Q19" s="6">
        <v>299</v>
      </c>
      <c r="R19" s="6">
        <v>316</v>
      </c>
      <c r="S19" s="6">
        <v>331</v>
      </c>
      <c r="T19" s="6"/>
      <c r="U19" s="6">
        <v>485</v>
      </c>
      <c r="V19" s="6">
        <v>581</v>
      </c>
      <c r="W19" s="6"/>
      <c r="X19" s="6">
        <v>481.8</v>
      </c>
      <c r="Y19" s="6"/>
      <c r="Z19" s="6">
        <v>659</v>
      </c>
      <c r="AA19" s="6"/>
      <c r="AB19" s="6"/>
      <c r="AC19" s="6"/>
      <c r="AD19" s="6"/>
      <c r="AE19" s="6"/>
      <c r="AF19" s="6"/>
      <c r="AG19" s="6"/>
      <c r="AH19" s="6"/>
      <c r="AI19" s="6"/>
      <c r="AJ19" s="6">
        <v>1001</v>
      </c>
      <c r="AK19" s="6"/>
      <c r="AL19" s="6">
        <v>1026</v>
      </c>
      <c r="AM19" s="6"/>
      <c r="AN19" s="6">
        <v>1058</v>
      </c>
      <c r="AO19" s="6"/>
      <c r="AP19" s="6"/>
      <c r="AQ19" s="6"/>
      <c r="AR19" s="5"/>
      <c r="AS19" s="5"/>
      <c r="AT19" s="5"/>
      <c r="AU19" s="5"/>
      <c r="AV19" s="5"/>
      <c r="AW19" s="5"/>
      <c r="AX19" s="5"/>
      <c r="AY19" s="5"/>
      <c r="AZ19" s="5"/>
    </row>
    <row r="20" spans="1:52" x14ac:dyDescent="0.35">
      <c r="A20" s="5" t="s">
        <v>161</v>
      </c>
      <c r="B20" s="5" t="s">
        <v>197</v>
      </c>
      <c r="C20" s="5" t="s">
        <v>278</v>
      </c>
      <c r="D20" s="5"/>
      <c r="E20" s="5"/>
      <c r="F20" s="5"/>
      <c r="G20" s="7">
        <v>1.0189999999999999</v>
      </c>
      <c r="H20" s="5"/>
      <c r="I20" s="5"/>
      <c r="J20" s="5"/>
      <c r="K20" s="6"/>
      <c r="L20" s="6">
        <v>157</v>
      </c>
      <c r="M20" s="6"/>
      <c r="N20" s="6">
        <v>184</v>
      </c>
      <c r="O20" s="6"/>
      <c r="P20" s="6">
        <v>210</v>
      </c>
      <c r="Q20" s="6">
        <v>298</v>
      </c>
      <c r="R20" s="6"/>
      <c r="S20" s="6">
        <v>330</v>
      </c>
      <c r="T20" s="6"/>
      <c r="U20" s="6">
        <v>482</v>
      </c>
      <c r="V20" s="6">
        <v>579</v>
      </c>
      <c r="W20" s="6"/>
      <c r="X20" s="6"/>
      <c r="Y20" s="6">
        <v>658.33333333333337</v>
      </c>
      <c r="Z20" s="6">
        <v>656</v>
      </c>
      <c r="AA20" s="6"/>
      <c r="AB20" s="6"/>
      <c r="AC20" s="6"/>
      <c r="AD20" s="6"/>
      <c r="AE20" s="6"/>
      <c r="AF20" s="6"/>
      <c r="AG20" s="6"/>
      <c r="AH20" s="6">
        <v>1.51657508881031</v>
      </c>
      <c r="AI20" s="6">
        <v>999.6</v>
      </c>
      <c r="AJ20" s="6">
        <v>1000</v>
      </c>
      <c r="AK20" s="6"/>
      <c r="AL20" s="6">
        <v>1025</v>
      </c>
      <c r="AM20" s="6"/>
      <c r="AN20" s="6">
        <v>1057</v>
      </c>
      <c r="AO20" s="6">
        <v>1.2247448713915889</v>
      </c>
      <c r="AP20" s="6">
        <v>1057</v>
      </c>
      <c r="AQ20" s="6"/>
      <c r="AR20" s="5"/>
      <c r="AS20" s="5"/>
      <c r="AT20" s="5"/>
      <c r="AU20" s="5"/>
      <c r="AV20" s="5"/>
      <c r="AW20" s="5"/>
      <c r="AX20" s="5"/>
      <c r="AY20" s="5"/>
      <c r="AZ20" s="5"/>
    </row>
    <row r="21" spans="1:52" x14ac:dyDescent="0.35">
      <c r="A21" s="5" t="s">
        <v>161</v>
      </c>
      <c r="B21" s="5" t="s">
        <v>197</v>
      </c>
      <c r="C21" s="5" t="s">
        <v>279</v>
      </c>
      <c r="D21" s="5"/>
      <c r="E21" s="5"/>
      <c r="F21" s="5"/>
      <c r="G21" s="7">
        <v>1.0189999999999999</v>
      </c>
      <c r="H21" s="5"/>
      <c r="I21" s="5"/>
      <c r="J21" s="5"/>
      <c r="K21" s="6"/>
      <c r="L21" s="6">
        <v>156</v>
      </c>
      <c r="M21" s="6"/>
      <c r="N21" s="6">
        <v>186</v>
      </c>
      <c r="O21" s="6"/>
      <c r="P21" s="6">
        <v>208</v>
      </c>
      <c r="Q21" s="6">
        <v>298</v>
      </c>
      <c r="R21" s="6"/>
      <c r="S21" s="6">
        <v>332</v>
      </c>
      <c r="T21" s="6"/>
      <c r="U21" s="6">
        <v>485</v>
      </c>
      <c r="V21" s="6">
        <v>583</v>
      </c>
      <c r="W21" s="6"/>
      <c r="X21" s="6"/>
      <c r="Y21" s="6"/>
      <c r="Z21" s="6">
        <v>660</v>
      </c>
      <c r="AA21" s="6"/>
      <c r="AB21" s="6"/>
      <c r="AC21" s="6"/>
      <c r="AD21" s="6"/>
      <c r="AE21" s="6"/>
      <c r="AF21" s="6"/>
      <c r="AG21" s="6"/>
      <c r="AH21" s="6"/>
      <c r="AI21" s="6"/>
      <c r="AJ21" s="6">
        <v>998</v>
      </c>
      <c r="AK21" s="6"/>
      <c r="AL21" s="6">
        <v>1025</v>
      </c>
      <c r="AM21" s="6"/>
      <c r="AN21" s="6">
        <v>1057</v>
      </c>
      <c r="AO21" s="6"/>
      <c r="AP21" s="6"/>
      <c r="AQ21" s="6"/>
      <c r="AR21" s="5"/>
      <c r="AS21" s="5"/>
      <c r="AT21" s="5"/>
      <c r="AU21" s="5"/>
      <c r="AV21" s="5"/>
      <c r="AW21" s="5"/>
      <c r="AX21" s="5"/>
      <c r="AY21" s="5"/>
      <c r="AZ21" s="5"/>
    </row>
    <row r="22" spans="1:52" x14ac:dyDescent="0.35">
      <c r="A22" s="5" t="s">
        <v>160</v>
      </c>
      <c r="B22" s="5" t="s">
        <v>197</v>
      </c>
      <c r="C22" s="5" t="s">
        <v>201</v>
      </c>
      <c r="D22" s="5">
        <v>514.5</v>
      </c>
      <c r="E22" s="5"/>
      <c r="F22" s="5">
        <v>1</v>
      </c>
      <c r="G22" s="7">
        <v>1.0149999999999999</v>
      </c>
      <c r="H22" s="5"/>
      <c r="I22" s="5"/>
      <c r="J22" s="5"/>
      <c r="K22" s="6">
        <v>132</v>
      </c>
      <c r="L22" s="6">
        <v>141</v>
      </c>
      <c r="M22" s="6"/>
      <c r="N22" s="6">
        <v>184</v>
      </c>
      <c r="O22" s="6"/>
      <c r="P22" s="6"/>
      <c r="Q22" s="6">
        <v>297</v>
      </c>
      <c r="R22" s="6">
        <v>336</v>
      </c>
      <c r="S22" s="6"/>
      <c r="T22" s="6"/>
      <c r="U22" s="6">
        <v>486</v>
      </c>
      <c r="V22" s="6">
        <v>578</v>
      </c>
      <c r="W22" s="6"/>
      <c r="X22" s="6"/>
      <c r="Y22" s="6"/>
      <c r="Z22" s="6">
        <v>656</v>
      </c>
      <c r="AA22" s="6"/>
      <c r="AB22" s="6"/>
      <c r="AC22" s="6"/>
      <c r="AD22" s="6"/>
      <c r="AE22" s="6"/>
      <c r="AF22" s="6"/>
      <c r="AG22" s="6"/>
      <c r="AH22" s="6"/>
      <c r="AI22" s="6"/>
      <c r="AJ22" s="6">
        <v>1001</v>
      </c>
      <c r="AK22" s="6"/>
      <c r="AL22" s="6">
        <v>1021</v>
      </c>
      <c r="AM22" s="6"/>
      <c r="AN22" s="6">
        <v>1055</v>
      </c>
      <c r="AO22" s="6"/>
      <c r="AP22" s="6"/>
      <c r="AQ22" s="6"/>
      <c r="AR22" s="5"/>
      <c r="AS22" s="5"/>
      <c r="AT22" s="5"/>
      <c r="AU22" s="5"/>
      <c r="AV22" s="5"/>
      <c r="AW22" s="5"/>
      <c r="AX22" s="5"/>
      <c r="AY22" s="5"/>
      <c r="AZ22" s="5"/>
    </row>
    <row r="23" spans="1:52" x14ac:dyDescent="0.35">
      <c r="A23" s="5" t="s">
        <v>165</v>
      </c>
      <c r="B23" s="5" t="s">
        <v>197</v>
      </c>
      <c r="C23" s="5" t="s">
        <v>201</v>
      </c>
      <c r="D23" s="5">
        <v>457.9</v>
      </c>
      <c r="E23" s="5"/>
      <c r="F23" s="5">
        <v>1</v>
      </c>
      <c r="G23" s="7">
        <v>1.004</v>
      </c>
      <c r="H23" s="5"/>
      <c r="I23" s="5"/>
      <c r="J23" s="5"/>
      <c r="K23" s="6">
        <v>132</v>
      </c>
      <c r="L23" s="6"/>
      <c r="M23" s="6"/>
      <c r="N23" s="6">
        <v>185</v>
      </c>
      <c r="O23" s="6"/>
      <c r="P23" s="6"/>
      <c r="Q23" s="6">
        <v>300</v>
      </c>
      <c r="R23" s="6">
        <v>330</v>
      </c>
      <c r="S23" s="6"/>
      <c r="T23" s="6"/>
      <c r="U23" s="6">
        <v>477</v>
      </c>
      <c r="V23" s="6">
        <v>580</v>
      </c>
      <c r="W23" s="6"/>
      <c r="X23" s="6"/>
      <c r="Y23" s="6"/>
      <c r="Z23" s="6">
        <v>659</v>
      </c>
      <c r="AA23" s="6"/>
      <c r="AB23" s="6"/>
      <c r="AC23" s="6"/>
      <c r="AD23" s="6"/>
      <c r="AE23" s="6"/>
      <c r="AF23" s="6"/>
      <c r="AG23" s="6"/>
      <c r="AH23" s="6"/>
      <c r="AI23" s="6"/>
      <c r="AJ23" s="6">
        <v>1004</v>
      </c>
      <c r="AK23" s="6"/>
      <c r="AL23" s="6">
        <v>1024</v>
      </c>
      <c r="AM23" s="6"/>
      <c r="AN23" s="6">
        <v>1061</v>
      </c>
      <c r="AO23" s="6"/>
      <c r="AP23" s="6"/>
      <c r="AQ23" s="6"/>
      <c r="AR23" s="5"/>
      <c r="AS23" s="5"/>
      <c r="AT23" s="5"/>
      <c r="AU23" s="5"/>
      <c r="AV23" s="5"/>
      <c r="AW23" s="5"/>
      <c r="AX23" s="5"/>
      <c r="AY23" s="5"/>
      <c r="AZ23" s="5"/>
    </row>
    <row r="24" spans="1:52" x14ac:dyDescent="0.35">
      <c r="A24" s="5" t="s">
        <v>165</v>
      </c>
      <c r="B24" s="5" t="s">
        <v>197</v>
      </c>
      <c r="C24" s="5" t="s">
        <v>280</v>
      </c>
      <c r="D24" s="5" t="s">
        <v>166</v>
      </c>
      <c r="E24" s="5">
        <v>600</v>
      </c>
      <c r="F24" s="5">
        <v>1</v>
      </c>
      <c r="G24" s="7">
        <v>1.004</v>
      </c>
      <c r="H24" s="5"/>
      <c r="I24" s="5"/>
      <c r="J24" s="5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>
        <v>631.70000000000005</v>
      </c>
      <c r="AA24" s="6"/>
      <c r="AB24" s="6"/>
      <c r="AC24" s="6"/>
      <c r="AD24" s="6">
        <v>865</v>
      </c>
      <c r="AE24" s="6"/>
      <c r="AF24" s="6"/>
      <c r="AG24" s="6"/>
      <c r="AH24" s="6"/>
      <c r="AI24" s="6">
        <v>939.6</v>
      </c>
      <c r="AJ24" s="6">
        <v>988.9</v>
      </c>
      <c r="AK24" s="6"/>
      <c r="AL24" s="6">
        <v>1028.3</v>
      </c>
      <c r="AM24" s="6"/>
      <c r="AN24" s="6">
        <v>1072.5</v>
      </c>
      <c r="AO24" s="6">
        <v>1124.3</v>
      </c>
      <c r="AP24" s="6"/>
      <c r="AQ24" s="6">
        <v>1378.8</v>
      </c>
      <c r="AR24" s="6">
        <v>1446.8</v>
      </c>
      <c r="AS24" s="6">
        <v>1649.8</v>
      </c>
      <c r="AT24" s="6">
        <v>2041.5</v>
      </c>
      <c r="AU24" s="6">
        <v>2478.1</v>
      </c>
      <c r="AV24" s="6">
        <v>2904.1</v>
      </c>
      <c r="AW24" s="6">
        <v>3133</v>
      </c>
      <c r="AX24" s="6">
        <v>3293.4</v>
      </c>
      <c r="AY24" s="6">
        <v>3424</v>
      </c>
      <c r="AZ24" s="6">
        <v>3535.1</v>
      </c>
    </row>
    <row r="25" spans="1:52" x14ac:dyDescent="0.35">
      <c r="A25" s="5" t="s">
        <v>165</v>
      </c>
      <c r="B25" s="5" t="s">
        <v>197</v>
      </c>
      <c r="C25" s="5" t="s">
        <v>167</v>
      </c>
      <c r="D25" s="5" t="s">
        <v>159</v>
      </c>
      <c r="E25" s="5"/>
      <c r="F25" s="5"/>
      <c r="G25" s="7">
        <v>1.004</v>
      </c>
      <c r="H25" s="5"/>
      <c r="I25" s="5"/>
      <c r="J25" s="5"/>
      <c r="K25" s="6">
        <v>132</v>
      </c>
      <c r="L25" s="6"/>
      <c r="M25" s="6"/>
      <c r="N25" s="6">
        <v>185</v>
      </c>
      <c r="O25" s="6"/>
      <c r="P25" s="6"/>
      <c r="Q25" s="6">
        <v>299</v>
      </c>
      <c r="R25" s="6">
        <v>330</v>
      </c>
      <c r="S25" s="6"/>
      <c r="T25" s="6"/>
      <c r="U25" s="6">
        <v>486</v>
      </c>
      <c r="V25" s="6">
        <v>578</v>
      </c>
      <c r="W25" s="6"/>
      <c r="X25" s="6"/>
      <c r="Y25" s="6"/>
      <c r="Z25" s="6">
        <v>658</v>
      </c>
      <c r="AA25" s="6"/>
      <c r="AB25" s="6"/>
      <c r="AC25" s="6"/>
      <c r="AD25" s="6"/>
      <c r="AE25" s="6"/>
      <c r="AF25" s="6"/>
      <c r="AG25" s="6"/>
      <c r="AH25" s="6"/>
      <c r="AI25" s="6"/>
      <c r="AJ25" s="6">
        <v>1003</v>
      </c>
      <c r="AK25" s="6"/>
      <c r="AL25" s="6">
        <v>1023</v>
      </c>
      <c r="AM25" s="6"/>
      <c r="AN25" s="6">
        <v>1060</v>
      </c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</row>
    <row r="26" spans="1:52" x14ac:dyDescent="0.35">
      <c r="A26" s="5" t="s">
        <v>168</v>
      </c>
      <c r="B26" s="5" t="s">
        <v>197</v>
      </c>
      <c r="C26" s="5" t="s">
        <v>201</v>
      </c>
      <c r="D26" s="5">
        <v>514.5</v>
      </c>
      <c r="E26" s="5"/>
      <c r="F26" s="5">
        <v>1</v>
      </c>
      <c r="G26" s="7">
        <v>0.99399999999999999</v>
      </c>
      <c r="H26" s="5"/>
      <c r="I26" s="5"/>
      <c r="J26" s="5"/>
      <c r="K26" s="6">
        <v>132</v>
      </c>
      <c r="L26" s="6"/>
      <c r="M26" s="6"/>
      <c r="N26" s="6">
        <v>185</v>
      </c>
      <c r="O26" s="6"/>
      <c r="P26" s="6">
        <v>266</v>
      </c>
      <c r="Q26" s="6">
        <v>303</v>
      </c>
      <c r="R26" s="6">
        <v>330</v>
      </c>
      <c r="S26" s="6"/>
      <c r="T26" s="6"/>
      <c r="U26" s="6">
        <v>488</v>
      </c>
      <c r="V26" s="6">
        <v>580</v>
      </c>
      <c r="W26" s="6"/>
      <c r="X26" s="6"/>
      <c r="Y26" s="6"/>
      <c r="Z26" s="6">
        <v>660</v>
      </c>
      <c r="AA26" s="6"/>
      <c r="AB26" s="6"/>
      <c r="AC26" s="6"/>
      <c r="AD26" s="6"/>
      <c r="AE26" s="6"/>
      <c r="AF26" s="6"/>
      <c r="AG26" s="6"/>
      <c r="AH26" s="6"/>
      <c r="AI26" s="6"/>
      <c r="AJ26" s="6">
        <v>1006</v>
      </c>
      <c r="AK26" s="6"/>
      <c r="AL26" s="6">
        <v>1027</v>
      </c>
      <c r="AM26" s="6"/>
      <c r="AN26" s="6">
        <v>1064</v>
      </c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1:52" x14ac:dyDescent="0.35">
      <c r="A27" s="5" t="s">
        <v>168</v>
      </c>
      <c r="B27" s="5" t="s">
        <v>197</v>
      </c>
      <c r="C27" s="5" t="s">
        <v>167</v>
      </c>
      <c r="D27" s="5" t="s">
        <v>159</v>
      </c>
      <c r="E27" s="5"/>
      <c r="F27" s="5"/>
      <c r="G27" s="7">
        <v>0.99399999999999999</v>
      </c>
      <c r="H27" s="5"/>
      <c r="I27" s="5"/>
      <c r="J27" s="5"/>
      <c r="K27" s="6">
        <v>133</v>
      </c>
      <c r="L27" s="6">
        <v>139</v>
      </c>
      <c r="M27" s="6"/>
      <c r="N27" s="6">
        <v>186</v>
      </c>
      <c r="O27" s="6"/>
      <c r="P27" s="6"/>
      <c r="Q27" s="6">
        <v>304</v>
      </c>
      <c r="R27" s="6">
        <v>331</v>
      </c>
      <c r="S27" s="6"/>
      <c r="T27" s="6"/>
      <c r="U27" s="6">
        <v>488</v>
      </c>
      <c r="V27" s="6">
        <v>581</v>
      </c>
      <c r="W27" s="6"/>
      <c r="X27" s="6"/>
      <c r="Y27" s="6"/>
      <c r="Z27" s="6">
        <v>662</v>
      </c>
      <c r="AA27" s="6"/>
      <c r="AB27" s="6"/>
      <c r="AC27" s="6"/>
      <c r="AD27" s="6"/>
      <c r="AE27" s="6"/>
      <c r="AF27" s="6"/>
      <c r="AG27" s="6"/>
      <c r="AH27" s="6"/>
      <c r="AI27" s="6"/>
      <c r="AJ27" s="6">
        <v>1006</v>
      </c>
      <c r="AK27" s="6"/>
      <c r="AL27" s="6">
        <v>1025</v>
      </c>
      <c r="AM27" s="6"/>
      <c r="AN27" s="6">
        <v>1065</v>
      </c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</row>
    <row r="28" spans="1:52" x14ac:dyDescent="0.35">
      <c r="A28" s="5" t="s">
        <v>169</v>
      </c>
      <c r="B28" s="5" t="s">
        <v>197</v>
      </c>
      <c r="C28" s="5" t="s">
        <v>201</v>
      </c>
      <c r="D28" s="5">
        <v>488</v>
      </c>
      <c r="E28" s="5"/>
      <c r="F28" s="5">
        <v>1</v>
      </c>
      <c r="G28" s="7">
        <v>0.98499999999999999</v>
      </c>
      <c r="H28" s="5">
        <v>98</v>
      </c>
      <c r="I28" s="5"/>
      <c r="J28" s="5"/>
      <c r="K28" s="6">
        <v>132</v>
      </c>
      <c r="L28" s="6">
        <v>138</v>
      </c>
      <c r="M28" s="6"/>
      <c r="N28" s="6">
        <v>186</v>
      </c>
      <c r="O28" s="6"/>
      <c r="P28" s="6">
        <v>268</v>
      </c>
      <c r="Q28" s="6">
        <v>302</v>
      </c>
      <c r="R28" s="6">
        <v>330</v>
      </c>
      <c r="S28" s="6"/>
      <c r="T28" s="6"/>
      <c r="U28" s="6">
        <v>491</v>
      </c>
      <c r="V28" s="6">
        <v>582</v>
      </c>
      <c r="W28" s="6"/>
      <c r="X28" s="6"/>
      <c r="Y28" s="6"/>
      <c r="Z28" s="6">
        <v>663</v>
      </c>
      <c r="AA28" s="6"/>
      <c r="AB28" s="6"/>
      <c r="AC28" s="6"/>
      <c r="AD28" s="6"/>
      <c r="AE28" s="6"/>
      <c r="AF28" s="6"/>
      <c r="AG28" s="6"/>
      <c r="AH28" s="6"/>
      <c r="AI28" s="6"/>
      <c r="AJ28" s="6">
        <v>1009</v>
      </c>
      <c r="AK28" s="6"/>
      <c r="AL28" s="6">
        <v>1030</v>
      </c>
      <c r="AM28" s="6">
        <v>1048</v>
      </c>
      <c r="AN28" s="6">
        <v>1068</v>
      </c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</row>
    <row r="29" spans="1:52" x14ac:dyDescent="0.35">
      <c r="A29" s="5" t="s">
        <v>169</v>
      </c>
      <c r="B29" s="5" t="s">
        <v>197</v>
      </c>
      <c r="C29" s="5" t="s">
        <v>280</v>
      </c>
      <c r="D29" s="5" t="s">
        <v>166</v>
      </c>
      <c r="E29" s="5">
        <v>600</v>
      </c>
      <c r="F29" s="5">
        <v>1</v>
      </c>
      <c r="G29" s="7">
        <v>0.98499999999999999</v>
      </c>
      <c r="H29" s="5"/>
      <c r="I29" s="5"/>
      <c r="J29" s="5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>
        <v>640.4</v>
      </c>
      <c r="AA29" s="6"/>
      <c r="AB29" s="6"/>
      <c r="AC29" s="6"/>
      <c r="AD29" s="6">
        <v>881.6</v>
      </c>
      <c r="AE29" s="6"/>
      <c r="AF29" s="6"/>
      <c r="AG29" s="6"/>
      <c r="AH29" s="6"/>
      <c r="AI29" s="6">
        <v>970.6</v>
      </c>
      <c r="AJ29" s="6">
        <v>1004.6</v>
      </c>
      <c r="AK29" s="6"/>
      <c r="AL29" s="6">
        <v>1042.9000000000001</v>
      </c>
      <c r="AM29" s="6"/>
      <c r="AN29" s="6">
        <v>1084</v>
      </c>
      <c r="AO29" s="6">
        <v>1130.5</v>
      </c>
      <c r="AP29" s="6"/>
      <c r="AQ29" s="6">
        <v>1386.1</v>
      </c>
      <c r="AR29" s="6">
        <v>1482</v>
      </c>
      <c r="AS29" s="6">
        <v>1630.3</v>
      </c>
      <c r="AT29" s="6">
        <v>2065.5</v>
      </c>
      <c r="AU29" s="6">
        <v>2379.1999999999998</v>
      </c>
      <c r="AV29" s="6" t="s">
        <v>170</v>
      </c>
      <c r="AW29" s="6">
        <v>3053.7</v>
      </c>
      <c r="AX29" s="6">
        <v>3315.4</v>
      </c>
      <c r="AY29" s="6">
        <v>3464.9</v>
      </c>
      <c r="AZ29" s="6">
        <v>3565.1</v>
      </c>
    </row>
    <row r="30" spans="1:52" x14ac:dyDescent="0.35">
      <c r="A30" s="5" t="s">
        <v>171</v>
      </c>
      <c r="B30" s="5" t="s">
        <v>197</v>
      </c>
      <c r="C30" s="5" t="s">
        <v>201</v>
      </c>
      <c r="D30" s="5">
        <v>514.5</v>
      </c>
      <c r="E30" s="5"/>
      <c r="F30" s="5">
        <v>1</v>
      </c>
      <c r="G30" s="7">
        <v>0.97699999999999998</v>
      </c>
      <c r="H30" s="5"/>
      <c r="I30" s="5"/>
      <c r="J30" s="5"/>
      <c r="K30" s="6">
        <v>138</v>
      </c>
      <c r="L30" s="6">
        <v>144</v>
      </c>
      <c r="M30" s="6"/>
      <c r="N30" s="6">
        <v>191</v>
      </c>
      <c r="O30" s="6"/>
      <c r="P30" s="6"/>
      <c r="Q30" s="6">
        <v>308</v>
      </c>
      <c r="R30" s="6">
        <v>334</v>
      </c>
      <c r="S30" s="6"/>
      <c r="T30" s="6"/>
      <c r="U30" s="6">
        <v>493</v>
      </c>
      <c r="V30" s="6">
        <v>587</v>
      </c>
      <c r="W30" s="6"/>
      <c r="X30" s="6"/>
      <c r="Y30" s="6"/>
      <c r="Z30" s="6">
        <v>670</v>
      </c>
      <c r="AA30" s="6"/>
      <c r="AB30" s="6"/>
      <c r="AC30" s="6"/>
      <c r="AD30" s="6"/>
      <c r="AE30" s="6"/>
      <c r="AF30" s="6"/>
      <c r="AG30" s="6"/>
      <c r="AH30" s="6"/>
      <c r="AI30" s="6"/>
      <c r="AJ30" s="6">
        <v>1011</v>
      </c>
      <c r="AK30" s="6"/>
      <c r="AL30" s="6">
        <v>1032</v>
      </c>
      <c r="AM30" s="6"/>
      <c r="AN30" s="6">
        <v>1069</v>
      </c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</row>
    <row r="31" spans="1:52" x14ac:dyDescent="0.35">
      <c r="A31" s="5" t="s">
        <v>172</v>
      </c>
      <c r="B31" s="5" t="s">
        <v>197</v>
      </c>
      <c r="C31" s="5" t="s">
        <v>277</v>
      </c>
      <c r="D31" s="5"/>
      <c r="E31" s="5"/>
      <c r="F31" s="5"/>
      <c r="G31" s="7">
        <v>0.87</v>
      </c>
      <c r="H31" s="5"/>
      <c r="I31" s="5"/>
      <c r="J31" s="5"/>
      <c r="K31" s="6"/>
      <c r="L31" s="6">
        <v>190</v>
      </c>
      <c r="M31" s="6"/>
      <c r="N31" s="6">
        <v>243</v>
      </c>
      <c r="O31" s="6"/>
      <c r="P31" s="6">
        <v>246</v>
      </c>
      <c r="Q31" s="6">
        <v>320</v>
      </c>
      <c r="R31" s="6">
        <v>372</v>
      </c>
      <c r="S31" s="6">
        <v>342</v>
      </c>
      <c r="T31" s="6"/>
      <c r="U31" s="6">
        <v>452</v>
      </c>
      <c r="V31" s="6">
        <v>573</v>
      </c>
      <c r="W31" s="6"/>
      <c r="X31" s="6"/>
      <c r="Y31" s="6"/>
      <c r="Z31" s="6">
        <v>662</v>
      </c>
      <c r="AA31" s="6"/>
      <c r="AB31" s="6"/>
      <c r="AC31" s="6"/>
      <c r="AD31" s="6"/>
      <c r="AE31" s="6"/>
      <c r="AF31" s="6"/>
      <c r="AG31" s="6"/>
      <c r="AH31" s="6"/>
      <c r="AI31" s="6"/>
      <c r="AJ31" s="6">
        <v>1041</v>
      </c>
      <c r="AK31" s="6"/>
      <c r="AL31" s="6">
        <v>1045</v>
      </c>
      <c r="AM31" s="6"/>
      <c r="AN31" s="6">
        <v>1092</v>
      </c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</row>
    <row r="32" spans="1:52" x14ac:dyDescent="0.35">
      <c r="A32" s="5" t="s">
        <v>173</v>
      </c>
      <c r="B32" s="5" t="s">
        <v>197</v>
      </c>
      <c r="C32" s="5" t="s">
        <v>277</v>
      </c>
      <c r="D32" s="5" t="s">
        <v>163</v>
      </c>
      <c r="E32" s="5">
        <v>1800</v>
      </c>
      <c r="F32" s="5"/>
      <c r="G32" s="7">
        <v>0.87</v>
      </c>
      <c r="H32" s="5"/>
      <c r="I32" s="5"/>
      <c r="J32" s="5"/>
      <c r="K32" s="6"/>
      <c r="L32" s="6">
        <v>187</v>
      </c>
      <c r="M32" s="6"/>
      <c r="N32" s="6">
        <v>234</v>
      </c>
      <c r="O32" s="6"/>
      <c r="P32" s="6">
        <v>245</v>
      </c>
      <c r="Q32" s="6">
        <v>326</v>
      </c>
      <c r="R32" s="6">
        <v>336</v>
      </c>
      <c r="S32" s="6">
        <v>350</v>
      </c>
      <c r="T32" s="6"/>
      <c r="U32" s="6">
        <v>474</v>
      </c>
      <c r="V32" s="6">
        <v>595</v>
      </c>
      <c r="W32" s="6"/>
      <c r="X32" s="6"/>
      <c r="Y32" s="6"/>
      <c r="Z32" s="6">
        <v>677</v>
      </c>
      <c r="AA32" s="6"/>
      <c r="AB32" s="6"/>
      <c r="AC32" s="6"/>
      <c r="AD32" s="6"/>
      <c r="AE32" s="6"/>
      <c r="AF32" s="6"/>
      <c r="AG32" s="6"/>
      <c r="AH32" s="6"/>
      <c r="AI32" s="6"/>
      <c r="AJ32" s="6">
        <v>1027</v>
      </c>
      <c r="AK32" s="6"/>
      <c r="AL32" s="6">
        <v>1044</v>
      </c>
      <c r="AM32" s="6"/>
      <c r="AN32" s="6">
        <v>1083</v>
      </c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</row>
    <row r="33" spans="1:52" x14ac:dyDescent="0.35">
      <c r="A33" s="5" t="s">
        <v>174</v>
      </c>
      <c r="B33" s="5" t="s">
        <v>197</v>
      </c>
      <c r="C33" s="5" t="s">
        <v>278</v>
      </c>
      <c r="D33" s="5"/>
      <c r="E33" s="5"/>
      <c r="F33" s="5"/>
      <c r="G33" s="7">
        <v>0.87</v>
      </c>
      <c r="H33" s="5"/>
      <c r="I33" s="5"/>
      <c r="J33" s="5"/>
      <c r="K33" s="6"/>
      <c r="L33" s="6">
        <v>187</v>
      </c>
      <c r="M33" s="6"/>
      <c r="N33" s="6" t="s">
        <v>175</v>
      </c>
      <c r="O33" s="6"/>
      <c r="P33" s="6" t="s">
        <v>176</v>
      </c>
      <c r="Q33" s="6">
        <v>325</v>
      </c>
      <c r="R33" s="6">
        <v>335</v>
      </c>
      <c r="S33" s="6"/>
      <c r="T33" s="6"/>
      <c r="U33" s="6">
        <v>474</v>
      </c>
      <c r="V33" s="6">
        <v>594</v>
      </c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v>1027</v>
      </c>
      <c r="AK33" s="6"/>
      <c r="AL33" s="6">
        <v>1044</v>
      </c>
      <c r="AM33" s="6"/>
      <c r="AN33" s="6">
        <v>1083</v>
      </c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</row>
    <row r="34" spans="1:52" x14ac:dyDescent="0.35">
      <c r="A34" s="5" t="s">
        <v>177</v>
      </c>
      <c r="B34" s="5" t="s">
        <v>197</v>
      </c>
      <c r="C34" s="5" t="s">
        <v>273</v>
      </c>
      <c r="D34" s="5">
        <v>532</v>
      </c>
      <c r="E34" s="5">
        <v>1800</v>
      </c>
      <c r="F34" s="5">
        <v>1.3</v>
      </c>
      <c r="G34" s="7">
        <f>G8-(G8-G15)*0.4</f>
        <v>1.0426</v>
      </c>
      <c r="H34" s="5"/>
      <c r="I34" s="5"/>
      <c r="J34" s="5"/>
      <c r="K34" s="6"/>
      <c r="L34" s="6"/>
      <c r="M34" s="6"/>
      <c r="N34" s="6"/>
      <c r="O34" s="6"/>
      <c r="P34" s="6"/>
      <c r="Q34" s="6">
        <v>292</v>
      </c>
      <c r="R34" s="6">
        <v>332</v>
      </c>
      <c r="S34" s="6"/>
      <c r="T34" s="6"/>
      <c r="U34" s="6">
        <v>484</v>
      </c>
      <c r="V34" s="6">
        <v>576</v>
      </c>
      <c r="W34" s="6"/>
      <c r="X34" s="6"/>
      <c r="Y34" s="6"/>
      <c r="Z34" s="6">
        <v>650</v>
      </c>
      <c r="AA34" s="6"/>
      <c r="AB34" s="6"/>
      <c r="AC34" s="6"/>
      <c r="AD34" s="6"/>
      <c r="AE34" s="6"/>
      <c r="AF34" s="6"/>
      <c r="AG34" s="6"/>
      <c r="AH34" s="6"/>
      <c r="AI34" s="6"/>
      <c r="AJ34" s="6">
        <v>995</v>
      </c>
      <c r="AK34" s="6"/>
      <c r="AL34" s="6">
        <v>1014</v>
      </c>
      <c r="AM34" s="6"/>
      <c r="AN34" s="6">
        <v>1051</v>
      </c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</row>
    <row r="35" spans="1:52" x14ac:dyDescent="0.35">
      <c r="A35" s="5" t="s">
        <v>178</v>
      </c>
      <c r="B35" s="5" t="s">
        <v>197</v>
      </c>
      <c r="C35" s="5" t="s">
        <v>273</v>
      </c>
      <c r="D35" s="5">
        <v>532</v>
      </c>
      <c r="E35" s="5">
        <v>1800</v>
      </c>
      <c r="F35" s="5">
        <v>1.3</v>
      </c>
      <c r="G35" s="7">
        <f>G8-(G8-G15)*0.5</f>
        <v>1.04</v>
      </c>
      <c r="H35" s="5"/>
      <c r="I35" s="5"/>
      <c r="J35" s="5"/>
      <c r="K35" s="6"/>
      <c r="L35" s="6"/>
      <c r="M35" s="6"/>
      <c r="N35" s="6"/>
      <c r="O35" s="6"/>
      <c r="P35" s="6"/>
      <c r="Q35" s="6">
        <v>296</v>
      </c>
      <c r="R35" s="6">
        <v>335</v>
      </c>
      <c r="S35" s="6"/>
      <c r="T35" s="6"/>
      <c r="U35" s="6">
        <v>488</v>
      </c>
      <c r="V35" s="6">
        <v>580</v>
      </c>
      <c r="W35" s="6"/>
      <c r="X35" s="6"/>
      <c r="Y35" s="6"/>
      <c r="Z35" s="6">
        <v>654</v>
      </c>
      <c r="AA35" s="6"/>
      <c r="AB35" s="6"/>
      <c r="AC35" s="6"/>
      <c r="AD35" s="6"/>
      <c r="AE35" s="6"/>
      <c r="AF35" s="6"/>
      <c r="AG35" s="6"/>
      <c r="AH35" s="6"/>
      <c r="AI35" s="6"/>
      <c r="AJ35" s="6">
        <v>999</v>
      </c>
      <c r="AK35" s="6"/>
      <c r="AL35" s="6">
        <v>1018</v>
      </c>
      <c r="AM35" s="6"/>
      <c r="AN35" s="6">
        <v>1054</v>
      </c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</row>
    <row r="36" spans="1:52" x14ac:dyDescent="0.35">
      <c r="A36" s="5" t="s">
        <v>179</v>
      </c>
      <c r="B36" s="5" t="s">
        <v>197</v>
      </c>
      <c r="C36" s="5" t="s">
        <v>273</v>
      </c>
      <c r="D36" s="5">
        <v>532</v>
      </c>
      <c r="E36" s="5">
        <v>1800</v>
      </c>
      <c r="F36" s="5">
        <v>1.3</v>
      </c>
      <c r="G36" s="7">
        <f>G8-(G8-G15)*0.6</f>
        <v>1.0373999999999999</v>
      </c>
      <c r="H36" s="5"/>
      <c r="I36" s="5"/>
      <c r="J36" s="5"/>
      <c r="K36" s="6"/>
      <c r="L36" s="6"/>
      <c r="M36" s="6"/>
      <c r="N36" s="6"/>
      <c r="O36" s="6"/>
      <c r="P36" s="6"/>
      <c r="Q36" s="6">
        <v>293</v>
      </c>
      <c r="R36" s="6">
        <v>332</v>
      </c>
      <c r="S36" s="6"/>
      <c r="T36" s="6"/>
      <c r="U36" s="6">
        <v>485</v>
      </c>
      <c r="V36" s="6">
        <v>577</v>
      </c>
      <c r="W36" s="6"/>
      <c r="X36" s="6"/>
      <c r="Y36" s="6"/>
      <c r="Z36" s="6">
        <v>651</v>
      </c>
      <c r="AA36" s="6"/>
      <c r="AB36" s="6"/>
      <c r="AC36" s="6"/>
      <c r="AD36" s="6"/>
      <c r="AE36" s="6"/>
      <c r="AF36" s="6"/>
      <c r="AG36" s="6"/>
      <c r="AH36" s="6"/>
      <c r="AI36" s="6"/>
      <c r="AJ36" s="6">
        <v>996</v>
      </c>
      <c r="AK36" s="6"/>
      <c r="AL36" s="6">
        <v>1015</v>
      </c>
      <c r="AM36" s="6"/>
      <c r="AN36" s="6">
        <v>1053</v>
      </c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</row>
    <row r="37" spans="1:52" x14ac:dyDescent="0.35">
      <c r="A37" s="5" t="s">
        <v>180</v>
      </c>
      <c r="B37" s="5" t="s">
        <v>197</v>
      </c>
      <c r="C37" s="5" t="s">
        <v>280</v>
      </c>
      <c r="D37" s="5" t="s">
        <v>166</v>
      </c>
      <c r="E37" s="5">
        <v>600</v>
      </c>
      <c r="F37" s="5">
        <v>1</v>
      </c>
      <c r="G37" s="7">
        <f>$G$16-($G$16-$G$23)*0.88</f>
        <v>1.0058</v>
      </c>
      <c r="H37" s="5"/>
      <c r="I37" s="5"/>
      <c r="J37" s="5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>
        <v>634.70000000000005</v>
      </c>
      <c r="AA37" s="6"/>
      <c r="AB37" s="6"/>
      <c r="AC37" s="6"/>
      <c r="AD37" s="6">
        <v>865.7</v>
      </c>
      <c r="AE37" s="6"/>
      <c r="AF37" s="6"/>
      <c r="AG37" s="6"/>
      <c r="AH37" s="6"/>
      <c r="AI37" s="6">
        <v>946</v>
      </c>
      <c r="AJ37" s="6">
        <v>993.5</v>
      </c>
      <c r="AK37" s="6"/>
      <c r="AL37" s="6">
        <v>1032.7</v>
      </c>
      <c r="AM37" s="6"/>
      <c r="AN37" s="6">
        <v>1075.5</v>
      </c>
      <c r="AO37" s="6">
        <v>1125.9000000000001</v>
      </c>
      <c r="AP37" s="6"/>
      <c r="AQ37" s="6">
        <v>1380.4</v>
      </c>
      <c r="AR37" s="6">
        <v>1478.1</v>
      </c>
      <c r="AS37" s="6">
        <v>1641.1</v>
      </c>
      <c r="AT37" s="6">
        <v>2028.6</v>
      </c>
      <c r="AU37" s="6">
        <v>2351.8000000000002</v>
      </c>
      <c r="AV37" s="6">
        <v>2980.3</v>
      </c>
      <c r="AW37" s="6">
        <v>3202.2</v>
      </c>
      <c r="AX37" s="6">
        <v>3354.3</v>
      </c>
      <c r="AY37" s="6">
        <v>3459.5</v>
      </c>
      <c r="AZ37" s="6">
        <v>3553.8</v>
      </c>
    </row>
    <row r="38" spans="1:52" x14ac:dyDescent="0.35">
      <c r="A38" s="5" t="s">
        <v>181</v>
      </c>
      <c r="B38" s="5" t="s">
        <v>197</v>
      </c>
      <c r="C38" s="5" t="s">
        <v>280</v>
      </c>
      <c r="D38" s="5" t="s">
        <v>166</v>
      </c>
      <c r="E38" s="5">
        <v>600</v>
      </c>
      <c r="F38" s="5">
        <v>1</v>
      </c>
      <c r="G38" s="7">
        <f>$G$16-($G$16-$G$23)*0.75</f>
        <v>1.0077499999999999</v>
      </c>
      <c r="H38" s="5"/>
      <c r="I38" s="5"/>
      <c r="J38" s="5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>
        <v>634.70000000000005</v>
      </c>
      <c r="AA38" s="6"/>
      <c r="AB38" s="6"/>
      <c r="AC38" s="6"/>
      <c r="AD38" s="6">
        <v>871.5</v>
      </c>
      <c r="AE38" s="6"/>
      <c r="AF38" s="6"/>
      <c r="AG38" s="6"/>
      <c r="AH38" s="6"/>
      <c r="AI38" s="6">
        <v>954.6</v>
      </c>
      <c r="AJ38" s="6">
        <v>996.3</v>
      </c>
      <c r="AK38" s="6"/>
      <c r="AL38" s="6">
        <v>1035.0999999999999</v>
      </c>
      <c r="AM38" s="6"/>
      <c r="AN38" s="6">
        <v>1075.5999999999999</v>
      </c>
      <c r="AO38" s="6">
        <v>1122.9000000000001</v>
      </c>
      <c r="AP38" s="6"/>
      <c r="AQ38" s="6">
        <v>1391.9</v>
      </c>
      <c r="AR38" s="6">
        <v>1488.5</v>
      </c>
      <c r="AS38" s="6">
        <v>1630.5</v>
      </c>
      <c r="AT38" s="6">
        <v>2062.1</v>
      </c>
      <c r="AU38" s="6">
        <v>2348.1</v>
      </c>
      <c r="AV38" s="6">
        <v>2865.6</v>
      </c>
      <c r="AW38" s="6">
        <v>3107.2</v>
      </c>
      <c r="AX38" s="6">
        <v>3290.8</v>
      </c>
      <c r="AY38" s="6">
        <v>3429.7</v>
      </c>
      <c r="AZ38" s="6">
        <v>3538.6</v>
      </c>
    </row>
    <row r="39" spans="1:52" x14ac:dyDescent="0.35">
      <c r="A39" s="5" t="s">
        <v>182</v>
      </c>
      <c r="B39" s="5" t="s">
        <v>197</v>
      </c>
      <c r="C39" s="5" t="s">
        <v>280</v>
      </c>
      <c r="D39" s="5" t="s">
        <v>166</v>
      </c>
      <c r="E39" s="5">
        <v>600</v>
      </c>
      <c r="F39" s="5">
        <v>1</v>
      </c>
      <c r="G39" s="7">
        <f>$G$16-($G$16-$G$23)*0.62</f>
        <v>1.0097</v>
      </c>
      <c r="H39" s="5"/>
      <c r="I39" s="5"/>
      <c r="J39" s="5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>
        <v>635.70000000000005</v>
      </c>
      <c r="AA39" s="6"/>
      <c r="AB39" s="6"/>
      <c r="AC39" s="6"/>
      <c r="AD39" s="6">
        <v>866</v>
      </c>
      <c r="AE39" s="6"/>
      <c r="AF39" s="6"/>
      <c r="AG39" s="6"/>
      <c r="AH39" s="6"/>
      <c r="AI39" s="6">
        <v>981</v>
      </c>
      <c r="AJ39" s="6">
        <v>1008.2</v>
      </c>
      <c r="AK39" s="6"/>
      <c r="AL39" s="6">
        <v>1039.5999999999999</v>
      </c>
      <c r="AM39" s="6"/>
      <c r="AN39" s="6">
        <v>1070.7</v>
      </c>
      <c r="AO39" s="6">
        <v>1111</v>
      </c>
      <c r="AP39" s="6"/>
      <c r="AQ39" s="6">
        <v>1384.6</v>
      </c>
      <c r="AR39" s="6">
        <v>1455.4</v>
      </c>
      <c r="AS39" s="6">
        <v>1520.8</v>
      </c>
      <c r="AT39" s="6" t="s">
        <v>170</v>
      </c>
      <c r="AU39" s="6">
        <v>2355.5</v>
      </c>
      <c r="AV39" s="6" t="s">
        <v>170</v>
      </c>
      <c r="AW39" s="6">
        <v>3190</v>
      </c>
      <c r="AX39" s="6" t="s">
        <v>170</v>
      </c>
      <c r="AY39" s="6">
        <v>3470.2</v>
      </c>
      <c r="AZ39" s="6">
        <v>3561.5</v>
      </c>
    </row>
    <row r="40" spans="1:52" x14ac:dyDescent="0.35">
      <c r="A40" s="5" t="s">
        <v>183</v>
      </c>
      <c r="B40" s="5" t="s">
        <v>197</v>
      </c>
      <c r="C40" s="5" t="s">
        <v>280</v>
      </c>
      <c r="D40" s="5" t="s">
        <v>166</v>
      </c>
      <c r="E40" s="5">
        <v>600</v>
      </c>
      <c r="F40" s="5">
        <v>1</v>
      </c>
      <c r="G40" s="7">
        <f>$G$16-($G$16-$G$23)*0.47</f>
        <v>1.0119499999999999</v>
      </c>
      <c r="H40" s="5"/>
      <c r="I40" s="5"/>
      <c r="J40" s="5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>
        <v>636.1</v>
      </c>
      <c r="AA40" s="6"/>
      <c r="AB40" s="6"/>
      <c r="AC40" s="6"/>
      <c r="AD40" s="6">
        <v>882</v>
      </c>
      <c r="AE40" s="6"/>
      <c r="AF40" s="6"/>
      <c r="AG40" s="6"/>
      <c r="AH40" s="6"/>
      <c r="AI40" s="6">
        <v>971.9</v>
      </c>
      <c r="AJ40" s="6">
        <v>1004.2</v>
      </c>
      <c r="AK40" s="6"/>
      <c r="AL40" s="6">
        <v>1038.7</v>
      </c>
      <c r="AM40" s="6"/>
      <c r="AN40" s="6">
        <v>1074</v>
      </c>
      <c r="AO40" s="6">
        <v>1121.0999999999999</v>
      </c>
      <c r="AP40" s="6"/>
      <c r="AQ40" s="6">
        <v>1383.9</v>
      </c>
      <c r="AR40" s="6">
        <v>1465.8</v>
      </c>
      <c r="AS40" s="6">
        <v>1566.1</v>
      </c>
      <c r="AT40" s="6">
        <v>2067.1999999999998</v>
      </c>
      <c r="AU40" s="6" t="s">
        <v>170</v>
      </c>
      <c r="AV40" s="6">
        <v>2820.9</v>
      </c>
      <c r="AW40" s="6">
        <v>3112.4</v>
      </c>
      <c r="AX40" s="6">
        <v>3344</v>
      </c>
      <c r="AY40" s="6">
        <v>3474.5</v>
      </c>
      <c r="AZ40" s="6">
        <v>3562.1</v>
      </c>
    </row>
    <row r="41" spans="1:52" x14ac:dyDescent="0.35">
      <c r="A41" s="5" t="s">
        <v>184</v>
      </c>
      <c r="B41" s="5" t="s">
        <v>197</v>
      </c>
      <c r="C41" s="5" t="s">
        <v>280</v>
      </c>
      <c r="D41" s="5" t="s">
        <v>166</v>
      </c>
      <c r="E41" s="5">
        <v>600</v>
      </c>
      <c r="F41" s="5">
        <v>1</v>
      </c>
      <c r="G41" s="7">
        <f>$G$16-($G$16-$G$23)*0.35</f>
        <v>1.0137499999999999</v>
      </c>
      <c r="H41" s="5"/>
      <c r="I41" s="5"/>
      <c r="J41" s="5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>
        <v>633.5</v>
      </c>
      <c r="AA41" s="6"/>
      <c r="AB41" s="6"/>
      <c r="AC41" s="6"/>
      <c r="AD41" s="6">
        <v>937.7</v>
      </c>
      <c r="AE41" s="6"/>
      <c r="AF41" s="6"/>
      <c r="AG41" s="6"/>
      <c r="AH41" s="6"/>
      <c r="AI41" s="6">
        <v>974.2</v>
      </c>
      <c r="AJ41" s="6">
        <v>1004.4</v>
      </c>
      <c r="AK41" s="6"/>
      <c r="AL41" s="6">
        <v>1037.5999999999999</v>
      </c>
      <c r="AM41" s="6"/>
      <c r="AN41" s="6">
        <v>1070.9000000000001</v>
      </c>
      <c r="AO41" s="6">
        <v>1119.0999999999999</v>
      </c>
      <c r="AP41" s="6"/>
      <c r="AQ41" s="6">
        <v>1390.2</v>
      </c>
      <c r="AR41" s="6">
        <v>1465.8</v>
      </c>
      <c r="AS41" s="6">
        <v>1571.6</v>
      </c>
      <c r="AT41" s="6">
        <v>2070.1</v>
      </c>
      <c r="AU41" s="6" t="s">
        <v>170</v>
      </c>
      <c r="AV41" s="6">
        <v>2863.6</v>
      </c>
      <c r="AW41" s="6">
        <v>3145.1</v>
      </c>
      <c r="AX41" s="6">
        <v>3350.9</v>
      </c>
      <c r="AY41" s="6">
        <v>3475.2</v>
      </c>
      <c r="AZ41" s="6">
        <v>3561.2</v>
      </c>
    </row>
    <row r="42" spans="1:52" x14ac:dyDescent="0.35">
      <c r="A42" s="5" t="s">
        <v>185</v>
      </c>
      <c r="B42" s="5" t="s">
        <v>197</v>
      </c>
      <c r="C42" s="5" t="s">
        <v>280</v>
      </c>
      <c r="D42" s="5" t="s">
        <v>166</v>
      </c>
      <c r="E42" s="5">
        <v>600</v>
      </c>
      <c r="F42" s="5">
        <v>1</v>
      </c>
      <c r="G42" s="7">
        <f>$G$16-($G$16-$G$23)*0.22</f>
        <v>1.0156999999999998</v>
      </c>
      <c r="H42" s="5"/>
      <c r="I42" s="5"/>
      <c r="J42" s="5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>
        <v>638.6</v>
      </c>
      <c r="AA42" s="6"/>
      <c r="AB42" s="6"/>
      <c r="AC42" s="6"/>
      <c r="AD42" s="6">
        <v>880.1</v>
      </c>
      <c r="AE42" s="6"/>
      <c r="AF42" s="6"/>
      <c r="AG42" s="6"/>
      <c r="AH42" s="6"/>
      <c r="AI42" s="6">
        <v>964.5</v>
      </c>
      <c r="AJ42" s="6">
        <v>1001</v>
      </c>
      <c r="AK42" s="6"/>
      <c r="AL42" s="6">
        <v>1039.8</v>
      </c>
      <c r="AM42" s="6"/>
      <c r="AN42" s="6">
        <v>1081.0999999999999</v>
      </c>
      <c r="AO42" s="6">
        <v>1128.7</v>
      </c>
      <c r="AP42" s="6"/>
      <c r="AQ42" s="6">
        <v>1390.4</v>
      </c>
      <c r="AR42" s="6">
        <v>1482.2</v>
      </c>
      <c r="AS42" s="6">
        <v>1629.4</v>
      </c>
      <c r="AT42" s="6" t="s">
        <v>170</v>
      </c>
      <c r="AU42" s="6">
        <v>2317.4</v>
      </c>
      <c r="AV42" s="6">
        <v>2936.1</v>
      </c>
      <c r="AW42" s="6">
        <v>3163.6</v>
      </c>
      <c r="AX42" s="6">
        <v>3343.9</v>
      </c>
      <c r="AY42" s="6">
        <v>3465.1</v>
      </c>
      <c r="AZ42" s="6">
        <v>3560.9</v>
      </c>
    </row>
    <row r="43" spans="1:52" x14ac:dyDescent="0.35">
      <c r="A43" s="5" t="s">
        <v>186</v>
      </c>
      <c r="B43" s="5" t="s">
        <v>197</v>
      </c>
      <c r="C43" s="5" t="s">
        <v>281</v>
      </c>
      <c r="D43" s="5">
        <v>473</v>
      </c>
      <c r="E43" s="5">
        <v>1800</v>
      </c>
      <c r="F43" s="5">
        <v>1</v>
      </c>
      <c r="G43" s="7"/>
      <c r="H43" s="5"/>
      <c r="I43" s="5"/>
      <c r="J43" s="5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v>992</v>
      </c>
      <c r="AK43" s="6"/>
      <c r="AL43" s="6"/>
      <c r="AM43" s="6"/>
      <c r="AN43" s="6">
        <v>1057</v>
      </c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</row>
    <row r="44" spans="1:52" x14ac:dyDescent="0.35">
      <c r="A44" s="5" t="s">
        <v>187</v>
      </c>
      <c r="B44" s="5" t="s">
        <v>197</v>
      </c>
      <c r="C44" s="5" t="s">
        <v>281</v>
      </c>
      <c r="D44" s="5">
        <v>473</v>
      </c>
      <c r="E44" s="5">
        <v>1800</v>
      </c>
      <c r="F44" s="5">
        <v>1</v>
      </c>
      <c r="G44" s="7"/>
      <c r="H44" s="5"/>
      <c r="I44" s="5"/>
      <c r="J44" s="5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v>993</v>
      </c>
      <c r="AK44" s="6"/>
      <c r="AL44" s="6"/>
      <c r="AM44" s="6"/>
      <c r="AN44" s="6">
        <v>1057</v>
      </c>
      <c r="AO44" s="6"/>
      <c r="AP44" s="6"/>
      <c r="AQ44" s="6"/>
      <c r="AR44" s="5"/>
      <c r="AS44" s="5"/>
      <c r="AT44" s="5"/>
      <c r="AU44" s="5"/>
      <c r="AV44" s="5"/>
      <c r="AW44" s="5"/>
      <c r="AX44" s="5"/>
      <c r="AY44" s="5"/>
      <c r="AZ44" s="5"/>
    </row>
    <row r="45" spans="1:52" x14ac:dyDescent="0.35">
      <c r="A45" s="5" t="s">
        <v>188</v>
      </c>
      <c r="B45" s="5" t="s">
        <v>197</v>
      </c>
      <c r="C45" s="5" t="s">
        <v>281</v>
      </c>
      <c r="D45" s="5">
        <v>473</v>
      </c>
      <c r="E45" s="5">
        <v>1800</v>
      </c>
      <c r="F45" s="5">
        <v>1</v>
      </c>
      <c r="G45" s="7"/>
      <c r="H45" s="5"/>
      <c r="I45" s="5"/>
      <c r="J45" s="5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v>994</v>
      </c>
      <c r="AK45" s="6"/>
      <c r="AL45" s="6"/>
      <c r="AM45" s="6"/>
      <c r="AN45" s="6">
        <v>1056</v>
      </c>
      <c r="AO45" s="6"/>
      <c r="AP45" s="6"/>
      <c r="AQ45" s="6"/>
      <c r="AR45" s="5"/>
      <c r="AS45" s="5"/>
      <c r="AT45" s="5"/>
      <c r="AU45" s="5"/>
      <c r="AV45" s="5"/>
      <c r="AW45" s="5"/>
      <c r="AX45" s="5"/>
      <c r="AY45" s="5"/>
      <c r="AZ45" s="5"/>
    </row>
    <row r="46" spans="1:52" x14ac:dyDescent="0.35">
      <c r="A46" s="5" t="s">
        <v>189</v>
      </c>
      <c r="B46" s="5" t="s">
        <v>197</v>
      </c>
      <c r="C46" s="5" t="s">
        <v>281</v>
      </c>
      <c r="D46" s="5">
        <v>473</v>
      </c>
      <c r="E46" s="5">
        <v>1800</v>
      </c>
      <c r="F46" s="5">
        <v>1</v>
      </c>
      <c r="G46" s="7"/>
      <c r="H46" s="5"/>
      <c r="I46" s="5"/>
      <c r="J46" s="5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v>995</v>
      </c>
      <c r="AK46" s="6"/>
      <c r="AL46" s="6">
        <v>1021</v>
      </c>
      <c r="AM46" s="6"/>
      <c r="AN46" s="6">
        <v>1053</v>
      </c>
      <c r="AO46" s="6"/>
      <c r="AP46" s="6"/>
      <c r="AQ46" s="6"/>
      <c r="AR46" s="5"/>
      <c r="AS46" s="5"/>
      <c r="AT46" s="5"/>
      <c r="AU46" s="5"/>
      <c r="AV46" s="5"/>
      <c r="AW46" s="5"/>
      <c r="AX46" s="5"/>
      <c r="AY46" s="5"/>
      <c r="AZ46" s="5"/>
    </row>
    <row r="47" spans="1:52" x14ac:dyDescent="0.35">
      <c r="A47" s="5" t="s">
        <v>190</v>
      </c>
      <c r="B47" s="5" t="s">
        <v>197</v>
      </c>
      <c r="C47" s="5" t="s">
        <v>191</v>
      </c>
      <c r="D47" s="5"/>
      <c r="E47" s="5"/>
      <c r="F47" s="5"/>
      <c r="G47" s="7"/>
      <c r="H47" s="5"/>
      <c r="I47" s="5"/>
      <c r="J47" s="5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v>998</v>
      </c>
      <c r="AK47" s="6"/>
      <c r="AL47" s="6"/>
      <c r="AM47" s="6"/>
      <c r="AN47" s="6">
        <v>1056</v>
      </c>
      <c r="AO47" s="6"/>
      <c r="AP47" s="6"/>
      <c r="AQ47" s="6"/>
      <c r="AR47" s="5"/>
      <c r="AS47" s="5"/>
      <c r="AT47" s="5"/>
      <c r="AU47" s="5"/>
      <c r="AV47" s="5"/>
      <c r="AW47" s="5"/>
      <c r="AX47" s="5"/>
      <c r="AY47" s="5"/>
      <c r="AZ47" s="5"/>
    </row>
    <row r="48" spans="1:52" x14ac:dyDescent="0.35">
      <c r="A48" s="5" t="s">
        <v>192</v>
      </c>
      <c r="B48" s="5" t="s">
        <v>197</v>
      </c>
      <c r="C48" s="5" t="s">
        <v>193</v>
      </c>
      <c r="D48" s="5"/>
      <c r="E48" s="5"/>
      <c r="F48" s="5"/>
      <c r="G48" s="7"/>
      <c r="H48" s="5"/>
      <c r="I48" s="5"/>
      <c r="J48" s="5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v>999</v>
      </c>
      <c r="AK48" s="6"/>
      <c r="AL48" s="6"/>
      <c r="AM48" s="6"/>
      <c r="AN48" s="6">
        <v>1056</v>
      </c>
      <c r="AO48" s="6"/>
      <c r="AP48" s="6"/>
      <c r="AQ48" s="6"/>
      <c r="AR48" s="5"/>
      <c r="AS48" s="5"/>
      <c r="AT48" s="5"/>
      <c r="AU48" s="5"/>
      <c r="AV48" s="5"/>
      <c r="AW48" s="5"/>
      <c r="AX48" s="5"/>
      <c r="AY48" s="5"/>
      <c r="AZ48" s="5"/>
    </row>
    <row r="49" spans="1:52" x14ac:dyDescent="0.35">
      <c r="A49" s="5" t="s">
        <v>156</v>
      </c>
      <c r="B49" s="5" t="s">
        <v>197</v>
      </c>
      <c r="C49" s="5" t="s">
        <v>31</v>
      </c>
      <c r="D49" s="5">
        <v>532</v>
      </c>
      <c r="E49" s="5">
        <v>1800</v>
      </c>
      <c r="F49" s="5">
        <v>0.5</v>
      </c>
      <c r="G49" s="7">
        <v>1.04</v>
      </c>
      <c r="H49" s="5"/>
      <c r="I49" s="5"/>
      <c r="J49" s="5"/>
      <c r="K49" s="6">
        <v>129.68600000000001</v>
      </c>
      <c r="L49" s="6">
        <v>140.261</v>
      </c>
      <c r="M49" s="6"/>
      <c r="N49" s="6"/>
      <c r="O49" s="6"/>
      <c r="P49" s="6"/>
      <c r="Q49" s="6">
        <v>291.69200000000001</v>
      </c>
      <c r="R49" s="6">
        <v>330.27199999999999</v>
      </c>
      <c r="S49" s="6"/>
      <c r="T49" s="6">
        <v>455.56200000000001</v>
      </c>
      <c r="U49" s="6">
        <v>484.37700000000001</v>
      </c>
      <c r="V49" s="6">
        <v>575.14</v>
      </c>
      <c r="W49" s="6"/>
      <c r="X49" s="6"/>
      <c r="Y49" s="6"/>
      <c r="Z49" s="6">
        <v>650.50900000000001</v>
      </c>
      <c r="AA49" s="6"/>
      <c r="AB49" s="6">
        <v>813.66899999999998</v>
      </c>
      <c r="AC49" s="6"/>
      <c r="AD49" s="6"/>
      <c r="AE49" s="6"/>
      <c r="AF49" s="6"/>
      <c r="AG49" s="6"/>
      <c r="AH49" s="6"/>
      <c r="AI49" s="6"/>
      <c r="AJ49" s="6">
        <v>994.02700000000004</v>
      </c>
      <c r="AK49" s="6"/>
      <c r="AL49" s="6">
        <v>1013.9</v>
      </c>
      <c r="AM49" s="6"/>
      <c r="AN49" s="6">
        <v>1049.3399999999999</v>
      </c>
      <c r="AO49" s="6"/>
      <c r="AP49" s="6"/>
      <c r="AQ49" s="6"/>
      <c r="AR49" s="5"/>
      <c r="AS49" s="5"/>
      <c r="AT49" s="5"/>
      <c r="AU49" s="5"/>
      <c r="AV49" s="5"/>
      <c r="AW49" s="5"/>
      <c r="AX49" s="5"/>
      <c r="AY49" s="5"/>
      <c r="AZ49" s="5"/>
    </row>
    <row r="50" spans="1:52" x14ac:dyDescent="0.35">
      <c r="A50" s="5" t="s">
        <v>156</v>
      </c>
      <c r="B50" s="5" t="s">
        <v>197</v>
      </c>
      <c r="C50" s="5" t="s">
        <v>31</v>
      </c>
      <c r="D50" s="5">
        <v>532</v>
      </c>
      <c r="E50" s="5">
        <v>1800</v>
      </c>
      <c r="F50" s="5">
        <v>0.5</v>
      </c>
      <c r="G50" s="7">
        <v>1.04</v>
      </c>
      <c r="H50" s="5"/>
      <c r="I50" s="5"/>
      <c r="J50" s="5"/>
      <c r="K50" s="6">
        <v>129.72</v>
      </c>
      <c r="L50" s="6">
        <v>140.191</v>
      </c>
      <c r="M50" s="6"/>
      <c r="N50" s="6">
        <v>182.40299999999999</v>
      </c>
      <c r="O50" s="6"/>
      <c r="P50" s="6"/>
      <c r="Q50" s="6">
        <v>291.61700000000002</v>
      </c>
      <c r="R50" s="6">
        <v>330.35599999999999</v>
      </c>
      <c r="S50" s="6"/>
      <c r="T50" s="6"/>
      <c r="U50" s="6">
        <v>484.19499999999999</v>
      </c>
      <c r="V50" s="6">
        <v>574.91300000000001</v>
      </c>
      <c r="W50" s="6"/>
      <c r="X50" s="6"/>
      <c r="Y50" s="6"/>
      <c r="Z50" s="6">
        <v>650.61</v>
      </c>
      <c r="AA50" s="6"/>
      <c r="AB50" s="6">
        <v>814.69399999999996</v>
      </c>
      <c r="AC50" s="6"/>
      <c r="AD50" s="6">
        <v>875.87699999999995</v>
      </c>
      <c r="AE50" s="6">
        <v>895.60299999999995</v>
      </c>
      <c r="AF50" s="6">
        <v>916.899</v>
      </c>
      <c r="AG50" s="6"/>
      <c r="AH50" s="6">
        <v>959.053</v>
      </c>
      <c r="AI50" s="6">
        <v>972.64700000000005</v>
      </c>
      <c r="AJ50" s="6">
        <v>994.08500000000004</v>
      </c>
      <c r="AK50" s="6"/>
      <c r="AL50" s="6">
        <v>1013.99</v>
      </c>
      <c r="AM50" s="6"/>
      <c r="AN50" s="6">
        <v>1049.3399999999999</v>
      </c>
      <c r="AO50" s="6"/>
      <c r="AP50" s="6"/>
      <c r="AQ50" s="6"/>
      <c r="AR50" s="5"/>
      <c r="AS50" s="5"/>
      <c r="AT50" s="5"/>
      <c r="AU50" s="5"/>
      <c r="AV50" s="5"/>
      <c r="AW50" s="5"/>
      <c r="AX50" s="5"/>
      <c r="AY50" s="5"/>
      <c r="AZ50" s="5"/>
    </row>
    <row r="51" spans="1:52" x14ac:dyDescent="0.35">
      <c r="A51" s="5" t="s">
        <v>156</v>
      </c>
      <c r="B51" s="5" t="s">
        <v>197</v>
      </c>
      <c r="C51" s="5" t="s">
        <v>31</v>
      </c>
      <c r="D51" s="5">
        <v>266</v>
      </c>
      <c r="E51" s="5">
        <v>2400</v>
      </c>
      <c r="F51" s="5">
        <v>1.5</v>
      </c>
      <c r="G51" s="7">
        <v>1.04</v>
      </c>
      <c r="H51" s="5"/>
      <c r="I51" s="5"/>
      <c r="J51" s="5"/>
      <c r="K51" s="6"/>
      <c r="L51" s="6"/>
      <c r="M51" s="6"/>
      <c r="N51" s="6"/>
      <c r="O51" s="6"/>
      <c r="P51" s="6"/>
      <c r="Q51" s="6">
        <v>290.13499999999999</v>
      </c>
      <c r="R51" s="6"/>
      <c r="S51" s="6"/>
      <c r="T51" s="6">
        <v>436.74400000000003</v>
      </c>
      <c r="U51" s="6">
        <v>483.58300000000003</v>
      </c>
      <c r="V51" s="6">
        <v>573.99800000000005</v>
      </c>
      <c r="W51" s="6"/>
      <c r="X51" s="6"/>
      <c r="Y51" s="6"/>
      <c r="Z51" s="6">
        <v>649.57399999999996</v>
      </c>
      <c r="AA51" s="6">
        <v>788.41499999999996</v>
      </c>
      <c r="AB51" s="6"/>
      <c r="AC51" s="6"/>
      <c r="AD51" s="6">
        <v>875.66800000000001</v>
      </c>
      <c r="AE51" s="6">
        <v>896.35799999999995</v>
      </c>
      <c r="AF51" s="6">
        <v>915.51</v>
      </c>
      <c r="AG51" s="6"/>
      <c r="AH51" s="6"/>
      <c r="AI51" s="6">
        <v>972.29100000000005</v>
      </c>
      <c r="AJ51" s="6">
        <v>993.20699999999999</v>
      </c>
      <c r="AK51" s="6"/>
      <c r="AL51" s="6">
        <v>1013.39</v>
      </c>
      <c r="AM51" s="6"/>
      <c r="AN51" s="6">
        <v>1048.46</v>
      </c>
      <c r="AO51" s="6"/>
      <c r="AP51" s="6"/>
      <c r="AQ51" s="6"/>
      <c r="AR51" s="5"/>
      <c r="AS51" s="5"/>
      <c r="AT51" s="5"/>
      <c r="AU51" s="5"/>
      <c r="AV51" s="5"/>
      <c r="AW51" s="5"/>
      <c r="AX51" s="5"/>
      <c r="AY51" s="5"/>
      <c r="AZ51" s="5"/>
    </row>
    <row r="52" spans="1:52" x14ac:dyDescent="0.35">
      <c r="A52" s="5" t="s">
        <v>158</v>
      </c>
      <c r="B52" s="5" t="s">
        <v>197</v>
      </c>
      <c r="C52" s="5" t="s">
        <v>31</v>
      </c>
      <c r="D52" s="5">
        <v>532</v>
      </c>
      <c r="E52" s="5">
        <v>1800</v>
      </c>
      <c r="F52" s="5">
        <v>0.5</v>
      </c>
      <c r="G52" s="7">
        <v>1.0269999999999999</v>
      </c>
      <c r="H52" s="5"/>
      <c r="I52" s="5"/>
      <c r="J52" s="5"/>
      <c r="K52" s="6">
        <v>130.63800000000001</v>
      </c>
      <c r="L52" s="6">
        <v>139.62299999999999</v>
      </c>
      <c r="M52" s="6"/>
      <c r="N52" s="6">
        <v>183.328</v>
      </c>
      <c r="O52" s="6"/>
      <c r="P52" s="6"/>
      <c r="Q52" s="6">
        <v>294.56</v>
      </c>
      <c r="R52" s="6">
        <v>330.44400000000002</v>
      </c>
      <c r="S52" s="6"/>
      <c r="T52" s="6"/>
      <c r="U52" s="6">
        <v>485.48500000000001</v>
      </c>
      <c r="V52" s="6">
        <v>576.02</v>
      </c>
      <c r="W52" s="6"/>
      <c r="X52" s="6"/>
      <c r="Y52" s="6"/>
      <c r="Z52" s="6">
        <v>652.83000000000004</v>
      </c>
      <c r="AA52" s="6">
        <v>731.12</v>
      </c>
      <c r="AB52" s="6">
        <v>817.88599999999997</v>
      </c>
      <c r="AC52" s="6"/>
      <c r="AD52" s="6">
        <v>866.255</v>
      </c>
      <c r="AE52" s="6">
        <v>902.38</v>
      </c>
      <c r="AF52" s="6">
        <v>918.66499999999996</v>
      </c>
      <c r="AG52" s="6"/>
      <c r="AH52" s="6">
        <v>961.22799999999995</v>
      </c>
      <c r="AI52" s="6"/>
      <c r="AJ52" s="6">
        <v>996.90800000000002</v>
      </c>
      <c r="AK52" s="6"/>
      <c r="AL52" s="6">
        <v>1017.05</v>
      </c>
      <c r="AM52" s="6"/>
      <c r="AN52" s="6">
        <v>1053.02</v>
      </c>
      <c r="AO52" s="6"/>
      <c r="AP52" s="6"/>
      <c r="AQ52" s="6"/>
      <c r="AR52" s="5"/>
      <c r="AS52" s="5"/>
      <c r="AT52" s="5"/>
      <c r="AU52" s="5"/>
      <c r="AV52" s="5"/>
      <c r="AW52" s="5"/>
      <c r="AX52" s="5"/>
      <c r="AY52" s="5"/>
      <c r="AZ52" s="5"/>
    </row>
    <row r="53" spans="1:52" x14ac:dyDescent="0.35">
      <c r="A53" s="5" t="s">
        <v>158</v>
      </c>
      <c r="B53" s="5" t="s">
        <v>197</v>
      </c>
      <c r="C53" s="5" t="s">
        <v>31</v>
      </c>
      <c r="D53" s="5">
        <v>532</v>
      </c>
      <c r="E53" s="5">
        <v>1800</v>
      </c>
      <c r="F53" s="5">
        <v>0.5</v>
      </c>
      <c r="G53" s="7">
        <v>1.0269999999999999</v>
      </c>
      <c r="H53" s="5"/>
      <c r="I53" s="5"/>
      <c r="J53" s="5"/>
      <c r="K53" s="6">
        <v>130.649</v>
      </c>
      <c r="L53" s="6">
        <v>139.63800000000001</v>
      </c>
      <c r="M53" s="6"/>
      <c r="N53" s="6">
        <v>183.24100000000001</v>
      </c>
      <c r="O53" s="6"/>
      <c r="P53" s="6"/>
      <c r="Q53" s="6">
        <v>294.59100000000001</v>
      </c>
      <c r="R53" s="6">
        <v>330.488</v>
      </c>
      <c r="S53" s="6"/>
      <c r="T53" s="6"/>
      <c r="U53" s="6">
        <v>485.6</v>
      </c>
      <c r="V53" s="6">
        <v>575.95699999999999</v>
      </c>
      <c r="W53" s="6"/>
      <c r="X53" s="6"/>
      <c r="Y53" s="6"/>
      <c r="Z53" s="6">
        <v>652.73299999999995</v>
      </c>
      <c r="AA53" s="6">
        <v>730.95600000000002</v>
      </c>
      <c r="AB53" s="6">
        <v>817.90200000000004</v>
      </c>
      <c r="AC53" s="6"/>
      <c r="AD53" s="6">
        <v>866.26199999999994</v>
      </c>
      <c r="AE53" s="6">
        <v>902.43499999999995</v>
      </c>
      <c r="AF53" s="6">
        <v>919.83100000000002</v>
      </c>
      <c r="AG53" s="6"/>
      <c r="AH53" s="6">
        <v>961.29700000000003</v>
      </c>
      <c r="AI53" s="6"/>
      <c r="AJ53" s="6">
        <v>996.87300000000005</v>
      </c>
      <c r="AK53" s="6"/>
      <c r="AL53" s="6">
        <v>1017.01</v>
      </c>
      <c r="AM53" s="6"/>
      <c r="AN53" s="6">
        <v>1052.99</v>
      </c>
      <c r="AO53" s="6"/>
      <c r="AP53" s="6"/>
      <c r="AQ53" s="6"/>
      <c r="AR53" s="5"/>
      <c r="AS53" s="5"/>
      <c r="AT53" s="5"/>
      <c r="AU53" s="5"/>
      <c r="AV53" s="5"/>
      <c r="AW53" s="5"/>
      <c r="AX53" s="5"/>
      <c r="AY53" s="5"/>
      <c r="AZ53" s="5"/>
    </row>
    <row r="54" spans="1:52" x14ac:dyDescent="0.35">
      <c r="A54" s="5" t="s">
        <v>158</v>
      </c>
      <c r="B54" s="5" t="s">
        <v>197</v>
      </c>
      <c r="C54" s="5" t="s">
        <v>31</v>
      </c>
      <c r="D54" s="5">
        <v>266</v>
      </c>
      <c r="E54" s="5">
        <v>2400</v>
      </c>
      <c r="F54" s="5">
        <v>1.5</v>
      </c>
      <c r="G54" s="7">
        <v>1.0269999999999999</v>
      </c>
      <c r="H54" s="5"/>
      <c r="I54" s="5"/>
      <c r="J54" s="5"/>
      <c r="K54" s="6"/>
      <c r="L54" s="6"/>
      <c r="M54" s="6"/>
      <c r="N54" s="6"/>
      <c r="O54" s="6"/>
      <c r="P54" s="6"/>
      <c r="Q54" s="6">
        <v>290.70100000000002</v>
      </c>
      <c r="R54" s="6">
        <v>329.92</v>
      </c>
      <c r="S54" s="6"/>
      <c r="T54" s="6"/>
      <c r="U54" s="6">
        <v>484.1</v>
      </c>
      <c r="V54" s="6">
        <v>575.06100000000004</v>
      </c>
      <c r="W54" s="6"/>
      <c r="X54" s="6"/>
      <c r="Y54" s="6"/>
      <c r="Z54" s="6">
        <v>651.75800000000004</v>
      </c>
      <c r="AA54" s="6"/>
      <c r="AB54" s="6">
        <v>815.77300000000002</v>
      </c>
      <c r="AC54" s="6">
        <v>830.58799999999997</v>
      </c>
      <c r="AD54" s="6">
        <v>876.36800000000005</v>
      </c>
      <c r="AE54" s="6">
        <v>897.68399999999997</v>
      </c>
      <c r="AF54" s="6">
        <v>918.31200000000001</v>
      </c>
      <c r="AG54" s="6">
        <v>936.46900000000005</v>
      </c>
      <c r="AH54" s="6">
        <v>971.01599999999996</v>
      </c>
      <c r="AI54" s="6">
        <v>974.18200000000002</v>
      </c>
      <c r="AJ54" s="6">
        <v>996.048</v>
      </c>
      <c r="AK54" s="6"/>
      <c r="AL54" s="6">
        <v>1015.59</v>
      </c>
      <c r="AM54" s="6"/>
      <c r="AN54" s="6">
        <v>1051.71</v>
      </c>
      <c r="AO54" s="6"/>
      <c r="AP54" s="6"/>
      <c r="AQ54" s="6"/>
      <c r="AR54" s="5"/>
      <c r="AS54" s="5"/>
      <c r="AT54" s="5"/>
      <c r="AU54" s="5"/>
      <c r="AV54" s="5"/>
      <c r="AW54" s="5"/>
      <c r="AX54" s="5"/>
      <c r="AY54" s="5"/>
      <c r="AZ54" s="5"/>
    </row>
    <row r="55" spans="1:52" x14ac:dyDescent="0.35">
      <c r="A55" s="5" t="s">
        <v>158</v>
      </c>
      <c r="B55" s="5" t="s">
        <v>197</v>
      </c>
      <c r="C55" s="5" t="s">
        <v>31</v>
      </c>
      <c r="D55" s="5">
        <v>266</v>
      </c>
      <c r="E55" s="5">
        <v>2400</v>
      </c>
      <c r="F55" s="5">
        <v>1.5</v>
      </c>
      <c r="G55" s="7">
        <v>1.0269999999999999</v>
      </c>
      <c r="H55" s="5"/>
      <c r="I55" s="5"/>
      <c r="J55" s="5"/>
      <c r="K55" s="6"/>
      <c r="L55" s="6"/>
      <c r="M55" s="6"/>
      <c r="N55" s="6"/>
      <c r="O55" s="6"/>
      <c r="P55" s="6"/>
      <c r="Q55" s="6">
        <v>291.41500000000002</v>
      </c>
      <c r="R55" s="6">
        <v>329.77800000000002</v>
      </c>
      <c r="S55" s="6"/>
      <c r="T55" s="6"/>
      <c r="U55" s="6">
        <v>484.37599999999998</v>
      </c>
      <c r="V55" s="6">
        <v>574.71699999999998</v>
      </c>
      <c r="W55" s="6"/>
      <c r="X55" s="6"/>
      <c r="Y55" s="6"/>
      <c r="Z55" s="6">
        <v>651.70899999999995</v>
      </c>
      <c r="AA55" s="6"/>
      <c r="AB55" s="6">
        <v>816.005</v>
      </c>
      <c r="AC55" s="6">
        <v>830.83299999999997</v>
      </c>
      <c r="AD55" s="6">
        <v>876.005</v>
      </c>
      <c r="AE55" s="6">
        <v>897.84</v>
      </c>
      <c r="AF55" s="6">
        <v>918.47400000000005</v>
      </c>
      <c r="AG55" s="6">
        <v>936.61400000000003</v>
      </c>
      <c r="AH55" s="6">
        <v>971.82</v>
      </c>
      <c r="AI55" s="6">
        <v>974.15099999999995</v>
      </c>
      <c r="AJ55" s="6">
        <v>996.00900000000001</v>
      </c>
      <c r="AK55" s="6"/>
      <c r="AL55" s="6">
        <v>1015.52</v>
      </c>
      <c r="AM55" s="6"/>
      <c r="AN55" s="6">
        <v>1051.6600000000001</v>
      </c>
      <c r="AO55" s="6"/>
      <c r="AP55" s="6"/>
      <c r="AQ55" s="6"/>
      <c r="AR55" s="5"/>
      <c r="AS55" s="5"/>
      <c r="AT55" s="5"/>
      <c r="AU55" s="5"/>
      <c r="AV55" s="5"/>
      <c r="AW55" s="5"/>
      <c r="AX55" s="5"/>
      <c r="AY55" s="5"/>
      <c r="AZ55" s="5"/>
    </row>
    <row r="56" spans="1:52" x14ac:dyDescent="0.35">
      <c r="A56" s="5" t="s">
        <v>161</v>
      </c>
      <c r="B56" s="5" t="s">
        <v>197</v>
      </c>
      <c r="C56" s="5" t="s">
        <v>31</v>
      </c>
      <c r="D56" s="5">
        <v>266</v>
      </c>
      <c r="E56" s="5">
        <v>2400</v>
      </c>
      <c r="F56" s="5">
        <v>1.5</v>
      </c>
      <c r="G56" s="7">
        <v>1.0189999999999999</v>
      </c>
      <c r="H56" s="5"/>
      <c r="I56" s="5"/>
      <c r="J56" s="5"/>
      <c r="K56" s="6"/>
      <c r="L56" s="6"/>
      <c r="M56" s="6"/>
      <c r="N56" s="6"/>
      <c r="O56" s="6"/>
      <c r="P56" s="6"/>
      <c r="Q56" s="6">
        <v>296.90300000000002</v>
      </c>
      <c r="R56" s="6">
        <v>329.55599999999998</v>
      </c>
      <c r="S56" s="6"/>
      <c r="T56" s="6"/>
      <c r="U56" s="6">
        <v>483.65899999999999</v>
      </c>
      <c r="V56" s="6">
        <v>578.97900000000004</v>
      </c>
      <c r="W56" s="6"/>
      <c r="X56" s="6"/>
      <c r="Y56" s="6"/>
      <c r="Z56" s="6">
        <v>657.85900000000004</v>
      </c>
      <c r="AA56" s="6">
        <v>814.10400000000004</v>
      </c>
      <c r="AB56" s="6"/>
      <c r="AC56" s="6"/>
      <c r="AD56" s="6">
        <v>883.47699999999998</v>
      </c>
      <c r="AE56" s="6">
        <v>925.36</v>
      </c>
      <c r="AF56" s="6"/>
      <c r="AG56" s="6"/>
      <c r="AH56" s="6"/>
      <c r="AI56" s="6">
        <v>980.97299999999996</v>
      </c>
      <c r="AJ56" s="6">
        <v>999.005</v>
      </c>
      <c r="AK56" s="6"/>
      <c r="AL56" s="6">
        <v>1024.4000000000001</v>
      </c>
      <c r="AM56" s="6"/>
      <c r="AN56" s="6">
        <v>1056.5999999999999</v>
      </c>
      <c r="AO56" s="6"/>
      <c r="AP56" s="6"/>
      <c r="AQ56" s="6"/>
      <c r="AR56" s="5"/>
      <c r="AS56" s="5"/>
      <c r="AT56" s="5"/>
      <c r="AU56" s="5"/>
      <c r="AV56" s="5"/>
      <c r="AW56" s="5"/>
      <c r="AX56" s="5"/>
      <c r="AY56" s="5"/>
      <c r="AZ56" s="5"/>
    </row>
    <row r="57" spans="1:52" x14ac:dyDescent="0.35">
      <c r="A57" s="5" t="s">
        <v>161</v>
      </c>
      <c r="B57" s="5" t="s">
        <v>197</v>
      </c>
      <c r="C57" s="5" t="s">
        <v>31</v>
      </c>
      <c r="D57" s="5">
        <v>532</v>
      </c>
      <c r="E57" s="5">
        <v>1800</v>
      </c>
      <c r="F57" s="5">
        <v>0.5</v>
      </c>
      <c r="G57" s="7">
        <v>1.0189999999999999</v>
      </c>
      <c r="H57" s="5"/>
      <c r="I57" s="5"/>
      <c r="J57" s="5"/>
      <c r="K57" s="6"/>
      <c r="L57" s="6">
        <v>156.33099999999999</v>
      </c>
      <c r="M57" s="6"/>
      <c r="N57" s="6">
        <v>184.553</v>
      </c>
      <c r="O57" s="6">
        <v>209.625</v>
      </c>
      <c r="P57" s="6"/>
      <c r="Q57" s="6">
        <v>298.35199999999998</v>
      </c>
      <c r="R57" s="6">
        <v>331.15699999999998</v>
      </c>
      <c r="S57" s="6"/>
      <c r="T57" s="6"/>
      <c r="U57" s="6">
        <v>485.11900000000003</v>
      </c>
      <c r="V57" s="6">
        <v>580.12300000000005</v>
      </c>
      <c r="W57" s="6"/>
      <c r="X57" s="6"/>
      <c r="Y57" s="6"/>
      <c r="Z57" s="6">
        <v>658.86</v>
      </c>
      <c r="AA57" s="6"/>
      <c r="AB57" s="6">
        <v>825.4</v>
      </c>
      <c r="AC57" s="6"/>
      <c r="AD57" s="6"/>
      <c r="AE57" s="6"/>
      <c r="AF57" s="6"/>
      <c r="AG57" s="6">
        <v>930.56700000000001</v>
      </c>
      <c r="AH57" s="6">
        <v>964.529</v>
      </c>
      <c r="AI57" s="6"/>
      <c r="AJ57" s="6">
        <v>999.77599999999995</v>
      </c>
      <c r="AK57" s="6"/>
      <c r="AL57" s="6">
        <v>1025.31</v>
      </c>
      <c r="AM57" s="6"/>
      <c r="AN57" s="6">
        <v>1057.44</v>
      </c>
      <c r="AO57" s="6"/>
      <c r="AP57" s="6"/>
      <c r="AQ57" s="6"/>
      <c r="AR57" s="5"/>
      <c r="AS57" s="5"/>
      <c r="AT57" s="5"/>
      <c r="AU57" s="5"/>
      <c r="AV57" s="5"/>
      <c r="AW57" s="5"/>
      <c r="AX57" s="5"/>
      <c r="AY57" s="5"/>
      <c r="AZ57" s="5"/>
    </row>
    <row r="58" spans="1:52" x14ac:dyDescent="0.35">
      <c r="A58" s="5" t="s">
        <v>160</v>
      </c>
      <c r="B58" s="5" t="s">
        <v>197</v>
      </c>
      <c r="C58" s="5" t="s">
        <v>31</v>
      </c>
      <c r="D58" s="5">
        <v>532</v>
      </c>
      <c r="E58" s="5">
        <v>1800</v>
      </c>
      <c r="F58" s="5">
        <v>0.5</v>
      </c>
      <c r="G58" s="7">
        <v>1.0149999999999999</v>
      </c>
      <c r="H58" s="5"/>
      <c r="I58" s="5"/>
      <c r="J58" s="5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v>999.73500000000001</v>
      </c>
      <c r="AK58" s="6"/>
      <c r="AL58" s="6">
        <v>1019.98</v>
      </c>
      <c r="AM58" s="6"/>
      <c r="AN58" s="6">
        <v>1056.1099999999999</v>
      </c>
      <c r="AO58" s="6"/>
      <c r="AP58" s="6"/>
      <c r="AQ58" s="6"/>
      <c r="AR58" s="5"/>
      <c r="AS58" s="5"/>
      <c r="AT58" s="5"/>
      <c r="AU58" s="5"/>
      <c r="AV58" s="5"/>
      <c r="AW58" s="5"/>
      <c r="AX58" s="5"/>
      <c r="AY58" s="5"/>
      <c r="AZ58" s="5"/>
    </row>
    <row r="59" spans="1:52" x14ac:dyDescent="0.35">
      <c r="A59" s="5" t="s">
        <v>160</v>
      </c>
      <c r="B59" s="5" t="s">
        <v>197</v>
      </c>
      <c r="C59" s="5" t="s">
        <v>31</v>
      </c>
      <c r="D59" s="5">
        <v>532</v>
      </c>
      <c r="E59" s="5">
        <v>1800</v>
      </c>
      <c r="F59" s="5">
        <v>0.5</v>
      </c>
      <c r="G59" s="7">
        <v>1.0149999999999999</v>
      </c>
      <c r="H59" s="5"/>
      <c r="I59" s="5"/>
      <c r="J59" s="5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v>999.75599999999997</v>
      </c>
      <c r="AK59" s="6"/>
      <c r="AL59" s="6">
        <v>1020.04</v>
      </c>
      <c r="AM59" s="6"/>
      <c r="AN59" s="6">
        <v>1056.1099999999999</v>
      </c>
      <c r="AO59" s="6"/>
      <c r="AP59" s="6"/>
      <c r="AQ59" s="6"/>
      <c r="AR59" s="5"/>
      <c r="AS59" s="5"/>
      <c r="AT59" s="5"/>
      <c r="AU59" s="5"/>
      <c r="AV59" s="5"/>
      <c r="AW59" s="5"/>
      <c r="AX59" s="5"/>
      <c r="AY59" s="5"/>
      <c r="AZ59" s="5"/>
    </row>
    <row r="60" spans="1:52" x14ac:dyDescent="0.35">
      <c r="A60" s="5" t="s">
        <v>160</v>
      </c>
      <c r="B60" s="5" t="s">
        <v>197</v>
      </c>
      <c r="C60" s="5" t="s">
        <v>31</v>
      </c>
      <c r="D60" s="5">
        <v>266</v>
      </c>
      <c r="E60" s="5">
        <v>2400</v>
      </c>
      <c r="F60" s="5">
        <v>1.5</v>
      </c>
      <c r="G60" s="7">
        <v>1.0149999999999999</v>
      </c>
      <c r="H60" s="5"/>
      <c r="I60" s="5"/>
      <c r="J60" s="5"/>
      <c r="K60" s="6"/>
      <c r="L60" s="6"/>
      <c r="M60" s="6"/>
      <c r="N60" s="6"/>
      <c r="O60" s="6"/>
      <c r="P60" s="6"/>
      <c r="Q60" s="6"/>
      <c r="R60" s="6"/>
      <c r="S60" s="6"/>
      <c r="T60" s="6"/>
      <c r="U60" s="6">
        <v>485.94600000000003</v>
      </c>
      <c r="V60" s="6"/>
      <c r="W60" s="6"/>
      <c r="X60" s="6"/>
      <c r="Y60" s="6"/>
      <c r="Z60" s="6">
        <v>654.63599999999997</v>
      </c>
      <c r="AA60" s="6"/>
      <c r="AB60" s="6"/>
      <c r="AC60" s="6">
        <v>830.22</v>
      </c>
      <c r="AD60" s="6">
        <v>882.97500000000002</v>
      </c>
      <c r="AE60" s="6">
        <v>887.84500000000003</v>
      </c>
      <c r="AF60" s="6"/>
      <c r="AG60" s="6">
        <v>932.30700000000002</v>
      </c>
      <c r="AH60" s="6">
        <v>974.72</v>
      </c>
      <c r="AI60" s="6"/>
      <c r="AJ60" s="6">
        <v>999.47799999999995</v>
      </c>
      <c r="AK60" s="6"/>
      <c r="AL60" s="6">
        <v>1020.09</v>
      </c>
      <c r="AM60" s="6"/>
      <c r="AN60" s="6">
        <v>1055.9100000000001</v>
      </c>
      <c r="AO60" s="6"/>
      <c r="AP60" s="6"/>
      <c r="AQ60" s="6"/>
      <c r="AR60" s="5"/>
      <c r="AS60" s="5"/>
      <c r="AT60" s="5"/>
      <c r="AU60" s="5"/>
      <c r="AV60" s="5"/>
      <c r="AW60" s="5"/>
      <c r="AX60" s="5"/>
      <c r="AY60" s="5"/>
      <c r="AZ60" s="5"/>
    </row>
    <row r="61" spans="1:52" x14ac:dyDescent="0.35">
      <c r="A61" s="5" t="s">
        <v>165</v>
      </c>
      <c r="B61" s="5" t="s">
        <v>197</v>
      </c>
      <c r="C61" s="5" t="s">
        <v>31</v>
      </c>
      <c r="D61" s="5">
        <v>532</v>
      </c>
      <c r="E61" s="5">
        <v>1800</v>
      </c>
      <c r="F61" s="5">
        <v>0.5</v>
      </c>
      <c r="G61" s="7">
        <v>1.004</v>
      </c>
      <c r="H61" s="6">
        <v>91.815100000000001</v>
      </c>
      <c r="I61" s="6">
        <v>116.084</v>
      </c>
      <c r="J61" s="6">
        <v>123.711</v>
      </c>
      <c r="K61" s="6">
        <v>131.53299999999999</v>
      </c>
      <c r="L61" s="6">
        <v>140.154</v>
      </c>
      <c r="M61" s="6"/>
      <c r="N61" s="6">
        <v>181.52199999999999</v>
      </c>
      <c r="O61" s="6"/>
      <c r="P61" s="6">
        <v>235.70699999999999</v>
      </c>
      <c r="Q61" s="6">
        <v>298.59699999999998</v>
      </c>
      <c r="R61" s="6">
        <v>329.91899999999998</v>
      </c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v>1002.22</v>
      </c>
      <c r="AK61" s="6">
        <v>1002.52</v>
      </c>
      <c r="AL61" s="6">
        <v>1022.92</v>
      </c>
      <c r="AM61" s="6"/>
      <c r="AN61" s="6">
        <v>1059.31</v>
      </c>
      <c r="AO61" s="6"/>
      <c r="AP61" s="6"/>
      <c r="AQ61" s="6"/>
      <c r="AR61" s="5"/>
      <c r="AS61" s="5"/>
      <c r="AT61" s="5"/>
      <c r="AU61" s="5"/>
      <c r="AV61" s="5"/>
      <c r="AW61" s="5"/>
      <c r="AX61" s="5"/>
      <c r="AY61" s="5"/>
      <c r="AZ61" s="5"/>
    </row>
    <row r="62" spans="1:52" x14ac:dyDescent="0.35">
      <c r="A62" s="5" t="s">
        <v>165</v>
      </c>
      <c r="B62" s="5" t="s">
        <v>197</v>
      </c>
      <c r="C62" s="5" t="s">
        <v>31</v>
      </c>
      <c r="D62" s="5">
        <v>532</v>
      </c>
      <c r="E62" s="5">
        <v>1800</v>
      </c>
      <c r="F62" s="5">
        <v>0.5</v>
      </c>
      <c r="G62" s="7">
        <v>1.004</v>
      </c>
      <c r="H62" s="6">
        <v>95.231499999999997</v>
      </c>
      <c r="I62" s="6">
        <v>118.556</v>
      </c>
      <c r="J62" s="6"/>
      <c r="K62" s="6">
        <v>131.501</v>
      </c>
      <c r="L62" s="6">
        <v>140.172</v>
      </c>
      <c r="M62" s="6">
        <v>170.79</v>
      </c>
      <c r="N62" s="6">
        <v>184.458</v>
      </c>
      <c r="O62" s="6"/>
      <c r="P62" s="6">
        <v>236.96700000000001</v>
      </c>
      <c r="Q62" s="6">
        <v>298.59100000000001</v>
      </c>
      <c r="R62" s="6">
        <v>329.91699999999997</v>
      </c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>
        <v>941.58799999999997</v>
      </c>
      <c r="AH62" s="6"/>
      <c r="AI62" s="6"/>
      <c r="AJ62" s="6">
        <v>1002.17</v>
      </c>
      <c r="AK62" s="6">
        <v>1002.56</v>
      </c>
      <c r="AL62" s="6">
        <v>1022.92</v>
      </c>
      <c r="AM62" s="6"/>
      <c r="AN62" s="6">
        <v>1059.27</v>
      </c>
      <c r="AO62" s="6"/>
      <c r="AP62" s="6"/>
      <c r="AQ62" s="6"/>
      <c r="AR62" s="5"/>
      <c r="AS62" s="5"/>
      <c r="AT62" s="5"/>
      <c r="AU62" s="5"/>
      <c r="AV62" s="5"/>
      <c r="AW62" s="5"/>
      <c r="AX62" s="5"/>
      <c r="AY62" s="5"/>
      <c r="AZ62" s="5"/>
    </row>
    <row r="63" spans="1:52" x14ac:dyDescent="0.35">
      <c r="A63" s="5" t="s">
        <v>165</v>
      </c>
      <c r="B63" s="5" t="s">
        <v>197</v>
      </c>
      <c r="C63" s="5" t="s">
        <v>31</v>
      </c>
      <c r="D63" s="5">
        <v>266</v>
      </c>
      <c r="E63" s="5">
        <v>2400</v>
      </c>
      <c r="F63" s="5">
        <v>1.5</v>
      </c>
      <c r="G63" s="7">
        <v>1.004</v>
      </c>
      <c r="H63" s="6"/>
      <c r="I63" s="6"/>
      <c r="J63" s="6"/>
      <c r="K63" s="6"/>
      <c r="L63" s="6"/>
      <c r="M63" s="6"/>
      <c r="N63" s="6"/>
      <c r="O63" s="6"/>
      <c r="P63" s="6"/>
      <c r="Q63" s="6">
        <v>298.68700000000001</v>
      </c>
      <c r="R63" s="6"/>
      <c r="S63" s="6">
        <v>423.46</v>
      </c>
      <c r="T63" s="6">
        <v>443.56200000000001</v>
      </c>
      <c r="U63" s="6">
        <v>486.13499999999999</v>
      </c>
      <c r="V63" s="6">
        <v>578.26300000000003</v>
      </c>
      <c r="W63" s="6"/>
      <c r="X63" s="6"/>
      <c r="Y63" s="6"/>
      <c r="Z63" s="6">
        <v>657.30399999999997</v>
      </c>
      <c r="AA63" s="6"/>
      <c r="AB63" s="6">
        <v>804.16099999999994</v>
      </c>
      <c r="AC63" s="6"/>
      <c r="AD63" s="6">
        <v>869.85500000000002</v>
      </c>
      <c r="AE63" s="6">
        <v>906.38</v>
      </c>
      <c r="AF63" s="6">
        <v>926.21799999999996</v>
      </c>
      <c r="AG63" s="6"/>
      <c r="AH63" s="6"/>
      <c r="AI63" s="6">
        <v>981.05600000000004</v>
      </c>
      <c r="AJ63" s="6">
        <v>1002.34</v>
      </c>
      <c r="AK63" s="6"/>
      <c r="AL63" s="6">
        <v>1022.7</v>
      </c>
      <c r="AM63" s="6"/>
      <c r="AN63" s="6">
        <v>1059.1300000000001</v>
      </c>
      <c r="AO63" s="6"/>
      <c r="AP63" s="6"/>
      <c r="AQ63" s="6"/>
      <c r="AR63" s="5"/>
      <c r="AS63" s="5"/>
      <c r="AT63" s="5"/>
      <c r="AU63" s="5"/>
      <c r="AV63" s="5"/>
      <c r="AW63" s="5"/>
      <c r="AX63" s="5"/>
      <c r="AY63" s="5"/>
      <c r="AZ63" s="5"/>
    </row>
    <row r="64" spans="1:52" x14ac:dyDescent="0.35">
      <c r="A64" s="5" t="s">
        <v>165</v>
      </c>
      <c r="B64" s="5" t="s">
        <v>197</v>
      </c>
      <c r="C64" s="5" t="s">
        <v>31</v>
      </c>
      <c r="D64" s="5">
        <v>266</v>
      </c>
      <c r="E64" s="5">
        <v>2400</v>
      </c>
      <c r="F64" s="5">
        <v>1.5</v>
      </c>
      <c r="G64" s="7">
        <v>1.004</v>
      </c>
      <c r="H64" s="6"/>
      <c r="I64" s="6"/>
      <c r="J64" s="6"/>
      <c r="K64" s="6"/>
      <c r="L64" s="6"/>
      <c r="M64" s="6"/>
      <c r="N64" s="6"/>
      <c r="O64" s="6"/>
      <c r="P64" s="6"/>
      <c r="Q64" s="6">
        <v>298.10899999999998</v>
      </c>
      <c r="R64" s="6"/>
      <c r="S64" s="6">
        <v>423.33</v>
      </c>
      <c r="T64" s="6">
        <v>441.96600000000001</v>
      </c>
      <c r="U64" s="6">
        <v>485.71</v>
      </c>
      <c r="V64" s="6">
        <v>577.66200000000003</v>
      </c>
      <c r="W64" s="6"/>
      <c r="X64" s="6"/>
      <c r="Y64" s="6"/>
      <c r="Z64" s="6">
        <v>657.72900000000004</v>
      </c>
      <c r="AA64" s="6"/>
      <c r="AB64" s="6">
        <v>799.50300000000004</v>
      </c>
      <c r="AC64" s="6"/>
      <c r="AD64" s="6">
        <v>870.18600000000004</v>
      </c>
      <c r="AE64" s="6"/>
      <c r="AF64" s="6">
        <v>925.68700000000001</v>
      </c>
      <c r="AG64" s="6"/>
      <c r="AH64" s="6"/>
      <c r="AI64" s="6">
        <v>980.50300000000004</v>
      </c>
      <c r="AJ64" s="6">
        <v>1002.02</v>
      </c>
      <c r="AK64" s="6"/>
      <c r="AL64" s="6">
        <v>1022.3</v>
      </c>
      <c r="AM64" s="6"/>
      <c r="AN64" s="6">
        <v>1058.6600000000001</v>
      </c>
      <c r="AO64" s="6"/>
      <c r="AP64" s="6"/>
      <c r="AQ64" s="6"/>
      <c r="AR64" s="5"/>
      <c r="AS64" s="5"/>
      <c r="AT64" s="5"/>
      <c r="AU64" s="5"/>
      <c r="AV64" s="5"/>
      <c r="AW64" s="5"/>
      <c r="AX64" s="5"/>
      <c r="AY64" s="5"/>
      <c r="AZ64" s="5"/>
    </row>
    <row r="65" spans="1:52" x14ac:dyDescent="0.35">
      <c r="A65" s="5" t="s">
        <v>168</v>
      </c>
      <c r="B65" s="5" t="s">
        <v>197</v>
      </c>
      <c r="C65" s="5" t="s">
        <v>31</v>
      </c>
      <c r="D65" s="5">
        <v>532</v>
      </c>
      <c r="E65" s="5">
        <v>1800</v>
      </c>
      <c r="F65" s="5">
        <v>0.5</v>
      </c>
      <c r="G65" s="7">
        <v>0.99399999999999999</v>
      </c>
      <c r="H65" s="6"/>
      <c r="I65" s="6"/>
      <c r="J65" s="6"/>
      <c r="K65" s="6"/>
      <c r="L65" s="6">
        <v>137.79</v>
      </c>
      <c r="M65" s="6"/>
      <c r="N65" s="6"/>
      <c r="O65" s="6"/>
      <c r="P65" s="6"/>
      <c r="Q65" s="6">
        <v>301.815</v>
      </c>
      <c r="R65" s="6">
        <v>329.26900000000001</v>
      </c>
      <c r="S65" s="6"/>
      <c r="T65" s="6"/>
      <c r="U65" s="6">
        <v>487.31799999999998</v>
      </c>
      <c r="V65" s="6">
        <v>579.33699999999999</v>
      </c>
      <c r="W65" s="6"/>
      <c r="X65" s="6"/>
      <c r="Y65" s="6"/>
      <c r="Z65" s="6">
        <v>659.71400000000006</v>
      </c>
      <c r="AA65" s="6"/>
      <c r="AB65" s="6"/>
      <c r="AC65" s="6"/>
      <c r="AD65" s="6"/>
      <c r="AE65" s="6"/>
      <c r="AF65" s="6"/>
      <c r="AG65" s="6"/>
      <c r="AH65" s="6"/>
      <c r="AI65" s="6"/>
      <c r="AJ65" s="6">
        <v>1004.26</v>
      </c>
      <c r="AK65" s="6"/>
      <c r="AL65" s="6">
        <v>1025.44</v>
      </c>
      <c r="AM65" s="6"/>
      <c r="AN65" s="6">
        <v>1062.3</v>
      </c>
      <c r="AO65" s="6"/>
      <c r="AP65" s="6"/>
      <c r="AQ65" s="6"/>
      <c r="AR65" s="5"/>
      <c r="AS65" s="5"/>
      <c r="AT65" s="5"/>
      <c r="AU65" s="5"/>
      <c r="AV65" s="5"/>
      <c r="AW65" s="5"/>
      <c r="AX65" s="5"/>
      <c r="AY65" s="5"/>
      <c r="AZ65" s="5"/>
    </row>
    <row r="66" spans="1:52" x14ac:dyDescent="0.35">
      <c r="A66" s="5" t="s">
        <v>168</v>
      </c>
      <c r="B66" s="5" t="s">
        <v>197</v>
      </c>
      <c r="C66" s="5" t="s">
        <v>31</v>
      </c>
      <c r="D66" s="5">
        <v>532</v>
      </c>
      <c r="E66" s="5">
        <v>1800</v>
      </c>
      <c r="F66" s="5">
        <v>0.5</v>
      </c>
      <c r="G66" s="7">
        <v>0.99399999999999999</v>
      </c>
      <c r="H66" s="6"/>
      <c r="I66" s="6"/>
      <c r="J66" s="6"/>
      <c r="K66" s="6">
        <v>131.30699999999999</v>
      </c>
      <c r="L66" s="6">
        <v>137.92699999999999</v>
      </c>
      <c r="M66" s="6"/>
      <c r="N66" s="6">
        <v>184.57400000000001</v>
      </c>
      <c r="O66" s="6"/>
      <c r="P66" s="6"/>
      <c r="Q66" s="6">
        <v>301.70400000000001</v>
      </c>
      <c r="R66" s="6">
        <v>329.18799999999999</v>
      </c>
      <c r="S66" s="6"/>
      <c r="T66" s="6"/>
      <c r="U66" s="6">
        <v>487.45</v>
      </c>
      <c r="V66" s="6">
        <v>579.45000000000005</v>
      </c>
      <c r="W66" s="6"/>
      <c r="X66" s="6"/>
      <c r="Y66" s="6"/>
      <c r="Z66" s="6">
        <v>659.72199999999998</v>
      </c>
      <c r="AA66" s="6"/>
      <c r="AB66" s="6"/>
      <c r="AC66" s="6">
        <v>828.05499999999995</v>
      </c>
      <c r="AD66" s="6"/>
      <c r="AE66" s="6">
        <v>880.12699999999995</v>
      </c>
      <c r="AF66" s="6"/>
      <c r="AG66" s="6">
        <v>928.30899999999997</v>
      </c>
      <c r="AH66" s="6"/>
      <c r="AI66" s="6"/>
      <c r="AJ66" s="6">
        <v>1004.33</v>
      </c>
      <c r="AK66" s="6"/>
      <c r="AL66" s="6">
        <v>1025.4000000000001</v>
      </c>
      <c r="AM66" s="6"/>
      <c r="AN66" s="6">
        <v>1062.3900000000001</v>
      </c>
      <c r="AO66" s="6"/>
      <c r="AP66" s="6"/>
      <c r="AQ66" s="6"/>
      <c r="AR66" s="5"/>
      <c r="AS66" s="5"/>
      <c r="AT66" s="5"/>
      <c r="AU66" s="5"/>
      <c r="AV66" s="5"/>
      <c r="AW66" s="5"/>
      <c r="AX66" s="5"/>
      <c r="AY66" s="5"/>
      <c r="AZ66" s="5"/>
    </row>
    <row r="67" spans="1:52" x14ac:dyDescent="0.35">
      <c r="A67" s="5" t="s">
        <v>168</v>
      </c>
      <c r="B67" s="5" t="s">
        <v>197</v>
      </c>
      <c r="C67" s="5" t="s">
        <v>31</v>
      </c>
      <c r="D67" s="5">
        <v>266</v>
      </c>
      <c r="E67" s="5">
        <v>2400</v>
      </c>
      <c r="F67" s="5">
        <v>1.5</v>
      </c>
      <c r="G67" s="7">
        <v>0.99399999999999999</v>
      </c>
      <c r="H67" s="6"/>
      <c r="I67" s="6"/>
      <c r="J67" s="6"/>
      <c r="K67" s="6"/>
      <c r="L67" s="6"/>
      <c r="M67" s="6"/>
      <c r="N67" s="6"/>
      <c r="O67" s="6"/>
      <c r="P67" s="6">
        <v>219.33600000000001</v>
      </c>
      <c r="Q67" s="6">
        <v>300.387</v>
      </c>
      <c r="R67" s="6"/>
      <c r="S67" s="6"/>
      <c r="T67" s="6"/>
      <c r="U67" s="6">
        <v>486.822</v>
      </c>
      <c r="V67" s="6">
        <v>578.48</v>
      </c>
      <c r="W67" s="6"/>
      <c r="X67" s="6"/>
      <c r="Y67" s="6"/>
      <c r="Z67" s="6"/>
      <c r="AA67" s="6"/>
      <c r="AB67" s="6"/>
      <c r="AC67" s="6">
        <v>823.98</v>
      </c>
      <c r="AD67" s="6"/>
      <c r="AE67" s="6">
        <v>881.32500000000005</v>
      </c>
      <c r="AF67" s="6">
        <v>886.81500000000005</v>
      </c>
      <c r="AG67" s="6">
        <v>926.74</v>
      </c>
      <c r="AH67" s="6">
        <v>929.92899999999997</v>
      </c>
      <c r="AI67" s="6">
        <v>981.399</v>
      </c>
      <c r="AJ67" s="6">
        <v>1003.72</v>
      </c>
      <c r="AK67" s="6"/>
      <c r="AL67" s="6">
        <v>1024.96</v>
      </c>
      <c r="AM67" s="6"/>
      <c r="AN67" s="6">
        <v>1061.5899999999999</v>
      </c>
      <c r="AO67" s="6">
        <v>1289.2</v>
      </c>
      <c r="AP67" s="6"/>
      <c r="AQ67" s="6"/>
      <c r="AR67" s="5"/>
      <c r="AS67" s="5"/>
      <c r="AT67" s="5"/>
      <c r="AU67" s="5"/>
      <c r="AV67" s="5"/>
      <c r="AW67" s="5"/>
      <c r="AX67" s="5"/>
      <c r="AY67" s="5"/>
      <c r="AZ67" s="5"/>
    </row>
    <row r="68" spans="1:52" x14ac:dyDescent="0.35">
      <c r="A68" s="5" t="s">
        <v>169</v>
      </c>
      <c r="B68" s="5" t="s">
        <v>197</v>
      </c>
      <c r="C68" s="5" t="s">
        <v>31</v>
      </c>
      <c r="D68" s="5">
        <v>532</v>
      </c>
      <c r="E68" s="5">
        <v>1800</v>
      </c>
      <c r="F68" s="5">
        <v>0.5</v>
      </c>
      <c r="G68" s="7">
        <v>0.98499999999999999</v>
      </c>
      <c r="H68" s="6"/>
      <c r="I68" s="6"/>
      <c r="J68" s="6"/>
      <c r="K68" s="6">
        <v>131.92099999999999</v>
      </c>
      <c r="L68" s="6">
        <v>137.828</v>
      </c>
      <c r="M68" s="6"/>
      <c r="N68" s="6">
        <v>184.82400000000001</v>
      </c>
      <c r="O68" s="6"/>
      <c r="P68" s="6"/>
      <c r="Q68" s="6">
        <v>301.17700000000002</v>
      </c>
      <c r="R68" s="6">
        <v>329.43200000000002</v>
      </c>
      <c r="S68" s="6"/>
      <c r="T68" s="6"/>
      <c r="U68" s="6">
        <v>489.55599999999998</v>
      </c>
      <c r="V68" s="6">
        <v>580.98199999999997</v>
      </c>
      <c r="W68" s="6"/>
      <c r="X68" s="6"/>
      <c r="Y68" s="6"/>
      <c r="Z68" s="6">
        <v>662.18100000000004</v>
      </c>
      <c r="AA68" s="6"/>
      <c r="AB68" s="6"/>
      <c r="AC68" s="6">
        <v>828.77300000000002</v>
      </c>
      <c r="AD68" s="6"/>
      <c r="AE68" s="6">
        <v>890.68899999999996</v>
      </c>
      <c r="AF68" s="6"/>
      <c r="AG68" s="6"/>
      <c r="AH68" s="6">
        <v>929.53399999999999</v>
      </c>
      <c r="AI68" s="6"/>
      <c r="AJ68" s="6">
        <v>1007.51</v>
      </c>
      <c r="AK68" s="6"/>
      <c r="AL68" s="6">
        <v>1028.29</v>
      </c>
      <c r="AM68" s="6"/>
      <c r="AN68" s="6">
        <v>1065.8699999999999</v>
      </c>
      <c r="AO68" s="6"/>
      <c r="AP68" s="6"/>
      <c r="AQ68" s="6"/>
      <c r="AR68" s="5"/>
      <c r="AS68" s="5"/>
      <c r="AT68" s="5"/>
      <c r="AU68" s="5"/>
      <c r="AV68" s="5"/>
      <c r="AW68" s="5"/>
      <c r="AX68" s="5"/>
      <c r="AY68" s="5"/>
      <c r="AZ68" s="5"/>
    </row>
    <row r="69" spans="1:52" x14ac:dyDescent="0.35">
      <c r="A69" s="5" t="s">
        <v>169</v>
      </c>
      <c r="B69" s="5" t="s">
        <v>197</v>
      </c>
      <c r="C69" s="5" t="s">
        <v>31</v>
      </c>
      <c r="D69" s="5">
        <v>266</v>
      </c>
      <c r="E69" s="5">
        <v>2400</v>
      </c>
      <c r="F69" s="5">
        <v>1.5</v>
      </c>
      <c r="G69" s="7">
        <v>0.98499999999999999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>
        <v>328.084</v>
      </c>
      <c r="S69" s="6"/>
      <c r="T69" s="6"/>
      <c r="U69" s="6">
        <v>488.23</v>
      </c>
      <c r="V69" s="6">
        <v>580.30899999999997</v>
      </c>
      <c r="W69" s="6"/>
      <c r="X69" s="6"/>
      <c r="Y69" s="6"/>
      <c r="Z69" s="6">
        <v>661.27599999999995</v>
      </c>
      <c r="AA69" s="6"/>
      <c r="AB69" s="6">
        <v>805.53300000000002</v>
      </c>
      <c r="AC69" s="6"/>
      <c r="AD69" s="6"/>
      <c r="AE69" s="6">
        <v>911.524</v>
      </c>
      <c r="AF69" s="6">
        <v>930.39300000000003</v>
      </c>
      <c r="AG69" s="6">
        <v>969.05399999999997</v>
      </c>
      <c r="AH69" s="6">
        <v>984.68299999999999</v>
      </c>
      <c r="AI69" s="6">
        <v>1004.37</v>
      </c>
      <c r="AJ69" s="6">
        <v>1007.14</v>
      </c>
      <c r="AK69" s="6"/>
      <c r="AL69" s="6">
        <v>1027.69</v>
      </c>
      <c r="AM69" s="6"/>
      <c r="AN69" s="6">
        <v>1065.1099999999999</v>
      </c>
      <c r="AO69" s="6"/>
      <c r="AP69" s="6"/>
      <c r="AQ69" s="6"/>
      <c r="AR69" s="5"/>
      <c r="AS69" s="5"/>
      <c r="AT69" s="5"/>
      <c r="AU69" s="5"/>
      <c r="AV69" s="5"/>
      <c r="AW69" s="5"/>
      <c r="AX69" s="5"/>
      <c r="AY69" s="5"/>
      <c r="AZ69" s="5"/>
    </row>
    <row r="70" spans="1:52" x14ac:dyDescent="0.35">
      <c r="A70" s="5" t="s">
        <v>171</v>
      </c>
      <c r="B70" s="5" t="s">
        <v>197</v>
      </c>
      <c r="C70" s="5" t="s">
        <v>31</v>
      </c>
      <c r="D70" s="5">
        <v>532</v>
      </c>
      <c r="E70" s="5">
        <v>1800</v>
      </c>
      <c r="F70" s="5">
        <v>0.5</v>
      </c>
      <c r="G70" s="7">
        <v>0.97699999999999998</v>
      </c>
      <c r="H70" s="6"/>
      <c r="I70" s="6"/>
      <c r="J70" s="6"/>
      <c r="K70" s="6">
        <v>131.90600000000001</v>
      </c>
      <c r="L70" s="6">
        <v>138.46600000000001</v>
      </c>
      <c r="M70" s="6"/>
      <c r="N70" s="6">
        <v>185.828</v>
      </c>
      <c r="O70" s="6"/>
      <c r="P70" s="6"/>
      <c r="Q70" s="6">
        <v>304.238</v>
      </c>
      <c r="R70" s="6">
        <v>329.06799999999998</v>
      </c>
      <c r="S70" s="6">
        <v>420.416</v>
      </c>
      <c r="T70" s="6"/>
      <c r="U70" s="6">
        <v>487.45400000000001</v>
      </c>
      <c r="V70" s="6">
        <v>581.81899999999996</v>
      </c>
      <c r="W70" s="6"/>
      <c r="X70" s="6"/>
      <c r="Y70" s="6">
        <v>622.51</v>
      </c>
      <c r="Z70" s="6">
        <v>664.37</v>
      </c>
      <c r="AA70" s="6"/>
      <c r="AB70" s="6"/>
      <c r="AC70" s="6"/>
      <c r="AD70" s="6"/>
      <c r="AE70" s="6"/>
      <c r="AF70" s="6">
        <v>935.79899999999998</v>
      </c>
      <c r="AG70" s="6">
        <v>971.06600000000003</v>
      </c>
      <c r="AH70" s="6"/>
      <c r="AI70" s="6"/>
      <c r="AJ70" s="6">
        <v>1009.72</v>
      </c>
      <c r="AK70" s="6"/>
      <c r="AL70" s="6">
        <v>1031.2</v>
      </c>
      <c r="AM70" s="6"/>
      <c r="AN70" s="6">
        <v>1067.97</v>
      </c>
      <c r="AO70" s="6"/>
      <c r="AP70" s="6"/>
      <c r="AQ70" s="6"/>
      <c r="AR70" s="5"/>
      <c r="AS70" s="5"/>
      <c r="AT70" s="5"/>
      <c r="AU70" s="5"/>
      <c r="AV70" s="5"/>
      <c r="AW70" s="5"/>
      <c r="AX70" s="5"/>
      <c r="AY70" s="5"/>
      <c r="AZ70" s="5"/>
    </row>
    <row r="71" spans="1:52" x14ac:dyDescent="0.35">
      <c r="A71" s="5" t="s">
        <v>171</v>
      </c>
      <c r="B71" s="5" t="s">
        <v>197</v>
      </c>
      <c r="C71" s="5" t="s">
        <v>31</v>
      </c>
      <c r="D71" s="5">
        <v>532</v>
      </c>
      <c r="E71" s="5">
        <v>1800</v>
      </c>
      <c r="F71" s="5">
        <v>0.5</v>
      </c>
      <c r="G71" s="7">
        <v>0.97699999999999998</v>
      </c>
      <c r="H71" s="6"/>
      <c r="I71" s="6"/>
      <c r="J71" s="6"/>
      <c r="K71" s="6">
        <v>131.929</v>
      </c>
      <c r="L71" s="6">
        <v>138.42699999999999</v>
      </c>
      <c r="M71" s="6"/>
      <c r="N71" s="6">
        <v>185.74199999999999</v>
      </c>
      <c r="O71" s="6"/>
      <c r="P71" s="6"/>
      <c r="Q71" s="6">
        <v>304.233</v>
      </c>
      <c r="R71" s="6">
        <v>329.18700000000001</v>
      </c>
      <c r="S71" s="6">
        <v>421.01499999999999</v>
      </c>
      <c r="T71" s="6"/>
      <c r="U71" s="6">
        <v>487.39100000000002</v>
      </c>
      <c r="V71" s="6">
        <v>581.71299999999997</v>
      </c>
      <c r="W71" s="6"/>
      <c r="X71" s="6"/>
      <c r="Y71" s="6"/>
      <c r="Z71" s="6">
        <v>664.36699999999996</v>
      </c>
      <c r="AA71" s="6"/>
      <c r="AB71" s="6"/>
      <c r="AC71" s="6"/>
      <c r="AD71" s="6"/>
      <c r="AE71" s="6"/>
      <c r="AF71" s="6">
        <v>934.99699999999996</v>
      </c>
      <c r="AG71" s="6"/>
      <c r="AH71" s="6"/>
      <c r="AI71" s="6"/>
      <c r="AJ71" s="6">
        <v>1009.65</v>
      </c>
      <c r="AK71" s="6"/>
      <c r="AL71" s="6">
        <v>1031.1199999999999</v>
      </c>
      <c r="AM71" s="6"/>
      <c r="AN71" s="6">
        <v>1067.8900000000001</v>
      </c>
      <c r="AO71" s="6"/>
      <c r="AP71" s="6"/>
      <c r="AQ71" s="6"/>
      <c r="AR71" s="5"/>
      <c r="AS71" s="5"/>
      <c r="AT71" s="5"/>
      <c r="AU71" s="5"/>
      <c r="AV71" s="5"/>
      <c r="AW71" s="5"/>
      <c r="AX71" s="5"/>
      <c r="AY71" s="5"/>
      <c r="AZ71" s="5"/>
    </row>
    <row r="72" spans="1:52" x14ac:dyDescent="0.35">
      <c r="A72" s="5" t="s">
        <v>171</v>
      </c>
      <c r="B72" s="5" t="s">
        <v>197</v>
      </c>
      <c r="C72" s="5" t="s">
        <v>31</v>
      </c>
      <c r="D72" s="5">
        <v>266</v>
      </c>
      <c r="E72" s="5">
        <v>2400</v>
      </c>
      <c r="F72" s="5">
        <v>1.5</v>
      </c>
      <c r="G72" s="7">
        <v>0.97699999999999998</v>
      </c>
      <c r="H72" s="6"/>
      <c r="I72" s="6"/>
      <c r="J72" s="6"/>
      <c r="K72" s="6"/>
      <c r="L72" s="6"/>
      <c r="M72" s="6"/>
      <c r="N72" s="6"/>
      <c r="O72" s="6"/>
      <c r="P72" s="6"/>
      <c r="Q72" s="6">
        <v>303.23599999999999</v>
      </c>
      <c r="R72" s="6">
        <v>327.46300000000002</v>
      </c>
      <c r="S72" s="6"/>
      <c r="T72" s="6">
        <v>446.43900000000002</v>
      </c>
      <c r="U72" s="6">
        <v>486.47800000000001</v>
      </c>
      <c r="V72" s="6">
        <v>580.68799999999999</v>
      </c>
      <c r="W72" s="6"/>
      <c r="X72" s="6"/>
      <c r="Y72" s="6"/>
      <c r="Z72" s="6">
        <v>663.29399999999998</v>
      </c>
      <c r="AA72" s="6"/>
      <c r="AB72" s="6">
        <v>801.11</v>
      </c>
      <c r="AC72" s="6">
        <v>832.11400000000003</v>
      </c>
      <c r="AD72" s="6">
        <v>870.10699999999997</v>
      </c>
      <c r="AE72" s="6">
        <v>880.46</v>
      </c>
      <c r="AF72" s="6">
        <v>911.78599999999994</v>
      </c>
      <c r="AG72" s="6">
        <v>934.47</v>
      </c>
      <c r="AH72" s="6">
        <v>987.47900000000004</v>
      </c>
      <c r="AI72" s="6"/>
      <c r="AJ72" s="6">
        <v>1009.05</v>
      </c>
      <c r="AK72" s="6"/>
      <c r="AL72" s="6">
        <v>1030.5999999999999</v>
      </c>
      <c r="AM72" s="6"/>
      <c r="AN72" s="6">
        <v>1067.4000000000001</v>
      </c>
      <c r="AO72" s="6"/>
      <c r="AP72" s="6"/>
      <c r="AQ72" s="6"/>
      <c r="AR72" s="5"/>
      <c r="AS72" s="5"/>
      <c r="AT72" s="5"/>
      <c r="AU72" s="5"/>
      <c r="AV72" s="5"/>
      <c r="AW72" s="5"/>
      <c r="AX72" s="5"/>
      <c r="AY72" s="5"/>
      <c r="AZ72" s="5"/>
    </row>
    <row r="73" spans="1:52" x14ac:dyDescent="0.35">
      <c r="A73" s="5" t="s">
        <v>194</v>
      </c>
      <c r="B73" s="5" t="s">
        <v>197</v>
      </c>
      <c r="C73" s="5" t="s">
        <v>31</v>
      </c>
      <c r="D73" s="5">
        <v>532</v>
      </c>
      <c r="E73" s="5">
        <v>1800</v>
      </c>
      <c r="F73" s="5">
        <v>0.5</v>
      </c>
      <c r="G73" s="7">
        <f>G56-(G56-G61)*0.47</f>
        <v>1.0119499999999999</v>
      </c>
      <c r="H73" s="6"/>
      <c r="I73" s="6"/>
      <c r="J73" s="6"/>
      <c r="K73" s="6"/>
      <c r="L73" s="6">
        <v>145.70099999999999</v>
      </c>
      <c r="M73" s="6"/>
      <c r="N73" s="6">
        <v>195.54</v>
      </c>
      <c r="O73" s="6"/>
      <c r="P73" s="6"/>
      <c r="Q73" s="6">
        <v>295.56</v>
      </c>
      <c r="R73" s="6">
        <v>331.06099999999998</v>
      </c>
      <c r="S73" s="6">
        <v>420.815</v>
      </c>
      <c r="T73" s="6">
        <v>440.30599999999998</v>
      </c>
      <c r="U73" s="6">
        <v>485.577</v>
      </c>
      <c r="V73" s="6">
        <v>577.88699999999994</v>
      </c>
      <c r="W73" s="6"/>
      <c r="X73" s="6"/>
      <c r="Y73" s="6"/>
      <c r="Z73" s="6">
        <v>655.94399999999996</v>
      </c>
      <c r="AA73" s="6"/>
      <c r="AB73" s="6"/>
      <c r="AC73" s="6">
        <v>821.42200000000003</v>
      </c>
      <c r="AD73" s="6">
        <v>881.63599999999997</v>
      </c>
      <c r="AE73" s="6">
        <v>902.024</v>
      </c>
      <c r="AF73" s="6">
        <v>922.67100000000005</v>
      </c>
      <c r="AG73" s="6"/>
      <c r="AH73" s="6">
        <v>950.94799999999998</v>
      </c>
      <c r="AI73" s="6">
        <v>978.46100000000001</v>
      </c>
      <c r="AJ73" s="6">
        <v>997.98299999999995</v>
      </c>
      <c r="AK73" s="6"/>
      <c r="AL73" s="6">
        <v>1020.82</v>
      </c>
      <c r="AM73" s="6"/>
      <c r="AN73" s="6">
        <v>1054.8800000000001</v>
      </c>
      <c r="AO73" s="6"/>
      <c r="AP73" s="6"/>
      <c r="AQ73" s="6"/>
      <c r="AR73" s="5"/>
      <c r="AS73" s="5"/>
      <c r="AT73" s="5"/>
      <c r="AU73" s="5"/>
      <c r="AV73" s="5"/>
      <c r="AW73" s="5"/>
      <c r="AX73" s="5"/>
      <c r="AY73" s="5"/>
      <c r="AZ73" s="5"/>
    </row>
    <row r="74" spans="1:52" x14ac:dyDescent="0.35">
      <c r="A74" s="5" t="s">
        <v>194</v>
      </c>
      <c r="B74" s="5" t="s">
        <v>197</v>
      </c>
      <c r="C74" s="5" t="s">
        <v>31</v>
      </c>
      <c r="D74" s="5">
        <v>266</v>
      </c>
      <c r="E74" s="5">
        <v>2400</v>
      </c>
      <c r="F74" s="5">
        <v>1.5</v>
      </c>
      <c r="G74" s="7">
        <v>1.0119499999999999</v>
      </c>
      <c r="H74" s="6"/>
      <c r="I74" s="6"/>
      <c r="J74" s="6"/>
      <c r="K74" s="6"/>
      <c r="L74" s="6"/>
      <c r="M74" s="6"/>
      <c r="N74" s="6"/>
      <c r="O74" s="6"/>
      <c r="P74" s="6"/>
      <c r="Q74" s="6">
        <v>294.72800000000001</v>
      </c>
      <c r="R74" s="6">
        <v>328.93200000000002</v>
      </c>
      <c r="S74" s="6"/>
      <c r="T74" s="6"/>
      <c r="U74" s="6">
        <v>484.07600000000002</v>
      </c>
      <c r="V74" s="6">
        <v>577.11699999999996</v>
      </c>
      <c r="W74" s="6"/>
      <c r="X74" s="6"/>
      <c r="Y74" s="6"/>
      <c r="Z74" s="6">
        <v>655.08600000000001</v>
      </c>
      <c r="AA74" s="6"/>
      <c r="AB74" s="6"/>
      <c r="AC74" s="6">
        <v>820.62</v>
      </c>
      <c r="AD74" s="6"/>
      <c r="AE74" s="6">
        <v>901.98699999999997</v>
      </c>
      <c r="AF74" s="6">
        <v>922.40300000000002</v>
      </c>
      <c r="AG74" s="6"/>
      <c r="AH74" s="6"/>
      <c r="AI74" s="6">
        <v>977.851</v>
      </c>
      <c r="AJ74" s="6">
        <v>997.62699999999995</v>
      </c>
      <c r="AK74" s="6"/>
      <c r="AL74" s="6">
        <v>1020.87</v>
      </c>
      <c r="AM74" s="6"/>
      <c r="AN74" s="6">
        <v>1054.82</v>
      </c>
      <c r="AO74" s="6"/>
      <c r="AP74" s="6"/>
      <c r="AQ74" s="6"/>
      <c r="AR74" s="5"/>
      <c r="AS74" s="5"/>
      <c r="AT74" s="5"/>
      <c r="AU74" s="5"/>
      <c r="AV74" s="5"/>
      <c r="AW74" s="5"/>
      <c r="AX74" s="5"/>
      <c r="AY74" s="5"/>
      <c r="AZ74" s="5"/>
    </row>
    <row r="75" spans="1:52" x14ac:dyDescent="0.35">
      <c r="A75" s="5" t="s">
        <v>195</v>
      </c>
      <c r="B75" s="5" t="s">
        <v>197</v>
      </c>
      <c r="C75" s="5" t="s">
        <v>31</v>
      </c>
      <c r="D75" s="5">
        <v>532</v>
      </c>
      <c r="E75" s="5">
        <v>1800</v>
      </c>
      <c r="F75" s="5">
        <v>0.5</v>
      </c>
      <c r="G75" s="7">
        <f>G52-(G52-G56)*0.5</f>
        <v>1.0229999999999999</v>
      </c>
      <c r="H75" s="6">
        <v>65.013300000000001</v>
      </c>
      <c r="I75" s="6"/>
      <c r="J75" s="6"/>
      <c r="K75" s="6"/>
      <c r="L75" s="6"/>
      <c r="M75" s="6"/>
      <c r="N75" s="6">
        <v>186.465</v>
      </c>
      <c r="O75" s="6"/>
      <c r="P75" s="6">
        <v>235.68100000000001</v>
      </c>
      <c r="Q75" s="6">
        <v>298.46800000000002</v>
      </c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>
        <v>1001.33</v>
      </c>
      <c r="AK75" s="6"/>
      <c r="AL75" s="6">
        <v>1024.3399999999999</v>
      </c>
      <c r="AM75" s="6"/>
      <c r="AN75" s="6">
        <v>1058.6600000000001</v>
      </c>
      <c r="AO75" s="6"/>
      <c r="AP75" s="6"/>
      <c r="AQ75" s="6"/>
      <c r="AR75" s="5"/>
      <c r="AS75" s="5"/>
      <c r="AT75" s="5"/>
      <c r="AU75" s="5"/>
      <c r="AV75" s="5"/>
      <c r="AW75" s="5"/>
      <c r="AX75" s="5"/>
      <c r="AY75" s="5"/>
      <c r="AZ75" s="5"/>
    </row>
    <row r="76" spans="1:52" x14ac:dyDescent="0.35">
      <c r="A76" s="5" t="s">
        <v>195</v>
      </c>
      <c r="B76" s="5" t="s">
        <v>197</v>
      </c>
      <c r="C76" s="5" t="s">
        <v>31</v>
      </c>
      <c r="D76" s="5">
        <v>266</v>
      </c>
      <c r="E76" s="5">
        <v>2400</v>
      </c>
      <c r="F76" s="5">
        <v>1.5</v>
      </c>
      <c r="G76" s="7">
        <v>1.0229999999999999</v>
      </c>
      <c r="H76" s="6"/>
      <c r="I76" s="6"/>
      <c r="J76" s="6"/>
      <c r="K76" s="6"/>
      <c r="L76" s="6"/>
      <c r="M76" s="6"/>
      <c r="N76" s="6"/>
      <c r="O76" s="6"/>
      <c r="P76" s="6"/>
      <c r="Q76" s="6">
        <v>296.80099999999999</v>
      </c>
      <c r="R76" s="6">
        <v>381.12200000000001</v>
      </c>
      <c r="S76" s="6">
        <v>421.25799999999998</v>
      </c>
      <c r="T76" s="6">
        <v>442.13</v>
      </c>
      <c r="U76" s="6">
        <v>485.53199999999998</v>
      </c>
      <c r="V76" s="6">
        <v>578.19100000000003</v>
      </c>
      <c r="W76" s="6"/>
      <c r="X76" s="6"/>
      <c r="Y76" s="6"/>
      <c r="Z76" s="6">
        <v>656.80600000000004</v>
      </c>
      <c r="AA76" s="6">
        <v>748.149</v>
      </c>
      <c r="AB76" s="6">
        <v>782.303</v>
      </c>
      <c r="AC76" s="6">
        <v>828.66099999999994</v>
      </c>
      <c r="AD76" s="6">
        <v>852.11400000000003</v>
      </c>
      <c r="AE76" s="6">
        <v>884.96</v>
      </c>
      <c r="AF76" s="6">
        <v>905.54300000000001</v>
      </c>
      <c r="AG76" s="6">
        <v>924.88</v>
      </c>
      <c r="AH76" s="6"/>
      <c r="AI76" s="6">
        <v>979.50900000000001</v>
      </c>
      <c r="AJ76" s="6">
        <v>1000.39</v>
      </c>
      <c r="AK76" s="6"/>
      <c r="AL76" s="6">
        <v>1022</v>
      </c>
      <c r="AM76" s="6"/>
      <c r="AN76" s="6">
        <v>1056.8699999999999</v>
      </c>
      <c r="AO76" s="6"/>
      <c r="AP76" s="6"/>
      <c r="AQ76" s="6"/>
      <c r="AR76" s="5"/>
      <c r="AS76" s="5"/>
      <c r="AT76" s="5"/>
      <c r="AU76" s="5"/>
      <c r="AV76" s="5"/>
      <c r="AW76" s="5"/>
      <c r="AX76" s="5"/>
      <c r="AY76" s="5"/>
      <c r="AZ76" s="5"/>
    </row>
    <row r="77" spans="1:52" x14ac:dyDescent="0.35"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</row>
    <row r="78" spans="1:52" x14ac:dyDescent="0.35"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</row>
    <row r="79" spans="1:52" x14ac:dyDescent="0.35"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1:52" x14ac:dyDescent="0.35"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1:38" x14ac:dyDescent="0.35"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11:38" x14ac:dyDescent="0.35"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11:38" x14ac:dyDescent="0.35"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11:38" x14ac:dyDescent="0.35"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11:38" x14ac:dyDescent="0.35"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11:38" x14ac:dyDescent="0.35"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11:38" x14ac:dyDescent="0.35"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11:38" x14ac:dyDescent="0.35"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11:38" x14ac:dyDescent="0.35"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</sheetData>
  <phoneticPr fontId="3" type="noConversion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5BE35-585B-4DCB-9C04-4BD2E463221A}">
  <dimension ref="A1:BB51"/>
  <sheetViews>
    <sheetView zoomScale="112" workbookViewId="0">
      <selection activeCell="AX4" sqref="AX4"/>
    </sheetView>
  </sheetViews>
  <sheetFormatPr defaultRowHeight="14.5" x14ac:dyDescent="0.35"/>
  <cols>
    <col min="1" max="1" width="16.08984375" bestFit="1" customWidth="1"/>
    <col min="2" max="2" width="13.1796875" bestFit="1" customWidth="1"/>
    <col min="3" max="3" width="20.26953125" bestFit="1" customWidth="1"/>
    <col min="8" max="8" width="6.453125" bestFit="1" customWidth="1"/>
    <col min="9" max="9" width="5.26953125" bestFit="1" customWidth="1"/>
    <col min="10" max="10" width="6.453125" bestFit="1" customWidth="1"/>
    <col min="11" max="11" width="5.26953125" bestFit="1" customWidth="1"/>
    <col min="12" max="12" width="5.453125" bestFit="1" customWidth="1"/>
    <col min="13" max="13" width="5.26953125" bestFit="1" customWidth="1"/>
    <col min="14" max="17" width="6.453125" bestFit="1" customWidth="1"/>
    <col min="18" max="19" width="5.26953125" bestFit="1" customWidth="1"/>
    <col min="20" max="21" width="6.453125" bestFit="1" customWidth="1"/>
    <col min="22" max="22" width="5.26953125" bestFit="1" customWidth="1"/>
    <col min="23" max="23" width="6.453125" bestFit="1" customWidth="1"/>
    <col min="24" max="24" width="5.26953125" bestFit="1" customWidth="1"/>
    <col min="25" max="25" width="6.453125" bestFit="1" customWidth="1"/>
    <col min="26" max="27" width="3.81640625" bestFit="1" customWidth="1"/>
    <col min="28" max="28" width="6.08984375" bestFit="1" customWidth="1"/>
    <col min="29" max="29" width="6.453125" bestFit="1" customWidth="1"/>
    <col min="30" max="30" width="7.90625" bestFit="1" customWidth="1"/>
    <col min="31" max="38" width="6.08984375" bestFit="1" customWidth="1"/>
    <col min="39" max="41" width="3.81640625" bestFit="1" customWidth="1"/>
    <col min="42" max="43" width="6.08984375" bestFit="1" customWidth="1"/>
    <col min="44" max="44" width="3.81640625" bestFit="1" customWidth="1"/>
    <col min="45" max="50" width="6.08984375" bestFit="1" customWidth="1"/>
    <col min="51" max="54" width="4.81640625" bestFit="1" customWidth="1"/>
  </cols>
  <sheetData>
    <row r="1" spans="1:54" x14ac:dyDescent="0.35">
      <c r="A1" t="s">
        <v>95</v>
      </c>
      <c r="B1" t="s">
        <v>23</v>
      </c>
      <c r="C1" t="s">
        <v>283</v>
      </c>
      <c r="H1" t="s">
        <v>202</v>
      </c>
      <c r="I1" t="s">
        <v>203</v>
      </c>
      <c r="J1" t="s">
        <v>203</v>
      </c>
      <c r="K1" t="s">
        <v>203</v>
      </c>
      <c r="L1" t="s">
        <v>204</v>
      </c>
      <c r="M1" t="s">
        <v>202</v>
      </c>
      <c r="N1" t="s">
        <v>205</v>
      </c>
      <c r="O1" t="s">
        <v>206</v>
      </c>
      <c r="P1" t="s">
        <v>202</v>
      </c>
      <c r="Q1" t="s">
        <v>204</v>
      </c>
      <c r="R1" t="s">
        <v>203</v>
      </c>
      <c r="S1" t="s">
        <v>202</v>
      </c>
      <c r="T1" t="s">
        <v>203</v>
      </c>
      <c r="U1" t="s">
        <v>204</v>
      </c>
      <c r="V1" t="s">
        <v>202</v>
      </c>
      <c r="W1" t="s">
        <v>203</v>
      </c>
      <c r="X1" t="s">
        <v>202</v>
      </c>
      <c r="Y1" t="s">
        <v>205</v>
      </c>
      <c r="AB1" t="s">
        <v>207</v>
      </c>
      <c r="AC1" t="s">
        <v>208</v>
      </c>
      <c r="AE1" t="s">
        <v>208</v>
      </c>
      <c r="AF1" t="s">
        <v>207</v>
      </c>
      <c r="AG1" t="s">
        <v>209</v>
      </c>
      <c r="AH1" t="s">
        <v>210</v>
      </c>
      <c r="AI1" t="s">
        <v>209</v>
      </c>
      <c r="AJ1" t="s">
        <v>210</v>
      </c>
      <c r="AK1" t="s">
        <v>209</v>
      </c>
      <c r="AL1" t="s">
        <v>210</v>
      </c>
      <c r="AP1" t="s">
        <v>211</v>
      </c>
      <c r="AQ1" t="s">
        <v>212</v>
      </c>
      <c r="AS1" t="s">
        <v>213</v>
      </c>
      <c r="AT1" t="s">
        <v>213</v>
      </c>
      <c r="AU1" t="s">
        <v>214</v>
      </c>
      <c r="AV1" t="s">
        <v>213</v>
      </c>
      <c r="AW1" t="s">
        <v>214</v>
      </c>
      <c r="AX1" t="s">
        <v>214</v>
      </c>
    </row>
    <row r="2" spans="1:54" x14ac:dyDescent="0.35">
      <c r="A2" t="s">
        <v>96</v>
      </c>
      <c r="B2" t="s">
        <v>24</v>
      </c>
      <c r="C2" t="s">
        <v>282</v>
      </c>
      <c r="D2" s="1"/>
      <c r="E2" s="1"/>
      <c r="F2" s="1"/>
      <c r="G2" s="1"/>
      <c r="H2" t="s">
        <v>221</v>
      </c>
      <c r="J2" t="s">
        <v>67</v>
      </c>
      <c r="N2" t="s">
        <v>67</v>
      </c>
      <c r="O2" t="s">
        <v>221</v>
      </c>
      <c r="P2" t="s">
        <v>221</v>
      </c>
      <c r="Q2" t="s">
        <v>67</v>
      </c>
      <c r="R2" t="s">
        <v>294</v>
      </c>
      <c r="T2" t="s">
        <v>294</v>
      </c>
      <c r="U2" t="s">
        <v>294</v>
      </c>
      <c r="W2" t="s">
        <v>67</v>
      </c>
      <c r="Y2" t="s">
        <v>67</v>
      </c>
      <c r="AC2" t="s">
        <v>294</v>
      </c>
      <c r="AD2" t="s">
        <v>294</v>
      </c>
      <c r="AF2" t="s">
        <v>296</v>
      </c>
      <c r="AL2" t="s">
        <v>300</v>
      </c>
      <c r="AS2" t="s">
        <v>302</v>
      </c>
      <c r="AV2" t="s">
        <v>301</v>
      </c>
    </row>
    <row r="3" spans="1:54" x14ac:dyDescent="0.35">
      <c r="A3" t="s">
        <v>97</v>
      </c>
      <c r="B3" t="s">
        <v>100</v>
      </c>
      <c r="C3" t="s">
        <v>284</v>
      </c>
      <c r="D3" s="1"/>
      <c r="E3" s="1"/>
      <c r="F3" s="1"/>
      <c r="G3" s="1"/>
      <c r="H3" t="s">
        <v>221</v>
      </c>
      <c r="J3" t="s">
        <v>67</v>
      </c>
      <c r="K3" t="s">
        <v>294</v>
      </c>
      <c r="L3" t="s">
        <v>221</v>
      </c>
      <c r="N3" t="s">
        <v>295</v>
      </c>
      <c r="P3" t="s">
        <v>295</v>
      </c>
      <c r="R3" t="s">
        <v>221</v>
      </c>
      <c r="T3" t="s">
        <v>221</v>
      </c>
      <c r="U3" t="s">
        <v>221</v>
      </c>
      <c r="W3" t="s">
        <v>67</v>
      </c>
      <c r="Y3" t="s">
        <v>67</v>
      </c>
      <c r="AC3" t="s">
        <v>221</v>
      </c>
      <c r="AD3" t="s">
        <v>67</v>
      </c>
      <c r="AF3" t="s">
        <v>297</v>
      </c>
      <c r="AH3" t="s">
        <v>298</v>
      </c>
      <c r="AI3" t="s">
        <v>298</v>
      </c>
      <c r="AK3" t="s">
        <v>299</v>
      </c>
      <c r="AL3" t="s">
        <v>300</v>
      </c>
      <c r="AS3" t="s">
        <v>303</v>
      </c>
      <c r="AT3" t="s">
        <v>304</v>
      </c>
      <c r="AU3" t="s">
        <v>305</v>
      </c>
      <c r="AV3" t="s">
        <v>304</v>
      </c>
      <c r="AX3" t="s">
        <v>305</v>
      </c>
    </row>
    <row r="4" spans="1:54" x14ac:dyDescent="0.35">
      <c r="A4" t="s">
        <v>98</v>
      </c>
      <c r="B4" t="s">
        <v>101</v>
      </c>
      <c r="C4" t="s">
        <v>200</v>
      </c>
      <c r="H4" t="s">
        <v>223</v>
      </c>
      <c r="J4" t="s">
        <v>223</v>
      </c>
      <c r="N4" t="s">
        <v>223</v>
      </c>
      <c r="O4" t="s">
        <v>223</v>
      </c>
      <c r="P4" t="s">
        <v>223</v>
      </c>
      <c r="Q4" t="s">
        <v>223</v>
      </c>
      <c r="T4" t="s">
        <v>223</v>
      </c>
      <c r="U4" t="s">
        <v>223</v>
      </c>
      <c r="W4" t="s">
        <v>223</v>
      </c>
      <c r="Y4" t="s">
        <v>223</v>
      </c>
      <c r="AC4" t="s">
        <v>223</v>
      </c>
      <c r="AD4" t="s">
        <v>223</v>
      </c>
      <c r="AF4" t="s">
        <v>224</v>
      </c>
      <c r="AH4" t="s">
        <v>222</v>
      </c>
      <c r="AI4" t="s">
        <v>222</v>
      </c>
      <c r="AK4" t="s">
        <v>222</v>
      </c>
      <c r="AL4" t="s">
        <v>225</v>
      </c>
      <c r="AS4" t="s">
        <v>226</v>
      </c>
      <c r="AT4" t="s">
        <v>222</v>
      </c>
      <c r="AU4" t="s">
        <v>222</v>
      </c>
      <c r="AV4" t="s">
        <v>221</v>
      </c>
      <c r="AX4" t="s">
        <v>222</v>
      </c>
    </row>
    <row r="5" spans="1:54" x14ac:dyDescent="0.35">
      <c r="A5" s="4" t="s">
        <v>8</v>
      </c>
      <c r="B5" s="4" t="s">
        <v>25</v>
      </c>
      <c r="C5" s="4" t="s">
        <v>26</v>
      </c>
      <c r="D5" s="4" t="s">
        <v>27</v>
      </c>
      <c r="E5" s="4" t="s">
        <v>28</v>
      </c>
      <c r="F5" s="4" t="s">
        <v>292</v>
      </c>
      <c r="G5" s="4" t="s">
        <v>288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</row>
    <row r="6" spans="1:54" x14ac:dyDescent="0.35">
      <c r="A6" s="5" t="s">
        <v>227</v>
      </c>
      <c r="B6" s="5" t="s">
        <v>52</v>
      </c>
      <c r="C6" s="5" t="s">
        <v>282</v>
      </c>
      <c r="D6" s="5">
        <v>514</v>
      </c>
      <c r="E6" s="5"/>
      <c r="F6" s="5">
        <v>2</v>
      </c>
      <c r="G6" s="7">
        <v>1.216</v>
      </c>
      <c r="H6" s="6">
        <v>90</v>
      </c>
      <c r="I6" s="6"/>
      <c r="J6" s="6">
        <v>100</v>
      </c>
      <c r="K6" s="6"/>
      <c r="L6" s="6"/>
      <c r="M6" s="6"/>
      <c r="N6" s="6">
        <v>151</v>
      </c>
      <c r="O6" s="6">
        <v>157</v>
      </c>
      <c r="P6" s="6">
        <v>170</v>
      </c>
      <c r="Q6" s="6">
        <v>184</v>
      </c>
      <c r="R6" s="6"/>
      <c r="S6" s="6"/>
      <c r="T6" s="6">
        <v>219</v>
      </c>
      <c r="U6" s="6">
        <v>226</v>
      </c>
      <c r="V6" s="6"/>
      <c r="W6" s="6">
        <v>258</v>
      </c>
      <c r="X6" s="6"/>
      <c r="Y6" s="6">
        <v>275</v>
      </c>
      <c r="Z6" s="6"/>
      <c r="AA6" s="6"/>
      <c r="AB6" s="6"/>
      <c r="AC6" s="6">
        <v>396</v>
      </c>
      <c r="AD6" s="6">
        <v>413</v>
      </c>
      <c r="AE6" s="6"/>
      <c r="AF6" s="6">
        <v>466</v>
      </c>
      <c r="AG6" s="6"/>
      <c r="AH6" s="6">
        <v>534</v>
      </c>
      <c r="AI6" s="6">
        <v>567</v>
      </c>
      <c r="AJ6" s="6"/>
      <c r="AK6" s="6">
        <v>587</v>
      </c>
      <c r="AL6" s="6">
        <v>620</v>
      </c>
      <c r="AM6" s="6"/>
      <c r="AN6" s="6"/>
      <c r="AO6" s="6"/>
      <c r="AP6" s="6"/>
      <c r="AQ6" s="6"/>
      <c r="AR6" s="6"/>
      <c r="AS6" s="6">
        <v>968</v>
      </c>
      <c r="AT6" s="6">
        <v>987</v>
      </c>
      <c r="AU6" s="6">
        <v>1021</v>
      </c>
      <c r="AV6" s="6">
        <v>1054</v>
      </c>
      <c r="AW6" s="6"/>
      <c r="AX6" s="6">
        <v>1070</v>
      </c>
      <c r="AY6" s="6"/>
      <c r="AZ6" s="6"/>
      <c r="BA6" s="6"/>
      <c r="BB6" s="6"/>
    </row>
    <row r="7" spans="1:54" x14ac:dyDescent="0.35">
      <c r="A7" s="5" t="s">
        <v>215</v>
      </c>
      <c r="B7" s="5" t="s">
        <v>52</v>
      </c>
      <c r="C7" s="5" t="s">
        <v>283</v>
      </c>
      <c r="D7" s="5"/>
      <c r="E7" s="5"/>
      <c r="F7" s="5"/>
      <c r="G7" s="7">
        <v>1.216</v>
      </c>
      <c r="H7" s="6">
        <v>86.3</v>
      </c>
      <c r="I7" s="6">
        <v>86.4</v>
      </c>
      <c r="J7" s="6">
        <v>98.3</v>
      </c>
      <c r="K7" s="6">
        <v>116.1</v>
      </c>
      <c r="L7" s="6">
        <v>125.6</v>
      </c>
      <c r="M7" s="6">
        <v>137.30000000000001</v>
      </c>
      <c r="N7" s="6">
        <v>143.30000000000001</v>
      </c>
      <c r="O7" s="6">
        <v>146.30000000000001</v>
      </c>
      <c r="P7" s="6">
        <v>163.80000000000001</v>
      </c>
      <c r="Q7" s="6">
        <v>175.5</v>
      </c>
      <c r="R7" s="6">
        <v>182.5</v>
      </c>
      <c r="S7" s="6">
        <v>208.8</v>
      </c>
      <c r="T7" s="6">
        <v>209.3</v>
      </c>
      <c r="U7" s="6">
        <v>215.9</v>
      </c>
      <c r="V7" s="6">
        <v>240.9</v>
      </c>
      <c r="W7" s="6">
        <v>245.9</v>
      </c>
      <c r="X7" s="6">
        <v>263.7</v>
      </c>
      <c r="Y7" s="6">
        <v>265.7</v>
      </c>
      <c r="Z7" s="6"/>
      <c r="AA7" s="6"/>
      <c r="AB7" s="6">
        <v>367</v>
      </c>
      <c r="AC7" s="6">
        <v>387.1</v>
      </c>
      <c r="AD7" s="6"/>
      <c r="AE7" s="6">
        <v>438.8</v>
      </c>
      <c r="AF7" s="6">
        <v>488</v>
      </c>
      <c r="AG7" s="6">
        <v>505.2</v>
      </c>
      <c r="AH7" s="6">
        <v>526.5</v>
      </c>
      <c r="AI7" s="6">
        <v>537.1</v>
      </c>
      <c r="AJ7" s="6">
        <v>555.6</v>
      </c>
      <c r="AK7" s="6">
        <v>585.5</v>
      </c>
      <c r="AL7" s="6">
        <v>587</v>
      </c>
      <c r="AM7" s="6"/>
      <c r="AN7" s="6"/>
      <c r="AO7" s="6"/>
      <c r="AP7" s="6">
        <v>923.4</v>
      </c>
      <c r="AQ7" s="6">
        <v>929.6</v>
      </c>
      <c r="AR7" s="6"/>
      <c r="AS7" s="6">
        <v>958.6</v>
      </c>
      <c r="AT7" s="6">
        <v>984.3</v>
      </c>
      <c r="AU7" s="6">
        <v>989.4</v>
      </c>
      <c r="AV7" s="6">
        <v>1020.5</v>
      </c>
      <c r="AW7" s="6">
        <v>1028.2</v>
      </c>
      <c r="AX7" s="6">
        <v>1036.5</v>
      </c>
      <c r="AY7" s="6"/>
      <c r="AZ7" s="6"/>
      <c r="BA7" s="6"/>
      <c r="BB7" s="6"/>
    </row>
    <row r="8" spans="1:54" x14ac:dyDescent="0.35">
      <c r="A8" s="5" t="s">
        <v>218</v>
      </c>
      <c r="B8" s="5" t="s">
        <v>52</v>
      </c>
      <c r="C8" s="5" t="s">
        <v>283</v>
      </c>
      <c r="D8" s="5">
        <v>532</v>
      </c>
      <c r="E8" s="5"/>
      <c r="F8" s="5">
        <v>2</v>
      </c>
      <c r="G8" s="7">
        <v>1.216</v>
      </c>
      <c r="H8" s="6"/>
      <c r="I8" s="6"/>
      <c r="J8" s="6"/>
      <c r="K8" s="6">
        <v>122</v>
      </c>
      <c r="L8" s="6">
        <v>128</v>
      </c>
      <c r="M8" s="6">
        <v>143</v>
      </c>
      <c r="N8" s="6">
        <v>152</v>
      </c>
      <c r="O8" s="6">
        <v>158</v>
      </c>
      <c r="P8" s="6">
        <v>170</v>
      </c>
      <c r="Q8" s="6">
        <v>183</v>
      </c>
      <c r="R8" s="6"/>
      <c r="S8" s="6"/>
      <c r="T8" s="6">
        <v>219</v>
      </c>
      <c r="U8" s="6">
        <v>227</v>
      </c>
      <c r="V8" s="6">
        <v>236</v>
      </c>
      <c r="W8" s="6">
        <v>257</v>
      </c>
      <c r="X8" s="6">
        <v>268</v>
      </c>
      <c r="Y8" s="6">
        <v>277</v>
      </c>
      <c r="Z8" s="6"/>
      <c r="AA8" s="6"/>
      <c r="AB8" s="6"/>
      <c r="AC8" s="6">
        <v>396</v>
      </c>
      <c r="AD8" s="6">
        <v>413</v>
      </c>
      <c r="AE8" s="6">
        <v>456</v>
      </c>
      <c r="AF8" s="6">
        <v>466</v>
      </c>
      <c r="AG8" s="6">
        <v>476</v>
      </c>
      <c r="AH8" s="6">
        <v>534</v>
      </c>
      <c r="AI8" s="6"/>
      <c r="AJ8" s="6">
        <v>570</v>
      </c>
      <c r="AK8" s="6">
        <v>588</v>
      </c>
      <c r="AL8" s="6">
        <v>619</v>
      </c>
      <c r="AM8" s="6"/>
      <c r="AN8" s="6"/>
      <c r="AO8" s="6"/>
      <c r="AP8" s="6">
        <v>923</v>
      </c>
      <c r="AQ8" s="6">
        <v>940</v>
      </c>
      <c r="AR8" s="6"/>
      <c r="AS8" s="6">
        <v>968</v>
      </c>
      <c r="AT8" s="6">
        <v>987</v>
      </c>
      <c r="AU8" s="6">
        <v>1021</v>
      </c>
      <c r="AV8" s="6">
        <v>1054</v>
      </c>
      <c r="AW8" s="6"/>
      <c r="AX8" s="6"/>
      <c r="AY8" s="6"/>
      <c r="AZ8" s="6"/>
      <c r="BA8" s="6"/>
      <c r="BB8" s="6"/>
    </row>
    <row r="9" spans="1:54" x14ac:dyDescent="0.35">
      <c r="A9" s="5" t="s">
        <v>227</v>
      </c>
      <c r="B9" s="5" t="s">
        <v>52</v>
      </c>
      <c r="C9" s="5" t="s">
        <v>284</v>
      </c>
      <c r="D9" s="5"/>
      <c r="E9" s="5"/>
      <c r="F9" s="5"/>
      <c r="G9" s="7">
        <v>1.216</v>
      </c>
      <c r="H9" s="6"/>
      <c r="I9" s="6"/>
      <c r="J9" s="6"/>
      <c r="K9" s="6"/>
      <c r="L9" s="6">
        <v>131</v>
      </c>
      <c r="M9" s="6"/>
      <c r="N9" s="6">
        <v>151</v>
      </c>
      <c r="O9" s="6"/>
      <c r="P9" s="6">
        <v>170</v>
      </c>
      <c r="Q9" s="6">
        <v>183</v>
      </c>
      <c r="R9" s="6"/>
      <c r="S9" s="6"/>
      <c r="T9" s="6">
        <v>220</v>
      </c>
      <c r="U9" s="6">
        <v>227</v>
      </c>
      <c r="V9" s="6"/>
      <c r="W9" s="6">
        <v>255</v>
      </c>
      <c r="X9" s="6"/>
      <c r="Y9" s="6">
        <v>271</v>
      </c>
      <c r="Z9" s="6"/>
      <c r="AA9" s="6"/>
      <c r="AB9" s="6"/>
      <c r="AC9" s="6">
        <v>394</v>
      </c>
      <c r="AD9" s="6">
        <v>414</v>
      </c>
      <c r="AE9" s="6"/>
      <c r="AF9" s="6">
        <v>465</v>
      </c>
      <c r="AG9" s="6"/>
      <c r="AH9" s="6">
        <v>537</v>
      </c>
      <c r="AI9" s="6"/>
      <c r="AJ9" s="6">
        <v>572</v>
      </c>
      <c r="AK9" s="6">
        <v>589</v>
      </c>
      <c r="AL9" s="6">
        <v>619</v>
      </c>
      <c r="AM9" s="6"/>
      <c r="AN9" s="6"/>
      <c r="AO9" s="6"/>
      <c r="AP9" s="6"/>
      <c r="AQ9" s="6"/>
      <c r="AR9" s="6"/>
      <c r="AS9" s="6">
        <v>967</v>
      </c>
      <c r="AT9" s="6">
        <v>991</v>
      </c>
      <c r="AU9" s="6">
        <v>1025</v>
      </c>
      <c r="AV9" s="6">
        <v>1055</v>
      </c>
      <c r="AW9" s="6">
        <v>1065</v>
      </c>
      <c r="AX9" s="6">
        <v>1073</v>
      </c>
      <c r="AY9" s="6"/>
      <c r="AZ9" s="6"/>
      <c r="BA9" s="6"/>
      <c r="BB9" s="6"/>
    </row>
    <row r="10" spans="1:54" x14ac:dyDescent="0.35">
      <c r="A10" s="5" t="s">
        <v>227</v>
      </c>
      <c r="B10" s="5" t="s">
        <v>52</v>
      </c>
      <c r="C10" s="5" t="s">
        <v>285</v>
      </c>
      <c r="D10" s="5" t="s">
        <v>233</v>
      </c>
      <c r="E10" s="5">
        <v>1800</v>
      </c>
      <c r="F10" s="5">
        <v>1</v>
      </c>
      <c r="G10" s="7">
        <v>1.216</v>
      </c>
      <c r="H10" s="6"/>
      <c r="I10" s="6"/>
      <c r="J10" s="6"/>
      <c r="K10" s="6"/>
      <c r="L10" s="6">
        <v>129.69999999999999</v>
      </c>
      <c r="M10" s="6"/>
      <c r="N10" s="6">
        <v>149.80000000000001</v>
      </c>
      <c r="O10" s="6">
        <v>151.9</v>
      </c>
      <c r="P10" s="6">
        <v>169</v>
      </c>
      <c r="Q10" s="6">
        <v>181.9</v>
      </c>
      <c r="R10" s="6">
        <v>191.9</v>
      </c>
      <c r="S10" s="6"/>
      <c r="T10" s="6">
        <v>217.7</v>
      </c>
      <c r="U10" s="6">
        <v>224.9</v>
      </c>
      <c r="V10" s="6"/>
      <c r="W10" s="6">
        <v>256</v>
      </c>
      <c r="X10" s="6"/>
      <c r="Y10" s="6">
        <v>271.39999999999998</v>
      </c>
      <c r="Z10" s="6"/>
      <c r="AA10" s="6"/>
      <c r="AB10" s="6"/>
      <c r="AC10" s="6">
        <v>394.4</v>
      </c>
      <c r="AD10" s="6">
        <v>412.4</v>
      </c>
      <c r="AE10" s="6"/>
      <c r="AF10" s="6">
        <v>464.5</v>
      </c>
      <c r="AG10" s="6"/>
      <c r="AH10" s="6">
        <v>536.79999999999995</v>
      </c>
      <c r="AI10" s="6">
        <v>558.20000000000005</v>
      </c>
      <c r="AJ10" s="6">
        <v>570.29999999999995</v>
      </c>
      <c r="AK10" s="6">
        <v>588.5</v>
      </c>
      <c r="AL10" s="6">
        <v>618.29999999999995</v>
      </c>
      <c r="AM10" s="6"/>
      <c r="AN10" s="6"/>
      <c r="AO10" s="6"/>
      <c r="AP10" s="6"/>
      <c r="AQ10" s="6"/>
      <c r="AR10" s="6"/>
      <c r="AS10" s="6">
        <v>966.9</v>
      </c>
      <c r="AT10" s="6">
        <v>990.5</v>
      </c>
      <c r="AU10" s="6">
        <v>1024.7</v>
      </c>
      <c r="AV10" s="6">
        <v>1055.0999999999999</v>
      </c>
      <c r="AW10" s="6">
        <v>1065.0999999999999</v>
      </c>
      <c r="AX10" s="6">
        <v>1073</v>
      </c>
      <c r="AY10" s="6"/>
      <c r="AZ10" s="6"/>
      <c r="BA10" s="6"/>
      <c r="BB10" s="6"/>
    </row>
    <row r="11" spans="1:54" x14ac:dyDescent="0.35">
      <c r="A11" s="5" t="s">
        <v>228</v>
      </c>
      <c r="B11" s="5" t="s">
        <v>52</v>
      </c>
      <c r="C11" s="5" t="s">
        <v>282</v>
      </c>
      <c r="D11" s="5">
        <v>514</v>
      </c>
      <c r="E11" s="5"/>
      <c r="F11" s="5">
        <v>2</v>
      </c>
      <c r="G11" s="7">
        <v>1.196</v>
      </c>
      <c r="H11" s="6">
        <v>88</v>
      </c>
      <c r="I11" s="6"/>
      <c r="J11" s="6">
        <v>100</v>
      </c>
      <c r="K11" s="6"/>
      <c r="L11" s="6"/>
      <c r="M11" s="6"/>
      <c r="N11" s="6">
        <v>152</v>
      </c>
      <c r="O11" s="6">
        <v>158</v>
      </c>
      <c r="P11" s="6">
        <v>172</v>
      </c>
      <c r="Q11" s="6">
        <v>183</v>
      </c>
      <c r="R11" s="6"/>
      <c r="S11" s="6"/>
      <c r="T11" s="6">
        <v>219</v>
      </c>
      <c r="U11" s="6">
        <v>227</v>
      </c>
      <c r="V11" s="6"/>
      <c r="W11" s="6">
        <v>254</v>
      </c>
      <c r="X11" s="6"/>
      <c r="Y11" s="6">
        <v>270</v>
      </c>
      <c r="Z11" s="6"/>
      <c r="AA11" s="6"/>
      <c r="AB11" s="6"/>
      <c r="AC11" s="6">
        <v>396</v>
      </c>
      <c r="AD11" s="6">
        <v>414</v>
      </c>
      <c r="AE11" s="6"/>
      <c r="AF11" s="6">
        <v>467</v>
      </c>
      <c r="AG11" s="6"/>
      <c r="AH11" s="6">
        <v>535</v>
      </c>
      <c r="AI11" s="6">
        <v>568</v>
      </c>
      <c r="AJ11" s="6"/>
      <c r="AK11" s="6">
        <v>588</v>
      </c>
      <c r="AL11" s="6">
        <v>618</v>
      </c>
      <c r="AM11" s="6"/>
      <c r="AN11" s="6"/>
      <c r="AO11" s="6"/>
      <c r="AP11" s="6"/>
      <c r="AQ11" s="6"/>
      <c r="AR11" s="6"/>
      <c r="AS11" s="6">
        <v>970</v>
      </c>
      <c r="AT11" s="6">
        <v>990</v>
      </c>
      <c r="AU11" s="6">
        <v>1025</v>
      </c>
      <c r="AV11" s="6">
        <v>1054</v>
      </c>
      <c r="AW11" s="6"/>
      <c r="AX11" s="6">
        <v>1071</v>
      </c>
      <c r="AY11" s="6"/>
      <c r="AZ11" s="6"/>
      <c r="BA11" s="6"/>
      <c r="BB11" s="6"/>
    </row>
    <row r="12" spans="1:54" x14ac:dyDescent="0.35">
      <c r="A12" s="5" t="s">
        <v>216</v>
      </c>
      <c r="B12" s="5" t="s">
        <v>52</v>
      </c>
      <c r="C12" s="5" t="s">
        <v>283</v>
      </c>
      <c r="D12" s="5"/>
      <c r="E12" s="5"/>
      <c r="F12" s="5"/>
      <c r="G12" s="7">
        <v>1.196</v>
      </c>
      <c r="H12" s="6">
        <v>85.8</v>
      </c>
      <c r="I12" s="6">
        <v>88.7</v>
      </c>
      <c r="J12" s="6">
        <v>100.8</v>
      </c>
      <c r="K12" s="6">
        <v>123.3</v>
      </c>
      <c r="L12" s="6">
        <v>128.80000000000001</v>
      </c>
      <c r="M12" s="6">
        <v>143.1</v>
      </c>
      <c r="N12" s="6">
        <v>145.80000000000001</v>
      </c>
      <c r="O12" s="6">
        <v>149.80000000000001</v>
      </c>
      <c r="P12" s="6">
        <v>169.1</v>
      </c>
      <c r="Q12" s="6">
        <v>183.3</v>
      </c>
      <c r="R12" s="6">
        <v>193.9</v>
      </c>
      <c r="S12" s="6">
        <v>219</v>
      </c>
      <c r="T12" s="6">
        <v>221.4</v>
      </c>
      <c r="U12" s="6">
        <v>228.4</v>
      </c>
      <c r="V12" s="6">
        <v>255.2</v>
      </c>
      <c r="W12" s="6">
        <v>261.5</v>
      </c>
      <c r="X12" s="6">
        <v>277.39999999999998</v>
      </c>
      <c r="Y12" s="6">
        <v>278.39999999999998</v>
      </c>
      <c r="Z12" s="6"/>
      <c r="AA12" s="6"/>
      <c r="AB12" s="6">
        <v>374.8</v>
      </c>
      <c r="AC12" s="6">
        <v>392.1</v>
      </c>
      <c r="AD12" s="6"/>
      <c r="AE12" s="6">
        <v>451.7</v>
      </c>
      <c r="AF12" s="6">
        <v>493.6</v>
      </c>
      <c r="AG12" s="6">
        <v>508.7</v>
      </c>
      <c r="AH12" s="6">
        <v>530.4</v>
      </c>
      <c r="AI12" s="6">
        <v>540.9</v>
      </c>
      <c r="AJ12" s="6">
        <v>558.20000000000005</v>
      </c>
      <c r="AK12" s="6">
        <v>592.5</v>
      </c>
      <c r="AL12" s="6">
        <v>594.4</v>
      </c>
      <c r="AM12" s="6"/>
      <c r="AN12" s="6"/>
      <c r="AO12" s="6"/>
      <c r="AP12" s="6">
        <v>926.1</v>
      </c>
      <c r="AQ12" s="6">
        <v>933.03</v>
      </c>
      <c r="AR12" s="6"/>
      <c r="AS12" s="6">
        <v>963.7</v>
      </c>
      <c r="AT12" s="6">
        <v>992</v>
      </c>
      <c r="AU12" s="6">
        <v>995.94</v>
      </c>
      <c r="AV12" s="6">
        <v>1029.3</v>
      </c>
      <c r="AW12" s="6">
        <v>1035.9000000000001</v>
      </c>
      <c r="AX12" s="6">
        <v>1044.0999999999999</v>
      </c>
      <c r="AY12" s="6"/>
      <c r="AZ12" s="6"/>
      <c r="BA12" s="6"/>
      <c r="BB12" s="6"/>
    </row>
    <row r="13" spans="1:54" x14ac:dyDescent="0.35">
      <c r="A13" s="5" t="s">
        <v>219</v>
      </c>
      <c r="B13" s="5" t="s">
        <v>52</v>
      </c>
      <c r="C13" s="5" t="s">
        <v>283</v>
      </c>
      <c r="D13" s="5">
        <v>632.79999999999995</v>
      </c>
      <c r="E13" s="5"/>
      <c r="F13" s="5">
        <v>2</v>
      </c>
      <c r="G13" s="7">
        <v>1.196</v>
      </c>
      <c r="H13" s="6">
        <v>88</v>
      </c>
      <c r="I13" s="6">
        <v>92</v>
      </c>
      <c r="J13" s="6">
        <v>102</v>
      </c>
      <c r="K13" s="6">
        <v>121</v>
      </c>
      <c r="L13" s="6">
        <v>131</v>
      </c>
      <c r="M13" s="6">
        <v>143</v>
      </c>
      <c r="N13" s="6">
        <v>151</v>
      </c>
      <c r="O13" s="6">
        <v>158</v>
      </c>
      <c r="P13" s="6">
        <v>175</v>
      </c>
      <c r="Q13" s="6">
        <v>183</v>
      </c>
      <c r="R13" s="6"/>
      <c r="S13" s="6"/>
      <c r="T13" s="6">
        <v>219</v>
      </c>
      <c r="U13" s="6">
        <v>227</v>
      </c>
      <c r="V13" s="6">
        <v>236</v>
      </c>
      <c r="W13" s="6">
        <v>254</v>
      </c>
      <c r="X13" s="6">
        <v>268</v>
      </c>
      <c r="Y13" s="6">
        <v>282</v>
      </c>
      <c r="Z13" s="6"/>
      <c r="AA13" s="6"/>
      <c r="AB13" s="6"/>
      <c r="AC13" s="6">
        <v>402</v>
      </c>
      <c r="AD13" s="6">
        <v>414</v>
      </c>
      <c r="AE13" s="6"/>
      <c r="AF13" s="6">
        <v>467</v>
      </c>
      <c r="AG13" s="6"/>
      <c r="AH13" s="6">
        <v>536</v>
      </c>
      <c r="AI13" s="6">
        <v>561</v>
      </c>
      <c r="AJ13" s="6">
        <v>572</v>
      </c>
      <c r="AK13" s="6">
        <v>590</v>
      </c>
      <c r="AL13" s="6">
        <v>620</v>
      </c>
      <c r="AM13" s="6"/>
      <c r="AN13" s="6"/>
      <c r="AO13" s="6"/>
      <c r="AP13" s="6">
        <v>890</v>
      </c>
      <c r="AQ13" s="6"/>
      <c r="AR13" s="6"/>
      <c r="AS13" s="6">
        <v>972</v>
      </c>
      <c r="AT13" s="6">
        <v>994</v>
      </c>
      <c r="AU13" s="6">
        <v>1034</v>
      </c>
      <c r="AV13" s="6">
        <v>1046</v>
      </c>
      <c r="AW13" s="6">
        <v>1064</v>
      </c>
      <c r="AX13" s="6">
        <v>1075</v>
      </c>
      <c r="AY13" s="6">
        <v>1084</v>
      </c>
      <c r="AZ13" s="6"/>
      <c r="BA13" s="6"/>
      <c r="BB13" s="6"/>
    </row>
    <row r="14" spans="1:54" x14ac:dyDescent="0.35">
      <c r="A14" s="5" t="s">
        <v>229</v>
      </c>
      <c r="B14" s="5" t="s">
        <v>52</v>
      </c>
      <c r="C14" s="5" t="s">
        <v>282</v>
      </c>
      <c r="D14" s="5">
        <v>514</v>
      </c>
      <c r="E14" s="5"/>
      <c r="F14" s="5">
        <v>2</v>
      </c>
      <c r="G14" s="7">
        <v>1.179</v>
      </c>
      <c r="H14" s="6">
        <v>90</v>
      </c>
      <c r="I14" s="6"/>
      <c r="J14" s="6">
        <v>105</v>
      </c>
      <c r="K14" s="6"/>
      <c r="L14" s="6"/>
      <c r="M14" s="6"/>
      <c r="N14" s="6">
        <v>153</v>
      </c>
      <c r="O14" s="6">
        <v>160</v>
      </c>
      <c r="P14" s="6">
        <v>176</v>
      </c>
      <c r="Q14" s="6">
        <v>182</v>
      </c>
      <c r="R14" s="6"/>
      <c r="S14" s="6"/>
      <c r="T14" s="6">
        <v>225</v>
      </c>
      <c r="U14" s="6">
        <v>233</v>
      </c>
      <c r="V14" s="6"/>
      <c r="W14" s="6">
        <v>260</v>
      </c>
      <c r="X14" s="6"/>
      <c r="Y14" s="6">
        <v>282</v>
      </c>
      <c r="Z14" s="6"/>
      <c r="AA14" s="6"/>
      <c r="AB14" s="6"/>
      <c r="AC14" s="6">
        <v>399</v>
      </c>
      <c r="AD14" s="6">
        <v>417</v>
      </c>
      <c r="AE14" s="6"/>
      <c r="AF14" s="6">
        <v>470</v>
      </c>
      <c r="AG14" s="6"/>
      <c r="AH14" s="6">
        <v>538</v>
      </c>
      <c r="AI14" s="6">
        <v>572</v>
      </c>
      <c r="AJ14" s="6"/>
      <c r="AK14" s="6">
        <v>592</v>
      </c>
      <c r="AL14" s="6">
        <v>623</v>
      </c>
      <c r="AM14" s="6"/>
      <c r="AN14" s="6"/>
      <c r="AO14" s="6"/>
      <c r="AP14" s="6"/>
      <c r="AQ14" s="6"/>
      <c r="AR14" s="6"/>
      <c r="AS14" s="6">
        <v>975</v>
      </c>
      <c r="AT14" s="6">
        <v>995</v>
      </c>
      <c r="AU14" s="6">
        <v>1029</v>
      </c>
      <c r="AV14" s="6">
        <v>1058</v>
      </c>
      <c r="AW14" s="6"/>
      <c r="AX14" s="6">
        <v>1075</v>
      </c>
      <c r="AY14" s="6"/>
      <c r="AZ14" s="6"/>
      <c r="BA14" s="6"/>
      <c r="BB14" s="6"/>
    </row>
    <row r="15" spans="1:54" x14ac:dyDescent="0.35">
      <c r="A15" s="5" t="s">
        <v>217</v>
      </c>
      <c r="B15" s="5" t="s">
        <v>52</v>
      </c>
      <c r="C15" s="5" t="s">
        <v>283</v>
      </c>
      <c r="D15" s="5"/>
      <c r="E15" s="5"/>
      <c r="F15" s="5"/>
      <c r="G15" s="7">
        <v>1.179</v>
      </c>
      <c r="H15" s="6">
        <v>87.3</v>
      </c>
      <c r="I15" s="6">
        <v>89.8</v>
      </c>
      <c r="J15" s="6">
        <v>103.8</v>
      </c>
      <c r="K15" s="6">
        <v>124.9</v>
      </c>
      <c r="L15" s="6">
        <v>131.5</v>
      </c>
      <c r="M15" s="6">
        <v>143.19999999999999</v>
      </c>
      <c r="N15" s="6">
        <v>149.1</v>
      </c>
      <c r="O15" s="6">
        <v>155.19999999999999</v>
      </c>
      <c r="P15" s="6">
        <v>173.6</v>
      </c>
      <c r="Q15" s="6">
        <v>183.2</v>
      </c>
      <c r="R15" s="6">
        <v>193.7</v>
      </c>
      <c r="S15" s="6">
        <v>223.8</v>
      </c>
      <c r="T15" s="6">
        <v>224.9</v>
      </c>
      <c r="U15" s="6">
        <v>232.5</v>
      </c>
      <c r="V15" s="6">
        <v>259.5</v>
      </c>
      <c r="W15" s="6">
        <v>264.8</v>
      </c>
      <c r="X15" s="6">
        <v>281.8</v>
      </c>
      <c r="Y15" s="6">
        <v>284.39999999999998</v>
      </c>
      <c r="Z15" s="6"/>
      <c r="AA15" s="6"/>
      <c r="AB15" s="6">
        <v>376.9</v>
      </c>
      <c r="AC15" s="6">
        <v>395.4</v>
      </c>
      <c r="AD15" s="6"/>
      <c r="AE15" s="6">
        <v>454.6</v>
      </c>
      <c r="AF15" s="6">
        <v>497</v>
      </c>
      <c r="AG15" s="6">
        <v>510</v>
      </c>
      <c r="AH15" s="6">
        <v>532.70000000000005</v>
      </c>
      <c r="AI15" s="6">
        <v>542.70000000000005</v>
      </c>
      <c r="AJ15" s="6">
        <v>560.9</v>
      </c>
      <c r="AK15" s="6">
        <v>595.79999999999995</v>
      </c>
      <c r="AL15" s="6">
        <v>598.1</v>
      </c>
      <c r="AM15" s="6"/>
      <c r="AN15" s="6"/>
      <c r="AO15" s="6"/>
      <c r="AP15" s="6">
        <v>930.4</v>
      </c>
      <c r="AQ15" s="6">
        <v>938.3</v>
      </c>
      <c r="AR15" s="6"/>
      <c r="AS15" s="6">
        <v>967.6</v>
      </c>
      <c r="AT15" s="6">
        <v>995.3</v>
      </c>
      <c r="AU15" s="6">
        <v>1000.7</v>
      </c>
      <c r="AV15" s="6">
        <v>1033.4000000000001</v>
      </c>
      <c r="AW15" s="6">
        <v>1040.2</v>
      </c>
      <c r="AX15" s="6">
        <v>1049.2</v>
      </c>
      <c r="AY15" s="6"/>
      <c r="AZ15" s="6"/>
      <c r="BA15" s="6"/>
      <c r="BB15" s="6"/>
    </row>
    <row r="16" spans="1:54" x14ac:dyDescent="0.35">
      <c r="A16" s="5" t="s">
        <v>220</v>
      </c>
      <c r="B16" s="5" t="s">
        <v>52</v>
      </c>
      <c r="C16" s="5" t="s">
        <v>283</v>
      </c>
      <c r="D16" s="5">
        <v>632.79999999999995</v>
      </c>
      <c r="E16" s="5"/>
      <c r="F16" s="5">
        <v>2</v>
      </c>
      <c r="G16" s="7">
        <v>1.179</v>
      </c>
      <c r="H16" s="6"/>
      <c r="I16" s="6">
        <v>90</v>
      </c>
      <c r="J16" s="6">
        <v>105</v>
      </c>
      <c r="K16" s="6">
        <v>122</v>
      </c>
      <c r="L16" s="6">
        <v>133</v>
      </c>
      <c r="M16" s="6"/>
      <c r="N16" s="6">
        <v>153</v>
      </c>
      <c r="O16" s="6">
        <v>158</v>
      </c>
      <c r="P16" s="6">
        <v>173</v>
      </c>
      <c r="Q16" s="6">
        <v>182</v>
      </c>
      <c r="R16" s="6">
        <v>196</v>
      </c>
      <c r="S16" s="6"/>
      <c r="T16" s="6">
        <v>219</v>
      </c>
      <c r="U16" s="6">
        <v>227</v>
      </c>
      <c r="V16" s="6">
        <v>233</v>
      </c>
      <c r="W16" s="6">
        <v>258</v>
      </c>
      <c r="X16" s="6">
        <v>270</v>
      </c>
      <c r="Y16" s="6">
        <v>282</v>
      </c>
      <c r="Z16" s="6"/>
      <c r="AA16" s="6"/>
      <c r="AB16" s="6">
        <v>377</v>
      </c>
      <c r="AC16" s="6">
        <v>396</v>
      </c>
      <c r="AD16" s="6">
        <v>414</v>
      </c>
      <c r="AE16" s="6"/>
      <c r="AF16" s="6">
        <v>467</v>
      </c>
      <c r="AG16" s="6">
        <v>508</v>
      </c>
      <c r="AH16" s="6">
        <v>534</v>
      </c>
      <c r="AI16" s="6">
        <v>538</v>
      </c>
      <c r="AJ16" s="6">
        <v>571</v>
      </c>
      <c r="AK16" s="6">
        <v>591</v>
      </c>
      <c r="AL16" s="6">
        <v>628</v>
      </c>
      <c r="AM16" s="6"/>
      <c r="AN16" s="6"/>
      <c r="AO16" s="6"/>
      <c r="AP16" s="6">
        <v>931</v>
      </c>
      <c r="AQ16" s="6">
        <v>939</v>
      </c>
      <c r="AR16" s="6"/>
      <c r="AS16" s="6">
        <v>970</v>
      </c>
      <c r="AT16" s="6">
        <v>990</v>
      </c>
      <c r="AU16" s="6">
        <v>1024</v>
      </c>
      <c r="AV16" s="6">
        <v>1058</v>
      </c>
      <c r="AW16" s="6"/>
      <c r="AX16" s="6">
        <v>1075</v>
      </c>
      <c r="AY16" s="6"/>
      <c r="AZ16" s="6"/>
      <c r="BA16" s="6"/>
      <c r="BB16" s="6"/>
    </row>
    <row r="17" spans="1:54" x14ac:dyDescent="0.35">
      <c r="A17" s="5" t="s">
        <v>230</v>
      </c>
      <c r="B17" s="5" t="s">
        <v>52</v>
      </c>
      <c r="C17" s="5" t="s">
        <v>282</v>
      </c>
      <c r="D17" s="5">
        <v>488</v>
      </c>
      <c r="E17" s="5"/>
      <c r="F17" s="5">
        <v>2</v>
      </c>
      <c r="G17" s="7">
        <v>1.163</v>
      </c>
      <c r="H17" s="6">
        <v>89</v>
      </c>
      <c r="I17" s="6"/>
      <c r="J17" s="6">
        <v>106</v>
      </c>
      <c r="K17" s="6"/>
      <c r="L17" s="6"/>
      <c r="M17" s="6"/>
      <c r="N17" s="6">
        <v>154</v>
      </c>
      <c r="O17" s="6">
        <v>160</v>
      </c>
      <c r="P17" s="6">
        <v>175</v>
      </c>
      <c r="Q17" s="6">
        <v>183</v>
      </c>
      <c r="R17" s="6"/>
      <c r="S17" s="6"/>
      <c r="T17" s="6">
        <v>228</v>
      </c>
      <c r="U17" s="6">
        <v>236</v>
      </c>
      <c r="V17" s="6"/>
      <c r="W17" s="6">
        <v>264</v>
      </c>
      <c r="X17" s="6"/>
      <c r="Y17" s="6">
        <v>291</v>
      </c>
      <c r="Z17" s="6"/>
      <c r="AA17" s="6"/>
      <c r="AB17" s="6"/>
      <c r="AC17" s="6">
        <v>398</v>
      </c>
      <c r="AD17" s="6">
        <v>419</v>
      </c>
      <c r="AE17" s="6"/>
      <c r="AF17" s="6">
        <v>471</v>
      </c>
      <c r="AG17" s="6"/>
      <c r="AH17" s="6">
        <v>539</v>
      </c>
      <c r="AI17" s="6">
        <v>575</v>
      </c>
      <c r="AJ17" s="6"/>
      <c r="AK17" s="6">
        <v>601</v>
      </c>
      <c r="AL17" s="6">
        <v>625</v>
      </c>
      <c r="AM17" s="6"/>
      <c r="AN17" s="6"/>
      <c r="AO17" s="6"/>
      <c r="AP17" s="6"/>
      <c r="AQ17" s="6"/>
      <c r="AR17" s="6"/>
      <c r="AS17" s="6">
        <v>977</v>
      </c>
      <c r="AT17" s="6">
        <v>998</v>
      </c>
      <c r="AU17" s="6">
        <v>1033</v>
      </c>
      <c r="AV17" s="6">
        <v>1061</v>
      </c>
      <c r="AW17" s="6"/>
      <c r="AX17" s="6">
        <v>1079</v>
      </c>
      <c r="AY17" s="6"/>
      <c r="AZ17" s="6"/>
      <c r="BA17" s="6"/>
      <c r="BB17" s="6"/>
    </row>
    <row r="18" spans="1:54" x14ac:dyDescent="0.35">
      <c r="A18" s="5" t="s">
        <v>231</v>
      </c>
      <c r="B18" s="5" t="s">
        <v>52</v>
      </c>
      <c r="C18" s="5" t="s">
        <v>282</v>
      </c>
      <c r="D18" s="5">
        <v>514</v>
      </c>
      <c r="E18" s="5"/>
      <c r="F18" s="5">
        <v>2</v>
      </c>
      <c r="G18" s="7">
        <v>1.1319999999999999</v>
      </c>
      <c r="H18" s="6">
        <v>88</v>
      </c>
      <c r="I18" s="6"/>
      <c r="J18" s="6">
        <v>107</v>
      </c>
      <c r="K18" s="6"/>
      <c r="L18" s="6"/>
      <c r="M18" s="6"/>
      <c r="N18" s="6">
        <v>155</v>
      </c>
      <c r="O18" s="6">
        <v>159</v>
      </c>
      <c r="P18" s="6">
        <v>177</v>
      </c>
      <c r="Q18" s="6">
        <v>185</v>
      </c>
      <c r="R18" s="6"/>
      <c r="S18" s="6"/>
      <c r="T18" s="6">
        <v>231</v>
      </c>
      <c r="U18" s="6">
        <v>243</v>
      </c>
      <c r="V18" s="6"/>
      <c r="W18" s="6">
        <v>265</v>
      </c>
      <c r="X18" s="6"/>
      <c r="Y18" s="6">
        <v>293</v>
      </c>
      <c r="Z18" s="6"/>
      <c r="AA18" s="6"/>
      <c r="AB18" s="6"/>
      <c r="AC18" s="6">
        <v>404</v>
      </c>
      <c r="AD18" s="6">
        <v>424</v>
      </c>
      <c r="AE18" s="6"/>
      <c r="AF18" s="6">
        <v>474</v>
      </c>
      <c r="AG18" s="6"/>
      <c r="AH18" s="6">
        <v>542</v>
      </c>
      <c r="AI18" s="6">
        <v>577</v>
      </c>
      <c r="AJ18" s="6"/>
      <c r="AK18" s="6">
        <v>603</v>
      </c>
      <c r="AL18" s="6">
        <v>629</v>
      </c>
      <c r="AM18" s="6"/>
      <c r="AN18" s="6"/>
      <c r="AO18" s="6"/>
      <c r="AP18" s="6"/>
      <c r="AQ18" s="6"/>
      <c r="AR18" s="6"/>
      <c r="AS18" s="6">
        <v>983</v>
      </c>
      <c r="AT18" s="6">
        <v>999</v>
      </c>
      <c r="AU18" s="6">
        <v>1035</v>
      </c>
      <c r="AV18" s="6">
        <v>1065</v>
      </c>
      <c r="AW18" s="6"/>
      <c r="AX18" s="6">
        <v>1084</v>
      </c>
      <c r="AY18" s="6"/>
      <c r="AZ18" s="6"/>
      <c r="BA18" s="6"/>
      <c r="BB18" s="6"/>
    </row>
    <row r="19" spans="1:54" x14ac:dyDescent="0.35">
      <c r="A19" s="5" t="s">
        <v>232</v>
      </c>
      <c r="B19" s="5" t="s">
        <v>52</v>
      </c>
      <c r="C19" s="5" t="s">
        <v>282</v>
      </c>
      <c r="D19" s="5">
        <v>514</v>
      </c>
      <c r="E19" s="5"/>
      <c r="F19" s="5">
        <v>2</v>
      </c>
      <c r="G19" s="7">
        <v>1.1200000000000001</v>
      </c>
      <c r="H19" s="6">
        <v>87</v>
      </c>
      <c r="I19" s="6"/>
      <c r="J19" s="6">
        <v>108</v>
      </c>
      <c r="K19" s="6"/>
      <c r="L19" s="6"/>
      <c r="M19" s="6"/>
      <c r="N19" s="6">
        <v>156</v>
      </c>
      <c r="O19" s="6">
        <v>160</v>
      </c>
      <c r="P19" s="6">
        <v>175</v>
      </c>
      <c r="Q19" s="6">
        <v>189</v>
      </c>
      <c r="R19" s="6"/>
      <c r="S19" s="6"/>
      <c r="T19" s="6">
        <v>234</v>
      </c>
      <c r="U19" s="6">
        <v>243</v>
      </c>
      <c r="V19" s="6"/>
      <c r="W19" s="6">
        <v>265</v>
      </c>
      <c r="X19" s="6"/>
      <c r="Y19" s="6">
        <v>298</v>
      </c>
      <c r="Z19" s="6"/>
      <c r="AA19" s="6"/>
      <c r="AB19" s="6"/>
      <c r="AC19" s="6">
        <v>404</v>
      </c>
      <c r="AD19" s="6">
        <v>425</v>
      </c>
      <c r="AE19" s="6"/>
      <c r="AF19" s="6">
        <v>472</v>
      </c>
      <c r="AG19" s="6"/>
      <c r="AH19" s="6">
        <v>543</v>
      </c>
      <c r="AI19" s="6">
        <v>577</v>
      </c>
      <c r="AJ19" s="6"/>
      <c r="AK19" s="6">
        <v>604</v>
      </c>
      <c r="AL19" s="6">
        <v>631</v>
      </c>
      <c r="AM19" s="6"/>
      <c r="AN19" s="6"/>
      <c r="AO19" s="6"/>
      <c r="AP19" s="6"/>
      <c r="AQ19" s="6"/>
      <c r="AR19" s="6"/>
      <c r="AS19" s="6">
        <v>990</v>
      </c>
      <c r="AT19" s="6">
        <v>1002</v>
      </c>
      <c r="AU19" s="6">
        <v>1036</v>
      </c>
      <c r="AV19" s="6">
        <v>1069</v>
      </c>
      <c r="AW19" s="6"/>
      <c r="AX19" s="6">
        <v>1087</v>
      </c>
      <c r="AY19" s="6"/>
      <c r="AZ19" s="6"/>
      <c r="BA19" s="6"/>
      <c r="BB19" s="6"/>
    </row>
    <row r="20" spans="1:54" x14ac:dyDescent="0.35">
      <c r="A20" s="5" t="s">
        <v>196</v>
      </c>
      <c r="B20" s="5" t="s">
        <v>52</v>
      </c>
      <c r="C20" s="5" t="s">
        <v>282</v>
      </c>
      <c r="D20" s="5">
        <v>514</v>
      </c>
      <c r="E20" s="5"/>
      <c r="F20" s="5">
        <v>2</v>
      </c>
      <c r="G20" s="7">
        <v>1.107</v>
      </c>
      <c r="H20" s="6">
        <v>87</v>
      </c>
      <c r="I20" s="6"/>
      <c r="J20" s="6">
        <v>108</v>
      </c>
      <c r="K20" s="6"/>
      <c r="L20" s="6"/>
      <c r="M20" s="6"/>
      <c r="N20" s="6">
        <v>158</v>
      </c>
      <c r="O20" s="6">
        <v>162</v>
      </c>
      <c r="P20" s="6">
        <v>178</v>
      </c>
      <c r="Q20" s="6">
        <v>192</v>
      </c>
      <c r="R20" s="6"/>
      <c r="S20" s="6"/>
      <c r="T20" s="6">
        <v>236</v>
      </c>
      <c r="U20" s="6">
        <v>247</v>
      </c>
      <c r="V20" s="6"/>
      <c r="W20" s="6">
        <v>268</v>
      </c>
      <c r="X20" s="6"/>
      <c r="Y20" s="6">
        <v>302</v>
      </c>
      <c r="Z20" s="6"/>
      <c r="AA20" s="6"/>
      <c r="AB20" s="6"/>
      <c r="AC20" s="6">
        <v>406</v>
      </c>
      <c r="AD20" s="6">
        <v>428</v>
      </c>
      <c r="AE20" s="6"/>
      <c r="AF20" s="6">
        <v>478</v>
      </c>
      <c r="AG20" s="6"/>
      <c r="AH20" s="6">
        <v>547</v>
      </c>
      <c r="AI20" s="6">
        <v>580</v>
      </c>
      <c r="AJ20" s="6"/>
      <c r="AK20" s="6">
        <v>607</v>
      </c>
      <c r="AL20" s="6">
        <v>634</v>
      </c>
      <c r="AM20" s="6"/>
      <c r="AN20" s="6"/>
      <c r="AO20" s="6"/>
      <c r="AP20" s="6"/>
      <c r="AQ20" s="6"/>
      <c r="AR20" s="6"/>
      <c r="AS20" s="6">
        <v>988</v>
      </c>
      <c r="AT20" s="6">
        <v>1003</v>
      </c>
      <c r="AU20" s="6">
        <v>1039</v>
      </c>
      <c r="AV20" s="6">
        <v>1072</v>
      </c>
      <c r="AW20" s="6"/>
      <c r="AX20" s="6">
        <v>1091</v>
      </c>
      <c r="AY20" s="6"/>
      <c r="AZ20" s="6"/>
      <c r="BA20" s="6"/>
      <c r="BB20" s="6"/>
    </row>
    <row r="21" spans="1:54" x14ac:dyDescent="0.35">
      <c r="A21" s="5" t="s">
        <v>196</v>
      </c>
      <c r="B21" s="5" t="s">
        <v>52</v>
      </c>
      <c r="C21" s="5" t="s">
        <v>200</v>
      </c>
      <c r="D21" s="5">
        <v>532</v>
      </c>
      <c r="E21" s="5">
        <v>1800</v>
      </c>
      <c r="F21" s="5">
        <v>2</v>
      </c>
      <c r="G21" s="7">
        <v>1.107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>
        <v>404</v>
      </c>
      <c r="AD21" s="6">
        <v>428</v>
      </c>
      <c r="AE21" s="6"/>
      <c r="AF21" s="6">
        <v>476</v>
      </c>
      <c r="AG21" s="6"/>
      <c r="AH21" s="6">
        <v>539</v>
      </c>
      <c r="AI21" s="6">
        <v>567</v>
      </c>
      <c r="AJ21" s="6">
        <v>577</v>
      </c>
      <c r="AK21" s="6">
        <v>598</v>
      </c>
      <c r="AL21" s="6">
        <v>632</v>
      </c>
      <c r="AM21" s="6"/>
      <c r="AN21" s="6"/>
      <c r="AO21" s="6"/>
      <c r="AP21" s="6"/>
      <c r="AQ21" s="6"/>
      <c r="AR21" s="6"/>
      <c r="AS21" s="6">
        <v>987</v>
      </c>
      <c r="AT21" s="6">
        <v>1004</v>
      </c>
      <c r="AU21" s="6">
        <v>1042</v>
      </c>
      <c r="AV21" s="6">
        <v>1071</v>
      </c>
      <c r="AW21" s="6"/>
      <c r="AX21" s="6">
        <v>1092</v>
      </c>
      <c r="AY21" s="6"/>
      <c r="AZ21" s="6"/>
      <c r="BA21" s="6"/>
      <c r="BB21" s="6"/>
    </row>
    <row r="22" spans="1:54" x14ac:dyDescent="0.35">
      <c r="A22" s="5" t="s">
        <v>234</v>
      </c>
      <c r="B22" s="5" t="s">
        <v>52</v>
      </c>
      <c r="C22" s="5" t="s">
        <v>285</v>
      </c>
      <c r="D22" s="5" t="s">
        <v>233</v>
      </c>
      <c r="E22" s="5">
        <v>1800</v>
      </c>
      <c r="F22" s="5">
        <v>1</v>
      </c>
      <c r="G22" s="7">
        <f>$G$6-($G$6-$G$19)*0.1</f>
        <v>1.2063999999999999</v>
      </c>
      <c r="H22" s="6"/>
      <c r="I22" s="6"/>
      <c r="J22" s="6"/>
      <c r="K22" s="6"/>
      <c r="L22" s="6">
        <v>129.69999999999999</v>
      </c>
      <c r="M22" s="6"/>
      <c r="N22" s="6">
        <v>150.1</v>
      </c>
      <c r="O22" s="6"/>
      <c r="P22" s="6">
        <v>170.4</v>
      </c>
      <c r="Q22" s="6">
        <v>181.9</v>
      </c>
      <c r="R22" s="6">
        <v>191.9</v>
      </c>
      <c r="S22" s="6"/>
      <c r="T22" s="6">
        <v>219.7</v>
      </c>
      <c r="U22" s="6">
        <v>226.9</v>
      </c>
      <c r="V22" s="6"/>
      <c r="W22" s="6">
        <v>257.3</v>
      </c>
      <c r="X22" s="6"/>
      <c r="Y22" s="6">
        <v>274.8</v>
      </c>
      <c r="Z22" s="6"/>
      <c r="AA22" s="6"/>
      <c r="AB22" s="6"/>
      <c r="AC22" s="6">
        <v>395</v>
      </c>
      <c r="AD22" s="6">
        <v>413.6</v>
      </c>
      <c r="AE22" s="6"/>
      <c r="AF22" s="6">
        <v>464.6</v>
      </c>
      <c r="AG22" s="6"/>
      <c r="AH22" s="6">
        <v>536.6</v>
      </c>
      <c r="AI22" s="6">
        <v>558.70000000000005</v>
      </c>
      <c r="AJ22" s="6">
        <v>570.4</v>
      </c>
      <c r="AK22" s="6">
        <v>589.1</v>
      </c>
      <c r="AL22" s="6">
        <v>618.79999999999995</v>
      </c>
      <c r="AM22" s="6"/>
      <c r="AN22" s="6"/>
      <c r="AO22" s="6"/>
      <c r="AP22" s="6"/>
      <c r="AQ22" s="6"/>
      <c r="AR22" s="6"/>
      <c r="AS22" s="6">
        <v>969.9</v>
      </c>
      <c r="AT22" s="6">
        <v>990.9</v>
      </c>
      <c r="AU22" s="6">
        <v>1026.2</v>
      </c>
      <c r="AV22" s="6">
        <v>1056.0999999999999</v>
      </c>
      <c r="AW22" s="6">
        <v>1067.4000000000001</v>
      </c>
      <c r="AX22" s="6">
        <v>1074.4000000000001</v>
      </c>
      <c r="AY22" s="6"/>
      <c r="AZ22" s="6"/>
      <c r="BA22" s="6"/>
      <c r="BB22" s="6"/>
    </row>
    <row r="23" spans="1:54" x14ac:dyDescent="0.35">
      <c r="A23" s="5" t="s">
        <v>235</v>
      </c>
      <c r="B23" s="5" t="s">
        <v>52</v>
      </c>
      <c r="C23" s="5" t="s">
        <v>285</v>
      </c>
      <c r="D23" s="5" t="s">
        <v>233</v>
      </c>
      <c r="E23" s="5">
        <v>1800</v>
      </c>
      <c r="F23" s="5">
        <v>1</v>
      </c>
      <c r="G23" s="7">
        <f>$G$6-($G$6-$G$19)*0.2</f>
        <v>1.1968000000000001</v>
      </c>
      <c r="H23" s="6"/>
      <c r="I23" s="6"/>
      <c r="J23" s="6"/>
      <c r="K23" s="6"/>
      <c r="L23" s="6">
        <v>129.6</v>
      </c>
      <c r="M23" s="6"/>
      <c r="N23" s="6">
        <v>151.30000000000001</v>
      </c>
      <c r="O23" s="6"/>
      <c r="P23" s="6">
        <v>171.6</v>
      </c>
      <c r="Q23" s="6"/>
      <c r="R23" s="6"/>
      <c r="S23" s="6"/>
      <c r="T23" s="6">
        <v>221.2</v>
      </c>
      <c r="U23" s="6">
        <v>226.7</v>
      </c>
      <c r="V23" s="6"/>
      <c r="W23" s="6">
        <v>258.7</v>
      </c>
      <c r="X23" s="6"/>
      <c r="Y23" s="6">
        <v>278</v>
      </c>
      <c r="Z23" s="6"/>
      <c r="AA23" s="6"/>
      <c r="AB23" s="6"/>
      <c r="AC23" s="6">
        <v>395.5</v>
      </c>
      <c r="AD23" s="6">
        <v>414.9</v>
      </c>
      <c r="AE23" s="6"/>
      <c r="AF23" s="6">
        <v>464.9</v>
      </c>
      <c r="AG23" s="6"/>
      <c r="AH23" s="6">
        <v>536.70000000000005</v>
      </c>
      <c r="AI23" s="6">
        <v>559.29999999999995</v>
      </c>
      <c r="AJ23" s="6">
        <v>570.6</v>
      </c>
      <c r="AK23" s="6">
        <v>589.79999999999995</v>
      </c>
      <c r="AL23" s="6">
        <v>619.5</v>
      </c>
      <c r="AM23" s="6"/>
      <c r="AN23" s="6"/>
      <c r="AO23" s="6"/>
      <c r="AP23" s="6"/>
      <c r="AQ23" s="6"/>
      <c r="AR23" s="6"/>
      <c r="AS23" s="6">
        <v>972.2</v>
      </c>
      <c r="AT23" s="6">
        <v>991.4</v>
      </c>
      <c r="AU23" s="6">
        <v>1026.8</v>
      </c>
      <c r="AV23" s="6">
        <v>1057.3</v>
      </c>
      <c r="AW23" s="6">
        <v>1069.7</v>
      </c>
      <c r="AX23" s="6">
        <v>1076</v>
      </c>
      <c r="AY23" s="6"/>
      <c r="AZ23" s="6"/>
      <c r="BA23" s="6"/>
      <c r="BB23" s="6"/>
    </row>
    <row r="24" spans="1:54" x14ac:dyDescent="0.35">
      <c r="A24" s="5" t="s">
        <v>236</v>
      </c>
      <c r="B24" s="5" t="s">
        <v>52</v>
      </c>
      <c r="C24" s="5" t="s">
        <v>285</v>
      </c>
      <c r="D24" s="5" t="s">
        <v>233</v>
      </c>
      <c r="E24" s="5">
        <v>1800</v>
      </c>
      <c r="F24" s="5">
        <v>1</v>
      </c>
      <c r="G24" s="7">
        <f>$G$6-($G$6-$G$19)*0.3</f>
        <v>1.1872</v>
      </c>
      <c r="H24" s="6"/>
      <c r="I24" s="6"/>
      <c r="J24" s="6"/>
      <c r="K24" s="6"/>
      <c r="L24" s="6">
        <v>129.5</v>
      </c>
      <c r="M24" s="6"/>
      <c r="N24" s="6">
        <v>153.30000000000001</v>
      </c>
      <c r="O24" s="6"/>
      <c r="P24" s="6">
        <v>173.1</v>
      </c>
      <c r="Q24" s="6"/>
      <c r="R24" s="6"/>
      <c r="S24" s="6"/>
      <c r="T24" s="6">
        <v>221.8</v>
      </c>
      <c r="U24" s="6">
        <v>229.9</v>
      </c>
      <c r="V24" s="6"/>
      <c r="W24" s="6">
        <v>259.7</v>
      </c>
      <c r="X24" s="6"/>
      <c r="Y24" s="6">
        <v>280</v>
      </c>
      <c r="Z24" s="6"/>
      <c r="AA24" s="6"/>
      <c r="AB24" s="6"/>
      <c r="AC24" s="6">
        <v>396.4</v>
      </c>
      <c r="AD24" s="6">
        <v>416.4</v>
      </c>
      <c r="AE24" s="6"/>
      <c r="AF24" s="6">
        <v>465.5</v>
      </c>
      <c r="AG24" s="6"/>
      <c r="AH24" s="6">
        <v>536.5</v>
      </c>
      <c r="AI24" s="6">
        <v>559.9</v>
      </c>
      <c r="AJ24" s="6">
        <v>571</v>
      </c>
      <c r="AK24" s="6">
        <v>590.70000000000005</v>
      </c>
      <c r="AL24" s="6">
        <v>620.4</v>
      </c>
      <c r="AM24" s="6"/>
      <c r="AN24" s="6"/>
      <c r="AO24" s="6"/>
      <c r="AP24" s="6"/>
      <c r="AQ24" s="6"/>
      <c r="AR24" s="6"/>
      <c r="AS24" s="6">
        <v>974.6</v>
      </c>
      <c r="AT24" s="6">
        <v>991.8</v>
      </c>
      <c r="AU24" s="6">
        <v>1023.7</v>
      </c>
      <c r="AV24" s="6">
        <v>1058.5</v>
      </c>
      <c r="AW24" s="6">
        <v>1069.3</v>
      </c>
      <c r="AX24" s="6">
        <v>1077.4000000000001</v>
      </c>
      <c r="AY24" s="6"/>
      <c r="AZ24" s="6"/>
      <c r="BA24" s="6"/>
      <c r="BB24" s="6"/>
    </row>
    <row r="25" spans="1:54" x14ac:dyDescent="0.35">
      <c r="A25" s="5" t="s">
        <v>237</v>
      </c>
      <c r="B25" s="5" t="s">
        <v>52</v>
      </c>
      <c r="C25" s="5" t="s">
        <v>285</v>
      </c>
      <c r="D25" s="5" t="s">
        <v>233</v>
      </c>
      <c r="E25" s="5">
        <v>1800</v>
      </c>
      <c r="F25" s="5">
        <v>1</v>
      </c>
      <c r="G25" s="7">
        <f>$G$6-($G$6-$G$19)*0.4</f>
        <v>1.1776</v>
      </c>
      <c r="H25" s="6"/>
      <c r="I25" s="6"/>
      <c r="J25" s="6"/>
      <c r="K25" s="6"/>
      <c r="L25" s="6">
        <v>129.6</v>
      </c>
      <c r="M25" s="6"/>
      <c r="N25" s="6">
        <v>151.30000000000001</v>
      </c>
      <c r="O25" s="6"/>
      <c r="P25" s="6">
        <v>176.4</v>
      </c>
      <c r="Q25" s="6"/>
      <c r="R25" s="6"/>
      <c r="S25" s="6"/>
      <c r="T25" s="6">
        <v>223.3</v>
      </c>
      <c r="U25" s="6">
        <v>230.9</v>
      </c>
      <c r="V25" s="6"/>
      <c r="W25" s="6">
        <v>260.8</v>
      </c>
      <c r="X25" s="6"/>
      <c r="Y25" s="6">
        <v>285</v>
      </c>
      <c r="Z25" s="6"/>
      <c r="AA25" s="6"/>
      <c r="AB25" s="6"/>
      <c r="AC25" s="6">
        <v>397.2</v>
      </c>
      <c r="AD25" s="6">
        <v>417.8</v>
      </c>
      <c r="AE25" s="6"/>
      <c r="AF25" s="6">
        <v>466.1</v>
      </c>
      <c r="AG25" s="6"/>
      <c r="AH25" s="6">
        <v>536.70000000000005</v>
      </c>
      <c r="AI25" s="6">
        <v>560.70000000000005</v>
      </c>
      <c r="AJ25" s="6">
        <v>571.6</v>
      </c>
      <c r="AK25" s="6">
        <v>591.5</v>
      </c>
      <c r="AL25" s="6">
        <v>621.5</v>
      </c>
      <c r="AM25" s="6"/>
      <c r="AN25" s="6"/>
      <c r="AO25" s="6"/>
      <c r="AP25" s="6"/>
      <c r="AQ25" s="6"/>
      <c r="AR25" s="6"/>
      <c r="AS25" s="6">
        <v>976.8</v>
      </c>
      <c r="AT25" s="6">
        <v>992.1</v>
      </c>
      <c r="AU25" s="6">
        <v>1024</v>
      </c>
      <c r="AV25" s="6">
        <v>1059.9000000000001</v>
      </c>
      <c r="AW25" s="6">
        <v>1074.0999999999999</v>
      </c>
      <c r="AX25" s="6">
        <v>1079.5999999999999</v>
      </c>
      <c r="AY25" s="6"/>
      <c r="AZ25" s="6"/>
      <c r="BA25" s="6"/>
      <c r="BB25" s="6"/>
    </row>
    <row r="26" spans="1:54" x14ac:dyDescent="0.35">
      <c r="A26" s="5" t="s">
        <v>238</v>
      </c>
      <c r="B26" s="5" t="s">
        <v>52</v>
      </c>
      <c r="C26" s="5" t="s">
        <v>285</v>
      </c>
      <c r="D26" s="5" t="s">
        <v>233</v>
      </c>
      <c r="E26" s="5">
        <v>1800</v>
      </c>
      <c r="F26" s="5">
        <v>1</v>
      </c>
      <c r="G26" s="7">
        <f>$G$6-($G$6-$G$19)*0.5</f>
        <v>1.1680000000000001</v>
      </c>
      <c r="H26" s="6"/>
      <c r="I26" s="6"/>
      <c r="J26" s="6"/>
      <c r="K26" s="6"/>
      <c r="L26" s="6">
        <v>130.4</v>
      </c>
      <c r="M26" s="6"/>
      <c r="N26" s="6">
        <v>151.69999999999999</v>
      </c>
      <c r="O26" s="6"/>
      <c r="P26" s="6">
        <v>177.9</v>
      </c>
      <c r="Q26" s="6"/>
      <c r="R26" s="6"/>
      <c r="S26" s="6"/>
      <c r="T26" s="6">
        <v>225.5</v>
      </c>
      <c r="U26" s="6">
        <v>233.2</v>
      </c>
      <c r="V26" s="6"/>
      <c r="W26" s="6">
        <v>262.10000000000002</v>
      </c>
      <c r="X26" s="6"/>
      <c r="Y26" s="6">
        <v>288.7</v>
      </c>
      <c r="Z26" s="6"/>
      <c r="AA26" s="6"/>
      <c r="AB26" s="6"/>
      <c r="AC26" s="6">
        <v>397.9</v>
      </c>
      <c r="AD26" s="6">
        <v>419.1</v>
      </c>
      <c r="AE26" s="6"/>
      <c r="AF26" s="6">
        <v>466.8</v>
      </c>
      <c r="AG26" s="6"/>
      <c r="AH26" s="6">
        <v>537</v>
      </c>
      <c r="AI26" s="6">
        <v>561.20000000000005</v>
      </c>
      <c r="AJ26" s="6">
        <v>572.20000000000005</v>
      </c>
      <c r="AK26" s="6">
        <v>592.20000000000005</v>
      </c>
      <c r="AL26" s="6">
        <v>622.5</v>
      </c>
      <c r="AM26" s="6"/>
      <c r="AN26" s="6"/>
      <c r="AO26" s="6"/>
      <c r="AP26" s="6"/>
      <c r="AQ26" s="6"/>
      <c r="AR26" s="6"/>
      <c r="AS26" s="6">
        <v>978.6</v>
      </c>
      <c r="AT26" s="6">
        <v>992.7</v>
      </c>
      <c r="AU26" s="6">
        <v>1023.7</v>
      </c>
      <c r="AV26" s="6">
        <v>1061</v>
      </c>
      <c r="AW26" s="6">
        <v>1076.0999999999999</v>
      </c>
      <c r="AX26" s="6">
        <v>1081.7</v>
      </c>
      <c r="AY26" s="6"/>
      <c r="AZ26" s="6"/>
      <c r="BA26" s="6"/>
      <c r="BB26" s="6"/>
    </row>
    <row r="27" spans="1:54" x14ac:dyDescent="0.35">
      <c r="A27" s="5" t="s">
        <v>239</v>
      </c>
      <c r="B27" s="5" t="s">
        <v>52</v>
      </c>
      <c r="C27" s="5" t="s">
        <v>285</v>
      </c>
      <c r="D27" s="5" t="s">
        <v>233</v>
      </c>
      <c r="E27" s="5">
        <v>1800</v>
      </c>
      <c r="F27" s="5">
        <v>1</v>
      </c>
      <c r="G27" s="7">
        <f>$G$6-($G$6-$G$19)*0.6</f>
        <v>1.1584000000000001</v>
      </c>
      <c r="H27" s="6"/>
      <c r="I27" s="6"/>
      <c r="J27" s="6"/>
      <c r="K27" s="6"/>
      <c r="L27" s="6">
        <v>129.9</v>
      </c>
      <c r="M27" s="6"/>
      <c r="N27" s="6">
        <v>151.6</v>
      </c>
      <c r="O27" s="6"/>
      <c r="P27" s="6">
        <v>180.4</v>
      </c>
      <c r="Q27" s="6"/>
      <c r="R27" s="6"/>
      <c r="S27" s="6"/>
      <c r="T27" s="6">
        <v>225.8</v>
      </c>
      <c r="U27" s="6">
        <v>232.5</v>
      </c>
      <c r="V27" s="6"/>
      <c r="W27" s="6">
        <v>262.10000000000002</v>
      </c>
      <c r="X27" s="6"/>
      <c r="Y27" s="6">
        <v>289.89999999999998</v>
      </c>
      <c r="Z27" s="6"/>
      <c r="AA27" s="6"/>
      <c r="AB27" s="6"/>
      <c r="AC27" s="6">
        <v>398.6</v>
      </c>
      <c r="AD27" s="6">
        <v>420.2</v>
      </c>
      <c r="AE27" s="6"/>
      <c r="AF27" s="6">
        <v>467.5</v>
      </c>
      <c r="AG27" s="6"/>
      <c r="AH27" s="6">
        <v>536.79999999999995</v>
      </c>
      <c r="AI27" s="6">
        <v>561.29999999999995</v>
      </c>
      <c r="AJ27" s="6">
        <v>572.6</v>
      </c>
      <c r="AK27" s="6">
        <v>592.70000000000005</v>
      </c>
      <c r="AL27" s="6">
        <v>623.6</v>
      </c>
      <c r="AM27" s="6"/>
      <c r="AN27" s="6"/>
      <c r="AO27" s="6"/>
      <c r="AP27" s="6"/>
      <c r="AQ27" s="6"/>
      <c r="AR27" s="6"/>
      <c r="AS27" s="6">
        <v>980.7</v>
      </c>
      <c r="AT27" s="6"/>
      <c r="AU27" s="6">
        <v>1027.0999999999999</v>
      </c>
      <c r="AV27" s="6">
        <v>1062.4000000000001</v>
      </c>
      <c r="AW27" s="6">
        <v>1080.9000000000001</v>
      </c>
      <c r="AX27" s="6">
        <v>1083.2</v>
      </c>
      <c r="AY27" s="6"/>
      <c r="AZ27" s="6"/>
      <c r="BA27" s="6"/>
      <c r="BB27" s="6"/>
    </row>
    <row r="28" spans="1:54" x14ac:dyDescent="0.35">
      <c r="A28" s="5" t="s">
        <v>240</v>
      </c>
      <c r="B28" s="5" t="s">
        <v>52</v>
      </c>
      <c r="C28" s="5" t="s">
        <v>285</v>
      </c>
      <c r="D28" s="5" t="s">
        <v>233</v>
      </c>
      <c r="E28" s="5">
        <v>1800</v>
      </c>
      <c r="F28" s="5">
        <v>1</v>
      </c>
      <c r="G28" s="7">
        <f>$G$6-($G$6-$G$19)*0.7</f>
        <v>1.1488</v>
      </c>
      <c r="H28" s="6"/>
      <c r="I28" s="6"/>
      <c r="J28" s="6"/>
      <c r="K28" s="6"/>
      <c r="L28" s="6">
        <v>130.19999999999999</v>
      </c>
      <c r="M28" s="6"/>
      <c r="N28" s="6">
        <v>152.9</v>
      </c>
      <c r="O28" s="6"/>
      <c r="P28" s="6">
        <v>182.1</v>
      </c>
      <c r="Q28" s="6"/>
      <c r="R28" s="6"/>
      <c r="S28" s="6"/>
      <c r="T28" s="6">
        <v>228.4</v>
      </c>
      <c r="U28" s="6">
        <v>237.3</v>
      </c>
      <c r="V28" s="6"/>
      <c r="W28" s="6">
        <v>262.60000000000002</v>
      </c>
      <c r="X28" s="6"/>
      <c r="Y28" s="6">
        <v>292.8</v>
      </c>
      <c r="Z28" s="6"/>
      <c r="AA28" s="6"/>
      <c r="AB28" s="6"/>
      <c r="AC28" s="6">
        <v>399.4</v>
      </c>
      <c r="AD28" s="6">
        <v>421.3</v>
      </c>
      <c r="AE28" s="6"/>
      <c r="AF28" s="6">
        <v>468.4</v>
      </c>
      <c r="AG28" s="6"/>
      <c r="AH28" s="6">
        <v>537</v>
      </c>
      <c r="AI28" s="6">
        <v>561.5</v>
      </c>
      <c r="AJ28" s="6">
        <v>573.1</v>
      </c>
      <c r="AK28" s="6">
        <v>593.29999999999995</v>
      </c>
      <c r="AL28" s="6">
        <v>624.70000000000005</v>
      </c>
      <c r="AM28" s="6"/>
      <c r="AN28" s="6"/>
      <c r="AO28" s="6"/>
      <c r="AP28" s="6"/>
      <c r="AQ28" s="6"/>
      <c r="AR28" s="6"/>
      <c r="AS28" s="6">
        <v>982.5</v>
      </c>
      <c r="AT28" s="6"/>
      <c r="AU28" s="6">
        <v>1028.0999999999999</v>
      </c>
      <c r="AV28" s="6">
        <v>1063.5999999999999</v>
      </c>
      <c r="AW28" s="6">
        <v>1081.5</v>
      </c>
      <c r="AX28" s="6">
        <v>1085.5</v>
      </c>
      <c r="AY28" s="6"/>
      <c r="AZ28" s="6"/>
      <c r="BA28" s="6"/>
      <c r="BB28" s="6"/>
    </row>
    <row r="29" spans="1:54" x14ac:dyDescent="0.35">
      <c r="A29" s="5" t="s">
        <v>241</v>
      </c>
      <c r="B29" s="5" t="s">
        <v>52</v>
      </c>
      <c r="C29" s="5" t="s">
        <v>285</v>
      </c>
      <c r="D29" s="5" t="s">
        <v>233</v>
      </c>
      <c r="E29" s="5">
        <v>1800</v>
      </c>
      <c r="F29" s="5">
        <v>1</v>
      </c>
      <c r="G29" s="7">
        <f>$G$6-($G$6-$G$19)*0.8</f>
        <v>1.1392</v>
      </c>
      <c r="H29" s="6"/>
      <c r="I29" s="6"/>
      <c r="J29" s="6"/>
      <c r="K29" s="6"/>
      <c r="L29" s="6">
        <v>129.80000000000001</v>
      </c>
      <c r="M29" s="6"/>
      <c r="N29" s="6">
        <v>153.30000000000001</v>
      </c>
      <c r="O29" s="6"/>
      <c r="P29" s="6">
        <v>183.8</v>
      </c>
      <c r="Q29" s="6"/>
      <c r="R29" s="6"/>
      <c r="S29" s="6"/>
      <c r="T29" s="6">
        <v>229.6</v>
      </c>
      <c r="U29" s="6">
        <v>239.2</v>
      </c>
      <c r="V29" s="6"/>
      <c r="W29" s="6">
        <v>263</v>
      </c>
      <c r="X29" s="6"/>
      <c r="Y29" s="6">
        <v>295.2</v>
      </c>
      <c r="Z29" s="6"/>
      <c r="AA29" s="6"/>
      <c r="AB29" s="6"/>
      <c r="AC29" s="6">
        <v>400</v>
      </c>
      <c r="AD29" s="6">
        <v>422.4</v>
      </c>
      <c r="AE29" s="6"/>
      <c r="AF29" s="6">
        <v>469.4</v>
      </c>
      <c r="AG29" s="6"/>
      <c r="AH29" s="6">
        <v>537</v>
      </c>
      <c r="AI29" s="6">
        <v>562.4</v>
      </c>
      <c r="AJ29" s="6">
        <v>573.5</v>
      </c>
      <c r="AK29" s="6">
        <v>593.9</v>
      </c>
      <c r="AL29" s="6">
        <v>625.79999999999995</v>
      </c>
      <c r="AM29" s="6"/>
      <c r="AN29" s="6"/>
      <c r="AO29" s="6"/>
      <c r="AP29" s="6"/>
      <c r="AQ29" s="6"/>
      <c r="AR29" s="6"/>
      <c r="AS29" s="6">
        <v>984.1</v>
      </c>
      <c r="AT29" s="6"/>
      <c r="AU29" s="6">
        <v>1029.5</v>
      </c>
      <c r="AV29" s="6">
        <v>1064.7</v>
      </c>
      <c r="AW29" s="6"/>
      <c r="AX29" s="6">
        <v>1087.9000000000001</v>
      </c>
      <c r="AY29" s="6"/>
      <c r="AZ29" s="6"/>
      <c r="BA29" s="6"/>
      <c r="BB29" s="6"/>
    </row>
    <row r="30" spans="1:54" x14ac:dyDescent="0.35">
      <c r="A30" s="5" t="s">
        <v>242</v>
      </c>
      <c r="B30" s="5" t="s">
        <v>52</v>
      </c>
      <c r="C30" s="5" t="s">
        <v>285</v>
      </c>
      <c r="D30" s="5" t="s">
        <v>233</v>
      </c>
      <c r="E30" s="5">
        <v>1800</v>
      </c>
      <c r="F30" s="5">
        <v>1</v>
      </c>
      <c r="G30" s="7">
        <f>$G$6-($G$6-$G$19)*0.9</f>
        <v>1.1296000000000002</v>
      </c>
      <c r="H30" s="6"/>
      <c r="I30" s="6"/>
      <c r="J30" s="6"/>
      <c r="K30" s="6"/>
      <c r="L30" s="6">
        <v>130.5</v>
      </c>
      <c r="M30" s="6"/>
      <c r="N30" s="6">
        <v>155.80000000000001</v>
      </c>
      <c r="O30" s="6"/>
      <c r="P30" s="6">
        <v>172.3</v>
      </c>
      <c r="Q30" s="6">
        <v>187</v>
      </c>
      <c r="R30" s="6"/>
      <c r="S30" s="6"/>
      <c r="T30" s="6">
        <v>232.1</v>
      </c>
      <c r="U30" s="6">
        <v>242.1</v>
      </c>
      <c r="V30" s="6"/>
      <c r="W30" s="6">
        <v>264.39999999999998</v>
      </c>
      <c r="X30" s="6"/>
      <c r="Y30" s="6">
        <v>299.2</v>
      </c>
      <c r="Z30" s="6"/>
      <c r="AA30" s="6"/>
      <c r="AB30" s="6"/>
      <c r="AC30" s="6">
        <v>401.4</v>
      </c>
      <c r="AD30" s="6">
        <v>424.5</v>
      </c>
      <c r="AE30" s="6"/>
      <c r="AF30" s="6">
        <v>471.8</v>
      </c>
      <c r="AG30" s="6"/>
      <c r="AH30" s="6">
        <v>537.4</v>
      </c>
      <c r="AI30" s="6">
        <v>564.1</v>
      </c>
      <c r="AJ30" s="6">
        <v>574.70000000000005</v>
      </c>
      <c r="AK30" s="6">
        <v>595</v>
      </c>
      <c r="AL30" s="6">
        <v>628.20000000000005</v>
      </c>
      <c r="AM30" s="6"/>
      <c r="AN30" s="6"/>
      <c r="AO30" s="6"/>
      <c r="AP30" s="6"/>
      <c r="AQ30" s="6"/>
      <c r="AR30" s="6"/>
      <c r="AS30" s="6">
        <v>987.1</v>
      </c>
      <c r="AT30" s="6"/>
      <c r="AU30" s="6">
        <v>1031.8</v>
      </c>
      <c r="AV30" s="6">
        <v>1067.2</v>
      </c>
      <c r="AW30" s="6"/>
      <c r="AX30" s="6">
        <v>1091.4000000000001</v>
      </c>
      <c r="AY30" s="6"/>
      <c r="AZ30" s="6"/>
      <c r="BA30" s="6"/>
      <c r="BB30" s="6"/>
    </row>
    <row r="31" spans="1:54" x14ac:dyDescent="0.35">
      <c r="A31" s="5" t="s">
        <v>232</v>
      </c>
      <c r="B31" s="5" t="s">
        <v>52</v>
      </c>
      <c r="C31" s="5" t="s">
        <v>285</v>
      </c>
      <c r="D31" s="5" t="s">
        <v>233</v>
      </c>
      <c r="E31" s="5">
        <v>1800</v>
      </c>
      <c r="F31" s="5">
        <v>1</v>
      </c>
      <c r="G31" s="7">
        <v>1.1200000000000001</v>
      </c>
      <c r="H31" s="6"/>
      <c r="I31" s="6"/>
      <c r="J31" s="6"/>
      <c r="K31" s="6"/>
      <c r="L31" s="6">
        <v>130.80000000000001</v>
      </c>
      <c r="M31" s="6"/>
      <c r="N31" s="6">
        <v>156.4</v>
      </c>
      <c r="O31" s="6"/>
      <c r="P31" s="6">
        <v>173.1</v>
      </c>
      <c r="Q31" s="6">
        <v>187.9</v>
      </c>
      <c r="R31" s="6"/>
      <c r="S31" s="6"/>
      <c r="T31" s="6">
        <v>232.7</v>
      </c>
      <c r="U31" s="6">
        <v>243.2</v>
      </c>
      <c r="V31" s="6"/>
      <c r="W31" s="6">
        <v>265</v>
      </c>
      <c r="X31" s="6"/>
      <c r="Y31" s="6">
        <v>300.3</v>
      </c>
      <c r="Z31" s="6"/>
      <c r="AA31" s="6"/>
      <c r="AB31" s="6"/>
      <c r="AC31" s="6">
        <v>401.9</v>
      </c>
      <c r="AD31" s="6">
        <v>424.8</v>
      </c>
      <c r="AE31" s="6"/>
      <c r="AF31" s="6">
        <v>471.7</v>
      </c>
      <c r="AG31" s="6"/>
      <c r="AH31" s="6">
        <v>537.4</v>
      </c>
      <c r="AI31" s="6">
        <v>564.20000000000005</v>
      </c>
      <c r="AJ31" s="6">
        <v>575.1</v>
      </c>
      <c r="AK31" s="6">
        <v>595.29999999999995</v>
      </c>
      <c r="AL31" s="6">
        <v>628.9</v>
      </c>
      <c r="AM31" s="6"/>
      <c r="AN31" s="6"/>
      <c r="AO31" s="6"/>
      <c r="AP31" s="6"/>
      <c r="AQ31" s="6"/>
      <c r="AR31" s="6"/>
      <c r="AS31" s="6">
        <v>988</v>
      </c>
      <c r="AT31" s="6"/>
      <c r="AU31" s="6">
        <v>1034.4000000000001</v>
      </c>
      <c r="AV31" s="6">
        <v>1067.9000000000001</v>
      </c>
      <c r="AW31" s="6"/>
      <c r="AX31" s="6">
        <v>1092.0999999999999</v>
      </c>
      <c r="AY31" s="6"/>
      <c r="AZ31" s="6"/>
      <c r="BA31" s="6"/>
      <c r="BB31" s="6"/>
    </row>
    <row r="32" spans="1:54" x14ac:dyDescent="0.35">
      <c r="A32" s="5" t="s">
        <v>227</v>
      </c>
      <c r="B32" s="5" t="s">
        <v>52</v>
      </c>
      <c r="C32" s="5" t="s">
        <v>31</v>
      </c>
      <c r="D32" s="5">
        <v>532</v>
      </c>
      <c r="E32" s="5">
        <v>1800</v>
      </c>
      <c r="F32" s="5">
        <v>0.5</v>
      </c>
      <c r="G32" s="7">
        <v>1.216</v>
      </c>
      <c r="H32" s="6">
        <v>88.349500000000006</v>
      </c>
      <c r="I32" s="6"/>
      <c r="J32" s="6">
        <v>99.484300000000005</v>
      </c>
      <c r="K32" s="6">
        <v>119.101</v>
      </c>
      <c r="L32" s="6">
        <v>130.089</v>
      </c>
      <c r="M32" s="6">
        <v>141.839</v>
      </c>
      <c r="N32" s="6">
        <v>149.35300000000001</v>
      </c>
      <c r="O32" s="6">
        <v>152.083</v>
      </c>
      <c r="P32" s="6">
        <v>168.60400000000001</v>
      </c>
      <c r="Q32" s="6"/>
      <c r="R32" s="6">
        <v>182.066</v>
      </c>
      <c r="S32" s="6"/>
      <c r="T32" s="6">
        <v>217.768</v>
      </c>
      <c r="U32" s="6">
        <v>224.78299999999999</v>
      </c>
      <c r="V32" s="6"/>
      <c r="W32" s="6">
        <v>256.25400000000002</v>
      </c>
      <c r="X32" s="6"/>
      <c r="Y32" s="6">
        <v>270.52800000000002</v>
      </c>
      <c r="Z32" s="6"/>
      <c r="AA32" s="6"/>
      <c r="AB32" s="6"/>
      <c r="AC32" s="6">
        <v>394.44099999999997</v>
      </c>
      <c r="AD32" s="6">
        <v>412.15899999999999</v>
      </c>
      <c r="AE32" s="6"/>
      <c r="AF32" s="6">
        <v>464.774</v>
      </c>
      <c r="AG32" s="6"/>
      <c r="AH32" s="6">
        <v>536.92200000000003</v>
      </c>
      <c r="AI32" s="6">
        <v>558.36800000000005</v>
      </c>
      <c r="AJ32" s="6">
        <v>570.41499999999996</v>
      </c>
      <c r="AK32" s="6">
        <v>588.56600000000003</v>
      </c>
      <c r="AL32" s="6">
        <v>618.16</v>
      </c>
      <c r="AM32" s="6"/>
      <c r="AN32" s="6"/>
      <c r="AO32" s="6"/>
      <c r="AP32" s="6"/>
      <c r="AQ32" s="6"/>
      <c r="AR32" s="6"/>
      <c r="AS32" s="6">
        <v>966.37400000000002</v>
      </c>
      <c r="AT32" s="6">
        <v>990.04899999999998</v>
      </c>
      <c r="AU32" s="6">
        <v>1024.25</v>
      </c>
      <c r="AV32" s="6">
        <v>1054.6300000000001</v>
      </c>
      <c r="AW32" s="6">
        <v>1064.55</v>
      </c>
      <c r="AX32" s="6">
        <v>1072.55</v>
      </c>
      <c r="AY32" s="6"/>
      <c r="AZ32" s="6"/>
      <c r="BA32" s="6"/>
      <c r="BB32" s="6"/>
    </row>
    <row r="33" spans="1:54" x14ac:dyDescent="0.35">
      <c r="A33" s="5" t="s">
        <v>227</v>
      </c>
      <c r="B33" s="5" t="s">
        <v>52</v>
      </c>
      <c r="C33" s="5" t="s">
        <v>31</v>
      </c>
      <c r="D33" s="5">
        <v>532</v>
      </c>
      <c r="E33" s="5">
        <v>1800</v>
      </c>
      <c r="F33" s="5">
        <v>0.5</v>
      </c>
      <c r="G33" s="7">
        <v>1.216</v>
      </c>
      <c r="H33" s="6">
        <v>88.331500000000005</v>
      </c>
      <c r="I33" s="6"/>
      <c r="J33" s="6">
        <v>99.466800000000006</v>
      </c>
      <c r="K33" s="6">
        <v>119.056</v>
      </c>
      <c r="L33" s="6">
        <v>130.053</v>
      </c>
      <c r="M33" s="6">
        <v>141.90199999999999</v>
      </c>
      <c r="N33" s="6">
        <v>149.672</v>
      </c>
      <c r="O33" s="6">
        <v>152.14400000000001</v>
      </c>
      <c r="P33" s="6">
        <v>168.55799999999999</v>
      </c>
      <c r="Q33" s="6"/>
      <c r="R33" s="6">
        <v>181.76400000000001</v>
      </c>
      <c r="S33" s="6"/>
      <c r="T33" s="6">
        <v>217.8</v>
      </c>
      <c r="U33" s="6">
        <v>224.71199999999999</v>
      </c>
      <c r="V33" s="6"/>
      <c r="W33" s="6">
        <v>256.33</v>
      </c>
      <c r="X33" s="6"/>
      <c r="Y33" s="6">
        <v>270.42500000000001</v>
      </c>
      <c r="Z33" s="6"/>
      <c r="AA33" s="6"/>
      <c r="AB33" s="6"/>
      <c r="AC33" s="6">
        <v>394.38299999999998</v>
      </c>
      <c r="AD33" s="6">
        <v>412.12400000000002</v>
      </c>
      <c r="AE33" s="6"/>
      <c r="AF33" s="6">
        <v>464.697</v>
      </c>
      <c r="AG33" s="6"/>
      <c r="AH33" s="6">
        <v>536.83100000000002</v>
      </c>
      <c r="AI33" s="6">
        <v>558.28499999999997</v>
      </c>
      <c r="AJ33" s="6">
        <v>570.35799999999995</v>
      </c>
      <c r="AK33" s="6">
        <v>588.39599999999996</v>
      </c>
      <c r="AL33" s="6">
        <v>617.96799999999996</v>
      </c>
      <c r="AM33" s="6"/>
      <c r="AN33" s="6"/>
      <c r="AO33" s="6"/>
      <c r="AP33" s="6"/>
      <c r="AQ33" s="6"/>
      <c r="AR33" s="6"/>
      <c r="AS33" s="6">
        <v>966.34500000000003</v>
      </c>
      <c r="AT33" s="6">
        <v>990.01</v>
      </c>
      <c r="AU33" s="6">
        <v>1024.28</v>
      </c>
      <c r="AV33" s="6">
        <v>1054.6099999999999</v>
      </c>
      <c r="AW33" s="6">
        <v>1064.5</v>
      </c>
      <c r="AX33" s="6">
        <v>1072.49</v>
      </c>
      <c r="AY33" s="6"/>
      <c r="AZ33" s="6"/>
      <c r="BA33" s="6"/>
      <c r="BB33" s="6"/>
    </row>
    <row r="34" spans="1:54" x14ac:dyDescent="0.35">
      <c r="A34" s="5" t="s">
        <v>227</v>
      </c>
      <c r="B34" s="5" t="s">
        <v>52</v>
      </c>
      <c r="C34" s="5" t="s">
        <v>31</v>
      </c>
      <c r="D34" s="5">
        <v>266</v>
      </c>
      <c r="E34" s="5">
        <v>2400</v>
      </c>
      <c r="F34" s="5">
        <v>1.5</v>
      </c>
      <c r="G34" s="7">
        <v>1.216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>
        <v>218.91300000000001</v>
      </c>
      <c r="U34" s="6">
        <v>224.596</v>
      </c>
      <c r="V34" s="6"/>
      <c r="W34" s="6">
        <v>256.72300000000001</v>
      </c>
      <c r="X34" s="6"/>
      <c r="Y34" s="6">
        <v>270.47000000000003</v>
      </c>
      <c r="Z34" s="6"/>
      <c r="AA34" s="6"/>
      <c r="AB34" s="6"/>
      <c r="AC34" s="6">
        <v>394.07</v>
      </c>
      <c r="AD34" s="6">
        <v>411.613</v>
      </c>
      <c r="AE34" s="6"/>
      <c r="AF34" s="6">
        <v>464.23200000000003</v>
      </c>
      <c r="AG34" s="6"/>
      <c r="AH34" s="6">
        <v>536.18799999999999</v>
      </c>
      <c r="AI34" s="6"/>
      <c r="AJ34" s="6">
        <v>570.08900000000006</v>
      </c>
      <c r="AK34" s="6">
        <v>588.70299999999997</v>
      </c>
      <c r="AL34" s="6">
        <v>617.495</v>
      </c>
      <c r="AM34" s="6"/>
      <c r="AN34" s="6"/>
      <c r="AO34" s="6"/>
      <c r="AP34" s="6"/>
      <c r="AQ34" s="6"/>
      <c r="AR34" s="6"/>
      <c r="AS34" s="6">
        <v>966.2</v>
      </c>
      <c r="AT34" s="6">
        <v>989.85799999999995</v>
      </c>
      <c r="AU34" s="6">
        <v>1023.68</v>
      </c>
      <c r="AV34" s="6">
        <v>1054.6099999999999</v>
      </c>
      <c r="AW34" s="6">
        <v>1064.74</v>
      </c>
      <c r="AX34" s="6">
        <v>1072.6099999999999</v>
      </c>
      <c r="AY34" s="6"/>
      <c r="AZ34" s="6"/>
      <c r="BA34" s="6"/>
      <c r="BB34" s="6"/>
    </row>
    <row r="35" spans="1:54" x14ac:dyDescent="0.35">
      <c r="A35" s="5" t="s">
        <v>228</v>
      </c>
      <c r="B35" s="5" t="s">
        <v>52</v>
      </c>
      <c r="C35" s="5" t="s">
        <v>31</v>
      </c>
      <c r="D35" s="5">
        <v>532</v>
      </c>
      <c r="E35" s="5">
        <v>1800</v>
      </c>
      <c r="F35" s="5">
        <v>0.5</v>
      </c>
      <c r="G35" s="7">
        <v>1.196</v>
      </c>
      <c r="H35" s="6">
        <v>87.963899999999995</v>
      </c>
      <c r="I35" s="6"/>
      <c r="J35" s="6">
        <v>101.765</v>
      </c>
      <c r="K35" s="6">
        <v>119.295</v>
      </c>
      <c r="L35" s="6">
        <v>130.64099999999999</v>
      </c>
      <c r="M35" s="6">
        <v>140.28</v>
      </c>
      <c r="N35" s="6">
        <v>150.822</v>
      </c>
      <c r="O35" s="6">
        <v>155.035</v>
      </c>
      <c r="P35" s="6">
        <v>171.61500000000001</v>
      </c>
      <c r="Q35" s="6">
        <v>176.58799999999999</v>
      </c>
      <c r="R35" s="6"/>
      <c r="S35" s="6"/>
      <c r="T35" s="6">
        <v>219.60300000000001</v>
      </c>
      <c r="U35" s="6">
        <v>226.905</v>
      </c>
      <c r="V35" s="6"/>
      <c r="W35" s="6"/>
      <c r="X35" s="6"/>
      <c r="Y35" s="6">
        <v>273.791</v>
      </c>
      <c r="Z35" s="6">
        <v>304.30500000000001</v>
      </c>
      <c r="AA35" s="6"/>
      <c r="AB35" s="6"/>
      <c r="AC35" s="6">
        <v>396.94</v>
      </c>
      <c r="AD35" s="6">
        <v>413.68</v>
      </c>
      <c r="AE35" s="6"/>
      <c r="AF35" s="6">
        <v>467.00599999999997</v>
      </c>
      <c r="AG35" s="6"/>
      <c r="AH35" s="6"/>
      <c r="AI35" s="6"/>
      <c r="AJ35" s="6">
        <v>572.11199999999997</v>
      </c>
      <c r="AK35" s="6"/>
      <c r="AL35" s="6">
        <v>620.32899999999995</v>
      </c>
      <c r="AM35" s="6"/>
      <c r="AN35" s="6"/>
      <c r="AO35" s="6"/>
      <c r="AP35" s="6"/>
      <c r="AQ35" s="6"/>
      <c r="AR35" s="6"/>
      <c r="AS35" s="6">
        <v>970.12300000000005</v>
      </c>
      <c r="AT35" s="6">
        <v>991.66899999999998</v>
      </c>
      <c r="AU35" s="6">
        <v>1025.48</v>
      </c>
      <c r="AV35" s="6">
        <v>1055.31</v>
      </c>
      <c r="AW35" s="6">
        <v>1067.26</v>
      </c>
      <c r="AX35" s="6">
        <v>1072.6400000000001</v>
      </c>
      <c r="AY35" s="6"/>
      <c r="AZ35" s="6"/>
      <c r="BA35" s="6"/>
      <c r="BB35" s="6"/>
    </row>
    <row r="36" spans="1:54" x14ac:dyDescent="0.35">
      <c r="A36" s="5" t="s">
        <v>228</v>
      </c>
      <c r="B36" s="5" t="s">
        <v>52</v>
      </c>
      <c r="C36" s="5" t="s">
        <v>31</v>
      </c>
      <c r="D36" s="5">
        <v>532</v>
      </c>
      <c r="E36" s="5">
        <v>1800</v>
      </c>
      <c r="F36" s="5">
        <v>0.5</v>
      </c>
      <c r="G36" s="7">
        <v>1.196</v>
      </c>
      <c r="H36" s="6">
        <v>87.899199999999993</v>
      </c>
      <c r="I36" s="6"/>
      <c r="J36" s="6">
        <v>101.68</v>
      </c>
      <c r="K36" s="6">
        <v>119.55500000000001</v>
      </c>
      <c r="L36" s="6">
        <v>130.364</v>
      </c>
      <c r="M36" s="6">
        <v>139.65299999999999</v>
      </c>
      <c r="N36" s="6">
        <v>150.60599999999999</v>
      </c>
      <c r="O36" s="6">
        <v>155.01900000000001</v>
      </c>
      <c r="P36" s="6">
        <v>171.78200000000001</v>
      </c>
      <c r="Q36" s="6">
        <v>177.10400000000001</v>
      </c>
      <c r="R36" s="6"/>
      <c r="S36" s="6"/>
      <c r="T36" s="6">
        <v>219.268</v>
      </c>
      <c r="U36" s="6">
        <v>227.16800000000001</v>
      </c>
      <c r="V36" s="6"/>
      <c r="W36" s="6">
        <v>243.892</v>
      </c>
      <c r="X36" s="6"/>
      <c r="Y36" s="6">
        <v>274.39299999999997</v>
      </c>
      <c r="Z36" s="6">
        <v>309.661</v>
      </c>
      <c r="AA36" s="6"/>
      <c r="AB36" s="6"/>
      <c r="AC36" s="6">
        <v>396.94200000000001</v>
      </c>
      <c r="AD36" s="6">
        <v>413.90499999999997</v>
      </c>
      <c r="AE36" s="6"/>
      <c r="AF36" s="6">
        <v>466.74900000000002</v>
      </c>
      <c r="AG36" s="6"/>
      <c r="AH36" s="6">
        <v>535.577</v>
      </c>
      <c r="AI36" s="6">
        <v>559.71299999999997</v>
      </c>
      <c r="AJ36" s="6">
        <v>571.18200000000002</v>
      </c>
      <c r="AK36" s="6">
        <v>590.02300000000002</v>
      </c>
      <c r="AL36" s="6">
        <v>620.13</v>
      </c>
      <c r="AM36" s="6"/>
      <c r="AN36" s="6"/>
      <c r="AO36" s="6"/>
      <c r="AP36" s="6"/>
      <c r="AQ36" s="6"/>
      <c r="AR36" s="6"/>
      <c r="AS36" s="6">
        <v>970.11</v>
      </c>
      <c r="AT36" s="6">
        <v>991.68899999999996</v>
      </c>
      <c r="AU36" s="6">
        <v>1025.46</v>
      </c>
      <c r="AV36" s="6">
        <v>1055.3499999999999</v>
      </c>
      <c r="AW36" s="6">
        <v>1067.29</v>
      </c>
      <c r="AX36" s="6">
        <v>1072.6400000000001</v>
      </c>
      <c r="AY36" s="6"/>
      <c r="AZ36" s="6"/>
      <c r="BA36" s="6"/>
      <c r="BB36" s="6"/>
    </row>
    <row r="37" spans="1:54" x14ac:dyDescent="0.35">
      <c r="A37" s="5" t="s">
        <v>229</v>
      </c>
      <c r="B37" s="5" t="s">
        <v>52</v>
      </c>
      <c r="C37" s="5" t="s">
        <v>31</v>
      </c>
      <c r="D37" s="5">
        <v>532</v>
      </c>
      <c r="E37" s="5">
        <v>1800</v>
      </c>
      <c r="F37" s="5">
        <v>0.5</v>
      </c>
      <c r="G37" s="7">
        <v>1.179</v>
      </c>
      <c r="H37" s="6">
        <v>88.988299999999995</v>
      </c>
      <c r="I37" s="6"/>
      <c r="J37" s="6">
        <v>103.899</v>
      </c>
      <c r="K37" s="6">
        <v>121.587</v>
      </c>
      <c r="L37" s="6">
        <v>131.74299999999999</v>
      </c>
      <c r="M37" s="6">
        <v>140.935</v>
      </c>
      <c r="N37" s="6"/>
      <c r="O37" s="6">
        <v>159.18799999999999</v>
      </c>
      <c r="P37" s="6">
        <v>176.297</v>
      </c>
      <c r="Q37" s="6"/>
      <c r="R37" s="6"/>
      <c r="S37" s="6">
        <v>199.892</v>
      </c>
      <c r="T37" s="6">
        <v>224.274</v>
      </c>
      <c r="U37" s="6">
        <v>232.49700000000001</v>
      </c>
      <c r="V37" s="6"/>
      <c r="W37" s="6">
        <v>259.03399999999999</v>
      </c>
      <c r="X37" s="6"/>
      <c r="Y37" s="6">
        <v>278.60599999999999</v>
      </c>
      <c r="Z37" s="6"/>
      <c r="AA37" s="6"/>
      <c r="AB37" s="6"/>
      <c r="AC37" s="6">
        <v>397.35199999999998</v>
      </c>
      <c r="AD37" s="6">
        <v>415.60599999999999</v>
      </c>
      <c r="AE37" s="6"/>
      <c r="AF37" s="6">
        <v>468.13299999999998</v>
      </c>
      <c r="AG37" s="6"/>
      <c r="AH37" s="6">
        <v>536.99099999999999</v>
      </c>
      <c r="AI37" s="6">
        <v>559.28599999999994</v>
      </c>
      <c r="AJ37" s="6">
        <v>571.48500000000001</v>
      </c>
      <c r="AK37" s="6">
        <v>591.10699999999997</v>
      </c>
      <c r="AL37" s="6">
        <v>621.45000000000005</v>
      </c>
      <c r="AM37" s="6"/>
      <c r="AN37" s="6">
        <v>833.35699999999997</v>
      </c>
      <c r="AO37" s="6">
        <v>879.89099999999996</v>
      </c>
      <c r="AP37" s="6">
        <v>920.52800000000002</v>
      </c>
      <c r="AQ37" s="6">
        <v>938.19399999999996</v>
      </c>
      <c r="AR37" s="6"/>
      <c r="AS37" s="6">
        <v>973.02099999999996</v>
      </c>
      <c r="AT37" s="6">
        <v>993.26099999999997</v>
      </c>
      <c r="AU37" s="6">
        <v>1027.83</v>
      </c>
      <c r="AV37" s="6">
        <v>1057.4100000000001</v>
      </c>
      <c r="AW37" s="6"/>
      <c r="AX37" s="6">
        <v>1072.4000000000001</v>
      </c>
      <c r="AY37" s="6"/>
      <c r="AZ37" s="6"/>
      <c r="BA37" s="6"/>
      <c r="BB37" s="6"/>
    </row>
    <row r="38" spans="1:54" x14ac:dyDescent="0.35">
      <c r="A38" s="5" t="s">
        <v>229</v>
      </c>
      <c r="B38" s="5" t="s">
        <v>52</v>
      </c>
      <c r="C38" s="5" t="s">
        <v>31</v>
      </c>
      <c r="D38" s="5">
        <v>532</v>
      </c>
      <c r="E38" s="5">
        <v>1800</v>
      </c>
      <c r="F38" s="5">
        <v>0.5</v>
      </c>
      <c r="G38" s="7">
        <v>1.179</v>
      </c>
      <c r="H38" s="6">
        <v>88.879499999999993</v>
      </c>
      <c r="I38" s="6"/>
      <c r="J38" s="6">
        <v>103.80800000000001</v>
      </c>
      <c r="K38" s="6">
        <v>121.76</v>
      </c>
      <c r="L38" s="6">
        <v>131.55699999999999</v>
      </c>
      <c r="M38" s="6">
        <v>140.768</v>
      </c>
      <c r="N38" s="6"/>
      <c r="O38" s="6">
        <v>159.05000000000001</v>
      </c>
      <c r="P38" s="6">
        <v>176.392</v>
      </c>
      <c r="Q38" s="6"/>
      <c r="R38" s="6"/>
      <c r="S38" s="6">
        <v>199.55600000000001</v>
      </c>
      <c r="T38" s="6">
        <v>224.18799999999999</v>
      </c>
      <c r="U38" s="6">
        <v>232.27699999999999</v>
      </c>
      <c r="V38" s="6"/>
      <c r="W38" s="6">
        <v>259.30799999999999</v>
      </c>
      <c r="X38" s="6"/>
      <c r="Y38" s="6">
        <v>278.79899999999998</v>
      </c>
      <c r="Z38" s="6"/>
      <c r="AA38" s="6">
        <v>339.23599999999999</v>
      </c>
      <c r="AB38" s="6">
        <v>368.44099999999997</v>
      </c>
      <c r="AC38" s="6">
        <v>397.37099999999998</v>
      </c>
      <c r="AD38" s="6">
        <v>415.75200000000001</v>
      </c>
      <c r="AE38" s="6"/>
      <c r="AF38" s="6">
        <v>467.952</v>
      </c>
      <c r="AG38" s="6"/>
      <c r="AH38" s="6">
        <v>536.89599999999996</v>
      </c>
      <c r="AI38" s="6">
        <v>560.09799999999996</v>
      </c>
      <c r="AJ38" s="6">
        <v>571.53</v>
      </c>
      <c r="AK38" s="6">
        <v>591.22299999999996</v>
      </c>
      <c r="AL38" s="6">
        <v>621.43499999999995</v>
      </c>
      <c r="AM38" s="6">
        <v>817.08500000000004</v>
      </c>
      <c r="AN38" s="6">
        <v>833.35699999999997</v>
      </c>
      <c r="AO38" s="6">
        <v>873.08900000000006</v>
      </c>
      <c r="AP38" s="6">
        <v>920.42200000000003</v>
      </c>
      <c r="AQ38" s="6">
        <v>938.25099999999998</v>
      </c>
      <c r="AR38" s="6"/>
      <c r="AS38" s="6">
        <v>973.11800000000005</v>
      </c>
      <c r="AT38" s="6">
        <v>993.36699999999996</v>
      </c>
      <c r="AU38" s="6">
        <v>1027.98</v>
      </c>
      <c r="AV38" s="6">
        <v>1057.58</v>
      </c>
      <c r="AW38" s="6">
        <v>1070.3</v>
      </c>
      <c r="AX38" s="6">
        <v>1075.1300000000001</v>
      </c>
      <c r="AY38" s="6"/>
      <c r="AZ38" s="6"/>
      <c r="BA38" s="6"/>
      <c r="BB38" s="6"/>
    </row>
    <row r="39" spans="1:54" x14ac:dyDescent="0.35">
      <c r="A39" s="5" t="s">
        <v>230</v>
      </c>
      <c r="B39" s="5" t="s">
        <v>52</v>
      </c>
      <c r="C39" s="5" t="s">
        <v>31</v>
      </c>
      <c r="D39" s="5">
        <v>532</v>
      </c>
      <c r="E39" s="5">
        <v>1800</v>
      </c>
      <c r="F39" s="5">
        <v>0.5</v>
      </c>
      <c r="G39" s="7">
        <v>1.163</v>
      </c>
      <c r="H39" s="6">
        <v>88.802300000000002</v>
      </c>
      <c r="I39" s="6"/>
      <c r="J39" s="6">
        <v>104.879</v>
      </c>
      <c r="K39" s="6">
        <v>121.72</v>
      </c>
      <c r="L39" s="6">
        <v>132.02699999999999</v>
      </c>
      <c r="M39" s="6">
        <v>140.10499999999999</v>
      </c>
      <c r="N39" s="6">
        <v>153.61199999999999</v>
      </c>
      <c r="O39" s="6">
        <v>162.37</v>
      </c>
      <c r="P39" s="6">
        <v>179.55600000000001</v>
      </c>
      <c r="Q39" s="6"/>
      <c r="R39" s="6"/>
      <c r="S39" s="6">
        <v>200.72</v>
      </c>
      <c r="T39" s="6">
        <v>226.19499999999999</v>
      </c>
      <c r="U39" s="6">
        <v>236.119</v>
      </c>
      <c r="V39" s="6"/>
      <c r="W39" s="6">
        <v>263.24700000000001</v>
      </c>
      <c r="X39" s="6"/>
      <c r="Y39" s="6">
        <v>285.34300000000002</v>
      </c>
      <c r="Z39" s="6"/>
      <c r="AA39" s="6"/>
      <c r="AB39" s="6"/>
      <c r="AC39" s="6">
        <v>398.24599999999998</v>
      </c>
      <c r="AD39" s="6">
        <v>418.49299999999999</v>
      </c>
      <c r="AE39" s="6"/>
      <c r="AF39" s="6">
        <v>470.05599999999998</v>
      </c>
      <c r="AG39" s="6"/>
      <c r="AH39" s="6">
        <v>537.19299999999998</v>
      </c>
      <c r="AI39" s="6"/>
      <c r="AJ39" s="6">
        <v>572.77300000000002</v>
      </c>
      <c r="AK39" s="6">
        <v>592.22500000000002</v>
      </c>
      <c r="AL39" s="6">
        <v>623.98599999999999</v>
      </c>
      <c r="AM39" s="6"/>
      <c r="AN39" s="6"/>
      <c r="AO39" s="6"/>
      <c r="AP39" s="6"/>
      <c r="AQ39" s="6"/>
      <c r="AR39" s="6"/>
      <c r="AS39" s="6">
        <v>975.74800000000005</v>
      </c>
      <c r="AT39" s="6">
        <v>995.25099999999998</v>
      </c>
      <c r="AU39" s="6">
        <v>1030.81</v>
      </c>
      <c r="AV39" s="6">
        <v>1060.72</v>
      </c>
      <c r="AW39" s="6">
        <v>1077.99</v>
      </c>
      <c r="AX39" s="6"/>
      <c r="AY39" s="6"/>
      <c r="AZ39" s="6"/>
      <c r="BA39" s="6"/>
      <c r="BB39" s="6"/>
    </row>
    <row r="40" spans="1:54" x14ac:dyDescent="0.35">
      <c r="A40" s="5" t="s">
        <v>230</v>
      </c>
      <c r="B40" s="5" t="s">
        <v>52</v>
      </c>
      <c r="C40" s="5" t="s">
        <v>31</v>
      </c>
      <c r="D40" s="5">
        <v>532</v>
      </c>
      <c r="E40" s="5">
        <v>1800</v>
      </c>
      <c r="F40" s="5">
        <v>0.5</v>
      </c>
      <c r="G40" s="7">
        <v>1.163</v>
      </c>
      <c r="H40" s="6">
        <v>88.835300000000004</v>
      </c>
      <c r="I40" s="6"/>
      <c r="J40" s="6">
        <v>104.878</v>
      </c>
      <c r="K40" s="6">
        <v>121.84699999999999</v>
      </c>
      <c r="L40" s="6">
        <v>131.92599999999999</v>
      </c>
      <c r="M40" s="6">
        <v>140.17599999999999</v>
      </c>
      <c r="N40" s="6">
        <v>153.71799999999999</v>
      </c>
      <c r="O40" s="6">
        <v>162.471</v>
      </c>
      <c r="P40" s="6">
        <v>179.535</v>
      </c>
      <c r="Q40" s="6"/>
      <c r="R40" s="6"/>
      <c r="S40" s="6">
        <v>200.72800000000001</v>
      </c>
      <c r="T40" s="6">
        <v>226.22900000000001</v>
      </c>
      <c r="U40" s="6">
        <v>236.1</v>
      </c>
      <c r="V40" s="6"/>
      <c r="W40" s="6">
        <v>262.87700000000001</v>
      </c>
      <c r="X40" s="6"/>
      <c r="Y40" s="6">
        <v>285.09699999999998</v>
      </c>
      <c r="Z40" s="6"/>
      <c r="AA40" s="6"/>
      <c r="AB40" s="6"/>
      <c r="AC40" s="6">
        <v>398.35599999999999</v>
      </c>
      <c r="AD40" s="6">
        <v>418.54300000000001</v>
      </c>
      <c r="AE40" s="6"/>
      <c r="AF40" s="6">
        <v>470.26799999999997</v>
      </c>
      <c r="AG40" s="6"/>
      <c r="AH40" s="6">
        <v>537.23800000000006</v>
      </c>
      <c r="AI40" s="6">
        <v>561.55899999999997</v>
      </c>
      <c r="AJ40" s="6">
        <v>572.78599999999994</v>
      </c>
      <c r="AK40" s="6">
        <v>592.25</v>
      </c>
      <c r="AL40" s="6">
        <v>624.029</v>
      </c>
      <c r="AM40" s="6"/>
      <c r="AN40" s="6"/>
      <c r="AO40" s="6"/>
      <c r="AP40" s="6"/>
      <c r="AQ40" s="6"/>
      <c r="AR40" s="6"/>
      <c r="AS40" s="6">
        <v>975.80799999999999</v>
      </c>
      <c r="AT40" s="6">
        <v>995.32100000000003</v>
      </c>
      <c r="AU40" s="6">
        <v>1030.8599999999999</v>
      </c>
      <c r="AV40" s="6">
        <v>1060.78</v>
      </c>
      <c r="AW40" s="6">
        <v>1078.0899999999999</v>
      </c>
      <c r="AX40" s="6"/>
      <c r="AY40" s="6"/>
      <c r="AZ40" s="6"/>
      <c r="BA40" s="6"/>
      <c r="BB40" s="6"/>
    </row>
    <row r="41" spans="1:54" x14ac:dyDescent="0.35">
      <c r="A41" s="5" t="s">
        <v>230</v>
      </c>
      <c r="B41" s="5" t="s">
        <v>52</v>
      </c>
      <c r="C41" s="5" t="s">
        <v>31</v>
      </c>
      <c r="D41" s="5">
        <v>266</v>
      </c>
      <c r="E41" s="5">
        <v>2400</v>
      </c>
      <c r="F41" s="5">
        <v>1.5</v>
      </c>
      <c r="G41" s="7">
        <v>1.163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>
        <v>225.60900000000001</v>
      </c>
      <c r="U41" s="6">
        <v>235.10499999999999</v>
      </c>
      <c r="V41" s="6"/>
      <c r="W41" s="6">
        <v>262.67500000000001</v>
      </c>
      <c r="X41" s="6"/>
      <c r="Y41" s="6">
        <v>284.59500000000003</v>
      </c>
      <c r="Z41" s="6"/>
      <c r="AA41" s="6"/>
      <c r="AB41" s="6"/>
      <c r="AC41" s="6">
        <v>397.44499999999999</v>
      </c>
      <c r="AD41" s="6">
        <v>417.97800000000001</v>
      </c>
      <c r="AE41" s="6"/>
      <c r="AF41" s="6">
        <v>469.98599999999999</v>
      </c>
      <c r="AG41" s="6"/>
      <c r="AH41" s="6">
        <v>536.69799999999998</v>
      </c>
      <c r="AI41" s="6"/>
      <c r="AJ41" s="6">
        <v>572.36599999999999</v>
      </c>
      <c r="AK41" s="6">
        <v>591.45100000000002</v>
      </c>
      <c r="AL41" s="6">
        <v>623.36400000000003</v>
      </c>
      <c r="AM41" s="6"/>
      <c r="AN41" s="6"/>
      <c r="AO41" s="6">
        <v>876.19600000000003</v>
      </c>
      <c r="AP41" s="6"/>
      <c r="AQ41" s="6">
        <v>944.09900000000005</v>
      </c>
      <c r="AR41" s="6"/>
      <c r="AS41" s="6">
        <v>975.80100000000004</v>
      </c>
      <c r="AT41" s="6">
        <v>995.47900000000004</v>
      </c>
      <c r="AU41" s="6">
        <v>1030.3399999999999</v>
      </c>
      <c r="AV41" s="6">
        <v>1060.8800000000001</v>
      </c>
      <c r="AW41" s="6">
        <v>1077.72</v>
      </c>
      <c r="AX41" s="6"/>
      <c r="AY41" s="6"/>
      <c r="AZ41" s="6"/>
      <c r="BA41" s="6"/>
      <c r="BB41" s="6"/>
    </row>
    <row r="42" spans="1:54" x14ac:dyDescent="0.35">
      <c r="A42" s="5" t="s">
        <v>231</v>
      </c>
      <c r="B42" s="5" t="s">
        <v>52</v>
      </c>
      <c r="C42" s="5" t="s">
        <v>31</v>
      </c>
      <c r="D42" s="5">
        <v>532</v>
      </c>
      <c r="E42" s="5">
        <v>1800</v>
      </c>
      <c r="F42" s="5">
        <v>0.5</v>
      </c>
      <c r="G42" s="7">
        <v>1.1319999999999999</v>
      </c>
      <c r="H42" s="6">
        <v>88.043800000000005</v>
      </c>
      <c r="I42" s="6"/>
      <c r="J42" s="6">
        <v>106.773</v>
      </c>
      <c r="K42" s="6">
        <v>122.39700000000001</v>
      </c>
      <c r="L42" s="6">
        <v>131.54300000000001</v>
      </c>
      <c r="M42" s="6">
        <v>139.136</v>
      </c>
      <c r="N42" s="6"/>
      <c r="O42" s="6">
        <v>169.87200000000001</v>
      </c>
      <c r="P42" s="6">
        <v>185.197</v>
      </c>
      <c r="Q42" s="6"/>
      <c r="R42" s="6"/>
      <c r="S42" s="6"/>
      <c r="T42" s="6">
        <v>229.589</v>
      </c>
      <c r="U42" s="6"/>
      <c r="V42" s="6"/>
      <c r="W42" s="6">
        <v>264.63600000000002</v>
      </c>
      <c r="X42" s="6"/>
      <c r="Y42" s="6">
        <v>297.74599999999998</v>
      </c>
      <c r="Z42" s="6"/>
      <c r="AA42" s="6"/>
      <c r="AB42" s="6"/>
      <c r="AC42" s="6"/>
      <c r="AD42" s="6">
        <v>423.22899999999998</v>
      </c>
      <c r="AE42" s="6"/>
      <c r="AF42" s="6">
        <v>471.84300000000002</v>
      </c>
      <c r="AG42" s="6"/>
      <c r="AH42" s="6">
        <v>537.89300000000003</v>
      </c>
      <c r="AI42" s="6"/>
      <c r="AJ42" s="6">
        <v>574.87800000000004</v>
      </c>
      <c r="AK42" s="6"/>
      <c r="AL42" s="6">
        <v>626.96799999999996</v>
      </c>
      <c r="AM42" s="6">
        <v>817.78899999999999</v>
      </c>
      <c r="AN42" s="6"/>
      <c r="AO42" s="6"/>
      <c r="AP42" s="6"/>
      <c r="AQ42" s="6">
        <v>943.65300000000002</v>
      </c>
      <c r="AR42" s="6"/>
      <c r="AS42" s="6">
        <v>981.11300000000006</v>
      </c>
      <c r="AT42" s="6">
        <v>998.73199999999997</v>
      </c>
      <c r="AU42" s="6"/>
      <c r="AV42" s="6">
        <v>1064.4000000000001</v>
      </c>
      <c r="AW42" s="6"/>
      <c r="AX42" s="6"/>
      <c r="AY42" s="6">
        <v>1121.26</v>
      </c>
      <c r="AZ42" s="6"/>
      <c r="BA42" s="6">
        <v>1236.9000000000001</v>
      </c>
      <c r="BB42" s="6"/>
    </row>
    <row r="43" spans="1:54" x14ac:dyDescent="0.35">
      <c r="A43" s="5" t="s">
        <v>231</v>
      </c>
      <c r="B43" s="5" t="s">
        <v>52</v>
      </c>
      <c r="C43" s="5" t="s">
        <v>31</v>
      </c>
      <c r="D43" s="5">
        <v>532</v>
      </c>
      <c r="E43" s="5">
        <v>1800</v>
      </c>
      <c r="F43" s="5">
        <v>0.5</v>
      </c>
      <c r="G43" s="7">
        <v>1.1319999999999999</v>
      </c>
      <c r="H43" s="6">
        <v>88.030299999999997</v>
      </c>
      <c r="I43" s="6"/>
      <c r="J43" s="6">
        <v>106.77500000000001</v>
      </c>
      <c r="K43" s="6">
        <v>122.47</v>
      </c>
      <c r="L43" s="6">
        <v>131.44499999999999</v>
      </c>
      <c r="M43" s="6"/>
      <c r="N43" s="6">
        <v>155.4</v>
      </c>
      <c r="O43" s="6">
        <v>169.91300000000001</v>
      </c>
      <c r="P43" s="6">
        <v>184.976</v>
      </c>
      <c r="Q43" s="6"/>
      <c r="R43" s="6"/>
      <c r="S43" s="6"/>
      <c r="T43" s="6">
        <v>229.57</v>
      </c>
      <c r="U43" s="6">
        <v>241.58500000000001</v>
      </c>
      <c r="V43" s="6"/>
      <c r="W43" s="6">
        <v>264.61099999999999</v>
      </c>
      <c r="X43" s="6"/>
      <c r="Y43" s="6">
        <v>298.11200000000002</v>
      </c>
      <c r="Z43" s="6"/>
      <c r="AA43" s="6"/>
      <c r="AB43" s="6"/>
      <c r="AC43" s="6"/>
      <c r="AD43" s="6">
        <v>423.26499999999999</v>
      </c>
      <c r="AE43" s="6"/>
      <c r="AF43" s="6">
        <v>471.86099999999999</v>
      </c>
      <c r="AG43" s="6"/>
      <c r="AH43" s="6">
        <v>538.06600000000003</v>
      </c>
      <c r="AI43" s="6"/>
      <c r="AJ43" s="6">
        <v>574.98</v>
      </c>
      <c r="AK43" s="6">
        <v>595.00900000000001</v>
      </c>
      <c r="AL43" s="6">
        <v>627.02099999999996</v>
      </c>
      <c r="AM43" s="6">
        <v>817.74800000000005</v>
      </c>
      <c r="AN43" s="6"/>
      <c r="AO43" s="6"/>
      <c r="AP43" s="6"/>
      <c r="AQ43" s="6">
        <v>943.76499999999999</v>
      </c>
      <c r="AR43" s="6"/>
      <c r="AS43" s="6">
        <v>981.18799999999999</v>
      </c>
      <c r="AT43" s="6">
        <v>998.74400000000003</v>
      </c>
      <c r="AU43" s="6"/>
      <c r="AV43" s="6">
        <v>1064.49</v>
      </c>
      <c r="AW43" s="6"/>
      <c r="AX43" s="6"/>
      <c r="AY43" s="6">
        <v>1122</v>
      </c>
      <c r="AZ43" s="6"/>
      <c r="BA43" s="6">
        <v>1235.74</v>
      </c>
      <c r="BB43" s="6"/>
    </row>
    <row r="44" spans="1:54" x14ac:dyDescent="0.35">
      <c r="A44" s="5" t="s">
        <v>231</v>
      </c>
      <c r="B44" s="5" t="s">
        <v>52</v>
      </c>
      <c r="C44" s="5" t="s">
        <v>31</v>
      </c>
      <c r="D44" s="5">
        <v>266</v>
      </c>
      <c r="E44" s="5">
        <v>2400</v>
      </c>
      <c r="F44" s="5">
        <v>1.5</v>
      </c>
      <c r="G44" s="7">
        <v>1.1319999999999999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>
        <v>229.251</v>
      </c>
      <c r="U44" s="6"/>
      <c r="V44" s="6"/>
      <c r="W44" s="6">
        <v>264.68299999999999</v>
      </c>
      <c r="X44" s="6"/>
      <c r="Y44" s="6">
        <v>297.483</v>
      </c>
      <c r="Z44" s="6"/>
      <c r="AA44" s="6"/>
      <c r="AB44" s="6"/>
      <c r="AC44" s="6"/>
      <c r="AD44" s="6">
        <v>423.04899999999998</v>
      </c>
      <c r="AE44" s="6"/>
      <c r="AF44" s="6">
        <v>471.66199999999998</v>
      </c>
      <c r="AG44" s="6"/>
      <c r="AH44" s="6">
        <v>537.98</v>
      </c>
      <c r="AI44" s="6"/>
      <c r="AJ44" s="6">
        <v>574.72500000000002</v>
      </c>
      <c r="AK44" s="6"/>
      <c r="AL44" s="6">
        <v>626.79499999999996</v>
      </c>
      <c r="AM44" s="6"/>
      <c r="AN44" s="6"/>
      <c r="AO44" s="6">
        <v>882.79</v>
      </c>
      <c r="AP44" s="6"/>
      <c r="AQ44" s="6">
        <v>945.93600000000004</v>
      </c>
      <c r="AR44" s="6">
        <v>956.67200000000003</v>
      </c>
      <c r="AS44" s="6">
        <v>981.33600000000001</v>
      </c>
      <c r="AT44" s="6">
        <v>998.96299999999997</v>
      </c>
      <c r="AU44" s="6"/>
      <c r="AV44" s="6">
        <v>1064.7</v>
      </c>
      <c r="AW44" s="6"/>
      <c r="AX44" s="6"/>
      <c r="AY44" s="6">
        <v>1123.42</v>
      </c>
      <c r="AZ44" s="6">
        <v>1168.96</v>
      </c>
      <c r="BA44" s="6"/>
      <c r="BB44" s="6">
        <v>1277.01</v>
      </c>
    </row>
    <row r="45" spans="1:54" x14ac:dyDescent="0.35">
      <c r="A45" s="5" t="s">
        <v>232</v>
      </c>
      <c r="B45" s="5" t="s">
        <v>52</v>
      </c>
      <c r="C45" s="5" t="s">
        <v>31</v>
      </c>
      <c r="D45" s="5">
        <v>532</v>
      </c>
      <c r="E45" s="5">
        <v>1800</v>
      </c>
      <c r="F45" s="5">
        <v>0.5</v>
      </c>
      <c r="G45" s="7">
        <v>1.1200000000000001</v>
      </c>
      <c r="H45" s="6">
        <v>85.998900000000006</v>
      </c>
      <c r="I45" s="6"/>
      <c r="J45" s="6">
        <v>107.541</v>
      </c>
      <c r="K45" s="6">
        <v>122.795</v>
      </c>
      <c r="L45" s="6">
        <v>130.90299999999999</v>
      </c>
      <c r="M45" s="6">
        <v>155.34200000000001</v>
      </c>
      <c r="N45" s="6">
        <v>156.49600000000001</v>
      </c>
      <c r="O45" s="6">
        <v>168.03700000000001</v>
      </c>
      <c r="P45" s="6">
        <v>180.048</v>
      </c>
      <c r="Q45" s="6"/>
      <c r="R45" s="6"/>
      <c r="S45" s="6">
        <v>207.321</v>
      </c>
      <c r="T45" s="6">
        <v>233.113</v>
      </c>
      <c r="U45" s="6">
        <v>243.93199999999999</v>
      </c>
      <c r="V45" s="6"/>
      <c r="W45" s="6">
        <v>265.14600000000002</v>
      </c>
      <c r="X45" s="6"/>
      <c r="Y45" s="6">
        <v>288.54599999999999</v>
      </c>
      <c r="Z45" s="6">
        <v>299.71199999999999</v>
      </c>
      <c r="AA45" s="6"/>
      <c r="AB45" s="6">
        <v>388.37099999999998</v>
      </c>
      <c r="AC45" s="6">
        <v>402.18200000000002</v>
      </c>
      <c r="AD45" s="6">
        <v>424.26499999999999</v>
      </c>
      <c r="AE45" s="6"/>
      <c r="AF45" s="6">
        <v>470.572</v>
      </c>
      <c r="AG45" s="6">
        <v>496.685</v>
      </c>
      <c r="AH45" s="6">
        <v>538.36800000000005</v>
      </c>
      <c r="AI45" s="6">
        <v>564.55100000000004</v>
      </c>
      <c r="AJ45" s="6">
        <v>575.40700000000004</v>
      </c>
      <c r="AK45" s="6">
        <v>595.44299999999998</v>
      </c>
      <c r="AL45" s="6">
        <v>629.38199999999995</v>
      </c>
      <c r="AM45" s="6"/>
      <c r="AN45" s="6"/>
      <c r="AO45" s="6"/>
      <c r="AP45" s="6"/>
      <c r="AQ45" s="6"/>
      <c r="AR45" s="6"/>
      <c r="AS45" s="6">
        <v>987.65</v>
      </c>
      <c r="AT45" s="6">
        <v>1011.48</v>
      </c>
      <c r="AU45" s="6">
        <v>1041.44</v>
      </c>
      <c r="AV45" s="6">
        <v>1067.5999999999999</v>
      </c>
      <c r="AW45" s="6">
        <v>1081.4100000000001</v>
      </c>
      <c r="AX45" s="6">
        <v>1091.8699999999999</v>
      </c>
      <c r="AY45" s="6">
        <v>1132.4100000000001</v>
      </c>
      <c r="AZ45" s="6"/>
      <c r="BA45" s="6"/>
      <c r="BB45" s="6"/>
    </row>
    <row r="46" spans="1:54" x14ac:dyDescent="0.35">
      <c r="A46" s="5" t="s">
        <v>232</v>
      </c>
      <c r="B46" s="5" t="s">
        <v>52</v>
      </c>
      <c r="C46" s="5" t="s">
        <v>31</v>
      </c>
      <c r="D46" s="5">
        <v>266</v>
      </c>
      <c r="E46" s="5">
        <v>2400</v>
      </c>
      <c r="F46" s="5">
        <v>1.5</v>
      </c>
      <c r="G46" s="7">
        <v>1.1200000000000001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>
        <v>231.441</v>
      </c>
      <c r="U46" s="6">
        <v>242.10499999999999</v>
      </c>
      <c r="V46" s="6"/>
      <c r="W46" s="6">
        <v>264.06</v>
      </c>
      <c r="X46" s="6"/>
      <c r="Y46" s="6">
        <v>289.88</v>
      </c>
      <c r="Z46" s="6">
        <v>299.25700000000001</v>
      </c>
      <c r="AA46" s="6">
        <v>322.041</v>
      </c>
      <c r="AB46" s="6"/>
      <c r="AC46" s="6">
        <v>401.767</v>
      </c>
      <c r="AD46" s="6">
        <v>421.25200000000001</v>
      </c>
      <c r="AE46" s="6"/>
      <c r="AF46" s="6">
        <v>469.97199999999998</v>
      </c>
      <c r="AG46" s="6">
        <v>518.63300000000004</v>
      </c>
      <c r="AH46" s="6">
        <v>537.54899999999998</v>
      </c>
      <c r="AI46" s="6">
        <v>564.572</v>
      </c>
      <c r="AJ46" s="6">
        <v>574.94500000000005</v>
      </c>
      <c r="AK46" s="6">
        <v>594.96400000000006</v>
      </c>
      <c r="AL46" s="6">
        <v>628.495</v>
      </c>
      <c r="AM46" s="6"/>
      <c r="AN46" s="6"/>
      <c r="AO46" s="6"/>
      <c r="AP46" s="6"/>
      <c r="AQ46" s="6">
        <v>945.21299999999997</v>
      </c>
      <c r="AR46" s="6"/>
      <c r="AS46" s="6">
        <v>986.64</v>
      </c>
      <c r="AT46" s="6">
        <v>1025.67</v>
      </c>
      <c r="AU46" s="6"/>
      <c r="AV46" s="6">
        <v>1066.4100000000001</v>
      </c>
      <c r="AW46" s="6">
        <v>1081.17</v>
      </c>
      <c r="AX46" s="6">
        <v>1089.71</v>
      </c>
      <c r="AY46" s="6"/>
      <c r="AZ46" s="6"/>
      <c r="BA46" s="6"/>
      <c r="BB46" s="6"/>
    </row>
    <row r="47" spans="1:54" x14ac:dyDescent="0.35">
      <c r="A47" s="5" t="s">
        <v>196</v>
      </c>
      <c r="B47" s="5" t="s">
        <v>52</v>
      </c>
      <c r="C47" s="5" t="s">
        <v>31</v>
      </c>
      <c r="D47" s="5">
        <v>532</v>
      </c>
      <c r="E47" s="5">
        <v>1800</v>
      </c>
      <c r="F47" s="5">
        <v>0.5</v>
      </c>
      <c r="G47" s="7">
        <v>1.107</v>
      </c>
      <c r="H47" s="6">
        <v>85.635800000000003</v>
      </c>
      <c r="I47" s="6"/>
      <c r="J47" s="6">
        <v>107.22799999999999</v>
      </c>
      <c r="K47" s="6">
        <v>122.226</v>
      </c>
      <c r="L47" s="6">
        <v>129.80600000000001</v>
      </c>
      <c r="M47" s="6">
        <v>137.1</v>
      </c>
      <c r="N47" s="6">
        <v>157.56</v>
      </c>
      <c r="O47" s="6">
        <v>176.63200000000001</v>
      </c>
      <c r="P47" s="6">
        <v>181.51300000000001</v>
      </c>
      <c r="Q47" s="6"/>
      <c r="R47" s="6"/>
      <c r="S47" s="6"/>
      <c r="T47" s="6">
        <v>235.51900000000001</v>
      </c>
      <c r="U47" s="6">
        <v>246.83699999999999</v>
      </c>
      <c r="V47" s="6"/>
      <c r="W47" s="6">
        <v>267.90300000000002</v>
      </c>
      <c r="X47" s="6"/>
      <c r="Y47" s="6">
        <v>294.68900000000002</v>
      </c>
      <c r="Z47" s="6">
        <v>307.63400000000001</v>
      </c>
      <c r="AA47" s="6"/>
      <c r="AB47" s="6"/>
      <c r="AC47" s="6">
        <v>403.88400000000001</v>
      </c>
      <c r="AD47" s="6">
        <v>426.99900000000002</v>
      </c>
      <c r="AE47" s="6"/>
      <c r="AF47" s="6">
        <v>476.101</v>
      </c>
      <c r="AG47" s="6"/>
      <c r="AH47" s="6">
        <v>539.29600000000005</v>
      </c>
      <c r="AI47" s="6">
        <v>566.36900000000003</v>
      </c>
      <c r="AJ47" s="6">
        <v>576.95399999999995</v>
      </c>
      <c r="AK47" s="6">
        <v>597.70899999999995</v>
      </c>
      <c r="AL47" s="6">
        <v>631.71699999999998</v>
      </c>
      <c r="AM47" s="6">
        <v>816.26400000000001</v>
      </c>
      <c r="AN47" s="6"/>
      <c r="AO47" s="6"/>
      <c r="AP47" s="6"/>
      <c r="AQ47" s="6">
        <v>950.09299999999996</v>
      </c>
      <c r="AR47" s="6"/>
      <c r="AS47" s="6">
        <v>986.08299999999997</v>
      </c>
      <c r="AT47" s="6"/>
      <c r="AU47" s="6">
        <v>1041.99</v>
      </c>
      <c r="AV47" s="6">
        <v>1071.33</v>
      </c>
      <c r="AW47" s="6"/>
      <c r="AX47" s="6">
        <v>1090.33</v>
      </c>
      <c r="AY47" s="6">
        <v>1137.8499999999999</v>
      </c>
      <c r="AZ47" s="6"/>
      <c r="BA47" s="6">
        <v>1237.33</v>
      </c>
      <c r="BB47" s="6"/>
    </row>
    <row r="48" spans="1:54" x14ac:dyDescent="0.35">
      <c r="A48" s="5" t="s">
        <v>196</v>
      </c>
      <c r="B48" s="5" t="s">
        <v>52</v>
      </c>
      <c r="C48" s="5" t="s">
        <v>31</v>
      </c>
      <c r="D48" s="5">
        <v>532</v>
      </c>
      <c r="E48" s="5">
        <v>1800</v>
      </c>
      <c r="F48" s="5">
        <v>0.5</v>
      </c>
      <c r="G48" s="7">
        <v>1.107</v>
      </c>
      <c r="H48" s="6">
        <v>85.614599999999996</v>
      </c>
      <c r="I48" s="6"/>
      <c r="J48" s="6">
        <v>107.16800000000001</v>
      </c>
      <c r="K48" s="6">
        <v>122.40600000000001</v>
      </c>
      <c r="L48" s="6">
        <v>129.75399999999999</v>
      </c>
      <c r="M48" s="6">
        <v>135.88200000000001</v>
      </c>
      <c r="N48" s="6">
        <v>157.64099999999999</v>
      </c>
      <c r="O48" s="6">
        <v>177.17</v>
      </c>
      <c r="P48" s="6">
        <v>182.11199999999999</v>
      </c>
      <c r="Q48" s="6"/>
      <c r="R48" s="6">
        <v>190.309</v>
      </c>
      <c r="S48" s="6"/>
      <c r="T48" s="6">
        <v>235.61500000000001</v>
      </c>
      <c r="U48" s="6">
        <v>246.67400000000001</v>
      </c>
      <c r="V48" s="6"/>
      <c r="W48" s="6">
        <v>267.46300000000002</v>
      </c>
      <c r="X48" s="6"/>
      <c r="Y48" s="6">
        <v>293.92599999999999</v>
      </c>
      <c r="Z48" s="6">
        <v>306.57100000000003</v>
      </c>
      <c r="AA48" s="6"/>
      <c r="AB48" s="6"/>
      <c r="AC48" s="6">
        <v>403.971</v>
      </c>
      <c r="AD48" s="6">
        <v>426.85700000000003</v>
      </c>
      <c r="AE48" s="6"/>
      <c r="AF48" s="6">
        <v>476.19099999999997</v>
      </c>
      <c r="AG48" s="6"/>
      <c r="AH48" s="6">
        <v>539.21900000000005</v>
      </c>
      <c r="AI48" s="6">
        <v>566.42499999999995</v>
      </c>
      <c r="AJ48" s="6">
        <v>577.10199999999998</v>
      </c>
      <c r="AK48" s="6">
        <v>597.79999999999995</v>
      </c>
      <c r="AL48" s="6">
        <v>631.72199999999998</v>
      </c>
      <c r="AM48" s="6">
        <v>814.495</v>
      </c>
      <c r="AN48" s="6"/>
      <c r="AO48" s="6"/>
      <c r="AP48" s="6"/>
      <c r="AQ48" s="6">
        <v>950.43299999999999</v>
      </c>
      <c r="AR48" s="6"/>
      <c r="AS48" s="6">
        <v>986.11400000000003</v>
      </c>
      <c r="AT48" s="6"/>
      <c r="AU48" s="6">
        <v>1042.19</v>
      </c>
      <c r="AV48" s="6">
        <v>1071.08</v>
      </c>
      <c r="AW48" s="6"/>
      <c r="AX48" s="6">
        <v>1091.23</v>
      </c>
      <c r="AY48" s="6">
        <v>1136.78</v>
      </c>
      <c r="AZ48" s="6"/>
      <c r="BA48" s="6"/>
      <c r="BB48" s="6"/>
    </row>
    <row r="49" spans="1:54" x14ac:dyDescent="0.35">
      <c r="A49" s="5" t="s">
        <v>196</v>
      </c>
      <c r="B49" s="5" t="s">
        <v>52</v>
      </c>
      <c r="C49" s="5" t="s">
        <v>31</v>
      </c>
      <c r="D49" s="5">
        <v>266</v>
      </c>
      <c r="E49" s="5">
        <v>2400</v>
      </c>
      <c r="F49" s="5">
        <v>1.5</v>
      </c>
      <c r="G49" s="7">
        <v>1.107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>
        <v>234.87700000000001</v>
      </c>
      <c r="U49" s="6">
        <v>246.16</v>
      </c>
      <c r="V49" s="6"/>
      <c r="W49" s="6">
        <v>267.02999999999997</v>
      </c>
      <c r="X49" s="6"/>
      <c r="Y49" s="6">
        <v>293.42399999999998</v>
      </c>
      <c r="Z49" s="6">
        <v>305.31900000000002</v>
      </c>
      <c r="AA49" s="6">
        <v>320.79000000000002</v>
      </c>
      <c r="AB49" s="6"/>
      <c r="AC49" s="6">
        <v>403.38600000000002</v>
      </c>
      <c r="AD49" s="6">
        <v>426.41899999999998</v>
      </c>
      <c r="AE49" s="6"/>
      <c r="AF49" s="6">
        <v>475.97800000000001</v>
      </c>
      <c r="AG49" s="6">
        <v>521.71100000000001</v>
      </c>
      <c r="AH49" s="6">
        <v>539.05200000000002</v>
      </c>
      <c r="AI49" s="6">
        <v>566.16099999999994</v>
      </c>
      <c r="AJ49" s="6">
        <v>576.6</v>
      </c>
      <c r="AK49" s="6">
        <v>597.28300000000002</v>
      </c>
      <c r="AL49" s="6">
        <v>631.24699999999996</v>
      </c>
      <c r="AM49" s="6"/>
      <c r="AN49" s="6">
        <v>830.50599999999997</v>
      </c>
      <c r="AO49" s="6">
        <v>884.66800000000001</v>
      </c>
      <c r="AP49" s="6">
        <v>929.36199999999997</v>
      </c>
      <c r="AQ49" s="6"/>
      <c r="AR49" s="6"/>
      <c r="AS49" s="6">
        <v>985.95600000000002</v>
      </c>
      <c r="AT49" s="6"/>
      <c r="AU49" s="6">
        <v>1041.96</v>
      </c>
      <c r="AV49" s="6">
        <v>1070.8399999999999</v>
      </c>
      <c r="AW49" s="6"/>
      <c r="AX49" s="6">
        <v>1090.4100000000001</v>
      </c>
      <c r="AY49" s="6"/>
      <c r="AZ49" s="6"/>
      <c r="BA49" s="6"/>
      <c r="BB49" s="6"/>
    </row>
    <row r="50" spans="1:54" x14ac:dyDescent="0.35">
      <c r="A50" s="5" t="s">
        <v>290</v>
      </c>
      <c r="B50" s="5" t="s">
        <v>52</v>
      </c>
      <c r="C50" s="5" t="s">
        <v>31</v>
      </c>
      <c r="D50" s="5">
        <v>532</v>
      </c>
      <c r="E50" s="5">
        <v>1800</v>
      </c>
      <c r="F50" s="5">
        <v>0.5</v>
      </c>
      <c r="G50" s="7">
        <f>$G$35-($G$35-$G$39)*0.53</f>
        <v>1.1785099999999999</v>
      </c>
      <c r="H50" s="6">
        <v>88.960300000000004</v>
      </c>
      <c r="I50" s="6"/>
      <c r="J50" s="6"/>
      <c r="K50" s="6">
        <v>121.05200000000001</v>
      </c>
      <c r="L50" s="6">
        <v>131.517</v>
      </c>
      <c r="M50" s="6">
        <v>140.97</v>
      </c>
      <c r="N50" s="6">
        <v>152.80000000000001</v>
      </c>
      <c r="O50" s="6">
        <v>159.26499999999999</v>
      </c>
      <c r="P50" s="6">
        <v>176.905</v>
      </c>
      <c r="Q50" s="6"/>
      <c r="R50" s="6"/>
      <c r="S50" s="6"/>
      <c r="T50" s="6">
        <v>222.881</v>
      </c>
      <c r="U50" s="6">
        <v>232.45400000000001</v>
      </c>
      <c r="V50" s="6"/>
      <c r="W50" s="6"/>
      <c r="X50" s="6"/>
      <c r="Y50" s="6">
        <v>280.18900000000002</v>
      </c>
      <c r="Z50" s="6">
        <v>293.92099999999999</v>
      </c>
      <c r="AA50" s="6"/>
      <c r="AB50" s="6">
        <v>398.12799999999999</v>
      </c>
      <c r="AC50" s="6">
        <v>416.36599999999999</v>
      </c>
      <c r="AD50" s="6">
        <v>469.24900000000002</v>
      </c>
      <c r="AE50" s="6"/>
      <c r="AF50" s="6"/>
      <c r="AG50" s="6">
        <v>536.48299999999995</v>
      </c>
      <c r="AH50" s="6"/>
      <c r="AI50" s="6"/>
      <c r="AJ50" s="6">
        <v>571.91099999999994</v>
      </c>
      <c r="AK50" s="6">
        <v>590.94299999999998</v>
      </c>
      <c r="AL50" s="6"/>
      <c r="AM50" s="6">
        <v>622.03399999999999</v>
      </c>
      <c r="AN50" s="6"/>
      <c r="AO50" s="6"/>
      <c r="AP50" s="6"/>
      <c r="AQ50" s="6">
        <v>942.52700000000004</v>
      </c>
      <c r="AR50" s="6"/>
      <c r="AS50" s="6">
        <v>973.4</v>
      </c>
      <c r="AT50" s="6">
        <v>993.67899999999997</v>
      </c>
      <c r="AU50" s="6">
        <v>1028.51</v>
      </c>
      <c r="AV50" s="6">
        <v>1058.3</v>
      </c>
      <c r="AW50" s="6">
        <v>1070.3399999999999</v>
      </c>
      <c r="AX50" s="6">
        <v>1075.98</v>
      </c>
      <c r="AY50" s="6"/>
      <c r="AZ50" s="6"/>
      <c r="BA50" s="6"/>
      <c r="BB50" s="6"/>
    </row>
    <row r="51" spans="1:54" x14ac:dyDescent="0.35">
      <c r="A51" s="5" t="s">
        <v>289</v>
      </c>
      <c r="B51" s="5" t="s">
        <v>52</v>
      </c>
      <c r="C51" s="5" t="s">
        <v>31</v>
      </c>
      <c r="D51" s="5">
        <v>532</v>
      </c>
      <c r="E51" s="5">
        <v>1800</v>
      </c>
      <c r="F51" s="5">
        <v>0.5</v>
      </c>
      <c r="G51" s="7">
        <f>$G$33-($G$33-$G$35)*0.46</f>
        <v>1.2067999999999999</v>
      </c>
      <c r="H51" s="6">
        <v>89.039100000000005</v>
      </c>
      <c r="I51" s="6"/>
      <c r="J51" s="6">
        <v>100.866</v>
      </c>
      <c r="K51" s="6">
        <v>119.71</v>
      </c>
      <c r="L51" s="6">
        <v>130.56899999999999</v>
      </c>
      <c r="M51" s="6"/>
      <c r="N51" s="6">
        <v>153.81299999999999</v>
      </c>
      <c r="O51" s="6">
        <v>170.494</v>
      </c>
      <c r="P51" s="6">
        <v>179.45</v>
      </c>
      <c r="Q51" s="9"/>
      <c r="R51" s="6"/>
      <c r="S51" s="6"/>
      <c r="T51" s="6">
        <v>218.83199999999999</v>
      </c>
      <c r="U51" s="6">
        <v>226.12700000000001</v>
      </c>
      <c r="V51" s="6"/>
      <c r="W51" s="6">
        <v>256.89999999999998</v>
      </c>
      <c r="X51" s="6"/>
      <c r="Y51" s="6">
        <v>272.74099999999999</v>
      </c>
      <c r="Z51" s="6"/>
      <c r="AA51" s="6">
        <v>317.04700000000003</v>
      </c>
      <c r="AB51" s="6">
        <v>395.87700000000001</v>
      </c>
      <c r="AC51" s="6">
        <v>413.15199999999999</v>
      </c>
      <c r="AD51" s="6">
        <v>465.99700000000001</v>
      </c>
      <c r="AE51" s="6"/>
      <c r="AF51" s="6"/>
      <c r="AG51" s="6">
        <v>536.46500000000003</v>
      </c>
      <c r="AH51" s="6"/>
      <c r="AI51" s="6"/>
      <c r="AJ51" s="6">
        <v>570.6</v>
      </c>
      <c r="AK51" s="6">
        <v>588.97199999999998</v>
      </c>
      <c r="AL51" s="6"/>
      <c r="AM51" s="6">
        <v>618.822</v>
      </c>
      <c r="AN51" s="6"/>
      <c r="AO51" s="6"/>
      <c r="AP51" s="6"/>
      <c r="AQ51" s="6">
        <v>941.60699999999997</v>
      </c>
      <c r="AR51" s="6"/>
      <c r="AS51" s="6">
        <v>968.29600000000005</v>
      </c>
      <c r="AT51" s="6">
        <v>990.85199999999998</v>
      </c>
      <c r="AU51" s="6">
        <v>1025.04</v>
      </c>
      <c r="AV51" s="6">
        <v>1054.95</v>
      </c>
      <c r="AW51" s="6">
        <v>1066.27</v>
      </c>
      <c r="AX51" s="6">
        <v>1072.79</v>
      </c>
      <c r="AY51" s="6"/>
      <c r="AZ51" s="6"/>
      <c r="BA51" s="6"/>
      <c r="BB51" s="6"/>
    </row>
  </sheetData>
  <phoneticPr fontId="3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6DE6C-ED93-4E4F-BB11-786C886A9A19}">
  <dimension ref="A1:AP53"/>
  <sheetViews>
    <sheetView tabSelected="1" zoomScale="97" workbookViewId="0">
      <selection activeCell="H12" sqref="H12"/>
    </sheetView>
  </sheetViews>
  <sheetFormatPr defaultRowHeight="14.5" x14ac:dyDescent="0.35"/>
  <cols>
    <col min="1" max="1" width="21.26953125" bestFit="1" customWidth="1"/>
    <col min="2" max="2" width="13.90625" bestFit="1" customWidth="1"/>
    <col min="3" max="3" width="18.36328125" bestFit="1" customWidth="1"/>
    <col min="7" max="8" width="8.1796875" bestFit="1" customWidth="1"/>
    <col min="9" max="10" width="2.81640625" bestFit="1" customWidth="1"/>
    <col min="11" max="13" width="3.81640625" bestFit="1" customWidth="1"/>
    <col min="14" max="16" width="6.08984375" bestFit="1" customWidth="1"/>
    <col min="17" max="32" width="3.81640625" bestFit="1" customWidth="1"/>
    <col min="33" max="35" width="4.81640625" bestFit="1" customWidth="1"/>
    <col min="36" max="36" width="6.90625" bestFit="1" customWidth="1"/>
    <col min="37" max="39" width="8.26953125" bestFit="1" customWidth="1"/>
    <col min="40" max="42" width="4.81640625" bestFit="1" customWidth="1"/>
  </cols>
  <sheetData>
    <row r="1" spans="1:42" x14ac:dyDescent="0.35">
      <c r="A1" t="s">
        <v>95</v>
      </c>
      <c r="B1" t="s">
        <v>23</v>
      </c>
      <c r="C1" t="s">
        <v>200</v>
      </c>
      <c r="N1" t="s">
        <v>153</v>
      </c>
      <c r="O1" t="s">
        <v>153</v>
      </c>
      <c r="P1" t="s">
        <v>153</v>
      </c>
      <c r="Q1" t="s">
        <v>5</v>
      </c>
      <c r="R1" t="s">
        <v>5</v>
      </c>
      <c r="T1" t="s">
        <v>4</v>
      </c>
      <c r="V1" t="s">
        <v>4</v>
      </c>
      <c r="W1" t="s">
        <v>4</v>
      </c>
      <c r="AE1" t="s">
        <v>6</v>
      </c>
      <c r="AG1" t="s">
        <v>7</v>
      </c>
      <c r="AH1" t="s">
        <v>7</v>
      </c>
      <c r="AJ1" t="s">
        <v>243</v>
      </c>
      <c r="AK1" t="s">
        <v>244</v>
      </c>
      <c r="AL1" t="s">
        <v>244</v>
      </c>
      <c r="AM1" t="s">
        <v>244</v>
      </c>
    </row>
    <row r="2" spans="1:42" x14ac:dyDescent="0.35">
      <c r="A2" t="s">
        <v>95</v>
      </c>
      <c r="B2" t="s">
        <v>24</v>
      </c>
      <c r="C2" t="s">
        <v>291</v>
      </c>
      <c r="N2" t="s">
        <v>153</v>
      </c>
    </row>
    <row r="3" spans="1:42" x14ac:dyDescent="0.35">
      <c r="A3" s="4" t="s">
        <v>8</v>
      </c>
      <c r="B3" s="4" t="s">
        <v>25</v>
      </c>
      <c r="C3" s="4" t="s">
        <v>26</v>
      </c>
      <c r="D3" s="4" t="s">
        <v>27</v>
      </c>
      <c r="E3" s="4" t="s">
        <v>28</v>
      </c>
      <c r="F3" s="4" t="s">
        <v>292</v>
      </c>
      <c r="G3" s="4" t="s">
        <v>287</v>
      </c>
      <c r="H3" s="4" t="s">
        <v>288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2" x14ac:dyDescent="0.35">
      <c r="A4" s="5" t="s">
        <v>228</v>
      </c>
      <c r="B4" s="5" t="s">
        <v>52</v>
      </c>
      <c r="C4" s="5" t="s">
        <v>286</v>
      </c>
      <c r="D4" s="5"/>
      <c r="E4" s="5"/>
      <c r="F4" s="5"/>
      <c r="G4" s="7">
        <v>1.143</v>
      </c>
      <c r="H4" s="7">
        <v>1.196</v>
      </c>
      <c r="I4" s="5"/>
      <c r="J4" s="5"/>
      <c r="K4" s="5"/>
      <c r="L4" s="5"/>
      <c r="M4" s="5"/>
      <c r="N4" s="5">
        <v>229</v>
      </c>
      <c r="O4" s="5">
        <v>298</v>
      </c>
      <c r="P4" s="5">
        <v>375</v>
      </c>
      <c r="Q4" s="5"/>
      <c r="R4" s="5">
        <v>470</v>
      </c>
      <c r="S4" s="5"/>
      <c r="T4" s="5"/>
      <c r="U4" s="5"/>
      <c r="V4" s="5">
        <v>573</v>
      </c>
      <c r="W4" s="5">
        <v>625</v>
      </c>
      <c r="X4" s="5"/>
      <c r="Y4" s="5"/>
      <c r="Z4" s="5"/>
      <c r="AA4" s="5"/>
      <c r="AB4" s="5"/>
      <c r="AC4" s="5"/>
      <c r="AD4" s="5"/>
      <c r="AE4" s="5">
        <v>978</v>
      </c>
      <c r="AF4" s="5"/>
      <c r="AG4" s="5"/>
      <c r="AH4" s="5">
        <v>1086</v>
      </c>
      <c r="AI4" s="5"/>
      <c r="AJ4" s="5"/>
      <c r="AK4" s="5"/>
      <c r="AL4" s="5"/>
      <c r="AM4" s="5"/>
      <c r="AN4" s="5"/>
      <c r="AO4" s="5"/>
      <c r="AP4" s="5"/>
    </row>
    <row r="5" spans="1:42" x14ac:dyDescent="0.35">
      <c r="A5" s="5" t="s">
        <v>230</v>
      </c>
      <c r="B5" s="5" t="s">
        <v>52</v>
      </c>
      <c r="C5" s="5" t="s">
        <v>286</v>
      </c>
      <c r="D5" s="5"/>
      <c r="E5" s="5"/>
      <c r="F5" s="5"/>
      <c r="G5" s="5">
        <v>1.109</v>
      </c>
      <c r="H5" s="5">
        <v>1.163</v>
      </c>
      <c r="I5" s="5"/>
      <c r="J5" s="5"/>
      <c r="K5" s="5"/>
      <c r="L5" s="5"/>
      <c r="M5" s="5"/>
      <c r="N5" s="5">
        <v>236</v>
      </c>
      <c r="O5" s="5"/>
      <c r="P5" s="5"/>
      <c r="Q5" s="5"/>
      <c r="R5" s="5">
        <v>470</v>
      </c>
      <c r="S5" s="5"/>
      <c r="T5" s="5"/>
      <c r="U5" s="5"/>
      <c r="V5" s="5">
        <v>579</v>
      </c>
      <c r="W5" s="5">
        <v>625</v>
      </c>
      <c r="X5" s="5"/>
      <c r="Y5" s="5"/>
      <c r="Z5" s="5"/>
      <c r="AA5" s="5"/>
      <c r="AB5" s="5"/>
      <c r="AC5" s="5"/>
      <c r="AD5" s="5"/>
      <c r="AE5" s="5">
        <v>983</v>
      </c>
      <c r="AF5" s="5"/>
      <c r="AG5" s="5"/>
      <c r="AH5" s="5">
        <v>1094</v>
      </c>
      <c r="AI5" s="5"/>
      <c r="AJ5" s="5"/>
      <c r="AK5" s="5"/>
      <c r="AL5" s="5"/>
      <c r="AM5" s="5"/>
      <c r="AN5" s="5"/>
      <c r="AO5" s="5"/>
      <c r="AP5" s="5"/>
    </row>
    <row r="6" spans="1:42" x14ac:dyDescent="0.35">
      <c r="A6" s="5" t="s">
        <v>246</v>
      </c>
      <c r="B6" s="5" t="s">
        <v>52</v>
      </c>
      <c r="C6" s="5" t="s">
        <v>247</v>
      </c>
      <c r="D6" s="5">
        <v>532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>
        <v>470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>
        <v>983</v>
      </c>
      <c r="AF6" s="5"/>
      <c r="AG6" s="5"/>
      <c r="AH6" s="5">
        <v>1113</v>
      </c>
      <c r="AI6" s="5"/>
      <c r="AJ6" s="5">
        <v>2854</v>
      </c>
      <c r="AK6" s="5">
        <v>2968</v>
      </c>
      <c r="AL6" s="5">
        <v>3068</v>
      </c>
      <c r="AM6" s="5"/>
      <c r="AN6" s="5"/>
      <c r="AO6" s="5"/>
      <c r="AP6" s="5"/>
    </row>
    <row r="7" spans="1:42" x14ac:dyDescent="0.35">
      <c r="A7" s="5" t="s">
        <v>245</v>
      </c>
      <c r="B7" s="5" t="s">
        <v>52</v>
      </c>
      <c r="C7" s="5" t="s">
        <v>200</v>
      </c>
      <c r="D7" s="5">
        <v>532</v>
      </c>
      <c r="E7" s="5">
        <v>1800</v>
      </c>
      <c r="F7" s="5"/>
      <c r="G7" s="5">
        <v>1.0529999999999999</v>
      </c>
      <c r="H7" s="10">
        <v>1.107</v>
      </c>
      <c r="I7" s="5"/>
      <c r="J7" s="5"/>
      <c r="K7" s="5"/>
      <c r="L7" s="5"/>
      <c r="M7" s="5"/>
      <c r="N7" s="5"/>
      <c r="O7" s="5"/>
      <c r="P7" s="5"/>
      <c r="Q7" s="5">
        <v>429</v>
      </c>
      <c r="R7" s="5">
        <v>471</v>
      </c>
      <c r="S7" s="5"/>
      <c r="T7" s="5">
        <v>538</v>
      </c>
      <c r="U7" s="5"/>
      <c r="V7" s="5">
        <v>576</v>
      </c>
      <c r="W7" s="5">
        <v>620</v>
      </c>
      <c r="X7" s="5"/>
      <c r="Y7" s="5"/>
      <c r="Z7" s="5"/>
      <c r="AA7" s="5"/>
      <c r="AB7" s="5"/>
      <c r="AC7" s="5"/>
      <c r="AD7" s="5">
        <v>985</v>
      </c>
      <c r="AE7" s="5">
        <v>994</v>
      </c>
      <c r="AF7" s="5"/>
      <c r="AG7" s="5"/>
      <c r="AH7" s="5">
        <v>1106</v>
      </c>
      <c r="AI7" s="5"/>
      <c r="AJ7" s="5"/>
      <c r="AK7" s="5">
        <v>3330</v>
      </c>
      <c r="AL7" s="5">
        <v>3475</v>
      </c>
      <c r="AM7" s="5">
        <v>3540</v>
      </c>
      <c r="AN7" s="5"/>
      <c r="AO7" s="5"/>
      <c r="AP7" s="5"/>
    </row>
    <row r="8" spans="1:42" x14ac:dyDescent="0.35">
      <c r="A8" s="5" t="s">
        <v>248</v>
      </c>
      <c r="B8" s="5" t="s">
        <v>52</v>
      </c>
      <c r="C8" s="5" t="s">
        <v>31</v>
      </c>
      <c r="D8" s="5">
        <v>532</v>
      </c>
      <c r="E8" s="5">
        <v>600</v>
      </c>
      <c r="F8" s="5">
        <v>2</v>
      </c>
      <c r="G8" s="7">
        <v>1.1599999999999999</v>
      </c>
      <c r="H8" s="7">
        <v>1.216</v>
      </c>
      <c r="I8" s="6">
        <v>61.829300000000003</v>
      </c>
      <c r="J8" s="6">
        <v>86.480599999999995</v>
      </c>
      <c r="K8" s="6">
        <v>116.407</v>
      </c>
      <c r="L8" s="6"/>
      <c r="M8" s="6"/>
      <c r="N8" s="6">
        <v>228.52500000000001</v>
      </c>
      <c r="O8" s="6"/>
      <c r="P8" s="6">
        <v>373.42500000000001</v>
      </c>
      <c r="Q8" s="6">
        <v>410.26799999999997</v>
      </c>
      <c r="R8" s="6">
        <v>466.84300000000002</v>
      </c>
      <c r="S8" s="6">
        <v>497.60199999999998</v>
      </c>
      <c r="T8" s="6">
        <v>543.88199999999995</v>
      </c>
      <c r="U8" s="6"/>
      <c r="V8" s="6">
        <v>571.83000000000004</v>
      </c>
      <c r="W8" s="6">
        <v>623.00300000000004</v>
      </c>
      <c r="X8" s="6">
        <v>889.19600000000003</v>
      </c>
      <c r="Y8" s="5"/>
      <c r="Z8" s="5"/>
      <c r="AA8" s="5"/>
      <c r="AB8" s="5"/>
      <c r="AC8" s="6">
        <v>954.08100000000002</v>
      </c>
      <c r="AD8" s="6">
        <v>970.10599999999999</v>
      </c>
      <c r="AE8" s="6">
        <v>973.41899999999998</v>
      </c>
      <c r="AF8" s="6"/>
      <c r="AG8" s="6">
        <v>1030.43</v>
      </c>
      <c r="AH8" s="6">
        <v>1082.04</v>
      </c>
      <c r="AI8" s="6">
        <v>2888.42</v>
      </c>
      <c r="AJ8" s="5"/>
      <c r="AK8" s="6">
        <v>3278.56</v>
      </c>
      <c r="AL8" s="6">
        <v>3455.62</v>
      </c>
      <c r="AM8" s="6">
        <v>3573.53</v>
      </c>
      <c r="AN8" s="5"/>
      <c r="AO8" s="5"/>
      <c r="AP8" s="5"/>
    </row>
    <row r="9" spans="1:42" x14ac:dyDescent="0.35">
      <c r="A9" s="5" t="s">
        <v>249</v>
      </c>
      <c r="B9" s="5" t="s">
        <v>52</v>
      </c>
      <c r="C9" s="5" t="s">
        <v>31</v>
      </c>
      <c r="D9" s="5">
        <v>532</v>
      </c>
      <c r="E9" s="5">
        <v>600</v>
      </c>
      <c r="F9" s="5">
        <v>2</v>
      </c>
      <c r="G9" s="7">
        <v>1.143</v>
      </c>
      <c r="H9" s="7">
        <v>1.196</v>
      </c>
      <c r="I9" s="6">
        <v>62.148400000000002</v>
      </c>
      <c r="J9" s="6">
        <v>87.189800000000005</v>
      </c>
      <c r="K9" s="6">
        <v>113.895</v>
      </c>
      <c r="L9" s="6"/>
      <c r="M9" s="6"/>
      <c r="N9" s="6">
        <v>228.06100000000001</v>
      </c>
      <c r="O9" s="6"/>
      <c r="P9" s="6">
        <v>373.92099999999999</v>
      </c>
      <c r="Q9" s="6">
        <v>413</v>
      </c>
      <c r="R9" s="6">
        <v>467.22199999999998</v>
      </c>
      <c r="S9" s="6">
        <v>498.48700000000002</v>
      </c>
      <c r="T9" s="6">
        <v>541.46799999999996</v>
      </c>
      <c r="U9" s="6"/>
      <c r="V9" s="6">
        <v>572.87300000000005</v>
      </c>
      <c r="W9" s="6">
        <v>623.61300000000006</v>
      </c>
      <c r="X9" s="5"/>
      <c r="Y9" s="5"/>
      <c r="Z9" s="6">
        <v>892.49800000000005</v>
      </c>
      <c r="AA9" s="5"/>
      <c r="AB9" s="5"/>
      <c r="AC9" s="6">
        <v>950.08900000000006</v>
      </c>
      <c r="AD9" s="6">
        <v>971.05899999999997</v>
      </c>
      <c r="AE9" s="6">
        <v>976.37599999999998</v>
      </c>
      <c r="AF9" s="6"/>
      <c r="AG9" s="6">
        <v>1032.56</v>
      </c>
      <c r="AH9" s="6">
        <v>1084.3599999999999</v>
      </c>
      <c r="AI9" s="6">
        <v>2915.5</v>
      </c>
      <c r="AJ9" s="5"/>
      <c r="AK9" s="6">
        <v>3279.51</v>
      </c>
      <c r="AL9" s="6">
        <v>3457.13</v>
      </c>
      <c r="AM9" s="6">
        <v>3572.65</v>
      </c>
      <c r="AN9" s="5"/>
      <c r="AO9" s="5"/>
      <c r="AP9" s="5"/>
    </row>
    <row r="10" spans="1:42" x14ac:dyDescent="0.35">
      <c r="A10" s="5" t="s">
        <v>250</v>
      </c>
      <c r="B10" s="5" t="s">
        <v>52</v>
      </c>
      <c r="C10" s="5" t="s">
        <v>31</v>
      </c>
      <c r="D10" s="5">
        <v>532</v>
      </c>
      <c r="E10" s="5">
        <v>600</v>
      </c>
      <c r="F10" s="5">
        <v>2</v>
      </c>
      <c r="G10" s="5">
        <v>1.1259999999999999</v>
      </c>
      <c r="H10" s="7">
        <v>1.179</v>
      </c>
      <c r="I10" s="6">
        <v>63.013399999999997</v>
      </c>
      <c r="J10" s="6">
        <v>87.044600000000003</v>
      </c>
      <c r="K10" s="6">
        <v>114.01600000000001</v>
      </c>
      <c r="L10" s="6"/>
      <c r="M10" s="6"/>
      <c r="N10" s="6">
        <v>232.94300000000001</v>
      </c>
      <c r="O10" s="6"/>
      <c r="P10" s="6">
        <v>373.88600000000002</v>
      </c>
      <c r="Q10" s="6">
        <v>414.95499999999998</v>
      </c>
      <c r="R10" s="6">
        <v>467.13499999999999</v>
      </c>
      <c r="S10" s="6">
        <v>497.35599999999999</v>
      </c>
      <c r="T10" s="6">
        <v>543.50400000000002</v>
      </c>
      <c r="U10" s="6"/>
      <c r="V10" s="6">
        <v>574.053</v>
      </c>
      <c r="W10" s="6">
        <v>625.125</v>
      </c>
      <c r="X10" s="5"/>
      <c r="Y10" s="5"/>
      <c r="Z10" s="6">
        <v>893.59100000000001</v>
      </c>
      <c r="AA10" s="5"/>
      <c r="AB10" s="5"/>
      <c r="AC10" s="6">
        <v>952.3</v>
      </c>
      <c r="AD10" s="6">
        <v>974.5</v>
      </c>
      <c r="AE10" s="6">
        <v>979.20600000000002</v>
      </c>
      <c r="AF10" s="6"/>
      <c r="AG10" s="6"/>
      <c r="AH10" s="6">
        <v>1088.23</v>
      </c>
      <c r="AI10" s="6">
        <v>2908.76</v>
      </c>
      <c r="AJ10" s="5"/>
      <c r="AK10" s="6">
        <v>3278.6</v>
      </c>
      <c r="AL10" s="6">
        <v>3460.84</v>
      </c>
      <c r="AM10" s="6">
        <v>3574.16</v>
      </c>
      <c r="AN10" s="5"/>
      <c r="AO10" s="5"/>
      <c r="AP10" s="5"/>
    </row>
    <row r="11" spans="1:42" x14ac:dyDescent="0.35">
      <c r="A11" s="5" t="s">
        <v>251</v>
      </c>
      <c r="B11" s="5" t="s">
        <v>52</v>
      </c>
      <c r="C11" s="5" t="s">
        <v>31</v>
      </c>
      <c r="D11" s="5">
        <v>532</v>
      </c>
      <c r="E11" s="5">
        <v>600</v>
      </c>
      <c r="F11" s="5">
        <v>2</v>
      </c>
      <c r="G11" s="5">
        <v>1.109</v>
      </c>
      <c r="H11" s="7">
        <v>1.163</v>
      </c>
      <c r="I11" s="6">
        <v>62.331000000000003</v>
      </c>
      <c r="J11" s="6">
        <v>88.084999999999994</v>
      </c>
      <c r="K11" s="6">
        <v>113.76900000000001</v>
      </c>
      <c r="L11" s="6"/>
      <c r="M11" s="6">
        <v>168.28700000000001</v>
      </c>
      <c r="N11" s="6">
        <v>232.61099999999999</v>
      </c>
      <c r="O11" s="5"/>
      <c r="P11" s="6">
        <v>373.49299999999999</v>
      </c>
      <c r="Q11" s="6">
        <v>416.70400000000001</v>
      </c>
      <c r="R11" s="6">
        <v>468.82400000000001</v>
      </c>
      <c r="S11" s="6">
        <v>500.48599999999999</v>
      </c>
      <c r="T11" s="6">
        <v>543.00099999999998</v>
      </c>
      <c r="U11" s="6"/>
      <c r="V11" s="6">
        <v>577.97900000000004</v>
      </c>
      <c r="W11" s="6">
        <v>627.63199999999995</v>
      </c>
      <c r="X11" s="5"/>
      <c r="Y11" s="5"/>
      <c r="Z11" s="6">
        <v>806.846</v>
      </c>
      <c r="AA11" s="6">
        <v>898.15</v>
      </c>
      <c r="AB11" s="6"/>
      <c r="AC11" s="6">
        <v>954.85</v>
      </c>
      <c r="AD11" s="6">
        <v>977.4</v>
      </c>
      <c r="AE11" s="6">
        <v>980.91</v>
      </c>
      <c r="AF11" s="6"/>
      <c r="AG11" s="6">
        <v>1041.3499999999999</v>
      </c>
      <c r="AH11" s="6">
        <v>1092.24</v>
      </c>
      <c r="AI11" s="6">
        <v>2908.02</v>
      </c>
      <c r="AJ11" s="5"/>
      <c r="AK11" s="6">
        <v>3278.6</v>
      </c>
      <c r="AL11" s="6">
        <v>3465.84</v>
      </c>
      <c r="AM11" s="6">
        <v>3574.16</v>
      </c>
      <c r="AN11" s="6">
        <v>3708.51</v>
      </c>
      <c r="AO11" s="6">
        <v>3748.97</v>
      </c>
      <c r="AP11" s="6">
        <v>3892.55</v>
      </c>
    </row>
    <row r="12" spans="1:42" x14ac:dyDescent="0.35">
      <c r="A12" s="5" t="s">
        <v>251</v>
      </c>
      <c r="B12" s="5" t="s">
        <v>52</v>
      </c>
      <c r="C12" s="5" t="s">
        <v>31</v>
      </c>
      <c r="D12" s="5">
        <v>532</v>
      </c>
      <c r="E12" s="5">
        <v>600</v>
      </c>
      <c r="F12" s="5">
        <v>2</v>
      </c>
      <c r="G12" s="5">
        <v>1.109</v>
      </c>
      <c r="H12" s="7">
        <v>1.163</v>
      </c>
      <c r="I12" s="6">
        <v>62.457700000000003</v>
      </c>
      <c r="J12" s="6">
        <v>87.8566</v>
      </c>
      <c r="K12" s="6">
        <v>112.88500000000001</v>
      </c>
      <c r="L12" s="6"/>
      <c r="M12" s="6">
        <v>166.95500000000001</v>
      </c>
      <c r="N12" s="6">
        <v>233.089</v>
      </c>
      <c r="O12" s="5"/>
      <c r="P12" s="6">
        <v>373.85599999999999</v>
      </c>
      <c r="Q12" s="6">
        <v>415.90699999999998</v>
      </c>
      <c r="R12" s="6">
        <v>468.69900000000001</v>
      </c>
      <c r="S12" s="6">
        <v>498.37400000000002</v>
      </c>
      <c r="T12" s="6">
        <v>542.149</v>
      </c>
      <c r="U12" s="6"/>
      <c r="V12" s="6">
        <v>577.32000000000005</v>
      </c>
      <c r="W12" s="6">
        <v>627.24599999999998</v>
      </c>
      <c r="X12" s="5"/>
      <c r="Y12" s="5"/>
      <c r="Z12" s="6">
        <v>817.024</v>
      </c>
      <c r="AA12" s="6">
        <v>893.88599999999997</v>
      </c>
      <c r="AB12" s="6"/>
      <c r="AC12" s="6">
        <v>953.07</v>
      </c>
      <c r="AD12" s="6">
        <v>976.64</v>
      </c>
      <c r="AE12" s="6">
        <v>980.57</v>
      </c>
      <c r="AF12" s="6"/>
      <c r="AG12" s="6">
        <v>1081.94</v>
      </c>
      <c r="AH12" s="6">
        <v>1091.3900000000001</v>
      </c>
      <c r="AI12" s="6">
        <v>2915.73</v>
      </c>
      <c r="AJ12" s="5"/>
      <c r="AK12" s="6">
        <v>3278.6</v>
      </c>
      <c r="AL12" s="6">
        <v>3465.84</v>
      </c>
      <c r="AM12" s="6">
        <v>3574.16</v>
      </c>
      <c r="AN12" s="6">
        <v>3703.13</v>
      </c>
      <c r="AO12" s="6">
        <v>3752.51</v>
      </c>
      <c r="AP12" s="6">
        <v>3887.3</v>
      </c>
    </row>
    <row r="13" spans="1:42" x14ac:dyDescent="0.35">
      <c r="A13" s="5" t="s">
        <v>252</v>
      </c>
      <c r="B13" s="5" t="s">
        <v>52</v>
      </c>
      <c r="C13" s="5" t="s">
        <v>31</v>
      </c>
      <c r="D13" s="5">
        <v>532</v>
      </c>
      <c r="E13" s="5">
        <v>600</v>
      </c>
      <c r="F13" s="5">
        <v>2</v>
      </c>
      <c r="G13" s="5">
        <v>1.079</v>
      </c>
      <c r="H13" s="7">
        <v>1.1319999999999999</v>
      </c>
      <c r="I13" s="6">
        <v>62.710799999999999</v>
      </c>
      <c r="J13" s="6">
        <v>89.337999999999994</v>
      </c>
      <c r="K13" s="6">
        <v>111.101</v>
      </c>
      <c r="L13" s="6"/>
      <c r="M13" s="6">
        <v>171.214</v>
      </c>
      <c r="N13" s="6">
        <v>236.84200000000001</v>
      </c>
      <c r="O13" s="5"/>
      <c r="P13" s="6">
        <v>375.19900000000001</v>
      </c>
      <c r="Q13" s="6">
        <v>420.20299999999997</v>
      </c>
      <c r="R13" s="6">
        <v>468.06200000000001</v>
      </c>
      <c r="S13" s="6">
        <v>497.57600000000002</v>
      </c>
      <c r="T13" s="6">
        <v>544.36400000000003</v>
      </c>
      <c r="U13" s="6"/>
      <c r="V13" s="6">
        <v>580.27099999999996</v>
      </c>
      <c r="W13" s="6">
        <v>628.86099999999999</v>
      </c>
      <c r="X13" s="5"/>
      <c r="Y13" s="6">
        <v>702.48199999999997</v>
      </c>
      <c r="Z13" s="6">
        <v>819.48299999999995</v>
      </c>
      <c r="AA13" s="5"/>
      <c r="AB13" s="5"/>
      <c r="AC13" s="6">
        <v>950.80100000000004</v>
      </c>
      <c r="AD13" s="6">
        <v>976.41800000000001</v>
      </c>
      <c r="AE13" s="6">
        <v>985.23900000000003</v>
      </c>
      <c r="AF13" s="6"/>
      <c r="AG13" s="6">
        <v>1043.74</v>
      </c>
      <c r="AH13" s="5"/>
      <c r="AI13" s="6">
        <v>1095.73</v>
      </c>
      <c r="AJ13" s="5"/>
      <c r="AK13" s="6">
        <v>3278.6</v>
      </c>
      <c r="AL13" s="6">
        <v>3465.84</v>
      </c>
      <c r="AM13" s="6">
        <v>3574.16</v>
      </c>
      <c r="AN13" s="6">
        <v>3681.55</v>
      </c>
      <c r="AO13" s="5"/>
      <c r="AP13" s="5"/>
    </row>
    <row r="14" spans="1:42" x14ac:dyDescent="0.35">
      <c r="A14" s="5" t="s">
        <v>253</v>
      </c>
      <c r="B14" s="5" t="s">
        <v>52</v>
      </c>
      <c r="C14" s="5" t="s">
        <v>31</v>
      </c>
      <c r="D14" s="5">
        <v>532</v>
      </c>
      <c r="E14" s="5">
        <v>600</v>
      </c>
      <c r="F14" s="5">
        <v>2</v>
      </c>
      <c r="G14" s="5">
        <v>1.0660000000000001</v>
      </c>
      <c r="H14" s="7">
        <v>1.1200000000000001</v>
      </c>
      <c r="I14" s="6">
        <v>63.1068</v>
      </c>
      <c r="J14" s="6">
        <v>90.306299999999993</v>
      </c>
      <c r="K14" s="6">
        <v>111.376</v>
      </c>
      <c r="L14" s="6">
        <v>138.18899999999999</v>
      </c>
      <c r="M14" s="6"/>
      <c r="N14" s="6">
        <v>239.38800000000001</v>
      </c>
      <c r="O14" s="5"/>
      <c r="P14" s="6">
        <v>375.43900000000002</v>
      </c>
      <c r="Q14" s="6">
        <v>423.75799999999998</v>
      </c>
      <c r="R14" s="6">
        <v>467.29500000000002</v>
      </c>
      <c r="S14" s="6">
        <v>504.27800000000002</v>
      </c>
      <c r="T14" s="6">
        <v>544.47500000000002</v>
      </c>
      <c r="U14" s="6">
        <v>568.52499999999998</v>
      </c>
      <c r="V14" s="6">
        <v>582.02700000000004</v>
      </c>
      <c r="W14" s="6">
        <v>636.322</v>
      </c>
      <c r="X14" s="6">
        <v>683.096</v>
      </c>
      <c r="Y14" s="6">
        <v>703.50199999999995</v>
      </c>
      <c r="Z14" s="6">
        <v>764.74800000000005</v>
      </c>
      <c r="AA14" s="6">
        <v>867.13400000000001</v>
      </c>
      <c r="AB14" s="6"/>
      <c r="AC14" s="6">
        <v>975.3</v>
      </c>
      <c r="AD14" s="6">
        <v>987.75</v>
      </c>
      <c r="AE14" s="6">
        <v>991.63199999999995</v>
      </c>
      <c r="AF14" s="6"/>
      <c r="AG14" s="6">
        <v>1039.76</v>
      </c>
      <c r="AH14" s="5"/>
      <c r="AI14" s="6">
        <v>1106.21</v>
      </c>
      <c r="AJ14" s="5"/>
      <c r="AK14" s="6">
        <v>3320.84</v>
      </c>
      <c r="AL14" s="6">
        <v>3484.65</v>
      </c>
      <c r="AM14" s="6">
        <v>3587.06</v>
      </c>
      <c r="AN14" s="6">
        <v>3673.28</v>
      </c>
      <c r="AO14" s="5"/>
      <c r="AP14" s="5"/>
    </row>
    <row r="15" spans="1:42" x14ac:dyDescent="0.35">
      <c r="A15" s="5" t="s">
        <v>254</v>
      </c>
      <c r="B15" s="5" t="s">
        <v>52</v>
      </c>
      <c r="C15" s="5" t="s">
        <v>31</v>
      </c>
      <c r="D15" s="5">
        <v>532</v>
      </c>
      <c r="E15" s="5">
        <v>600</v>
      </c>
      <c r="F15" s="5">
        <v>2</v>
      </c>
      <c r="G15" s="5">
        <v>1.0529999999999999</v>
      </c>
      <c r="H15" s="7">
        <v>1.107</v>
      </c>
      <c r="I15" s="6">
        <v>62.940899999999999</v>
      </c>
      <c r="J15" s="6">
        <v>90.675600000000003</v>
      </c>
      <c r="K15" s="6">
        <v>108.78</v>
      </c>
      <c r="L15" s="6"/>
      <c r="M15" s="6">
        <v>178.18799999999999</v>
      </c>
      <c r="N15" s="6">
        <v>235.71700000000001</v>
      </c>
      <c r="O15" s="5"/>
      <c r="P15" s="6">
        <v>373.46</v>
      </c>
      <c r="Q15" s="6">
        <v>457.71899999999999</v>
      </c>
      <c r="R15" s="6">
        <v>470.39400000000001</v>
      </c>
      <c r="S15" s="5"/>
      <c r="T15" s="6">
        <v>544.50699999999995</v>
      </c>
      <c r="U15" s="6"/>
      <c r="V15" s="6">
        <v>583.58100000000002</v>
      </c>
      <c r="W15" s="6">
        <v>631.86500000000001</v>
      </c>
      <c r="X15" s="5"/>
      <c r="Y15" s="6">
        <v>710.11099999999999</v>
      </c>
      <c r="Z15" s="6">
        <v>819.31500000000005</v>
      </c>
      <c r="AA15" s="5"/>
      <c r="AB15" s="6">
        <v>903.26199999999994</v>
      </c>
      <c r="AC15" s="6">
        <v>971.02</v>
      </c>
      <c r="AD15" s="6">
        <v>986.8</v>
      </c>
      <c r="AE15" s="6">
        <v>991.91800000000001</v>
      </c>
      <c r="AF15" s="6"/>
      <c r="AG15" s="6">
        <v>1056.04</v>
      </c>
      <c r="AH15" s="5"/>
      <c r="AI15" s="6">
        <v>1102.42</v>
      </c>
      <c r="AJ15" s="6">
        <v>2867.48</v>
      </c>
      <c r="AK15" s="6">
        <v>3278.6</v>
      </c>
      <c r="AL15" s="6">
        <v>3460.84</v>
      </c>
      <c r="AM15" s="6">
        <v>3570.06</v>
      </c>
      <c r="AN15" s="5"/>
      <c r="AO15" s="6">
        <v>3764.19</v>
      </c>
      <c r="AP15" s="5"/>
    </row>
    <row r="16" spans="1:42" x14ac:dyDescent="0.35">
      <c r="A16" s="5" t="s">
        <v>248</v>
      </c>
      <c r="B16" s="5" t="s">
        <v>52</v>
      </c>
      <c r="C16" s="5" t="s">
        <v>31</v>
      </c>
      <c r="D16" s="5">
        <v>532</v>
      </c>
      <c r="E16" s="5">
        <v>1800</v>
      </c>
      <c r="F16" s="5">
        <v>0.5</v>
      </c>
      <c r="G16" s="7">
        <v>1.1599999999999999</v>
      </c>
      <c r="H16" s="7">
        <v>1.216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6">
        <v>897.08799999999997</v>
      </c>
      <c r="AC16" s="6">
        <v>964.29300000000001</v>
      </c>
      <c r="AD16" s="6">
        <v>971.35500000000002</v>
      </c>
      <c r="AE16" s="6">
        <v>973.88199999999995</v>
      </c>
      <c r="AF16" s="6">
        <v>998.32500000000005</v>
      </c>
      <c r="AG16" s="6">
        <v>1030.18</v>
      </c>
      <c r="AH16" s="6">
        <v>1082.28</v>
      </c>
      <c r="AI16" s="5"/>
      <c r="AJ16" s="5"/>
      <c r="AK16" s="5"/>
      <c r="AL16" s="5"/>
      <c r="AM16" s="5"/>
      <c r="AN16" s="5"/>
      <c r="AO16" s="5"/>
      <c r="AP16" s="5"/>
    </row>
    <row r="17" spans="1:42" x14ac:dyDescent="0.35">
      <c r="A17" s="5" t="s">
        <v>248</v>
      </c>
      <c r="B17" s="5" t="s">
        <v>52</v>
      </c>
      <c r="C17" s="5" t="s">
        <v>31</v>
      </c>
      <c r="D17" s="5">
        <v>266</v>
      </c>
      <c r="E17" s="5">
        <v>2400</v>
      </c>
      <c r="F17" s="5">
        <v>1.5</v>
      </c>
      <c r="G17" s="7">
        <v>1.1599999999999999</v>
      </c>
      <c r="H17" s="7">
        <v>1.216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>
        <v>893.59199999999998</v>
      </c>
      <c r="AC17" s="6">
        <v>953.91399999999999</v>
      </c>
      <c r="AD17" s="6">
        <v>970.39</v>
      </c>
      <c r="AE17" s="6">
        <v>974.09900000000005</v>
      </c>
      <c r="AF17" s="5"/>
      <c r="AG17" s="6">
        <v>1031.44</v>
      </c>
      <c r="AH17" s="6">
        <v>1082.69</v>
      </c>
      <c r="AI17" s="5"/>
      <c r="AJ17" s="5"/>
      <c r="AK17" s="5"/>
      <c r="AL17" s="5"/>
      <c r="AM17" s="5"/>
      <c r="AN17" s="5"/>
      <c r="AO17" s="5"/>
      <c r="AP17" s="5"/>
    </row>
    <row r="18" spans="1:42" x14ac:dyDescent="0.35">
      <c r="A18" s="5" t="s">
        <v>249</v>
      </c>
      <c r="B18" s="5" t="s">
        <v>52</v>
      </c>
      <c r="C18" s="5" t="s">
        <v>31</v>
      </c>
      <c r="D18" s="5">
        <v>532</v>
      </c>
      <c r="E18" s="5">
        <v>1800</v>
      </c>
      <c r="F18" s="5">
        <v>0.5</v>
      </c>
      <c r="G18" s="7">
        <v>1.143</v>
      </c>
      <c r="H18" s="7">
        <v>1.196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6">
        <v>897.79499999999996</v>
      </c>
      <c r="AC18" s="6">
        <v>962.02</v>
      </c>
      <c r="AD18" s="6">
        <v>974.47799999999995</v>
      </c>
      <c r="AE18" s="6">
        <v>977.29200000000003</v>
      </c>
      <c r="AF18" s="6">
        <v>982.34699999999998</v>
      </c>
      <c r="AG18" s="5"/>
      <c r="AH18" s="6">
        <v>1084.5999999999999</v>
      </c>
      <c r="AI18" s="5"/>
      <c r="AJ18" s="5"/>
      <c r="AK18" s="5"/>
      <c r="AL18" s="5"/>
      <c r="AM18" s="5"/>
      <c r="AN18" s="5"/>
      <c r="AO18" s="5"/>
      <c r="AP18" s="5"/>
    </row>
    <row r="19" spans="1:42" x14ac:dyDescent="0.35">
      <c r="A19" s="5" t="s">
        <v>249</v>
      </c>
      <c r="B19" s="5" t="s">
        <v>52</v>
      </c>
      <c r="C19" s="5" t="s">
        <v>31</v>
      </c>
      <c r="D19" s="5">
        <v>532</v>
      </c>
      <c r="E19" s="5">
        <v>1800</v>
      </c>
      <c r="F19" s="5">
        <v>0.5</v>
      </c>
      <c r="G19" s="7">
        <v>1.143</v>
      </c>
      <c r="H19" s="7">
        <v>1.196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6">
        <v>893.25900000000001</v>
      </c>
      <c r="AC19" s="6">
        <v>956.00400000000002</v>
      </c>
      <c r="AD19" s="6">
        <v>973.60799999999995</v>
      </c>
      <c r="AE19" s="6">
        <v>977.39300000000003</v>
      </c>
      <c r="AF19" s="5"/>
      <c r="AG19" s="5"/>
      <c r="AH19" s="6">
        <v>1085.3399999999999</v>
      </c>
      <c r="AI19" s="5"/>
      <c r="AJ19" s="5"/>
      <c r="AK19" s="5"/>
      <c r="AL19" s="5"/>
      <c r="AM19" s="5"/>
      <c r="AN19" s="5"/>
      <c r="AO19" s="5"/>
      <c r="AP19" s="5"/>
    </row>
    <row r="20" spans="1:42" x14ac:dyDescent="0.35">
      <c r="A20" s="5" t="s">
        <v>249</v>
      </c>
      <c r="B20" s="5" t="s">
        <v>52</v>
      </c>
      <c r="C20" s="5" t="s">
        <v>31</v>
      </c>
      <c r="D20" s="5">
        <v>532</v>
      </c>
      <c r="E20" s="5">
        <v>1800</v>
      </c>
      <c r="F20" s="5">
        <v>0.5</v>
      </c>
      <c r="G20" s="7">
        <v>1.143</v>
      </c>
      <c r="H20" s="7">
        <v>1.196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>
        <v>897.226</v>
      </c>
      <c r="AC20" s="6">
        <v>961.33600000000001</v>
      </c>
      <c r="AD20" s="6">
        <v>974.43899999999996</v>
      </c>
      <c r="AE20" s="6">
        <v>977.27800000000002</v>
      </c>
      <c r="AF20" s="6">
        <v>990.81899999999996</v>
      </c>
      <c r="AG20" s="6">
        <v>1033.3399999999999</v>
      </c>
      <c r="AH20" s="6">
        <v>1084.9000000000001</v>
      </c>
      <c r="AI20" s="5"/>
      <c r="AJ20" s="5"/>
      <c r="AK20" s="5"/>
      <c r="AL20" s="5"/>
      <c r="AM20" s="5"/>
      <c r="AN20" s="5"/>
      <c r="AO20" s="5"/>
      <c r="AP20" s="5"/>
    </row>
    <row r="21" spans="1:42" x14ac:dyDescent="0.35">
      <c r="A21" s="5" t="s">
        <v>250</v>
      </c>
      <c r="B21" s="5" t="s">
        <v>52</v>
      </c>
      <c r="C21" s="5" t="s">
        <v>31</v>
      </c>
      <c r="D21" s="5">
        <v>532</v>
      </c>
      <c r="E21" s="5">
        <v>1800</v>
      </c>
      <c r="F21" s="5">
        <v>0.5</v>
      </c>
      <c r="G21" s="5">
        <v>1.1259999999999999</v>
      </c>
      <c r="H21" s="7">
        <v>1.179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6">
        <v>898.18</v>
      </c>
      <c r="AC21" s="6">
        <v>966.04700000000003</v>
      </c>
      <c r="AD21" s="6">
        <v>977.02800000000002</v>
      </c>
      <c r="AE21" s="6">
        <v>979.91099999999994</v>
      </c>
      <c r="AF21" s="6">
        <v>985.26199999999994</v>
      </c>
      <c r="AG21" s="5"/>
      <c r="AH21" s="6">
        <v>1088.57</v>
      </c>
      <c r="AI21" s="5"/>
      <c r="AJ21" s="5"/>
      <c r="AK21" s="5"/>
      <c r="AL21" s="5"/>
      <c r="AM21" s="5"/>
      <c r="AN21" s="5"/>
      <c r="AO21" s="5"/>
      <c r="AP21" s="5"/>
    </row>
    <row r="22" spans="1:42" x14ac:dyDescent="0.35">
      <c r="A22" s="5" t="s">
        <v>250</v>
      </c>
      <c r="B22" s="5" t="s">
        <v>52</v>
      </c>
      <c r="C22" s="5" t="s">
        <v>31</v>
      </c>
      <c r="D22" s="5">
        <v>532</v>
      </c>
      <c r="E22" s="5">
        <v>1800</v>
      </c>
      <c r="F22" s="5">
        <v>0.5</v>
      </c>
      <c r="G22" s="5">
        <v>1.1259999999999999</v>
      </c>
      <c r="H22" s="7">
        <v>1.1917499999999999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>
        <v>898.31100000000004</v>
      </c>
      <c r="AC22" s="6">
        <v>962.63</v>
      </c>
      <c r="AD22" s="6">
        <v>976.83399999999995</v>
      </c>
      <c r="AE22" s="6">
        <v>979.85</v>
      </c>
      <c r="AF22" s="5"/>
      <c r="AG22" s="6">
        <v>1038.8800000000001</v>
      </c>
      <c r="AH22" s="6">
        <v>1088.6300000000001</v>
      </c>
      <c r="AI22" s="5"/>
      <c r="AJ22" s="5"/>
      <c r="AK22" s="5"/>
      <c r="AL22" s="5"/>
      <c r="AM22" s="5"/>
      <c r="AN22" s="5"/>
      <c r="AO22" s="5"/>
      <c r="AP22" s="5"/>
    </row>
    <row r="23" spans="1:42" x14ac:dyDescent="0.35">
      <c r="A23" s="5" t="s">
        <v>250</v>
      </c>
      <c r="B23" s="5" t="s">
        <v>52</v>
      </c>
      <c r="C23" s="5" t="s">
        <v>31</v>
      </c>
      <c r="D23" s="5">
        <v>266</v>
      </c>
      <c r="E23" s="5">
        <v>2400</v>
      </c>
      <c r="F23" s="5">
        <v>1.5</v>
      </c>
      <c r="G23" s="5">
        <v>1.1259999999999999</v>
      </c>
      <c r="H23" s="7">
        <v>1.179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6">
        <v>896.09799999999996</v>
      </c>
      <c r="AC23" s="6">
        <v>955.11900000000003</v>
      </c>
      <c r="AD23" s="6">
        <v>975.72</v>
      </c>
      <c r="AE23" s="6">
        <v>979.65099999999995</v>
      </c>
      <c r="AF23" s="5"/>
      <c r="AG23" s="6">
        <v>1035.22</v>
      </c>
      <c r="AH23" s="6">
        <v>1088.8900000000001</v>
      </c>
      <c r="AI23" s="5"/>
      <c r="AJ23" s="5"/>
      <c r="AK23" s="5"/>
      <c r="AL23" s="5"/>
      <c r="AM23" s="5"/>
      <c r="AN23" s="5"/>
      <c r="AO23" s="5"/>
      <c r="AP23" s="5"/>
    </row>
    <row r="24" spans="1:42" x14ac:dyDescent="0.35">
      <c r="A24" s="5" t="s">
        <v>251</v>
      </c>
      <c r="B24" s="5" t="s">
        <v>52</v>
      </c>
      <c r="C24" s="5" t="s">
        <v>31</v>
      </c>
      <c r="D24" s="5">
        <v>532</v>
      </c>
      <c r="E24" s="5">
        <v>1800</v>
      </c>
      <c r="F24" s="5">
        <v>0.5</v>
      </c>
      <c r="G24" s="5">
        <v>1.109</v>
      </c>
      <c r="H24" s="7">
        <v>1.163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>
        <v>892.48199999999997</v>
      </c>
      <c r="AC24" s="6">
        <v>974.61199999999997</v>
      </c>
      <c r="AD24" s="6">
        <v>982.14200000000005</v>
      </c>
      <c r="AE24" s="6">
        <v>982.18299999999999</v>
      </c>
      <c r="AF24" s="6">
        <v>987.90899999999999</v>
      </c>
      <c r="AG24" s="5"/>
      <c r="AH24" s="6">
        <v>1092.93</v>
      </c>
      <c r="AI24" s="5"/>
      <c r="AJ24" s="5"/>
      <c r="AK24" s="5"/>
      <c r="AL24" s="5"/>
      <c r="AM24" s="5"/>
      <c r="AN24" s="5"/>
      <c r="AO24" s="5"/>
      <c r="AP24" s="5"/>
    </row>
    <row r="25" spans="1:42" x14ac:dyDescent="0.35">
      <c r="A25" s="5" t="s">
        <v>251</v>
      </c>
      <c r="B25" s="5" t="s">
        <v>52</v>
      </c>
      <c r="C25" s="5" t="s">
        <v>31</v>
      </c>
      <c r="D25" s="5">
        <v>266</v>
      </c>
      <c r="E25" s="5">
        <v>2400</v>
      </c>
      <c r="F25" s="5">
        <v>1.5</v>
      </c>
      <c r="G25" s="5">
        <v>1.109</v>
      </c>
      <c r="H25" s="7">
        <v>1.163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6">
        <v>954.49099999999999</v>
      </c>
      <c r="AD25" s="5"/>
      <c r="AE25" s="6">
        <v>984.37099999999998</v>
      </c>
      <c r="AF25" s="6">
        <v>992.05700000000002</v>
      </c>
      <c r="AG25" s="5"/>
      <c r="AH25" s="6">
        <v>1090.43</v>
      </c>
      <c r="AI25" s="5"/>
      <c r="AJ25" s="5"/>
      <c r="AK25" s="5"/>
      <c r="AL25" s="5"/>
      <c r="AM25" s="5"/>
      <c r="AN25" s="5"/>
      <c r="AO25" s="5"/>
      <c r="AP25" s="5"/>
    </row>
    <row r="26" spans="1:42" x14ac:dyDescent="0.35">
      <c r="A26" s="5" t="s">
        <v>252</v>
      </c>
      <c r="B26" s="5" t="s">
        <v>52</v>
      </c>
      <c r="C26" s="5" t="s">
        <v>31</v>
      </c>
      <c r="D26" s="5">
        <v>532</v>
      </c>
      <c r="E26" s="5">
        <v>1800</v>
      </c>
      <c r="F26" s="5">
        <v>0.5</v>
      </c>
      <c r="G26" s="5">
        <v>1.079</v>
      </c>
      <c r="H26" s="7">
        <v>1.1319999999999999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>
        <v>895.30200000000002</v>
      </c>
      <c r="AC26" s="6">
        <v>975.49400000000003</v>
      </c>
      <c r="AD26" s="5"/>
      <c r="AE26" s="6">
        <v>984.29</v>
      </c>
      <c r="AF26" s="6">
        <v>987.84500000000003</v>
      </c>
      <c r="AG26" s="6">
        <v>1048.03</v>
      </c>
      <c r="AH26" s="6">
        <v>1096.71</v>
      </c>
      <c r="AI26" s="5"/>
      <c r="AJ26" s="5"/>
      <c r="AK26" s="5"/>
      <c r="AL26" s="5"/>
      <c r="AM26" s="5"/>
      <c r="AN26" s="5"/>
      <c r="AO26" s="5"/>
      <c r="AP26" s="5"/>
    </row>
    <row r="27" spans="1:42" x14ac:dyDescent="0.35">
      <c r="A27" s="5" t="s">
        <v>252</v>
      </c>
      <c r="B27" s="5" t="s">
        <v>52</v>
      </c>
      <c r="C27" s="5" t="s">
        <v>31</v>
      </c>
      <c r="D27" s="5">
        <v>532</v>
      </c>
      <c r="E27" s="5">
        <v>1800</v>
      </c>
      <c r="F27" s="5">
        <v>0.5</v>
      </c>
      <c r="G27" s="5">
        <v>1.079</v>
      </c>
      <c r="H27" s="7">
        <v>1.1319999999999999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6">
        <v>906.93100000000004</v>
      </c>
      <c r="AC27" s="6">
        <v>976.67</v>
      </c>
      <c r="AD27" s="5"/>
      <c r="AE27" s="6">
        <v>985.01400000000001</v>
      </c>
      <c r="AF27" s="6">
        <v>988.40700000000004</v>
      </c>
      <c r="AG27" s="6"/>
      <c r="AH27" s="6">
        <v>1097.43</v>
      </c>
      <c r="AI27" s="5"/>
      <c r="AJ27" s="5"/>
      <c r="AK27" s="5"/>
      <c r="AL27" s="5"/>
      <c r="AM27" s="5"/>
      <c r="AN27" s="5"/>
      <c r="AO27" s="5"/>
      <c r="AP27" s="5"/>
    </row>
    <row r="28" spans="1:42" x14ac:dyDescent="0.35">
      <c r="A28" s="5" t="s">
        <v>252</v>
      </c>
      <c r="B28" s="5" t="s">
        <v>52</v>
      </c>
      <c r="C28" s="5" t="s">
        <v>31</v>
      </c>
      <c r="D28" s="5">
        <v>266</v>
      </c>
      <c r="E28" s="5">
        <v>2400</v>
      </c>
      <c r="F28" s="5">
        <v>1.5</v>
      </c>
      <c r="G28" s="5">
        <v>1.079</v>
      </c>
      <c r="H28" s="7">
        <v>1.1319999999999999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>
        <v>793.68200000000002</v>
      </c>
      <c r="AC28" s="6">
        <v>957.59699999999998</v>
      </c>
      <c r="AD28" s="5"/>
      <c r="AE28" s="6">
        <v>959.88</v>
      </c>
      <c r="AF28" s="6"/>
      <c r="AG28" s="6">
        <v>1034.6099999999999</v>
      </c>
      <c r="AH28" s="6"/>
      <c r="AI28" s="5"/>
      <c r="AJ28" s="5"/>
      <c r="AK28" s="5"/>
      <c r="AL28" s="5"/>
      <c r="AM28" s="5"/>
      <c r="AN28" s="5"/>
      <c r="AO28" s="5"/>
      <c r="AP28" s="5"/>
    </row>
    <row r="29" spans="1:42" x14ac:dyDescent="0.35">
      <c r="A29" s="5" t="s">
        <v>253</v>
      </c>
      <c r="B29" s="5" t="s">
        <v>52</v>
      </c>
      <c r="C29" s="5" t="s">
        <v>31</v>
      </c>
      <c r="D29" s="5">
        <v>532</v>
      </c>
      <c r="E29" s="5">
        <v>1800</v>
      </c>
      <c r="F29" s="5">
        <v>0.5</v>
      </c>
      <c r="G29" s="5">
        <v>1.0660000000000001</v>
      </c>
      <c r="H29" s="7">
        <v>1.1200000000000001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>
        <v>870.78099999999995</v>
      </c>
      <c r="AC29" s="6">
        <v>983.47500000000002</v>
      </c>
      <c r="AD29" s="6">
        <v>985.43200000000002</v>
      </c>
      <c r="AE29" s="6">
        <v>992.01900000000001</v>
      </c>
      <c r="AF29" s="5"/>
      <c r="AG29" s="5"/>
      <c r="AH29" s="6">
        <v>1102.47</v>
      </c>
      <c r="AI29" s="5"/>
      <c r="AJ29" s="5"/>
      <c r="AK29" s="5"/>
      <c r="AL29" s="5"/>
      <c r="AM29" s="5"/>
      <c r="AN29" s="5"/>
      <c r="AO29" s="5"/>
      <c r="AP29" s="5"/>
    </row>
    <row r="30" spans="1:42" x14ac:dyDescent="0.35">
      <c r="A30" s="5" t="s">
        <v>253</v>
      </c>
      <c r="B30" s="5" t="s">
        <v>52</v>
      </c>
      <c r="C30" s="5" t="s">
        <v>31</v>
      </c>
      <c r="D30" s="5">
        <v>532</v>
      </c>
      <c r="E30" s="5">
        <v>1800</v>
      </c>
      <c r="F30" s="5">
        <v>0.5</v>
      </c>
      <c r="G30" s="5">
        <v>1.0660000000000001</v>
      </c>
      <c r="H30" s="7">
        <v>1.1200000000000001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>
        <v>872.47199999999998</v>
      </c>
      <c r="AC30" s="6">
        <v>975.52700000000004</v>
      </c>
      <c r="AD30" s="6">
        <v>989.85900000000004</v>
      </c>
      <c r="AE30" s="6">
        <v>992.47</v>
      </c>
      <c r="AF30" s="5"/>
      <c r="AG30" s="6"/>
      <c r="AH30" s="6">
        <v>1102.95</v>
      </c>
      <c r="AI30" s="5"/>
      <c r="AJ30" s="5"/>
      <c r="AK30" s="5"/>
      <c r="AL30" s="5"/>
      <c r="AM30" s="5"/>
      <c r="AN30" s="5"/>
      <c r="AO30" s="5"/>
      <c r="AP30" s="5"/>
    </row>
    <row r="31" spans="1:42" x14ac:dyDescent="0.35">
      <c r="A31" s="5" t="s">
        <v>253</v>
      </c>
      <c r="B31" s="5" t="s">
        <v>52</v>
      </c>
      <c r="C31" s="5" t="s">
        <v>31</v>
      </c>
      <c r="D31" s="5">
        <v>532</v>
      </c>
      <c r="E31" s="5">
        <v>1800</v>
      </c>
      <c r="F31" s="5">
        <v>0.5</v>
      </c>
      <c r="G31" s="5">
        <v>1.0660000000000001</v>
      </c>
      <c r="H31" s="7">
        <v>1.1200000000000001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>
        <v>871.35500000000002</v>
      </c>
      <c r="AC31" s="6">
        <v>979.20399999999995</v>
      </c>
      <c r="AD31" s="6">
        <v>990.33500000000004</v>
      </c>
      <c r="AE31" s="6">
        <v>992.97799999999995</v>
      </c>
      <c r="AF31" s="5"/>
      <c r="AG31" s="6">
        <v>1074.01</v>
      </c>
      <c r="AH31" s="6">
        <v>1104.74</v>
      </c>
      <c r="AI31" s="5"/>
      <c r="AJ31" s="5"/>
      <c r="AK31" s="5"/>
      <c r="AL31" s="5"/>
      <c r="AM31" s="5"/>
      <c r="AN31" s="5"/>
      <c r="AO31" s="5"/>
      <c r="AP31" s="5"/>
    </row>
    <row r="32" spans="1:42" x14ac:dyDescent="0.35">
      <c r="A32" s="5" t="s">
        <v>253</v>
      </c>
      <c r="B32" s="5" t="s">
        <v>52</v>
      </c>
      <c r="C32" s="5" t="s">
        <v>31</v>
      </c>
      <c r="D32" s="5">
        <v>266</v>
      </c>
      <c r="E32" s="5">
        <v>2400</v>
      </c>
      <c r="F32" s="5">
        <v>1.5</v>
      </c>
      <c r="G32" s="5">
        <v>1.0660000000000001</v>
      </c>
      <c r="H32" s="7">
        <v>1.1200000000000001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/>
      <c r="AC32" s="6">
        <v>947.36699999999996</v>
      </c>
      <c r="AD32" s="5"/>
      <c r="AE32" s="6">
        <v>964.78399999999999</v>
      </c>
      <c r="AF32" s="6"/>
      <c r="AG32" s="6">
        <v>1047.1500000000001</v>
      </c>
      <c r="AH32" s="6"/>
      <c r="AI32" s="5"/>
      <c r="AJ32" s="5"/>
      <c r="AK32" s="5"/>
      <c r="AL32" s="5"/>
      <c r="AM32" s="5"/>
      <c r="AN32" s="5"/>
      <c r="AO32" s="5"/>
      <c r="AP32" s="5"/>
    </row>
    <row r="33" spans="1:42" x14ac:dyDescent="0.35">
      <c r="A33" s="5" t="s">
        <v>254</v>
      </c>
      <c r="B33" s="5" t="s">
        <v>52</v>
      </c>
      <c r="C33" s="5" t="s">
        <v>31</v>
      </c>
      <c r="D33" s="5">
        <v>532</v>
      </c>
      <c r="E33" s="5">
        <v>1800</v>
      </c>
      <c r="F33" s="5">
        <v>0.5</v>
      </c>
      <c r="G33" s="5">
        <v>1.0529999999999999</v>
      </c>
      <c r="H33" s="7">
        <v>1.107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6">
        <v>905.95</v>
      </c>
      <c r="AC33" s="6">
        <v>984.5</v>
      </c>
      <c r="AD33" s="6">
        <v>990.42100000000005</v>
      </c>
      <c r="AE33" s="6">
        <v>992.96799999999996</v>
      </c>
      <c r="AF33" s="5"/>
      <c r="AG33" s="5"/>
      <c r="AH33" s="6">
        <v>1105.6300000000001</v>
      </c>
      <c r="AI33" s="5"/>
      <c r="AJ33" s="5"/>
      <c r="AK33" s="5"/>
      <c r="AL33" s="5"/>
      <c r="AM33" s="5"/>
      <c r="AN33" s="5"/>
      <c r="AO33" s="5"/>
      <c r="AP33" s="5"/>
    </row>
    <row r="34" spans="1:42" x14ac:dyDescent="0.35">
      <c r="A34" s="5" t="s">
        <v>254</v>
      </c>
      <c r="B34" s="5" t="s">
        <v>52</v>
      </c>
      <c r="C34" s="5" t="s">
        <v>31</v>
      </c>
      <c r="D34" s="5">
        <v>532</v>
      </c>
      <c r="E34" s="5">
        <v>1800</v>
      </c>
      <c r="F34" s="5">
        <v>0.5</v>
      </c>
      <c r="G34" s="5">
        <v>1.0529999999999999</v>
      </c>
      <c r="H34" s="7">
        <v>1.107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>
        <v>906.15099999999995</v>
      </c>
      <c r="AC34" s="6">
        <v>984.61300000000006</v>
      </c>
      <c r="AD34" s="6">
        <v>990.52200000000005</v>
      </c>
      <c r="AE34" s="6">
        <v>993.03099999999995</v>
      </c>
      <c r="AF34" s="5"/>
      <c r="AG34" s="5"/>
      <c r="AH34" s="6">
        <v>1105.55</v>
      </c>
      <c r="AI34" s="5"/>
      <c r="AJ34" s="5"/>
      <c r="AK34" s="5"/>
      <c r="AL34" s="5"/>
      <c r="AM34" s="5"/>
      <c r="AN34" s="5"/>
      <c r="AO34" s="5"/>
      <c r="AP34" s="5"/>
    </row>
    <row r="35" spans="1:42" x14ac:dyDescent="0.35">
      <c r="A35" s="5" t="s">
        <v>254</v>
      </c>
      <c r="B35" s="5" t="s">
        <v>52</v>
      </c>
      <c r="C35" s="5" t="s">
        <v>31</v>
      </c>
      <c r="D35" s="5">
        <v>532</v>
      </c>
      <c r="E35" s="5">
        <v>1800</v>
      </c>
      <c r="F35" s="5">
        <v>0.5</v>
      </c>
      <c r="G35" s="5">
        <v>1.0529999999999999</v>
      </c>
      <c r="H35" s="7">
        <v>1.107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>
        <v>904.39099999999996</v>
      </c>
      <c r="AC35" s="6">
        <v>984.52700000000004</v>
      </c>
      <c r="AD35" s="6">
        <v>990.90599999999995</v>
      </c>
      <c r="AE35" s="6">
        <v>992.98199999999997</v>
      </c>
      <c r="AF35" s="5"/>
      <c r="AG35" s="6">
        <v>1043.9100000000001</v>
      </c>
      <c r="AH35" s="6">
        <v>1105.27</v>
      </c>
      <c r="AI35" s="5"/>
      <c r="AJ35" s="5"/>
      <c r="AK35" s="5"/>
      <c r="AL35" s="5"/>
      <c r="AM35" s="5"/>
      <c r="AN35" s="5"/>
      <c r="AO35" s="5"/>
      <c r="AP35" s="5"/>
    </row>
    <row r="36" spans="1:42" x14ac:dyDescent="0.35">
      <c r="A36" s="5" t="s">
        <v>255</v>
      </c>
      <c r="B36" s="5" t="s">
        <v>52</v>
      </c>
      <c r="C36" s="5" t="s">
        <v>31</v>
      </c>
      <c r="D36" s="5">
        <v>532</v>
      </c>
      <c r="E36" s="5">
        <v>1800</v>
      </c>
      <c r="F36" s="5">
        <v>0.5</v>
      </c>
      <c r="G36" s="7">
        <v>1.1353</v>
      </c>
      <c r="H36" s="7">
        <v>1.1883999999999999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>
        <v>898.48800000000006</v>
      </c>
      <c r="AC36" s="6">
        <v>957.35699999999997</v>
      </c>
      <c r="AD36" s="6">
        <v>975.18299999999999</v>
      </c>
      <c r="AE36" s="6">
        <v>978.48400000000004</v>
      </c>
      <c r="AF36" s="5"/>
      <c r="AG36" s="6"/>
      <c r="AH36" s="6">
        <v>1087.3599999999999</v>
      </c>
      <c r="AI36" s="5"/>
      <c r="AJ36" s="5"/>
      <c r="AK36" s="5"/>
      <c r="AL36" s="5"/>
      <c r="AM36" s="5"/>
      <c r="AN36" s="5"/>
      <c r="AO36" s="5"/>
      <c r="AP36" s="5"/>
    </row>
    <row r="37" spans="1:42" x14ac:dyDescent="0.35">
      <c r="A37" s="5" t="s">
        <v>255</v>
      </c>
      <c r="B37" s="5" t="s">
        <v>52</v>
      </c>
      <c r="C37" s="5" t="s">
        <v>31</v>
      </c>
      <c r="D37" s="5">
        <v>532</v>
      </c>
      <c r="E37" s="5">
        <v>1800</v>
      </c>
      <c r="F37" s="5">
        <v>0.5</v>
      </c>
      <c r="G37" s="7">
        <v>1.1353</v>
      </c>
      <c r="H37" s="7">
        <v>1.1883999999999999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>
        <v>898.24300000000005</v>
      </c>
      <c r="AC37" s="6">
        <v>954.48699999999997</v>
      </c>
      <c r="AD37" s="6">
        <v>974.79499999999996</v>
      </c>
      <c r="AE37" s="6">
        <v>978.45100000000002</v>
      </c>
      <c r="AF37" s="5"/>
      <c r="AG37" s="6"/>
      <c r="AH37" s="6">
        <v>1087.76</v>
      </c>
      <c r="AI37" s="5"/>
      <c r="AJ37" s="5"/>
      <c r="AK37" s="5"/>
      <c r="AL37" s="5"/>
      <c r="AM37" s="5"/>
      <c r="AN37" s="5"/>
      <c r="AO37" s="5"/>
      <c r="AP37" s="5"/>
    </row>
    <row r="38" spans="1:42" x14ac:dyDescent="0.35">
      <c r="A38" s="5" t="s">
        <v>256</v>
      </c>
      <c r="B38" s="5" t="s">
        <v>52</v>
      </c>
      <c r="C38" s="5" t="s">
        <v>31</v>
      </c>
      <c r="D38" s="5">
        <v>532</v>
      </c>
      <c r="E38" s="5">
        <v>1800</v>
      </c>
      <c r="F38" s="5">
        <v>0.5</v>
      </c>
      <c r="G38" s="7">
        <v>1.1045</v>
      </c>
      <c r="H38" s="7">
        <v>1.1579999999999999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>
        <v>893.31899999999996</v>
      </c>
      <c r="AC38" s="6">
        <v>956.64800000000002</v>
      </c>
      <c r="AD38" s="6">
        <v>979.34199999999998</v>
      </c>
      <c r="AE38" s="6">
        <v>983.56100000000004</v>
      </c>
      <c r="AF38" s="5"/>
      <c r="AG38" s="6"/>
      <c r="AH38" s="6">
        <v>1093.52</v>
      </c>
      <c r="AI38" s="5"/>
      <c r="AJ38" s="5"/>
      <c r="AK38" s="5"/>
      <c r="AL38" s="5"/>
      <c r="AM38" s="5"/>
      <c r="AN38" s="5"/>
      <c r="AO38" s="5"/>
      <c r="AP38" s="5"/>
    </row>
    <row r="39" spans="1:42" x14ac:dyDescent="0.35">
      <c r="A39" s="5" t="s">
        <v>257</v>
      </c>
      <c r="B39" s="5" t="s">
        <v>52</v>
      </c>
      <c r="C39" s="5" t="s">
        <v>31</v>
      </c>
      <c r="D39" s="5">
        <v>532</v>
      </c>
      <c r="E39" s="5">
        <v>1800</v>
      </c>
      <c r="F39" s="5">
        <v>0.5</v>
      </c>
      <c r="G39" s="7">
        <v>1.08525</v>
      </c>
      <c r="H39" s="7">
        <v>1.139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>
        <v>877.86900000000003</v>
      </c>
      <c r="AC39" s="6">
        <v>963.56100000000004</v>
      </c>
      <c r="AD39" s="6">
        <v>983.83100000000002</v>
      </c>
      <c r="AE39" s="6">
        <v>987.83100000000002</v>
      </c>
      <c r="AF39" s="5"/>
      <c r="AG39" s="6"/>
      <c r="AH39" s="6">
        <v>1099.3399999999999</v>
      </c>
      <c r="AI39" s="5"/>
      <c r="AJ39" s="5"/>
      <c r="AK39" s="5"/>
      <c r="AL39" s="5"/>
      <c r="AM39" s="5"/>
      <c r="AN39" s="5"/>
      <c r="AO39" s="5"/>
      <c r="AP39" s="5"/>
    </row>
    <row r="40" spans="1:42" x14ac:dyDescent="0.35">
      <c r="A40" s="5" t="s">
        <v>258</v>
      </c>
      <c r="B40" s="5" t="s">
        <v>52</v>
      </c>
      <c r="C40" s="5" t="s">
        <v>31</v>
      </c>
      <c r="D40" s="5">
        <v>532</v>
      </c>
      <c r="E40" s="5">
        <v>1800</v>
      </c>
      <c r="F40" s="5">
        <v>0.5</v>
      </c>
      <c r="G40" s="7">
        <v>1.0737000000000001</v>
      </c>
      <c r="H40" s="7">
        <v>1.1276000000000002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>
        <v>873.09699999999998</v>
      </c>
      <c r="AC40" s="6">
        <v>966.75199999999995</v>
      </c>
      <c r="AD40" s="6">
        <v>986.57799999999997</v>
      </c>
      <c r="AE40" s="6">
        <v>990.22900000000004</v>
      </c>
      <c r="AF40" s="5"/>
      <c r="AG40" s="5"/>
      <c r="AH40" s="6">
        <v>1103.82</v>
      </c>
      <c r="AI40" s="5"/>
      <c r="AJ40" s="5"/>
      <c r="AK40" s="5"/>
      <c r="AL40" s="5"/>
      <c r="AM40" s="5"/>
      <c r="AN40" s="5"/>
      <c r="AO40" s="5"/>
      <c r="AP40" s="5"/>
    </row>
    <row r="41" spans="1:42" x14ac:dyDescent="0.35">
      <c r="A41" s="5" t="s">
        <v>259</v>
      </c>
      <c r="B41" s="5" t="s">
        <v>52</v>
      </c>
      <c r="C41" s="5" t="s">
        <v>31</v>
      </c>
      <c r="D41" s="5">
        <v>532</v>
      </c>
      <c r="E41" s="5">
        <v>1800</v>
      </c>
      <c r="F41" s="5">
        <v>0.5</v>
      </c>
      <c r="G41" s="7">
        <v>1.1395999999999999</v>
      </c>
      <c r="H41" s="7">
        <v>1.1926999999999999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>
        <v>897.04700000000003</v>
      </c>
      <c r="AC41" s="6">
        <v>960.63300000000004</v>
      </c>
      <c r="AD41" s="6">
        <v>974.81500000000005</v>
      </c>
      <c r="AE41" s="6">
        <v>978.19200000000001</v>
      </c>
      <c r="AF41" s="5"/>
      <c r="AG41" s="5"/>
      <c r="AH41" s="6">
        <v>1086.6199999999999</v>
      </c>
      <c r="AI41" s="5"/>
      <c r="AJ41" s="5"/>
      <c r="AK41" s="5"/>
      <c r="AL41" s="5"/>
      <c r="AM41" s="5"/>
      <c r="AN41" s="5"/>
      <c r="AO41" s="5"/>
      <c r="AP41" s="5"/>
    </row>
    <row r="42" spans="1:42" x14ac:dyDescent="0.35">
      <c r="A42" s="5" t="s">
        <v>260</v>
      </c>
      <c r="B42" s="5" t="s">
        <v>52</v>
      </c>
      <c r="C42" s="5" t="s">
        <v>31</v>
      </c>
      <c r="D42" s="5">
        <v>532</v>
      </c>
      <c r="E42" s="5">
        <v>1800</v>
      </c>
      <c r="F42" s="5">
        <v>0.5</v>
      </c>
      <c r="G42" s="7">
        <v>1.1345000000000001</v>
      </c>
      <c r="H42" s="7">
        <v>1.1877499999999999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>
        <v>894.92100000000005</v>
      </c>
      <c r="AC42" s="6">
        <v>972.38699999999994</v>
      </c>
      <c r="AD42" s="6">
        <v>975.51199999999994</v>
      </c>
      <c r="AE42" s="6">
        <v>978.73800000000006</v>
      </c>
      <c r="AF42" s="5"/>
      <c r="AG42" s="6">
        <v>1065.02</v>
      </c>
      <c r="AH42" s="6">
        <v>1087.8699999999999</v>
      </c>
      <c r="AI42" s="5"/>
      <c r="AJ42" s="5"/>
      <c r="AK42" s="5"/>
      <c r="AL42" s="5"/>
      <c r="AM42" s="5"/>
      <c r="AN42" s="5"/>
      <c r="AO42" s="5"/>
      <c r="AP42" s="5"/>
    </row>
    <row r="43" spans="1:42" x14ac:dyDescent="0.35">
      <c r="A43" s="5" t="s">
        <v>261</v>
      </c>
      <c r="B43" s="5" t="s">
        <v>52</v>
      </c>
      <c r="C43" s="5" t="s">
        <v>31</v>
      </c>
      <c r="D43" s="5">
        <v>532</v>
      </c>
      <c r="E43" s="5">
        <v>1800</v>
      </c>
      <c r="F43" s="5">
        <v>0.5</v>
      </c>
      <c r="G43" s="7">
        <v>1.1259999999999999</v>
      </c>
      <c r="H43" s="7">
        <v>1.1795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>
        <v>896.21799999999996</v>
      </c>
      <c r="AC43" s="6">
        <v>971.85299999999995</v>
      </c>
      <c r="AD43" s="6">
        <v>977.75400000000002</v>
      </c>
      <c r="AE43" s="6">
        <v>979.72</v>
      </c>
      <c r="AF43" s="5"/>
      <c r="AG43" s="6"/>
      <c r="AH43" s="6">
        <v>1089.6600000000001</v>
      </c>
      <c r="AI43" s="5"/>
      <c r="AJ43" s="5"/>
      <c r="AK43" s="5"/>
      <c r="AL43" s="5"/>
      <c r="AM43" s="5"/>
      <c r="AN43" s="5"/>
      <c r="AO43" s="5"/>
      <c r="AP43" s="5"/>
    </row>
    <row r="44" spans="1:42" x14ac:dyDescent="0.35">
      <c r="A44" s="5" t="s">
        <v>262</v>
      </c>
      <c r="B44" s="5" t="s">
        <v>52</v>
      </c>
      <c r="C44" s="5" t="s">
        <v>31</v>
      </c>
      <c r="D44" s="5">
        <v>532</v>
      </c>
      <c r="E44" s="5">
        <v>1800</v>
      </c>
      <c r="F44" s="5">
        <v>0.5</v>
      </c>
      <c r="G44" s="7">
        <v>1.1174999999999999</v>
      </c>
      <c r="H44" s="7">
        <v>1.1712500000000001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>
        <v>894.84900000000005</v>
      </c>
      <c r="AC44" s="6">
        <v>974.90099999999995</v>
      </c>
      <c r="AD44" s="6">
        <v>979.33399999999995</v>
      </c>
      <c r="AE44" s="6">
        <v>981.10199999999998</v>
      </c>
      <c r="AF44" s="5"/>
      <c r="AG44" s="6"/>
      <c r="AH44" s="6">
        <v>1090.6600000000001</v>
      </c>
      <c r="AI44" s="5"/>
      <c r="AJ44" s="5"/>
      <c r="AK44" s="5"/>
      <c r="AL44" s="5"/>
      <c r="AM44" s="5"/>
      <c r="AN44" s="5"/>
      <c r="AO44" s="5"/>
      <c r="AP44" s="5"/>
    </row>
    <row r="45" spans="1:42" x14ac:dyDescent="0.35">
      <c r="A45" s="5" t="s">
        <v>263</v>
      </c>
      <c r="B45" s="5" t="s">
        <v>52</v>
      </c>
      <c r="C45" s="5" t="s">
        <v>31</v>
      </c>
      <c r="D45" s="5">
        <v>532</v>
      </c>
      <c r="E45" s="5">
        <v>1800</v>
      </c>
      <c r="F45" s="5">
        <v>0.5</v>
      </c>
      <c r="G45" s="7">
        <v>1.1124000000000001</v>
      </c>
      <c r="H45" s="7">
        <v>1.1663000000000001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>
        <v>895.56100000000004</v>
      </c>
      <c r="AC45" s="5"/>
      <c r="AD45" s="6">
        <v>976.84500000000003</v>
      </c>
      <c r="AE45" s="6">
        <v>982.48299999999995</v>
      </c>
      <c r="AF45" s="6"/>
      <c r="AG45" s="6"/>
      <c r="AH45" s="6">
        <v>1091.93</v>
      </c>
      <c r="AI45" s="5"/>
      <c r="AJ45" s="5"/>
      <c r="AK45" s="5"/>
      <c r="AL45" s="5"/>
      <c r="AM45" s="5"/>
      <c r="AN45" s="5"/>
      <c r="AO45" s="5"/>
      <c r="AP45" s="5"/>
    </row>
    <row r="46" spans="1:42" x14ac:dyDescent="0.35">
      <c r="A46" s="5" t="s">
        <v>264</v>
      </c>
      <c r="B46" s="5" t="s">
        <v>52</v>
      </c>
      <c r="C46" s="5" t="s">
        <v>31</v>
      </c>
      <c r="D46" s="5">
        <v>532</v>
      </c>
      <c r="E46" s="5">
        <v>1800</v>
      </c>
      <c r="F46" s="5">
        <v>0.5</v>
      </c>
      <c r="G46" s="7">
        <v>1.1387499999999999</v>
      </c>
      <c r="H46" s="7">
        <v>1.1917499999999999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>
        <v>900.98699999999997</v>
      </c>
      <c r="AC46" s="6">
        <v>968.03399999999999</v>
      </c>
      <c r="AD46" s="6">
        <v>975.63400000000001</v>
      </c>
      <c r="AE46" s="6">
        <v>978.30899999999997</v>
      </c>
      <c r="AF46" s="5"/>
      <c r="AG46" s="6">
        <v>1033.5999999999999</v>
      </c>
      <c r="AH46" s="6">
        <v>1086.72</v>
      </c>
      <c r="AI46" s="5"/>
      <c r="AJ46" s="5"/>
      <c r="AK46" s="5"/>
      <c r="AL46" s="5"/>
      <c r="AM46" s="5"/>
      <c r="AN46" s="5"/>
      <c r="AO46" s="5"/>
      <c r="AP46" s="5"/>
    </row>
    <row r="47" spans="1:42" x14ac:dyDescent="0.35">
      <c r="A47" s="5" t="s">
        <v>265</v>
      </c>
      <c r="B47" s="5" t="s">
        <v>52</v>
      </c>
      <c r="C47" s="5" t="s">
        <v>31</v>
      </c>
      <c r="D47" s="5">
        <v>532</v>
      </c>
      <c r="E47" s="5">
        <v>1800</v>
      </c>
      <c r="F47" s="5">
        <v>0.5</v>
      </c>
      <c r="G47" s="7">
        <v>1.1345000000000001</v>
      </c>
      <c r="H47" s="7">
        <v>1.1875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>
        <v>901.17899999999997</v>
      </c>
      <c r="AC47" s="6">
        <v>969.64499999999998</v>
      </c>
      <c r="AD47" s="6">
        <v>976.05799999999999</v>
      </c>
      <c r="AE47" s="6">
        <v>978.70399999999995</v>
      </c>
      <c r="AF47" s="5"/>
      <c r="AG47" s="6">
        <v>1038.6500000000001</v>
      </c>
      <c r="AH47" s="6">
        <v>1087.3</v>
      </c>
      <c r="AI47" s="5"/>
      <c r="AJ47" s="5"/>
      <c r="AK47" s="5"/>
      <c r="AL47" s="5"/>
      <c r="AM47" s="5"/>
      <c r="AN47" s="5"/>
      <c r="AO47" s="5"/>
      <c r="AP47" s="5"/>
    </row>
    <row r="48" spans="1:42" x14ac:dyDescent="0.35">
      <c r="A48" s="5" t="s">
        <v>266</v>
      </c>
      <c r="B48" s="5" t="s">
        <v>52</v>
      </c>
      <c r="C48" s="5" t="s">
        <v>31</v>
      </c>
      <c r="D48" s="5">
        <v>532</v>
      </c>
      <c r="E48" s="5">
        <v>1800</v>
      </c>
      <c r="F48" s="5">
        <v>0.5</v>
      </c>
      <c r="G48" s="7">
        <v>1.13025</v>
      </c>
      <c r="H48" s="7">
        <v>1.1832500000000001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>
        <v>898.35400000000004</v>
      </c>
      <c r="AC48" s="6">
        <v>958.21500000000003</v>
      </c>
      <c r="AD48" s="6">
        <v>975.62900000000002</v>
      </c>
      <c r="AE48" s="6">
        <v>979.42100000000005</v>
      </c>
      <c r="AF48" s="5"/>
      <c r="AG48" s="6">
        <v>1034.49</v>
      </c>
      <c r="AH48" s="6">
        <v>1087.52</v>
      </c>
      <c r="AI48" s="5"/>
      <c r="AJ48" s="5"/>
      <c r="AK48" s="5"/>
      <c r="AL48" s="5"/>
      <c r="AM48" s="5"/>
      <c r="AN48" s="5"/>
      <c r="AO48" s="5"/>
      <c r="AP48" s="5"/>
    </row>
    <row r="49" spans="1:42" x14ac:dyDescent="0.35">
      <c r="A49" s="5" t="s">
        <v>267</v>
      </c>
      <c r="B49" s="5" t="s">
        <v>52</v>
      </c>
      <c r="C49" s="5" t="s">
        <v>31</v>
      </c>
      <c r="D49" s="5">
        <v>532</v>
      </c>
      <c r="E49" s="5">
        <v>1800</v>
      </c>
      <c r="F49" s="5">
        <v>0.5</v>
      </c>
      <c r="G49" s="7">
        <v>1.1276999999999999</v>
      </c>
      <c r="H49" s="7">
        <v>1.1807000000000001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>
        <v>896.721</v>
      </c>
      <c r="AC49" s="6">
        <v>958.92200000000003</v>
      </c>
      <c r="AD49" s="6">
        <v>975.84699999999998</v>
      </c>
      <c r="AE49" s="6">
        <v>979.44100000000003</v>
      </c>
      <c r="AF49" s="5"/>
      <c r="AG49" s="6">
        <v>1034.78</v>
      </c>
      <c r="AH49" s="6">
        <v>1087.57</v>
      </c>
      <c r="AI49" s="5"/>
      <c r="AJ49" s="5"/>
      <c r="AK49" s="5"/>
      <c r="AL49" s="5"/>
      <c r="AM49" s="5"/>
      <c r="AN49" s="5"/>
      <c r="AO49" s="5"/>
      <c r="AP49" s="5"/>
    </row>
    <row r="50" spans="1:42" x14ac:dyDescent="0.35">
      <c r="A50" s="5" t="s">
        <v>268</v>
      </c>
      <c r="B50" s="5" t="s">
        <v>52</v>
      </c>
      <c r="C50" s="5" t="s">
        <v>31</v>
      </c>
      <c r="D50" s="5">
        <v>532</v>
      </c>
      <c r="E50" s="5">
        <v>1800</v>
      </c>
      <c r="F50" s="5">
        <v>0.5</v>
      </c>
      <c r="G50" s="7">
        <v>1.1339999999999999</v>
      </c>
      <c r="H50" s="7">
        <v>1.1871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>
        <v>893.154</v>
      </c>
      <c r="AC50" s="6">
        <v>973.48900000000003</v>
      </c>
      <c r="AD50" s="6">
        <v>980.553</v>
      </c>
      <c r="AE50" s="6">
        <v>988.50300000000004</v>
      </c>
      <c r="AF50" s="5"/>
      <c r="AG50" s="6">
        <v>1061.71</v>
      </c>
      <c r="AH50" s="6">
        <v>1086.97</v>
      </c>
      <c r="AI50" s="5"/>
      <c r="AJ50" s="5"/>
      <c r="AK50" s="5"/>
      <c r="AL50" s="5"/>
      <c r="AM50" s="5"/>
      <c r="AN50" s="5"/>
      <c r="AO50" s="5"/>
      <c r="AP50" s="5"/>
    </row>
    <row r="51" spans="1:42" x14ac:dyDescent="0.35">
      <c r="A51" s="5" t="s">
        <v>269</v>
      </c>
      <c r="B51" s="5" t="s">
        <v>52</v>
      </c>
      <c r="C51" s="5" t="s">
        <v>31</v>
      </c>
      <c r="D51" s="5">
        <v>532</v>
      </c>
      <c r="E51" s="5">
        <v>1800</v>
      </c>
      <c r="F51" s="5">
        <v>0.5</v>
      </c>
      <c r="G51" s="7">
        <v>1.1205000000000001</v>
      </c>
      <c r="H51" s="7">
        <v>1.1737500000000001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>
        <v>898.346</v>
      </c>
      <c r="AC51" s="6">
        <v>972.904</v>
      </c>
      <c r="AD51" s="6">
        <v>978.20399999999995</v>
      </c>
      <c r="AE51" s="6">
        <v>980.61599999999999</v>
      </c>
      <c r="AF51" s="5"/>
      <c r="AG51" s="6"/>
      <c r="AH51" s="6">
        <v>1090.07</v>
      </c>
      <c r="AI51" s="5"/>
      <c r="AJ51" s="5"/>
      <c r="AK51" s="5"/>
      <c r="AL51" s="5"/>
      <c r="AM51" s="5"/>
      <c r="AN51" s="5"/>
      <c r="AO51" s="5"/>
      <c r="AP51" s="5"/>
    </row>
    <row r="52" spans="1:42" x14ac:dyDescent="0.35">
      <c r="A52" s="5" t="s">
        <v>270</v>
      </c>
      <c r="B52" s="5" t="s">
        <v>52</v>
      </c>
      <c r="C52" s="5" t="s">
        <v>31</v>
      </c>
      <c r="D52" s="5">
        <v>532</v>
      </c>
      <c r="E52" s="5">
        <v>1800</v>
      </c>
      <c r="F52" s="5">
        <v>0.5</v>
      </c>
      <c r="G52" s="7">
        <v>1.0979999999999999</v>
      </c>
      <c r="H52" s="7">
        <v>1.1515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>
        <v>903.96</v>
      </c>
      <c r="AC52" s="6">
        <v>974.971</v>
      </c>
      <c r="AD52" s="6">
        <v>982.24300000000005</v>
      </c>
      <c r="AE52" s="6">
        <v>984.01900000000001</v>
      </c>
      <c r="AF52" s="5"/>
      <c r="AG52" s="6">
        <v>1039.46</v>
      </c>
      <c r="AH52" s="6">
        <v>1093.71</v>
      </c>
      <c r="AI52" s="5"/>
      <c r="AJ52" s="5"/>
      <c r="AK52" s="5"/>
      <c r="AL52" s="5"/>
      <c r="AM52" s="5"/>
      <c r="AN52" s="5"/>
      <c r="AO52" s="5"/>
      <c r="AP52" s="5"/>
    </row>
    <row r="53" spans="1:42" x14ac:dyDescent="0.35">
      <c r="A53" s="5" t="s">
        <v>271</v>
      </c>
      <c r="B53" s="5" t="s">
        <v>52</v>
      </c>
      <c r="C53" s="5" t="s">
        <v>31</v>
      </c>
      <c r="D53" s="5">
        <v>532</v>
      </c>
      <c r="E53" s="5">
        <v>1800</v>
      </c>
      <c r="F53" s="5">
        <v>0.5</v>
      </c>
      <c r="G53" s="7">
        <v>1.0754999999999999</v>
      </c>
      <c r="H53" s="7">
        <v>1.1292499999999999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>
        <v>900.33900000000006</v>
      </c>
      <c r="AC53" s="6">
        <v>975.39800000000002</v>
      </c>
      <c r="AD53" s="6">
        <v>988.27800000000002</v>
      </c>
      <c r="AE53" s="6">
        <v>991.18100000000004</v>
      </c>
      <c r="AF53" s="5"/>
      <c r="AG53" s="6">
        <v>1050.25</v>
      </c>
      <c r="AH53" s="6">
        <v>1101.5899999999999</v>
      </c>
      <c r="AI53" s="5"/>
      <c r="AJ53" s="5"/>
      <c r="AK53" s="5"/>
      <c r="AL53" s="5"/>
      <c r="AM53" s="5"/>
      <c r="AN53" s="5"/>
      <c r="AO53" s="5"/>
      <c r="AP53" s="5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Oxides A-type</vt:lpstr>
      <vt:lpstr>Oxides B-type</vt:lpstr>
      <vt:lpstr>Oxides C-type</vt:lpstr>
      <vt:lpstr>Hydroxides</vt:lpstr>
      <vt:lpstr>Xenotime</vt:lpstr>
      <vt:lpstr>Monazite</vt:lpstr>
      <vt:lpstr>Rhapdophane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Hurtig</dc:creator>
  <cp:lastModifiedBy>Nicole Hurtig</cp:lastModifiedBy>
  <dcterms:created xsi:type="dcterms:W3CDTF">2024-02-25T19:46:03Z</dcterms:created>
  <dcterms:modified xsi:type="dcterms:W3CDTF">2024-05-09T19:50:05Z</dcterms:modified>
</cp:coreProperties>
</file>