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trlProps/ctrlProp1.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D:\CSP\Citrus\CitrusIdeas\Fiber\ProjectPlan\Manuscript\Sustainable Food Technology\Revisions\"/>
    </mc:Choice>
  </mc:AlternateContent>
  <xr:revisionPtr revIDLastSave="0" documentId="8_{65902645-1C94-474E-8E58-339144C1F607}" xr6:coauthVersionLast="47" xr6:coauthVersionMax="47" xr10:uidLastSave="{00000000-0000-0000-0000-000000000000}"/>
  <bookViews>
    <workbookView xWindow="-110" yWindow="-110" windowWidth="19420" windowHeight="10300" firstSheet="11" activeTab="11" xr2:uid="{7AB9D3D1-B360-44CD-A2C4-AC9F2D0A7824}"/>
  </bookViews>
  <sheets>
    <sheet name="Table S1" sheetId="1" r:id="rId1"/>
    <sheet name="Figure S1" sheetId="2" r:id="rId2"/>
    <sheet name="Water Swelling Capacity" sheetId="3" r:id="rId3"/>
    <sheet name="Water Retention Capacity" sheetId="4" r:id="rId4"/>
    <sheet name="Oil Holding Capacity" sheetId="9" r:id="rId5"/>
    <sheet name="Soluble Sugar" sheetId="5" r:id="rId6"/>
    <sheet name="Soluble Sugar Chromatograms" sheetId="6" r:id="rId7"/>
    <sheet name="Compositional Sugar" sheetId="12" r:id="rId8"/>
    <sheet name="Comp Sugar Chromatograms" sheetId="11" r:id="rId9"/>
    <sheet name="Compositinal GalA" sheetId="13" r:id="rId10"/>
    <sheet name="Color" sheetId="10" r:id="rId11"/>
    <sheet name="PCA analysis" sheetId="8" r:id="rId12"/>
    <sheet name="Correlations" sheetId="1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Hlk176355995" localSheetId="0">'Table S1'!$B$23</definedName>
    <definedName name="_Hlk176356683" localSheetId="0">'Table S1'!$B$38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2" i="13" l="1"/>
  <c r="AD22" i="13" s="1"/>
  <c r="AB22" i="13"/>
  <c r="Z22" i="13"/>
  <c r="AA22" i="13" s="1"/>
  <c r="Y22" i="13"/>
  <c r="W22" i="13"/>
  <c r="V22" i="13"/>
  <c r="U22" i="13"/>
  <c r="Q22" i="13"/>
  <c r="P22" i="13"/>
  <c r="N22" i="13"/>
  <c r="M22" i="13"/>
  <c r="K22" i="13"/>
  <c r="J22" i="13"/>
  <c r="H22" i="13"/>
  <c r="I22" i="13" s="1"/>
  <c r="G22" i="13"/>
  <c r="E22" i="13"/>
  <c r="F22" i="13" s="1"/>
  <c r="D22" i="13"/>
  <c r="AF22" i="13" s="1"/>
  <c r="AC21" i="13"/>
  <c r="AD21" i="13" s="1"/>
  <c r="AB21" i="13"/>
  <c r="Z21" i="13"/>
  <c r="Y21" i="13"/>
  <c r="W21" i="13"/>
  <c r="X21" i="13" s="1"/>
  <c r="V21" i="13"/>
  <c r="T21" i="13"/>
  <c r="S21" i="13"/>
  <c r="Q21" i="13"/>
  <c r="P21" i="13"/>
  <c r="N21" i="13"/>
  <c r="M21" i="13"/>
  <c r="K21" i="13"/>
  <c r="J21" i="13"/>
  <c r="H21" i="13"/>
  <c r="G21" i="13"/>
  <c r="E21" i="13"/>
  <c r="D21" i="13"/>
  <c r="AF21" i="13" s="1"/>
  <c r="AC20" i="13"/>
  <c r="AB20" i="13"/>
  <c r="Z20" i="13"/>
  <c r="AA20" i="13" s="1"/>
  <c r="Y20" i="13"/>
  <c r="W20" i="13"/>
  <c r="V20" i="13"/>
  <c r="T20" i="13"/>
  <c r="U20" i="13" s="1"/>
  <c r="S20" i="13"/>
  <c r="Q20" i="13"/>
  <c r="P20" i="13"/>
  <c r="N20" i="13"/>
  <c r="M20" i="13"/>
  <c r="K20" i="13"/>
  <c r="J20" i="13"/>
  <c r="H20" i="13"/>
  <c r="G20" i="13"/>
  <c r="E20" i="13"/>
  <c r="D20" i="13"/>
  <c r="AC19" i="13"/>
  <c r="AB19" i="13"/>
  <c r="Z19" i="13"/>
  <c r="Y19" i="13"/>
  <c r="W19" i="13"/>
  <c r="X19" i="13" s="1"/>
  <c r="V19" i="13"/>
  <c r="T19" i="13"/>
  <c r="S19" i="13"/>
  <c r="Q19" i="13"/>
  <c r="R19" i="13" s="1"/>
  <c r="P19" i="13"/>
  <c r="N19" i="13"/>
  <c r="M19" i="13"/>
  <c r="K19" i="13"/>
  <c r="J19" i="13"/>
  <c r="H19" i="13"/>
  <c r="G19" i="13"/>
  <c r="E19" i="13"/>
  <c r="D19" i="13"/>
  <c r="AC18" i="13"/>
  <c r="AB18" i="13"/>
  <c r="Z18" i="13"/>
  <c r="Y18" i="13"/>
  <c r="W18" i="13"/>
  <c r="V18" i="13"/>
  <c r="U18" i="13"/>
  <c r="T18" i="13"/>
  <c r="S18" i="13"/>
  <c r="Q18" i="13"/>
  <c r="P18" i="13"/>
  <c r="N18" i="13"/>
  <c r="M18" i="13"/>
  <c r="K18" i="13"/>
  <c r="J18" i="13"/>
  <c r="H18" i="13"/>
  <c r="G18" i="13"/>
  <c r="E18" i="13"/>
  <c r="D18" i="13"/>
  <c r="AC17" i="13"/>
  <c r="AB17" i="13"/>
  <c r="Z17" i="13"/>
  <c r="Y17" i="13"/>
  <c r="AA17" i="13" s="1"/>
  <c r="W17" i="13"/>
  <c r="V17" i="13"/>
  <c r="T17" i="13"/>
  <c r="S17" i="13"/>
  <c r="Q17" i="13"/>
  <c r="P17" i="13"/>
  <c r="N17" i="13"/>
  <c r="M17" i="13"/>
  <c r="K17" i="13"/>
  <c r="J17" i="13"/>
  <c r="H17" i="13"/>
  <c r="I17" i="13" s="1"/>
  <c r="G17" i="13"/>
  <c r="E17" i="13"/>
  <c r="D17" i="13"/>
  <c r="AC16" i="13"/>
  <c r="AB16" i="13"/>
  <c r="Z16" i="13"/>
  <c r="Y16" i="13"/>
  <c r="W16" i="13"/>
  <c r="V16" i="13"/>
  <c r="T16" i="13"/>
  <c r="S16" i="13"/>
  <c r="Q16" i="13"/>
  <c r="R16" i="13" s="1"/>
  <c r="P16" i="13"/>
  <c r="N16" i="13"/>
  <c r="M16" i="13"/>
  <c r="O16" i="13" s="1"/>
  <c r="K16" i="13"/>
  <c r="L16" i="13" s="1"/>
  <c r="J16" i="13"/>
  <c r="H16" i="13"/>
  <c r="G16" i="13"/>
  <c r="E16" i="13"/>
  <c r="D16" i="13"/>
  <c r="AC15" i="13"/>
  <c r="AB15" i="13"/>
  <c r="Z15" i="13"/>
  <c r="Y15" i="13"/>
  <c r="W15" i="13"/>
  <c r="V15" i="13"/>
  <c r="T15" i="13"/>
  <c r="S15" i="13"/>
  <c r="Q15" i="13"/>
  <c r="P15" i="13"/>
  <c r="N15" i="13"/>
  <c r="O15" i="13" s="1"/>
  <c r="M15" i="13"/>
  <c r="K15" i="13"/>
  <c r="J15" i="13"/>
  <c r="H15" i="13"/>
  <c r="I15" i="13" s="1"/>
  <c r="G15" i="13"/>
  <c r="E15" i="13"/>
  <c r="D15" i="13"/>
  <c r="AC14" i="13"/>
  <c r="AB14" i="13"/>
  <c r="Z14" i="13"/>
  <c r="Y14" i="13"/>
  <c r="W14" i="13"/>
  <c r="V14" i="13"/>
  <c r="T14" i="13"/>
  <c r="S14" i="13"/>
  <c r="Q14" i="13"/>
  <c r="P14" i="13"/>
  <c r="N14" i="13"/>
  <c r="M14" i="13"/>
  <c r="K14" i="13"/>
  <c r="L14" i="13" s="1"/>
  <c r="J14" i="13"/>
  <c r="H14" i="13"/>
  <c r="G14" i="13"/>
  <c r="E14" i="13"/>
  <c r="F14" i="13" s="1"/>
  <c r="D14" i="13"/>
  <c r="AC13" i="13"/>
  <c r="AB13" i="13"/>
  <c r="Z13" i="13"/>
  <c r="Y13" i="13"/>
  <c r="W13" i="13"/>
  <c r="V13" i="13"/>
  <c r="T13" i="13"/>
  <c r="U13" i="13" s="1"/>
  <c r="S13" i="13"/>
  <c r="Q13" i="13"/>
  <c r="P13" i="13"/>
  <c r="N13" i="13"/>
  <c r="M13" i="13"/>
  <c r="K13" i="13"/>
  <c r="J13" i="13"/>
  <c r="H13" i="13"/>
  <c r="G13" i="13"/>
  <c r="E13" i="13"/>
  <c r="D13" i="13"/>
  <c r="AC12" i="13"/>
  <c r="AB12" i="13"/>
  <c r="Z12" i="13"/>
  <c r="Y12" i="13"/>
  <c r="AA12" i="13" s="1"/>
  <c r="W12" i="13"/>
  <c r="V12" i="13"/>
  <c r="T12" i="13"/>
  <c r="S12" i="13"/>
  <c r="Q12" i="13"/>
  <c r="P12" i="13"/>
  <c r="N12" i="13"/>
  <c r="M12" i="13"/>
  <c r="K12" i="13"/>
  <c r="J12" i="13"/>
  <c r="AF12" i="13" s="1"/>
  <c r="H12" i="13"/>
  <c r="I12" i="13" s="1"/>
  <c r="G12" i="13"/>
  <c r="E12" i="13"/>
  <c r="D12" i="13"/>
  <c r="AC11" i="13"/>
  <c r="AD11" i="13" s="1"/>
  <c r="AB11" i="13"/>
  <c r="Z11" i="13"/>
  <c r="Y11" i="13"/>
  <c r="W11" i="13"/>
  <c r="V11" i="13"/>
  <c r="T11" i="13"/>
  <c r="S11" i="13"/>
  <c r="Q11" i="13"/>
  <c r="P11" i="13"/>
  <c r="N11" i="13"/>
  <c r="M11" i="13"/>
  <c r="O11" i="13" s="1"/>
  <c r="K11" i="13"/>
  <c r="J11" i="13"/>
  <c r="H11" i="13"/>
  <c r="G11" i="13"/>
  <c r="E11" i="13"/>
  <c r="F11" i="13" s="1"/>
  <c r="D11" i="13"/>
  <c r="AC10" i="13"/>
  <c r="AB10" i="13"/>
  <c r="Z10" i="13"/>
  <c r="Y10" i="13"/>
  <c r="W10" i="13"/>
  <c r="V10" i="13"/>
  <c r="T10" i="13"/>
  <c r="S10" i="13"/>
  <c r="Q10" i="13"/>
  <c r="P10" i="13"/>
  <c r="N10" i="13"/>
  <c r="O10" i="13" s="1"/>
  <c r="M10" i="13"/>
  <c r="K10" i="13"/>
  <c r="J10" i="13"/>
  <c r="H10" i="13"/>
  <c r="G10" i="13"/>
  <c r="E10" i="13"/>
  <c r="D10" i="13"/>
  <c r="AC9" i="13"/>
  <c r="AB9" i="13"/>
  <c r="Z9" i="13"/>
  <c r="Y9" i="13"/>
  <c r="W9" i="13"/>
  <c r="V9" i="13"/>
  <c r="T9" i="13"/>
  <c r="S9" i="13"/>
  <c r="Q9" i="13"/>
  <c r="P9" i="13"/>
  <c r="N9" i="13"/>
  <c r="M9" i="13"/>
  <c r="K9" i="13"/>
  <c r="J9" i="13"/>
  <c r="H9" i="13"/>
  <c r="G9" i="13"/>
  <c r="E9" i="13"/>
  <c r="D9" i="13"/>
  <c r="AC8" i="13"/>
  <c r="AB8" i="13"/>
  <c r="Z8" i="13"/>
  <c r="Y8" i="13"/>
  <c r="W8" i="13"/>
  <c r="V8" i="13"/>
  <c r="T8" i="13"/>
  <c r="U8" i="13" s="1"/>
  <c r="S8" i="13"/>
  <c r="Q8" i="13"/>
  <c r="P8" i="13"/>
  <c r="N8" i="13"/>
  <c r="M8" i="13"/>
  <c r="K8" i="13"/>
  <c r="J8" i="13"/>
  <c r="H8" i="13"/>
  <c r="G8" i="13"/>
  <c r="E8" i="13"/>
  <c r="D8" i="13"/>
  <c r="AF8" i="13" s="1"/>
  <c r="AC7" i="13"/>
  <c r="AB7" i="13"/>
  <c r="Z7" i="13"/>
  <c r="Y7" i="13"/>
  <c r="W7" i="13"/>
  <c r="V7" i="13"/>
  <c r="T7" i="13"/>
  <c r="U7" i="13" s="1"/>
  <c r="S7" i="13"/>
  <c r="Q7" i="13"/>
  <c r="P7" i="13"/>
  <c r="N7" i="13"/>
  <c r="M7" i="13"/>
  <c r="K7" i="13"/>
  <c r="J7" i="13"/>
  <c r="H7" i="13"/>
  <c r="I7" i="13" s="1"/>
  <c r="G7" i="13"/>
  <c r="E7" i="13"/>
  <c r="D7" i="13"/>
  <c r="AC6" i="13"/>
  <c r="AB6" i="13"/>
  <c r="Z6" i="13"/>
  <c r="Y6" i="13"/>
  <c r="W6" i="13"/>
  <c r="V6" i="13"/>
  <c r="T6" i="13"/>
  <c r="S6" i="13"/>
  <c r="Q6" i="13"/>
  <c r="P6" i="13"/>
  <c r="N6" i="13"/>
  <c r="M6" i="13"/>
  <c r="O6" i="13" s="1"/>
  <c r="K6" i="13"/>
  <c r="J6" i="13"/>
  <c r="H6" i="13"/>
  <c r="G6" i="13"/>
  <c r="E6" i="13"/>
  <c r="D6" i="13"/>
  <c r="AC5" i="13"/>
  <c r="AB5" i="13"/>
  <c r="Z5" i="13"/>
  <c r="Y5" i="13"/>
  <c r="W5" i="13"/>
  <c r="V5" i="13"/>
  <c r="T5" i="13"/>
  <c r="S5" i="13"/>
  <c r="Q5" i="13"/>
  <c r="P5" i="13"/>
  <c r="N5" i="13"/>
  <c r="M5" i="13"/>
  <c r="K5" i="13"/>
  <c r="J5" i="13"/>
  <c r="H5" i="13"/>
  <c r="G5" i="13"/>
  <c r="E5" i="13"/>
  <c r="D5" i="13"/>
  <c r="AC4" i="13"/>
  <c r="AB4" i="13"/>
  <c r="Z4" i="13"/>
  <c r="Y4" i="13"/>
  <c r="W4" i="13"/>
  <c r="V4" i="13"/>
  <c r="T4" i="13"/>
  <c r="S4" i="13"/>
  <c r="Q4" i="13"/>
  <c r="P4" i="13"/>
  <c r="N4" i="13"/>
  <c r="M4" i="13"/>
  <c r="K4" i="13"/>
  <c r="J4" i="13"/>
  <c r="H4" i="13"/>
  <c r="G4" i="13"/>
  <c r="E4" i="13"/>
  <c r="D4" i="13"/>
  <c r="AC3" i="13"/>
  <c r="AB3" i="13"/>
  <c r="Z3" i="13"/>
  <c r="Y3" i="13"/>
  <c r="W3" i="13"/>
  <c r="V3" i="13"/>
  <c r="T3" i="13"/>
  <c r="U3" i="13" s="1"/>
  <c r="S3" i="13"/>
  <c r="Q3" i="13"/>
  <c r="R3" i="13" s="1"/>
  <c r="P3" i="13"/>
  <c r="N3" i="13"/>
  <c r="M3" i="13"/>
  <c r="K3" i="13"/>
  <c r="L3" i="13" s="1"/>
  <c r="J3" i="13"/>
  <c r="H3" i="13"/>
  <c r="G3" i="13"/>
  <c r="E3" i="13"/>
  <c r="D3" i="13"/>
  <c r="AC2" i="13"/>
  <c r="AB2" i="13"/>
  <c r="Z2" i="13"/>
  <c r="Y2" i="13"/>
  <c r="AA2" i="13" s="1"/>
  <c r="W2" i="13"/>
  <c r="V2" i="13"/>
  <c r="T2" i="13"/>
  <c r="S2" i="13"/>
  <c r="Q2" i="13"/>
  <c r="P2" i="13"/>
  <c r="N2" i="13"/>
  <c r="O2" i="13" s="1"/>
  <c r="M2" i="13"/>
  <c r="K2" i="13"/>
  <c r="J2" i="13"/>
  <c r="I2" i="13"/>
  <c r="H2" i="13"/>
  <c r="G2" i="13"/>
  <c r="E2" i="13"/>
  <c r="D2" i="13"/>
  <c r="L13" i="13" l="1"/>
  <c r="X18" i="13"/>
  <c r="AD6" i="13"/>
  <c r="X17" i="13"/>
  <c r="F8" i="13"/>
  <c r="X16" i="13"/>
  <c r="O12" i="13"/>
  <c r="I8" i="13"/>
  <c r="AA16" i="13"/>
  <c r="AD4" i="13"/>
  <c r="AF19" i="13"/>
  <c r="R11" i="13"/>
  <c r="AF18" i="13"/>
  <c r="I6" i="13"/>
  <c r="U12" i="13"/>
  <c r="AF4" i="13"/>
  <c r="O8" i="13"/>
  <c r="U11" i="13"/>
  <c r="AA14" i="13"/>
  <c r="F17" i="13"/>
  <c r="O21" i="13"/>
  <c r="I5" i="13"/>
  <c r="AF16" i="13"/>
  <c r="R22" i="13"/>
  <c r="F3" i="13"/>
  <c r="O7" i="13"/>
  <c r="R8" i="13"/>
  <c r="U10" i="13"/>
  <c r="X11" i="13"/>
  <c r="AA13" i="13"/>
  <c r="AD14" i="13"/>
  <c r="F16" i="13"/>
  <c r="L19" i="13"/>
  <c r="O20" i="13"/>
  <c r="R21" i="13"/>
  <c r="F2" i="13"/>
  <c r="I4" i="13"/>
  <c r="L5" i="13"/>
  <c r="U9" i="13"/>
  <c r="L18" i="13"/>
  <c r="I3" i="13"/>
  <c r="R7" i="13"/>
  <c r="X10" i="13"/>
  <c r="AA11" i="13"/>
  <c r="AD13" i="13"/>
  <c r="F15" i="13"/>
  <c r="I16" i="13"/>
  <c r="AF17" i="13"/>
  <c r="R20" i="13"/>
  <c r="U21" i="13"/>
  <c r="X22" i="13"/>
  <c r="L4" i="13"/>
  <c r="O5" i="13"/>
  <c r="R6" i="13"/>
  <c r="X9" i="13"/>
  <c r="AD12" i="13"/>
  <c r="L17" i="13"/>
  <c r="O18" i="13"/>
  <c r="AA6" i="13"/>
  <c r="U17" i="13"/>
  <c r="AD7" i="13"/>
  <c r="R15" i="13"/>
  <c r="X4" i="13"/>
  <c r="F9" i="13"/>
  <c r="O13" i="13"/>
  <c r="U2" i="13"/>
  <c r="R14" i="13"/>
  <c r="F21" i="13"/>
  <c r="AD5" i="13"/>
  <c r="L10" i="13"/>
  <c r="AF6" i="13"/>
  <c r="AD18" i="13"/>
  <c r="R12" i="13"/>
  <c r="X14" i="13"/>
  <c r="F19" i="13"/>
  <c r="AD3" i="13"/>
  <c r="F18" i="13"/>
  <c r="O22" i="13"/>
  <c r="X13" i="13"/>
  <c r="L20" i="13"/>
  <c r="AF13" i="13"/>
  <c r="U6" i="13"/>
  <c r="AA9" i="13"/>
  <c r="F13" i="13"/>
  <c r="O17" i="13"/>
  <c r="R18" i="13"/>
  <c r="X5" i="13"/>
  <c r="F10" i="13"/>
  <c r="R2" i="13"/>
  <c r="I11" i="13"/>
  <c r="U16" i="13"/>
  <c r="AA19" i="13"/>
  <c r="AA18" i="13"/>
  <c r="F7" i="13"/>
  <c r="X2" i="13"/>
  <c r="X15" i="13"/>
  <c r="I21" i="13"/>
  <c r="AA3" i="13"/>
  <c r="L9" i="13"/>
  <c r="AF20" i="13"/>
  <c r="L8" i="13"/>
  <c r="L21" i="13"/>
  <c r="F5" i="13"/>
  <c r="AF5" i="13"/>
  <c r="R10" i="13"/>
  <c r="I19" i="13"/>
  <c r="AF3" i="13"/>
  <c r="L6" i="13"/>
  <c r="I18" i="13"/>
  <c r="F12" i="13"/>
  <c r="U4" i="13"/>
  <c r="AD8" i="13"/>
  <c r="AF10" i="13"/>
  <c r="AD20" i="13"/>
  <c r="I10" i="13"/>
  <c r="L11" i="13"/>
  <c r="U15" i="13"/>
  <c r="AD19" i="13"/>
  <c r="AA4" i="13"/>
  <c r="I9" i="13"/>
  <c r="R13" i="13"/>
  <c r="U14" i="13"/>
  <c r="F20" i="13"/>
  <c r="F6" i="13"/>
  <c r="AD17" i="13"/>
  <c r="L22" i="13"/>
  <c r="AD16" i="13"/>
  <c r="I20" i="13"/>
  <c r="AF7" i="13"/>
  <c r="AD2" i="13"/>
  <c r="AD15" i="13"/>
  <c r="F4" i="13"/>
  <c r="R9" i="13"/>
  <c r="X12" i="13"/>
  <c r="AF2" i="13"/>
  <c r="R5" i="13"/>
  <c r="O3" i="13"/>
  <c r="X7" i="13"/>
  <c r="AD10" i="13"/>
  <c r="I14" i="13"/>
  <c r="L15" i="13"/>
  <c r="U19" i="13"/>
  <c r="X20" i="13"/>
  <c r="AA21" i="13"/>
  <c r="R4" i="13"/>
  <c r="U5" i="13"/>
  <c r="X6" i="13"/>
  <c r="AA7" i="13"/>
  <c r="AA8" i="13"/>
  <c r="AD9" i="13"/>
  <c r="AF11" i="13"/>
  <c r="I13" i="13"/>
  <c r="R17" i="13"/>
  <c r="O14" i="13"/>
  <c r="O9" i="13"/>
  <c r="AA15" i="13"/>
  <c r="L2" i="13"/>
  <c r="O4" i="13"/>
  <c r="X8" i="13"/>
  <c r="AA10" i="13"/>
  <c r="O19" i="13"/>
  <c r="AF14" i="13"/>
  <c r="AF15" i="13"/>
  <c r="L12" i="13"/>
  <c r="L7" i="13"/>
  <c r="AA5" i="13"/>
  <c r="X3" i="13"/>
  <c r="AF9" i="13"/>
  <c r="AG24" i="12" l="1"/>
  <c r="AH24" i="12" s="1"/>
  <c r="AF24" i="12"/>
  <c r="AB24" i="12"/>
  <c r="AA24" i="12"/>
  <c r="Y24" i="12"/>
  <c r="X24" i="12"/>
  <c r="Z24" i="12" s="1"/>
  <c r="V24" i="12"/>
  <c r="U24" i="12"/>
  <c r="S24" i="12"/>
  <c r="R24" i="12"/>
  <c r="P24" i="12"/>
  <c r="O24" i="12"/>
  <c r="M24" i="12"/>
  <c r="L24" i="12"/>
  <c r="J24" i="12"/>
  <c r="I24" i="12"/>
  <c r="G24" i="12"/>
  <c r="F24" i="12"/>
  <c r="D24" i="12"/>
  <c r="E24" i="12" s="1"/>
  <c r="C24" i="12"/>
  <c r="AG23" i="12"/>
  <c r="AH23" i="12" s="1"/>
  <c r="AF23" i="12"/>
  <c r="AB23" i="12"/>
  <c r="AA23" i="12"/>
  <c r="Y23" i="12"/>
  <c r="X23" i="12"/>
  <c r="V23" i="12"/>
  <c r="U23" i="12"/>
  <c r="S23" i="12"/>
  <c r="R23" i="12"/>
  <c r="P23" i="12"/>
  <c r="O23" i="12"/>
  <c r="M23" i="12"/>
  <c r="L23" i="12"/>
  <c r="J23" i="12"/>
  <c r="I23" i="12"/>
  <c r="G23" i="12"/>
  <c r="F23" i="12"/>
  <c r="D23" i="12"/>
  <c r="E23" i="12" s="1"/>
  <c r="C23" i="12"/>
  <c r="AG22" i="12"/>
  <c r="AF22" i="12"/>
  <c r="AB22" i="12"/>
  <c r="AA22" i="12"/>
  <c r="Y22" i="12"/>
  <c r="X22" i="12"/>
  <c r="Z22" i="12" s="1"/>
  <c r="V22" i="12"/>
  <c r="U22" i="12"/>
  <c r="S22" i="12"/>
  <c r="R22" i="12"/>
  <c r="P22" i="12"/>
  <c r="O22" i="12"/>
  <c r="M22" i="12"/>
  <c r="L22" i="12"/>
  <c r="J22" i="12"/>
  <c r="I22" i="12"/>
  <c r="G22" i="12"/>
  <c r="F22" i="12"/>
  <c r="D22" i="12"/>
  <c r="E22" i="12" s="1"/>
  <c r="C22" i="12"/>
  <c r="AG21" i="12"/>
  <c r="AF21" i="12"/>
  <c r="AH21" i="12" s="1"/>
  <c r="AB21" i="12"/>
  <c r="AA21" i="12"/>
  <c r="Y21" i="12"/>
  <c r="X21" i="12"/>
  <c r="V21" i="12"/>
  <c r="U21" i="12"/>
  <c r="W21" i="12" s="1"/>
  <c r="S21" i="12"/>
  <c r="R21" i="12"/>
  <c r="T21" i="12" s="1"/>
  <c r="P21" i="12"/>
  <c r="O21" i="12"/>
  <c r="M21" i="12"/>
  <c r="L21" i="12"/>
  <c r="J21" i="12"/>
  <c r="I21" i="12"/>
  <c r="G21" i="12"/>
  <c r="F21" i="12"/>
  <c r="E21" i="12"/>
  <c r="D21" i="12"/>
  <c r="C21" i="12"/>
  <c r="AG20" i="12"/>
  <c r="AF20" i="12"/>
  <c r="AB20" i="12"/>
  <c r="AA20" i="12"/>
  <c r="Y20" i="12"/>
  <c r="X20" i="12"/>
  <c r="Z20" i="12" s="1"/>
  <c r="V20" i="12"/>
  <c r="U20" i="12"/>
  <c r="S20" i="12"/>
  <c r="R20" i="12"/>
  <c r="P20" i="12"/>
  <c r="O20" i="12"/>
  <c r="M20" i="12"/>
  <c r="L20" i="12"/>
  <c r="J20" i="12"/>
  <c r="I20" i="12"/>
  <c r="G20" i="12"/>
  <c r="F20" i="12"/>
  <c r="D20" i="12"/>
  <c r="E20" i="12" s="1"/>
  <c r="C20" i="12"/>
  <c r="AG19" i="12"/>
  <c r="AF19" i="12"/>
  <c r="AB19" i="12"/>
  <c r="AA19" i="12"/>
  <c r="Y19" i="12"/>
  <c r="X19" i="12"/>
  <c r="V19" i="12"/>
  <c r="W19" i="12" s="1"/>
  <c r="U19" i="12"/>
  <c r="S19" i="12"/>
  <c r="R19" i="12"/>
  <c r="P19" i="12"/>
  <c r="O19" i="12"/>
  <c r="M19" i="12"/>
  <c r="L19" i="12"/>
  <c r="J19" i="12"/>
  <c r="I19" i="12"/>
  <c r="G19" i="12"/>
  <c r="H19" i="12" s="1"/>
  <c r="F19" i="12"/>
  <c r="D19" i="12"/>
  <c r="C19" i="12"/>
  <c r="AG18" i="12"/>
  <c r="AF18" i="12"/>
  <c r="AB18" i="12"/>
  <c r="AA18" i="12"/>
  <c r="Y18" i="12"/>
  <c r="Z18" i="12" s="1"/>
  <c r="X18" i="12"/>
  <c r="V18" i="12"/>
  <c r="U18" i="12"/>
  <c r="S18" i="12"/>
  <c r="R18" i="12"/>
  <c r="P18" i="12"/>
  <c r="O18" i="12"/>
  <c r="M18" i="12"/>
  <c r="L18" i="12"/>
  <c r="J18" i="12"/>
  <c r="I18" i="12"/>
  <c r="G18" i="12"/>
  <c r="F18" i="12"/>
  <c r="D18" i="12"/>
  <c r="C18" i="12"/>
  <c r="AG17" i="12"/>
  <c r="AF17" i="12"/>
  <c r="AB17" i="12"/>
  <c r="AA17" i="12"/>
  <c r="Y17" i="12"/>
  <c r="X17" i="12"/>
  <c r="V17" i="12"/>
  <c r="U17" i="12"/>
  <c r="W17" i="12" s="1"/>
  <c r="S17" i="12"/>
  <c r="R17" i="12"/>
  <c r="P17" i="12"/>
  <c r="O17" i="12"/>
  <c r="M17" i="12"/>
  <c r="L17" i="12"/>
  <c r="J17" i="12"/>
  <c r="I17" i="12"/>
  <c r="G17" i="12"/>
  <c r="F17" i="12"/>
  <c r="D17" i="12"/>
  <c r="C17" i="12"/>
  <c r="AG16" i="12"/>
  <c r="AF16" i="12"/>
  <c r="AB16" i="12"/>
  <c r="AA16" i="12"/>
  <c r="Y16" i="12"/>
  <c r="X16" i="12"/>
  <c r="Z16" i="12" s="1"/>
  <c r="V16" i="12"/>
  <c r="U16" i="12"/>
  <c r="S16" i="12"/>
  <c r="R16" i="12"/>
  <c r="P16" i="12"/>
  <c r="O16" i="12"/>
  <c r="M16" i="12"/>
  <c r="L16" i="12"/>
  <c r="J16" i="12"/>
  <c r="I16" i="12"/>
  <c r="G16" i="12"/>
  <c r="F16" i="12"/>
  <c r="D16" i="12"/>
  <c r="C16" i="12"/>
  <c r="AG15" i="12"/>
  <c r="AF15" i="12"/>
  <c r="AH15" i="12" s="1"/>
  <c r="AB15" i="12"/>
  <c r="AA15" i="12"/>
  <c r="Y15" i="12"/>
  <c r="X15" i="12"/>
  <c r="V15" i="12"/>
  <c r="U15" i="12"/>
  <c r="S15" i="12"/>
  <c r="R15" i="12"/>
  <c r="P15" i="12"/>
  <c r="O15" i="12"/>
  <c r="M15" i="12"/>
  <c r="L15" i="12"/>
  <c r="J15" i="12"/>
  <c r="I15" i="12"/>
  <c r="G15" i="12"/>
  <c r="F15" i="12"/>
  <c r="D15" i="12"/>
  <c r="C15" i="12"/>
  <c r="E15" i="12" s="1"/>
  <c r="AG14" i="12"/>
  <c r="AF14" i="12"/>
  <c r="AB14" i="12"/>
  <c r="AA14" i="12"/>
  <c r="Y14" i="12"/>
  <c r="X14" i="12"/>
  <c r="V14" i="12"/>
  <c r="U14" i="12"/>
  <c r="S14" i="12"/>
  <c r="R14" i="12"/>
  <c r="P14" i="12"/>
  <c r="O14" i="12"/>
  <c r="M14" i="12"/>
  <c r="L14" i="12"/>
  <c r="J14" i="12"/>
  <c r="I14" i="12"/>
  <c r="G14" i="12"/>
  <c r="H14" i="12" s="1"/>
  <c r="F14" i="12"/>
  <c r="D14" i="12"/>
  <c r="C14" i="12"/>
  <c r="AG13" i="12"/>
  <c r="AF13" i="12"/>
  <c r="AB13" i="12"/>
  <c r="AA13" i="12"/>
  <c r="Y13" i="12"/>
  <c r="X13" i="12"/>
  <c r="V13" i="12"/>
  <c r="U13" i="12"/>
  <c r="W13" i="12" s="1"/>
  <c r="S13" i="12"/>
  <c r="R13" i="12"/>
  <c r="P13" i="12"/>
  <c r="O13" i="12"/>
  <c r="M13" i="12"/>
  <c r="L13" i="12"/>
  <c r="J13" i="12"/>
  <c r="I13" i="12"/>
  <c r="G13" i="12"/>
  <c r="H13" i="12" s="1"/>
  <c r="F13" i="12"/>
  <c r="D13" i="12"/>
  <c r="C13" i="12"/>
  <c r="AG12" i="12"/>
  <c r="AF12" i="12"/>
  <c r="AB12" i="12"/>
  <c r="AA12" i="12"/>
  <c r="Y12" i="12"/>
  <c r="X12" i="12"/>
  <c r="Z12" i="12" s="1"/>
  <c r="V12" i="12"/>
  <c r="U12" i="12"/>
  <c r="S12" i="12"/>
  <c r="R12" i="12"/>
  <c r="P12" i="12"/>
  <c r="O12" i="12"/>
  <c r="M12" i="12"/>
  <c r="L12" i="12"/>
  <c r="J12" i="12"/>
  <c r="I12" i="12"/>
  <c r="G12" i="12"/>
  <c r="F12" i="12"/>
  <c r="D12" i="12"/>
  <c r="C12" i="12"/>
  <c r="AG11" i="12"/>
  <c r="AH11" i="12" s="1"/>
  <c r="AF11" i="12"/>
  <c r="AB11" i="12"/>
  <c r="AA11" i="12"/>
  <c r="Y11" i="12"/>
  <c r="X11" i="12"/>
  <c r="V11" i="12"/>
  <c r="U11" i="12"/>
  <c r="W11" i="12" s="1"/>
  <c r="S11" i="12"/>
  <c r="R11" i="12"/>
  <c r="P11" i="12"/>
  <c r="O11" i="12"/>
  <c r="M11" i="12"/>
  <c r="L11" i="12"/>
  <c r="J11" i="12"/>
  <c r="I11" i="12"/>
  <c r="G11" i="12"/>
  <c r="F11" i="12"/>
  <c r="D11" i="12"/>
  <c r="E11" i="12" s="1"/>
  <c r="C11" i="12"/>
  <c r="AG10" i="12"/>
  <c r="AF10" i="12"/>
  <c r="AB10" i="12"/>
  <c r="AA10" i="12"/>
  <c r="Y10" i="12"/>
  <c r="X10" i="12"/>
  <c r="V10" i="12"/>
  <c r="U10" i="12"/>
  <c r="S10" i="12"/>
  <c r="R10" i="12"/>
  <c r="P10" i="12"/>
  <c r="O10" i="12"/>
  <c r="M10" i="12"/>
  <c r="L10" i="12"/>
  <c r="J10" i="12"/>
  <c r="K10" i="12" s="1"/>
  <c r="I10" i="12"/>
  <c r="G10" i="12"/>
  <c r="F10" i="12"/>
  <c r="D10" i="12"/>
  <c r="C10" i="12"/>
  <c r="AG9" i="12"/>
  <c r="AF9" i="12"/>
  <c r="AB9" i="12"/>
  <c r="AA9" i="12"/>
  <c r="Y9" i="12"/>
  <c r="X9" i="12"/>
  <c r="V9" i="12"/>
  <c r="W9" i="12" s="1"/>
  <c r="U9" i="12"/>
  <c r="S9" i="12"/>
  <c r="R9" i="12"/>
  <c r="P9" i="12"/>
  <c r="O9" i="12"/>
  <c r="M9" i="12"/>
  <c r="N9" i="12" s="1"/>
  <c r="L9" i="12"/>
  <c r="J9" i="12"/>
  <c r="I9" i="12"/>
  <c r="G9" i="12"/>
  <c r="F9" i="12"/>
  <c r="D9" i="12"/>
  <c r="C9" i="12"/>
  <c r="AG8" i="12"/>
  <c r="AF8" i="12"/>
  <c r="AB8" i="12"/>
  <c r="AA8" i="12"/>
  <c r="Y8" i="12"/>
  <c r="Z8" i="12" s="1"/>
  <c r="X8" i="12"/>
  <c r="V8" i="12"/>
  <c r="U8" i="12"/>
  <c r="S8" i="12"/>
  <c r="R8" i="12"/>
  <c r="P8" i="12"/>
  <c r="O8" i="12"/>
  <c r="M8" i="12"/>
  <c r="N8" i="12" s="1"/>
  <c r="L8" i="12"/>
  <c r="J8" i="12"/>
  <c r="I8" i="12"/>
  <c r="G8" i="12"/>
  <c r="F8" i="12"/>
  <c r="D8" i="12"/>
  <c r="C8" i="12"/>
  <c r="AG7" i="12"/>
  <c r="AF7" i="12"/>
  <c r="AB7" i="12"/>
  <c r="AA7" i="12"/>
  <c r="Y7" i="12"/>
  <c r="X7" i="12"/>
  <c r="V7" i="12"/>
  <c r="U7" i="12"/>
  <c r="W7" i="12" s="1"/>
  <c r="S7" i="12"/>
  <c r="R7" i="12"/>
  <c r="P7" i="12"/>
  <c r="O7" i="12"/>
  <c r="M7" i="12"/>
  <c r="N7" i="12" s="1"/>
  <c r="L7" i="12"/>
  <c r="J7" i="12"/>
  <c r="I7" i="12"/>
  <c r="G7" i="12"/>
  <c r="F7" i="12"/>
  <c r="D7" i="12"/>
  <c r="C7" i="12"/>
  <c r="AG6" i="12"/>
  <c r="AF6" i="12"/>
  <c r="AB6" i="12"/>
  <c r="AA6" i="12"/>
  <c r="Y6" i="12"/>
  <c r="X6" i="12"/>
  <c r="Z6" i="12" s="1"/>
  <c r="V6" i="12"/>
  <c r="U6" i="12"/>
  <c r="S6" i="12"/>
  <c r="R6" i="12"/>
  <c r="P6" i="12"/>
  <c r="O6" i="12"/>
  <c r="M6" i="12"/>
  <c r="L6" i="12"/>
  <c r="J6" i="12"/>
  <c r="I6" i="12"/>
  <c r="G6" i="12"/>
  <c r="F6" i="12"/>
  <c r="D6" i="12"/>
  <c r="C6" i="12"/>
  <c r="AG5" i="12"/>
  <c r="AF5" i="12"/>
  <c r="AH5" i="12" s="1"/>
  <c r="AB5" i="12"/>
  <c r="AA5" i="12"/>
  <c r="Y5" i="12"/>
  <c r="X5" i="12"/>
  <c r="V5" i="12"/>
  <c r="U5" i="12"/>
  <c r="S5" i="12"/>
  <c r="R5" i="12"/>
  <c r="P5" i="12"/>
  <c r="O5" i="12"/>
  <c r="M5" i="12"/>
  <c r="L5" i="12"/>
  <c r="J5" i="12"/>
  <c r="I5" i="12"/>
  <c r="G5" i="12"/>
  <c r="F5" i="12"/>
  <c r="D5" i="12"/>
  <c r="C5" i="12"/>
  <c r="E5" i="12" s="1"/>
  <c r="AG4" i="12"/>
  <c r="AF4" i="12"/>
  <c r="AB4" i="12"/>
  <c r="AA4" i="12"/>
  <c r="Y4" i="12"/>
  <c r="X4" i="12"/>
  <c r="V4" i="12"/>
  <c r="U4" i="12"/>
  <c r="S4" i="12"/>
  <c r="R4" i="12"/>
  <c r="P4" i="12"/>
  <c r="O4" i="12"/>
  <c r="M4" i="12"/>
  <c r="L4" i="12"/>
  <c r="J4" i="12"/>
  <c r="I4" i="12"/>
  <c r="G4" i="12"/>
  <c r="F4" i="12"/>
  <c r="D4" i="12"/>
  <c r="C4" i="12"/>
  <c r="K13" i="12" l="1"/>
  <c r="K19" i="12"/>
  <c r="K18" i="12"/>
  <c r="Q8" i="12"/>
  <c r="Q10" i="12"/>
  <c r="Q11" i="12"/>
  <c r="W8" i="12"/>
  <c r="Q17" i="12"/>
  <c r="Q20" i="12"/>
  <c r="W15" i="12"/>
  <c r="Q6" i="12"/>
  <c r="K12" i="12"/>
  <c r="H20" i="12"/>
  <c r="N11" i="12"/>
  <c r="H21" i="12"/>
  <c r="T6" i="12"/>
  <c r="N17" i="12"/>
  <c r="H23" i="12"/>
  <c r="T10" i="12"/>
  <c r="Q16" i="12"/>
  <c r="K23" i="12"/>
  <c r="N21" i="12"/>
  <c r="Z4" i="12"/>
  <c r="N24" i="12"/>
  <c r="AC5" i="12"/>
  <c r="AC9" i="12"/>
  <c r="AH9" i="12"/>
  <c r="AC15" i="12"/>
  <c r="Z19" i="12"/>
  <c r="E9" i="12"/>
  <c r="H4" i="12"/>
  <c r="AH14" i="12"/>
  <c r="AH17" i="12"/>
  <c r="AC21" i="12"/>
  <c r="T7" i="12"/>
  <c r="H24" i="12"/>
  <c r="W6" i="12"/>
  <c r="K22" i="12"/>
  <c r="T15" i="12"/>
  <c r="Q21" i="12"/>
  <c r="Z9" i="12"/>
  <c r="Q24" i="12"/>
  <c r="Q7" i="12"/>
  <c r="N12" i="12"/>
  <c r="K20" i="12"/>
  <c r="T9" i="12"/>
  <c r="N19" i="12"/>
  <c r="W5" i="12"/>
  <c r="Q18" i="12"/>
  <c r="K24" i="12"/>
  <c r="T17" i="12"/>
  <c r="N22" i="12"/>
  <c r="Z10" i="12"/>
  <c r="W14" i="12"/>
  <c r="W18" i="12"/>
  <c r="Q23" i="12"/>
  <c r="AC8" i="12"/>
  <c r="AH6" i="12"/>
  <c r="Z14" i="12"/>
  <c r="AC11" i="12"/>
  <c r="E4" i="12"/>
  <c r="E7" i="12"/>
  <c r="AC17" i="12"/>
  <c r="W23" i="12"/>
  <c r="AC18" i="12"/>
  <c r="Z21" i="12"/>
  <c r="E10" i="12"/>
  <c r="AH13" i="12"/>
  <c r="AH16" i="12"/>
  <c r="AC20" i="12"/>
  <c r="K4" i="12"/>
  <c r="K8" i="12"/>
  <c r="E13" i="12"/>
  <c r="E17" i="12"/>
  <c r="AH19" i="12"/>
  <c r="AC24" i="12"/>
  <c r="K9" i="12"/>
  <c r="H11" i="12"/>
  <c r="E19" i="12"/>
  <c r="N18" i="12"/>
  <c r="T16" i="12"/>
  <c r="N23" i="12"/>
  <c r="AC7" i="12"/>
  <c r="W16" i="12"/>
  <c r="T20" i="12"/>
  <c r="Z11" i="12"/>
  <c r="AH4" i="12"/>
  <c r="AH7" i="12"/>
  <c r="AC10" i="12"/>
  <c r="T24" i="12"/>
  <c r="AH10" i="12"/>
  <c r="W24" i="12"/>
  <c r="AH12" i="12"/>
  <c r="AC19" i="12"/>
  <c r="Z23" i="12"/>
  <c r="H9" i="12"/>
  <c r="AH18" i="12"/>
  <c r="H10" i="12"/>
  <c r="E12" i="12"/>
  <c r="E14" i="12"/>
  <c r="AH20" i="12"/>
  <c r="AC22" i="12"/>
  <c r="AC23" i="12"/>
  <c r="AC14" i="12"/>
  <c r="T8" i="12"/>
  <c r="Q9" i="12"/>
  <c r="N10" i="12"/>
  <c r="K11" i="12"/>
  <c r="H12" i="12"/>
  <c r="T18" i="12"/>
  <c r="Q19" i="12"/>
  <c r="N20" i="12"/>
  <c r="K21" i="12"/>
  <c r="H22" i="12"/>
  <c r="AC4" i="12"/>
  <c r="T19" i="12"/>
  <c r="AC6" i="12"/>
  <c r="Z7" i="12"/>
  <c r="AC16" i="12"/>
  <c r="Z17" i="12"/>
  <c r="H5" i="12"/>
  <c r="E6" i="12"/>
  <c r="W10" i="12"/>
  <c r="T11" i="12"/>
  <c r="Q12" i="12"/>
  <c r="N13" i="12"/>
  <c r="K14" i="12"/>
  <c r="H15" i="12"/>
  <c r="E16" i="12"/>
  <c r="W20" i="12"/>
  <c r="Q22" i="12"/>
  <c r="H6" i="12"/>
  <c r="T12" i="12"/>
  <c r="Q13" i="12"/>
  <c r="N14" i="12"/>
  <c r="K15" i="12"/>
  <c r="H16" i="12"/>
  <c r="T22" i="12"/>
  <c r="T23" i="12"/>
  <c r="K5" i="12"/>
  <c r="AH8" i="12"/>
  <c r="N4" i="12"/>
  <c r="Q4" i="12"/>
  <c r="N5" i="12"/>
  <c r="K6" i="12"/>
  <c r="H7" i="12"/>
  <c r="E8" i="12"/>
  <c r="W12" i="12"/>
  <c r="T13" i="12"/>
  <c r="Q14" i="12"/>
  <c r="N15" i="12"/>
  <c r="K16" i="12"/>
  <c r="H17" i="12"/>
  <c r="E18" i="12"/>
  <c r="W22" i="12"/>
  <c r="T4" i="12"/>
  <c r="Q5" i="12"/>
  <c r="N6" i="12"/>
  <c r="K7" i="12"/>
  <c r="H8" i="12"/>
  <c r="T14" i="12"/>
  <c r="Q15" i="12"/>
  <c r="N16" i="12"/>
  <c r="K17" i="12"/>
  <c r="H18" i="12"/>
  <c r="W4" i="12"/>
  <c r="T5" i="12"/>
  <c r="AC12" i="12"/>
  <c r="Z13" i="12"/>
  <c r="AH22" i="12"/>
  <c r="AC13" i="12"/>
  <c r="Z5" i="12"/>
  <c r="Z15" i="12"/>
  <c r="N50" i="10"/>
  <c r="M50" i="10"/>
  <c r="L50" i="10"/>
  <c r="K50" i="10"/>
  <c r="J50" i="10"/>
  <c r="N49" i="10"/>
  <c r="M49" i="10"/>
  <c r="L49" i="10"/>
  <c r="K49" i="10"/>
  <c r="J49" i="10"/>
  <c r="N48" i="10"/>
  <c r="M48" i="10"/>
  <c r="L48" i="10"/>
  <c r="K48" i="10"/>
  <c r="J48" i="10"/>
  <c r="N38" i="10"/>
  <c r="M38" i="10"/>
  <c r="L38" i="10"/>
  <c r="K38" i="10"/>
  <c r="J38" i="10"/>
  <c r="N37" i="10"/>
  <c r="M37" i="10"/>
  <c r="L37" i="10"/>
  <c r="K37" i="10"/>
  <c r="J37" i="10"/>
  <c r="N36" i="10"/>
  <c r="M36" i="10"/>
  <c r="L36" i="10"/>
  <c r="K36" i="10"/>
  <c r="J36" i="10"/>
  <c r="K5" i="10"/>
  <c r="J5" i="10"/>
  <c r="K4" i="10"/>
  <c r="J4" i="10"/>
  <c r="K3" i="10"/>
  <c r="J3" i="10"/>
  <c r="D89" i="9"/>
  <c r="E89" i="9" s="1"/>
  <c r="G89" i="9" s="1"/>
  <c r="D88" i="9"/>
  <c r="E88" i="9" s="1"/>
  <c r="G88" i="9" s="1"/>
  <c r="D87" i="9"/>
  <c r="E87" i="9" s="1"/>
  <c r="G87" i="9" s="1"/>
  <c r="D85" i="9"/>
  <c r="E85" i="9" s="1"/>
  <c r="G85" i="9" s="1"/>
  <c r="E84" i="9"/>
  <c r="G84" i="9" s="1"/>
  <c r="D84" i="9"/>
  <c r="D83" i="9"/>
  <c r="E83" i="9" s="1"/>
  <c r="G83" i="9" s="1"/>
  <c r="H85" i="9" s="1"/>
  <c r="D81" i="9"/>
  <c r="E81" i="9" s="1"/>
  <c r="G81" i="9" s="1"/>
  <c r="D80" i="9"/>
  <c r="E80" i="9" s="1"/>
  <c r="G80" i="9" s="1"/>
  <c r="D79" i="9"/>
  <c r="E79" i="9" s="1"/>
  <c r="G79" i="9" s="1"/>
  <c r="I77" i="9"/>
  <c r="G77" i="9"/>
  <c r="E77" i="9"/>
  <c r="D77" i="9"/>
  <c r="D76" i="9"/>
  <c r="E76" i="9" s="1"/>
  <c r="G76" i="9" s="1"/>
  <c r="D75" i="9"/>
  <c r="E75" i="9" s="1"/>
  <c r="G75" i="9" s="1"/>
  <c r="H77" i="9" s="1"/>
  <c r="J77" i="9" s="1"/>
  <c r="D73" i="9"/>
  <c r="E73" i="9" s="1"/>
  <c r="G73" i="9" s="1"/>
  <c r="D72" i="9"/>
  <c r="E72" i="9" s="1"/>
  <c r="G72" i="9" s="1"/>
  <c r="D71" i="9"/>
  <c r="E71" i="9" s="1"/>
  <c r="G71" i="9" s="1"/>
  <c r="D69" i="9"/>
  <c r="E69" i="9" s="1"/>
  <c r="G69" i="9" s="1"/>
  <c r="D68" i="9"/>
  <c r="E68" i="9" s="1"/>
  <c r="G68" i="9" s="1"/>
  <c r="D67" i="9"/>
  <c r="E67" i="9" s="1"/>
  <c r="G67" i="9" s="1"/>
  <c r="D65" i="9"/>
  <c r="E65" i="9" s="1"/>
  <c r="G65" i="9" s="1"/>
  <c r="E64" i="9"/>
  <c r="G64" i="9" s="1"/>
  <c r="D64" i="9"/>
  <c r="D63" i="9"/>
  <c r="E63" i="9" s="1"/>
  <c r="G63" i="9" s="1"/>
  <c r="I65" i="9" s="1"/>
  <c r="D61" i="9"/>
  <c r="E61" i="9" s="1"/>
  <c r="G61" i="9" s="1"/>
  <c r="D60" i="9"/>
  <c r="E60" i="9" s="1"/>
  <c r="G60" i="9" s="1"/>
  <c r="D59" i="9"/>
  <c r="E59" i="9" s="1"/>
  <c r="G59" i="9" s="1"/>
  <c r="I57" i="9"/>
  <c r="J57" i="9" s="1"/>
  <c r="H57" i="9"/>
  <c r="G57" i="9"/>
  <c r="E57" i="9"/>
  <c r="D57" i="9"/>
  <c r="D56" i="9"/>
  <c r="E56" i="9" s="1"/>
  <c r="G56" i="9" s="1"/>
  <c r="D55" i="9"/>
  <c r="E55" i="9" s="1"/>
  <c r="G55" i="9" s="1"/>
  <c r="D53" i="9"/>
  <c r="E53" i="9" s="1"/>
  <c r="G53" i="9" s="1"/>
  <c r="D52" i="9"/>
  <c r="E52" i="9" s="1"/>
  <c r="G52" i="9" s="1"/>
  <c r="D51" i="9"/>
  <c r="E51" i="9" s="1"/>
  <c r="G51" i="9" s="1"/>
  <c r="D49" i="9"/>
  <c r="E49" i="9" s="1"/>
  <c r="G49" i="9" s="1"/>
  <c r="D48" i="9"/>
  <c r="E48" i="9" s="1"/>
  <c r="G48" i="9" s="1"/>
  <c r="D47" i="9"/>
  <c r="E47" i="9" s="1"/>
  <c r="G47" i="9" s="1"/>
  <c r="D45" i="9"/>
  <c r="E45" i="9" s="1"/>
  <c r="G45" i="9" s="1"/>
  <c r="E44" i="9"/>
  <c r="G44" i="9" s="1"/>
  <c r="D44" i="9"/>
  <c r="D43" i="9"/>
  <c r="E43" i="9" s="1"/>
  <c r="G43" i="9" s="1"/>
  <c r="I45" i="9" s="1"/>
  <c r="D41" i="9"/>
  <c r="E41" i="9" s="1"/>
  <c r="G41" i="9" s="1"/>
  <c r="D40" i="9"/>
  <c r="E40" i="9" s="1"/>
  <c r="G40" i="9" s="1"/>
  <c r="D39" i="9"/>
  <c r="E39" i="9" s="1"/>
  <c r="G39" i="9" s="1"/>
  <c r="G37" i="9"/>
  <c r="I37" i="9" s="1"/>
  <c r="E37" i="9"/>
  <c r="D37" i="9"/>
  <c r="D36" i="9"/>
  <c r="E36" i="9" s="1"/>
  <c r="G36" i="9" s="1"/>
  <c r="D35" i="9"/>
  <c r="E35" i="9" s="1"/>
  <c r="G35" i="9" s="1"/>
  <c r="D33" i="9"/>
  <c r="E33" i="9" s="1"/>
  <c r="G33" i="9" s="1"/>
  <c r="D32" i="9"/>
  <c r="E32" i="9" s="1"/>
  <c r="G32" i="9" s="1"/>
  <c r="D31" i="9"/>
  <c r="E31" i="9" s="1"/>
  <c r="G31" i="9" s="1"/>
  <c r="D29" i="9"/>
  <c r="E29" i="9" s="1"/>
  <c r="G29" i="9" s="1"/>
  <c r="D28" i="9"/>
  <c r="E28" i="9" s="1"/>
  <c r="G28" i="9" s="1"/>
  <c r="D27" i="9"/>
  <c r="E27" i="9" s="1"/>
  <c r="G27" i="9" s="1"/>
  <c r="D25" i="9"/>
  <c r="E25" i="9" s="1"/>
  <c r="G25" i="9" s="1"/>
  <c r="D24" i="9"/>
  <c r="E24" i="9" s="1"/>
  <c r="G24" i="9" s="1"/>
  <c r="D23" i="9"/>
  <c r="E23" i="9" s="1"/>
  <c r="G23" i="9" s="1"/>
  <c r="I25" i="9" s="1"/>
  <c r="D21" i="9"/>
  <c r="E21" i="9" s="1"/>
  <c r="G21" i="9" s="1"/>
  <c r="D20" i="9"/>
  <c r="E20" i="9" s="1"/>
  <c r="G20" i="9" s="1"/>
  <c r="D19" i="9"/>
  <c r="E19" i="9" s="1"/>
  <c r="G19" i="9" s="1"/>
  <c r="G17" i="9"/>
  <c r="I17" i="9" s="1"/>
  <c r="E17" i="9"/>
  <c r="D17" i="9"/>
  <c r="D16" i="9"/>
  <c r="E16" i="9" s="1"/>
  <c r="G16" i="9" s="1"/>
  <c r="D15" i="9"/>
  <c r="E15" i="9" s="1"/>
  <c r="G15" i="9" s="1"/>
  <c r="D13" i="9"/>
  <c r="E13" i="9" s="1"/>
  <c r="G13" i="9" s="1"/>
  <c r="D12" i="9"/>
  <c r="E12" i="9" s="1"/>
  <c r="G12" i="9" s="1"/>
  <c r="D11" i="9"/>
  <c r="E11" i="9" s="1"/>
  <c r="G11" i="9" s="1"/>
  <c r="D9" i="9"/>
  <c r="E9" i="9" s="1"/>
  <c r="G9" i="9" s="1"/>
  <c r="D8" i="9"/>
  <c r="E8" i="9" s="1"/>
  <c r="G8" i="9" s="1"/>
  <c r="D7" i="9"/>
  <c r="E7" i="9" s="1"/>
  <c r="G7" i="9" s="1"/>
  <c r="I53" i="9" l="1"/>
  <c r="H53" i="9"/>
  <c r="I81" i="9"/>
  <c r="H81" i="9"/>
  <c r="I73" i="9"/>
  <c r="H73" i="9"/>
  <c r="I9" i="9"/>
  <c r="H9" i="9"/>
  <c r="I41" i="9"/>
  <c r="H41" i="9"/>
  <c r="J65" i="9"/>
  <c r="I69" i="9"/>
  <c r="H69" i="9"/>
  <c r="I29" i="9"/>
  <c r="H29" i="9"/>
  <c r="I33" i="9"/>
  <c r="J33" i="9" s="1"/>
  <c r="H33" i="9"/>
  <c r="I13" i="9"/>
  <c r="H13" i="9"/>
  <c r="I61" i="9"/>
  <c r="H61" i="9"/>
  <c r="I21" i="9"/>
  <c r="H21" i="9"/>
  <c r="I49" i="9"/>
  <c r="H49" i="9"/>
  <c r="H37" i="9"/>
  <c r="J37" i="9" s="1"/>
  <c r="I85" i="9"/>
  <c r="J85" i="9" s="1"/>
  <c r="H65" i="9"/>
  <c r="I89" i="9"/>
  <c r="H89" i="9"/>
  <c r="H25" i="9"/>
  <c r="J25" i="9" s="1"/>
  <c r="H17" i="9"/>
  <c r="J17" i="9" s="1"/>
  <c r="H45" i="9"/>
  <c r="J45" i="9" s="1"/>
  <c r="J69" i="9" l="1"/>
  <c r="J49" i="9"/>
  <c r="J81" i="9"/>
  <c r="J89" i="9"/>
  <c r="J9" i="9"/>
  <c r="J73" i="9"/>
  <c r="J13" i="9"/>
  <c r="J29" i="9"/>
  <c r="J41" i="9"/>
  <c r="J21" i="9"/>
  <c r="J61" i="9"/>
  <c r="J53" i="9"/>
  <c r="AI25" i="5" l="1"/>
  <c r="AH25" i="5"/>
  <c r="AJ25" i="5" s="1"/>
  <c r="AC25" i="5"/>
  <c r="AB25" i="5"/>
  <c r="Z25" i="5"/>
  <c r="Y25" i="5"/>
  <c r="W25" i="5"/>
  <c r="V25" i="5"/>
  <c r="T25" i="5"/>
  <c r="S25" i="5"/>
  <c r="Q25" i="5"/>
  <c r="P25" i="5"/>
  <c r="N25" i="5"/>
  <c r="O25" i="5" s="1"/>
  <c r="M25" i="5"/>
  <c r="K25" i="5"/>
  <c r="J25" i="5"/>
  <c r="H25" i="5"/>
  <c r="G25" i="5"/>
  <c r="E25" i="5"/>
  <c r="F25" i="5" s="1"/>
  <c r="D25" i="5"/>
  <c r="AI24" i="5"/>
  <c r="AH24" i="5"/>
  <c r="AC24" i="5"/>
  <c r="AB24" i="5"/>
  <c r="Z24" i="5"/>
  <c r="Y24" i="5"/>
  <c r="W24" i="5"/>
  <c r="V24" i="5"/>
  <c r="T24" i="5"/>
  <c r="S24" i="5"/>
  <c r="Q24" i="5"/>
  <c r="P24" i="5"/>
  <c r="N24" i="5"/>
  <c r="M24" i="5"/>
  <c r="K24" i="5"/>
  <c r="J24" i="5"/>
  <c r="H24" i="5"/>
  <c r="G24" i="5"/>
  <c r="AE24" i="5" s="1"/>
  <c r="F24" i="5"/>
  <c r="E24" i="5"/>
  <c r="D24" i="5"/>
  <c r="AI23" i="5"/>
  <c r="AH23" i="5"/>
  <c r="AC23" i="5"/>
  <c r="AB23" i="5"/>
  <c r="Z23" i="5"/>
  <c r="Y23" i="5"/>
  <c r="W23" i="5"/>
  <c r="X23" i="5" s="1"/>
  <c r="V23" i="5"/>
  <c r="T23" i="5"/>
  <c r="S23" i="5"/>
  <c r="Q23" i="5"/>
  <c r="P23" i="5"/>
  <c r="N23" i="5"/>
  <c r="M23" i="5"/>
  <c r="K23" i="5"/>
  <c r="J23" i="5"/>
  <c r="H23" i="5"/>
  <c r="I23" i="5" s="1"/>
  <c r="G23" i="5"/>
  <c r="E23" i="5"/>
  <c r="D23" i="5"/>
  <c r="AI22" i="5"/>
  <c r="AH22" i="5"/>
  <c r="AC22" i="5"/>
  <c r="AB22" i="5"/>
  <c r="Z22" i="5"/>
  <c r="AA22" i="5" s="1"/>
  <c r="Y22" i="5"/>
  <c r="W22" i="5"/>
  <c r="X22" i="5" s="1"/>
  <c r="V22" i="5"/>
  <c r="T22" i="5"/>
  <c r="S22" i="5"/>
  <c r="Q22" i="5"/>
  <c r="P22" i="5"/>
  <c r="N22" i="5"/>
  <c r="O22" i="5" s="1"/>
  <c r="M22" i="5"/>
  <c r="K22" i="5"/>
  <c r="L22" i="5" s="1"/>
  <c r="J22" i="5"/>
  <c r="H22" i="5"/>
  <c r="G22" i="5"/>
  <c r="E22" i="5"/>
  <c r="D22" i="5"/>
  <c r="AI21" i="5"/>
  <c r="AH21" i="5"/>
  <c r="AC21" i="5"/>
  <c r="AB21" i="5"/>
  <c r="Z21" i="5"/>
  <c r="Y21" i="5"/>
  <c r="W21" i="5"/>
  <c r="V21" i="5"/>
  <c r="T21" i="5"/>
  <c r="S21" i="5"/>
  <c r="Q21" i="5"/>
  <c r="R21" i="5" s="1"/>
  <c r="P21" i="5"/>
  <c r="O21" i="5"/>
  <c r="N21" i="5"/>
  <c r="M21" i="5"/>
  <c r="K21" i="5"/>
  <c r="J21" i="5"/>
  <c r="H21" i="5"/>
  <c r="G21" i="5"/>
  <c r="E21" i="5"/>
  <c r="F21" i="5" s="1"/>
  <c r="D21" i="5"/>
  <c r="AI20" i="5"/>
  <c r="AH20" i="5"/>
  <c r="AC20" i="5"/>
  <c r="AD20" i="5" s="1"/>
  <c r="AB20" i="5"/>
  <c r="Z20" i="5"/>
  <c r="Y20" i="5"/>
  <c r="W20" i="5"/>
  <c r="V20" i="5"/>
  <c r="T20" i="5"/>
  <c r="S20" i="5"/>
  <c r="Q20" i="5"/>
  <c r="R20" i="5" s="1"/>
  <c r="P20" i="5"/>
  <c r="N20" i="5"/>
  <c r="M20" i="5"/>
  <c r="K20" i="5"/>
  <c r="J20" i="5"/>
  <c r="H20" i="5"/>
  <c r="I20" i="5" s="1"/>
  <c r="G20" i="5"/>
  <c r="E20" i="5"/>
  <c r="F20" i="5" s="1"/>
  <c r="D20" i="5"/>
  <c r="AI19" i="5"/>
  <c r="AH19" i="5"/>
  <c r="AC19" i="5"/>
  <c r="AB19" i="5"/>
  <c r="Z19" i="5"/>
  <c r="Y19" i="5"/>
  <c r="W19" i="5"/>
  <c r="V19" i="5"/>
  <c r="T19" i="5"/>
  <c r="S19" i="5"/>
  <c r="U19" i="5" s="1"/>
  <c r="Q19" i="5"/>
  <c r="P19" i="5"/>
  <c r="N19" i="5"/>
  <c r="M19" i="5"/>
  <c r="K19" i="5"/>
  <c r="J19" i="5"/>
  <c r="H19" i="5"/>
  <c r="G19" i="5"/>
  <c r="E19" i="5"/>
  <c r="D19" i="5"/>
  <c r="AI18" i="5"/>
  <c r="AH18" i="5"/>
  <c r="AC18" i="5"/>
  <c r="AB18" i="5"/>
  <c r="Z18" i="5"/>
  <c r="Y18" i="5"/>
  <c r="W18" i="5"/>
  <c r="X18" i="5" s="1"/>
  <c r="V18" i="5"/>
  <c r="T18" i="5"/>
  <c r="S18" i="5"/>
  <c r="Q18" i="5"/>
  <c r="P18" i="5"/>
  <c r="N18" i="5"/>
  <c r="M18" i="5"/>
  <c r="K18" i="5"/>
  <c r="L18" i="5" s="1"/>
  <c r="J18" i="5"/>
  <c r="H18" i="5"/>
  <c r="G18" i="5"/>
  <c r="E18" i="5"/>
  <c r="D18" i="5"/>
  <c r="AI17" i="5"/>
  <c r="AH17" i="5"/>
  <c r="AC17" i="5"/>
  <c r="AD17" i="5" s="1"/>
  <c r="AB17" i="5"/>
  <c r="Z17" i="5"/>
  <c r="AA17" i="5" s="1"/>
  <c r="Y17" i="5"/>
  <c r="W17" i="5"/>
  <c r="V17" i="5"/>
  <c r="T17" i="5"/>
  <c r="S17" i="5"/>
  <c r="Q17" i="5"/>
  <c r="P17" i="5"/>
  <c r="N17" i="5"/>
  <c r="M17" i="5"/>
  <c r="K17" i="5"/>
  <c r="J17" i="5"/>
  <c r="H17" i="5"/>
  <c r="G17" i="5"/>
  <c r="E17" i="5"/>
  <c r="D17" i="5"/>
  <c r="AI16" i="5"/>
  <c r="AJ16" i="5" s="1"/>
  <c r="AH16" i="5"/>
  <c r="AC16" i="5"/>
  <c r="AD16" i="5" s="1"/>
  <c r="AB16" i="5"/>
  <c r="Z16" i="5"/>
  <c r="Y16" i="5"/>
  <c r="W16" i="5"/>
  <c r="V16" i="5"/>
  <c r="T16" i="5"/>
  <c r="U16" i="5" s="1"/>
  <c r="S16" i="5"/>
  <c r="Q16" i="5"/>
  <c r="P16" i="5"/>
  <c r="N16" i="5"/>
  <c r="M16" i="5"/>
  <c r="K16" i="5"/>
  <c r="J16" i="5"/>
  <c r="H16" i="5"/>
  <c r="G16" i="5"/>
  <c r="E16" i="5"/>
  <c r="D16" i="5"/>
  <c r="AE16" i="5" s="1"/>
  <c r="AI15" i="5"/>
  <c r="AH15" i="5"/>
  <c r="AC15" i="5"/>
  <c r="AB15" i="5"/>
  <c r="Z15" i="5"/>
  <c r="Y15" i="5"/>
  <c r="W15" i="5"/>
  <c r="X15" i="5" s="1"/>
  <c r="V15" i="5"/>
  <c r="T15" i="5"/>
  <c r="U15" i="5" s="1"/>
  <c r="S15" i="5"/>
  <c r="Q15" i="5"/>
  <c r="P15" i="5"/>
  <c r="N15" i="5"/>
  <c r="M15" i="5"/>
  <c r="K15" i="5"/>
  <c r="L15" i="5" s="1"/>
  <c r="J15" i="5"/>
  <c r="H15" i="5"/>
  <c r="G15" i="5"/>
  <c r="E15" i="5"/>
  <c r="F15" i="5" s="1"/>
  <c r="D15" i="5"/>
  <c r="AI14" i="5"/>
  <c r="AH14" i="5"/>
  <c r="AC14" i="5"/>
  <c r="AB14" i="5"/>
  <c r="Z14" i="5"/>
  <c r="Y14" i="5"/>
  <c r="W14" i="5"/>
  <c r="V14" i="5"/>
  <c r="T14" i="5"/>
  <c r="S14" i="5"/>
  <c r="Q14" i="5"/>
  <c r="P14" i="5"/>
  <c r="N14" i="5"/>
  <c r="O14" i="5" s="1"/>
  <c r="M14" i="5"/>
  <c r="K14" i="5"/>
  <c r="L14" i="5" s="1"/>
  <c r="J14" i="5"/>
  <c r="H14" i="5"/>
  <c r="I14" i="5" s="1"/>
  <c r="G14" i="5"/>
  <c r="E14" i="5"/>
  <c r="D14" i="5"/>
  <c r="AI13" i="5"/>
  <c r="AJ13" i="5" s="1"/>
  <c r="AH13" i="5"/>
  <c r="AC13" i="5"/>
  <c r="AB13" i="5"/>
  <c r="Z13" i="5"/>
  <c r="AA13" i="5" s="1"/>
  <c r="Y13" i="5"/>
  <c r="W13" i="5"/>
  <c r="V13" i="5"/>
  <c r="T13" i="5"/>
  <c r="S13" i="5"/>
  <c r="Q13" i="5"/>
  <c r="P13" i="5"/>
  <c r="N13" i="5"/>
  <c r="M13" i="5"/>
  <c r="K13" i="5"/>
  <c r="L13" i="5" s="1"/>
  <c r="J13" i="5"/>
  <c r="H13" i="5"/>
  <c r="G13" i="5"/>
  <c r="E13" i="5"/>
  <c r="F13" i="5" s="1"/>
  <c r="D13" i="5"/>
  <c r="AI12" i="5"/>
  <c r="AJ12" i="5" s="1"/>
  <c r="AH12" i="5"/>
  <c r="AC12" i="5"/>
  <c r="AB12" i="5"/>
  <c r="Z12" i="5"/>
  <c r="Y12" i="5"/>
  <c r="W12" i="5"/>
  <c r="V12" i="5"/>
  <c r="T12" i="5"/>
  <c r="S12" i="5"/>
  <c r="Q12" i="5"/>
  <c r="R12" i="5" s="1"/>
  <c r="P12" i="5"/>
  <c r="N12" i="5"/>
  <c r="O12" i="5" s="1"/>
  <c r="M12" i="5"/>
  <c r="K12" i="5"/>
  <c r="J12" i="5"/>
  <c r="H12" i="5"/>
  <c r="G12" i="5"/>
  <c r="E12" i="5"/>
  <c r="D12" i="5"/>
  <c r="AI11" i="5"/>
  <c r="AH11" i="5"/>
  <c r="AC11" i="5"/>
  <c r="AB11" i="5"/>
  <c r="Z11" i="5"/>
  <c r="Y11" i="5"/>
  <c r="W11" i="5"/>
  <c r="V11" i="5"/>
  <c r="T11" i="5"/>
  <c r="S11" i="5"/>
  <c r="Q11" i="5"/>
  <c r="P11" i="5"/>
  <c r="N11" i="5"/>
  <c r="O11" i="5" s="1"/>
  <c r="M11" i="5"/>
  <c r="K11" i="5"/>
  <c r="J11" i="5"/>
  <c r="H11" i="5"/>
  <c r="I11" i="5" s="1"/>
  <c r="G11" i="5"/>
  <c r="E11" i="5"/>
  <c r="D11" i="5"/>
  <c r="AI10" i="5"/>
  <c r="AH10" i="5"/>
  <c r="AC10" i="5"/>
  <c r="AB10" i="5"/>
  <c r="Z10" i="5"/>
  <c r="AA10" i="5" s="1"/>
  <c r="Y10" i="5"/>
  <c r="W10" i="5"/>
  <c r="V10" i="5"/>
  <c r="T10" i="5"/>
  <c r="S10" i="5"/>
  <c r="Q10" i="5"/>
  <c r="R10" i="5" s="1"/>
  <c r="P10" i="5"/>
  <c r="N10" i="5"/>
  <c r="M10" i="5"/>
  <c r="K10" i="5"/>
  <c r="J10" i="5"/>
  <c r="H10" i="5"/>
  <c r="G10" i="5"/>
  <c r="E10" i="5"/>
  <c r="F10" i="5" s="1"/>
  <c r="D10" i="5"/>
  <c r="AI9" i="5"/>
  <c r="AH9" i="5"/>
  <c r="AC9" i="5"/>
  <c r="AD9" i="5" s="1"/>
  <c r="AB9" i="5"/>
  <c r="Z9" i="5"/>
  <c r="AA9" i="5" s="1"/>
  <c r="Y9" i="5"/>
  <c r="W9" i="5"/>
  <c r="V9" i="5"/>
  <c r="T9" i="5"/>
  <c r="U9" i="5" s="1"/>
  <c r="S9" i="5"/>
  <c r="Q9" i="5"/>
  <c r="R9" i="5" s="1"/>
  <c r="P9" i="5"/>
  <c r="N9" i="5"/>
  <c r="M9" i="5"/>
  <c r="K9" i="5"/>
  <c r="J9" i="5"/>
  <c r="H9" i="5"/>
  <c r="G9" i="5"/>
  <c r="E9" i="5"/>
  <c r="D9" i="5"/>
  <c r="AI8" i="5"/>
  <c r="AH8" i="5"/>
  <c r="AC8" i="5"/>
  <c r="AB8" i="5"/>
  <c r="Z8" i="5"/>
  <c r="Y8" i="5"/>
  <c r="W8" i="5"/>
  <c r="X8" i="5" s="1"/>
  <c r="V8" i="5"/>
  <c r="T8" i="5"/>
  <c r="U8" i="5" s="1"/>
  <c r="S8" i="5"/>
  <c r="Q8" i="5"/>
  <c r="R8" i="5" s="1"/>
  <c r="P8" i="5"/>
  <c r="N8" i="5"/>
  <c r="M8" i="5"/>
  <c r="K8" i="5"/>
  <c r="J8" i="5"/>
  <c r="H8" i="5"/>
  <c r="I8" i="5" s="1"/>
  <c r="G8" i="5"/>
  <c r="E8" i="5"/>
  <c r="D8" i="5"/>
  <c r="AI7" i="5"/>
  <c r="AH7" i="5"/>
  <c r="AC7" i="5"/>
  <c r="AB7" i="5"/>
  <c r="Z7" i="5"/>
  <c r="AA7" i="5" s="1"/>
  <c r="Y7" i="5"/>
  <c r="W7" i="5"/>
  <c r="V7" i="5"/>
  <c r="T7" i="5"/>
  <c r="S7" i="5"/>
  <c r="Q7" i="5"/>
  <c r="P7" i="5"/>
  <c r="N7" i="5"/>
  <c r="M7" i="5"/>
  <c r="K7" i="5"/>
  <c r="L7" i="5" s="1"/>
  <c r="J7" i="5"/>
  <c r="H7" i="5"/>
  <c r="I7" i="5" s="1"/>
  <c r="G7" i="5"/>
  <c r="E7" i="5"/>
  <c r="D7" i="5"/>
  <c r="AI6" i="5"/>
  <c r="AH6" i="5"/>
  <c r="AC6" i="5"/>
  <c r="AB6" i="5"/>
  <c r="Z6" i="5"/>
  <c r="Y6" i="5"/>
  <c r="W6" i="5"/>
  <c r="X6" i="5" s="1"/>
  <c r="V6" i="5"/>
  <c r="T6" i="5"/>
  <c r="S6" i="5"/>
  <c r="Q6" i="5"/>
  <c r="P6" i="5"/>
  <c r="N6" i="5"/>
  <c r="M6" i="5"/>
  <c r="K6" i="5"/>
  <c r="J6" i="5"/>
  <c r="H6" i="5"/>
  <c r="G6" i="5"/>
  <c r="E6" i="5"/>
  <c r="D6" i="5"/>
  <c r="AE6" i="5" s="1"/>
  <c r="AI5" i="5"/>
  <c r="AJ5" i="5" s="1"/>
  <c r="AH5" i="5"/>
  <c r="AC5" i="5"/>
  <c r="AB5" i="5"/>
  <c r="Z5" i="5"/>
  <c r="Y5" i="5"/>
  <c r="W5" i="5"/>
  <c r="V5" i="5"/>
  <c r="T5" i="5"/>
  <c r="S5" i="5"/>
  <c r="Q5" i="5"/>
  <c r="P5" i="5"/>
  <c r="N5" i="5"/>
  <c r="O5" i="5" s="1"/>
  <c r="M5" i="5"/>
  <c r="K5" i="5"/>
  <c r="J5" i="5"/>
  <c r="H5" i="5"/>
  <c r="G5" i="5"/>
  <c r="E5" i="5"/>
  <c r="D5" i="5"/>
  <c r="AI4" i="5"/>
  <c r="AH4" i="5"/>
  <c r="AC4" i="5"/>
  <c r="AB4" i="5"/>
  <c r="Z4" i="5"/>
  <c r="Y4" i="5"/>
  <c r="W4" i="5"/>
  <c r="V4" i="5"/>
  <c r="T4" i="5"/>
  <c r="S4" i="5"/>
  <c r="Q4" i="5"/>
  <c r="P4" i="5"/>
  <c r="N4" i="5"/>
  <c r="M4" i="5"/>
  <c r="K4" i="5"/>
  <c r="J4" i="5"/>
  <c r="H4" i="5"/>
  <c r="G4" i="5"/>
  <c r="AE4" i="5" s="1"/>
  <c r="E4" i="5"/>
  <c r="F4" i="5" s="1"/>
  <c r="D4" i="5"/>
  <c r="X9" i="5" l="1"/>
  <c r="I25" i="5"/>
  <c r="AJ7" i="5"/>
  <c r="AA19" i="5"/>
  <c r="AD8" i="5"/>
  <c r="L24" i="5"/>
  <c r="F8" i="5"/>
  <c r="U21" i="5"/>
  <c r="AJ8" i="5"/>
  <c r="U22" i="5"/>
  <c r="X21" i="5"/>
  <c r="X13" i="5"/>
  <c r="F6" i="5"/>
  <c r="AJ15" i="5"/>
  <c r="U20" i="5"/>
  <c r="O13" i="5"/>
  <c r="L4" i="5"/>
  <c r="U11" i="5"/>
  <c r="R22" i="5"/>
  <c r="O4" i="5"/>
  <c r="AD19" i="5"/>
  <c r="AJ18" i="5"/>
  <c r="AA11" i="5"/>
  <c r="I17" i="5"/>
  <c r="R24" i="5"/>
  <c r="AE8" i="5"/>
  <c r="AD11" i="5"/>
  <c r="I18" i="5"/>
  <c r="AA21" i="5"/>
  <c r="R25" i="5"/>
  <c r="L17" i="5"/>
  <c r="AJ20" i="5"/>
  <c r="AE19" i="5"/>
  <c r="X5" i="5"/>
  <c r="L9" i="5"/>
  <c r="I10" i="5"/>
  <c r="AJ21" i="5"/>
  <c r="AE12" i="5"/>
  <c r="AE20" i="5"/>
  <c r="AA24" i="5"/>
  <c r="L20" i="5"/>
  <c r="I21" i="5"/>
  <c r="F22" i="5"/>
  <c r="AA25" i="5"/>
  <c r="AE11" i="5"/>
  <c r="AD14" i="5"/>
  <c r="X16" i="5"/>
  <c r="U17" i="5"/>
  <c r="R18" i="5"/>
  <c r="R19" i="5"/>
  <c r="AJ22" i="5"/>
  <c r="AD24" i="5"/>
  <c r="AJ6" i="5"/>
  <c r="R11" i="5"/>
  <c r="AA8" i="5"/>
  <c r="I15" i="5"/>
  <c r="L5" i="5"/>
  <c r="X10" i="5"/>
  <c r="U12" i="5"/>
  <c r="X11" i="5"/>
  <c r="AJ17" i="5"/>
  <c r="AE18" i="5"/>
  <c r="R4" i="5"/>
  <c r="F18" i="5"/>
  <c r="F9" i="5"/>
  <c r="AA12" i="5"/>
  <c r="U4" i="5"/>
  <c r="O16" i="5"/>
  <c r="I9" i="5"/>
  <c r="AD12" i="5"/>
  <c r="U24" i="5"/>
  <c r="X4" i="5"/>
  <c r="R16" i="5"/>
  <c r="AD21" i="5"/>
  <c r="O17" i="5"/>
  <c r="AA4" i="5"/>
  <c r="AD13" i="5"/>
  <c r="X25" i="5"/>
  <c r="AA14" i="5"/>
  <c r="O19" i="5"/>
  <c r="I12" i="5"/>
  <c r="AD23" i="5"/>
  <c r="AA6" i="5"/>
  <c r="L12" i="5"/>
  <c r="AE13" i="5"/>
  <c r="AA15" i="5"/>
  <c r="O20" i="5"/>
  <c r="L21" i="5"/>
  <c r="I22" i="5"/>
  <c r="AE23" i="5"/>
  <c r="AJ23" i="5"/>
  <c r="AD25" i="5"/>
  <c r="I4" i="5"/>
  <c r="AD7" i="5"/>
  <c r="AE7" i="5"/>
  <c r="L23" i="5"/>
  <c r="I6" i="5"/>
  <c r="F16" i="5"/>
  <c r="X20" i="5"/>
  <c r="L25" i="5"/>
  <c r="U13" i="5"/>
  <c r="F17" i="5"/>
  <c r="R23" i="5"/>
  <c r="O6" i="5"/>
  <c r="O15" i="5"/>
  <c r="AD10" i="5"/>
  <c r="F19" i="5"/>
  <c r="U23" i="5"/>
  <c r="AJ9" i="5"/>
  <c r="AE17" i="5"/>
  <c r="U5" i="5"/>
  <c r="AJ10" i="5"/>
  <c r="U14" i="5"/>
  <c r="I19" i="5"/>
  <c r="O7" i="5"/>
  <c r="AJ11" i="5"/>
  <c r="O8" i="5"/>
  <c r="X14" i="5"/>
  <c r="L19" i="5"/>
  <c r="X24" i="5"/>
  <c r="O18" i="5"/>
  <c r="AD22" i="5"/>
  <c r="AD4" i="5"/>
  <c r="L10" i="5"/>
  <c r="AJ4" i="5"/>
  <c r="O10" i="5"/>
  <c r="AE5" i="5"/>
  <c r="AD6" i="5"/>
  <c r="AE9" i="5"/>
  <c r="I13" i="5"/>
  <c r="F14" i="5"/>
  <c r="AJ14" i="5"/>
  <c r="AA16" i="5"/>
  <c r="X17" i="5"/>
  <c r="U18" i="5"/>
  <c r="AE22" i="5"/>
  <c r="F23" i="5"/>
  <c r="AJ24" i="5"/>
  <c r="I5" i="5"/>
  <c r="U10" i="5"/>
  <c r="X19" i="5"/>
  <c r="AA18" i="5"/>
  <c r="I24" i="5"/>
  <c r="F7" i="5"/>
  <c r="R13" i="5"/>
  <c r="AD18" i="5"/>
  <c r="O23" i="5"/>
  <c r="L6" i="5"/>
  <c r="I16" i="5"/>
  <c r="AA20" i="5"/>
  <c r="X12" i="5"/>
  <c r="O24" i="5"/>
  <c r="L16" i="5"/>
  <c r="AJ19" i="5"/>
  <c r="R5" i="5"/>
  <c r="R14" i="5"/>
  <c r="R6" i="5"/>
  <c r="R15" i="5"/>
  <c r="L8" i="5"/>
  <c r="U6" i="5"/>
  <c r="U25" i="5"/>
  <c r="AE10" i="5"/>
  <c r="F11" i="5"/>
  <c r="R7" i="5"/>
  <c r="F12" i="5"/>
  <c r="AA23" i="5"/>
  <c r="AA5" i="5"/>
  <c r="O9" i="5"/>
  <c r="R17" i="5"/>
  <c r="AE21" i="5"/>
  <c r="U7" i="5"/>
  <c r="AD5" i="5"/>
  <c r="X7" i="5"/>
  <c r="L11" i="5"/>
  <c r="AE14" i="5"/>
  <c r="F5" i="5"/>
  <c r="AE15" i="5"/>
  <c r="AD15" i="5"/>
  <c r="AE25" i="5"/>
  <c r="H67" i="4"/>
  <c r="G67" i="4"/>
  <c r="J67" i="4" s="1"/>
  <c r="H66" i="4"/>
  <c r="G66" i="4"/>
  <c r="J66" i="4" s="1"/>
  <c r="J65" i="4"/>
  <c r="H65" i="4"/>
  <c r="G65" i="4"/>
  <c r="H64" i="4"/>
  <c r="G64" i="4"/>
  <c r="J64" i="4" s="1"/>
  <c r="H63" i="4"/>
  <c r="J63" i="4" s="1"/>
  <c r="G63" i="4"/>
  <c r="H62" i="4"/>
  <c r="J62" i="4" s="1"/>
  <c r="G62" i="4"/>
  <c r="H61" i="4"/>
  <c r="G61" i="4"/>
  <c r="J61" i="4" s="1"/>
  <c r="H60" i="4"/>
  <c r="G60" i="4"/>
  <c r="J60" i="4" s="1"/>
  <c r="J59" i="4"/>
  <c r="K61" i="4" s="1"/>
  <c r="H59" i="4"/>
  <c r="G59" i="4"/>
  <c r="J58" i="4"/>
  <c r="H58" i="4"/>
  <c r="G58" i="4"/>
  <c r="J57" i="4"/>
  <c r="H57" i="4"/>
  <c r="G57" i="4"/>
  <c r="H56" i="4"/>
  <c r="G56" i="4"/>
  <c r="J56" i="4" s="1"/>
  <c r="H55" i="4"/>
  <c r="G55" i="4"/>
  <c r="J55" i="4" s="1"/>
  <c r="H54" i="4"/>
  <c r="G54" i="4"/>
  <c r="J54" i="4" s="1"/>
  <c r="H53" i="4"/>
  <c r="G53" i="4"/>
  <c r="J53" i="4" s="1"/>
  <c r="H52" i="4"/>
  <c r="G52" i="4"/>
  <c r="J52" i="4" s="1"/>
  <c r="H51" i="4"/>
  <c r="G51" i="4"/>
  <c r="J51" i="4" s="1"/>
  <c r="H50" i="4"/>
  <c r="G50" i="4"/>
  <c r="J50" i="4" s="1"/>
  <c r="J49" i="4"/>
  <c r="H49" i="4"/>
  <c r="G49" i="4"/>
  <c r="H48" i="4"/>
  <c r="J48" i="4" s="1"/>
  <c r="G48" i="4"/>
  <c r="H47" i="4"/>
  <c r="J47" i="4" s="1"/>
  <c r="G47" i="4"/>
  <c r="H46" i="4"/>
  <c r="G46" i="4"/>
  <c r="J46" i="4" s="1"/>
  <c r="H45" i="4"/>
  <c r="G45" i="4"/>
  <c r="J45" i="4" s="1"/>
  <c r="J44" i="4"/>
  <c r="L46" i="4" s="1"/>
  <c r="H44" i="4"/>
  <c r="G44" i="4"/>
  <c r="J43" i="4"/>
  <c r="H43" i="4"/>
  <c r="G43" i="4"/>
  <c r="J42" i="4"/>
  <c r="H42" i="4"/>
  <c r="G42" i="4"/>
  <c r="H41" i="4"/>
  <c r="G41" i="4"/>
  <c r="J41" i="4" s="1"/>
  <c r="H40" i="4"/>
  <c r="G40" i="4"/>
  <c r="J40" i="4" s="1"/>
  <c r="H39" i="4"/>
  <c r="J39" i="4" s="1"/>
  <c r="G39" i="4"/>
  <c r="H38" i="4"/>
  <c r="G38" i="4"/>
  <c r="J38" i="4" s="1"/>
  <c r="H37" i="4"/>
  <c r="G37" i="4"/>
  <c r="J37" i="4" s="1"/>
  <c r="H36" i="4"/>
  <c r="G36" i="4"/>
  <c r="J36" i="4" s="1"/>
  <c r="H35" i="4"/>
  <c r="G35" i="4"/>
  <c r="J35" i="4" s="1"/>
  <c r="J34" i="4"/>
  <c r="H34" i="4"/>
  <c r="G34" i="4"/>
  <c r="H33" i="4"/>
  <c r="J33" i="4" s="1"/>
  <c r="G33" i="4"/>
  <c r="H32" i="4"/>
  <c r="J32" i="4" s="1"/>
  <c r="G32" i="4"/>
  <c r="H31" i="4"/>
  <c r="G31" i="4"/>
  <c r="J31" i="4" s="1"/>
  <c r="H30" i="4"/>
  <c r="G30" i="4"/>
  <c r="J30" i="4" s="1"/>
  <c r="J29" i="4"/>
  <c r="L31" i="4" s="1"/>
  <c r="H29" i="4"/>
  <c r="G29" i="4"/>
  <c r="J28" i="4"/>
  <c r="H28" i="4"/>
  <c r="G28" i="4"/>
  <c r="J27" i="4"/>
  <c r="H27" i="4"/>
  <c r="G27" i="4"/>
  <c r="H26" i="4"/>
  <c r="G26" i="4"/>
  <c r="J26" i="4" s="1"/>
  <c r="H25" i="4"/>
  <c r="G25" i="4"/>
  <c r="J25" i="4" s="1"/>
  <c r="H24" i="4"/>
  <c r="J24" i="4" s="1"/>
  <c r="G24" i="4"/>
  <c r="H23" i="4"/>
  <c r="G23" i="4"/>
  <c r="J23" i="4" s="1"/>
  <c r="H22" i="4"/>
  <c r="G22" i="4"/>
  <c r="J22" i="4" s="1"/>
  <c r="H21" i="4"/>
  <c r="G21" i="4"/>
  <c r="J21" i="4" s="1"/>
  <c r="H20" i="4"/>
  <c r="G20" i="4"/>
  <c r="J20" i="4" s="1"/>
  <c r="J19" i="4"/>
  <c r="H19" i="4"/>
  <c r="G19" i="4"/>
  <c r="H18" i="4"/>
  <c r="J18" i="4" s="1"/>
  <c r="G18" i="4"/>
  <c r="H17" i="4"/>
  <c r="J17" i="4" s="1"/>
  <c r="G17" i="4"/>
  <c r="H16" i="4"/>
  <c r="G16" i="4"/>
  <c r="J16" i="4" s="1"/>
  <c r="H15" i="4"/>
  <c r="G15" i="4"/>
  <c r="J15" i="4" s="1"/>
  <c r="J14" i="4"/>
  <c r="L16" i="4" s="1"/>
  <c r="H14" i="4"/>
  <c r="G14" i="4"/>
  <c r="J13" i="4"/>
  <c r="H13" i="4"/>
  <c r="G13" i="4"/>
  <c r="J12" i="4"/>
  <c r="H12" i="4"/>
  <c r="G12" i="4"/>
  <c r="H11" i="4"/>
  <c r="G11" i="4"/>
  <c r="J11" i="4" s="1"/>
  <c r="H10" i="4"/>
  <c r="G10" i="4"/>
  <c r="J10" i="4" s="1"/>
  <c r="H9" i="4"/>
  <c r="J9" i="4" s="1"/>
  <c r="G9" i="4"/>
  <c r="H8" i="4"/>
  <c r="G8" i="4"/>
  <c r="J8" i="4" s="1"/>
  <c r="H7" i="4"/>
  <c r="G7" i="4"/>
  <c r="J7" i="4" s="1"/>
  <c r="H6" i="4"/>
  <c r="G6" i="4"/>
  <c r="J6" i="4" s="1"/>
  <c r="H5" i="4"/>
  <c r="G5" i="4"/>
  <c r="J5" i="4" s="1"/>
  <c r="L43" i="4" l="1"/>
  <c r="K43" i="4"/>
  <c r="L10" i="4"/>
  <c r="K10" i="4"/>
  <c r="L37" i="4"/>
  <c r="K37" i="4"/>
  <c r="K13" i="4"/>
  <c r="L13" i="4"/>
  <c r="M13" i="4" s="1"/>
  <c r="L7" i="4"/>
  <c r="K7" i="4"/>
  <c r="L34" i="4"/>
  <c r="K34" i="4"/>
  <c r="K55" i="4"/>
  <c r="L55" i="4"/>
  <c r="M55" i="4" s="1"/>
  <c r="L52" i="4"/>
  <c r="K52" i="4"/>
  <c r="L64" i="4"/>
  <c r="K64" i="4"/>
  <c r="M31" i="4"/>
  <c r="K49" i="4"/>
  <c r="L49" i="4"/>
  <c r="M49" i="4" s="1"/>
  <c r="K25" i="4"/>
  <c r="L25" i="4"/>
  <c r="M25" i="4" s="1"/>
  <c r="L28" i="4"/>
  <c r="K28" i="4"/>
  <c r="L19" i="4"/>
  <c r="K19" i="4"/>
  <c r="L22" i="4"/>
  <c r="K22" i="4"/>
  <c r="L40" i="4"/>
  <c r="K40" i="4"/>
  <c r="L58" i="4"/>
  <c r="K58" i="4"/>
  <c r="L67" i="4"/>
  <c r="M67" i="4" s="1"/>
  <c r="L61" i="4"/>
  <c r="M61" i="4" s="1"/>
  <c r="K16" i="4"/>
  <c r="M16" i="4" s="1"/>
  <c r="K31" i="4"/>
  <c r="K46" i="4"/>
  <c r="M46" i="4" s="1"/>
  <c r="K67" i="4"/>
  <c r="M52" i="4" l="1"/>
  <c r="M58" i="4"/>
  <c r="M40" i="4"/>
  <c r="M22" i="4"/>
  <c r="M37" i="4"/>
  <c r="M43" i="4"/>
  <c r="M64" i="4"/>
  <c r="M34" i="4"/>
  <c r="M7" i="4"/>
  <c r="M19" i="4"/>
  <c r="M28" i="4"/>
  <c r="M10" i="4"/>
  <c r="C25" i="3" l="1"/>
  <c r="B25" i="3"/>
  <c r="A25" i="3"/>
  <c r="E25" i="3" s="1"/>
  <c r="F25" i="3" s="1"/>
  <c r="C24" i="3"/>
  <c r="B24" i="3"/>
  <c r="A24" i="3"/>
  <c r="C23" i="3"/>
  <c r="B23" i="3"/>
  <c r="A23" i="3"/>
  <c r="C22" i="3"/>
  <c r="B22" i="3"/>
  <c r="A22" i="3"/>
  <c r="E22" i="3" s="1"/>
  <c r="F22" i="3" s="1"/>
  <c r="C21" i="3"/>
  <c r="B21" i="3"/>
  <c r="A21" i="3"/>
  <c r="E21" i="3" s="1"/>
  <c r="F21" i="3" s="1"/>
  <c r="C20" i="3"/>
  <c r="B20" i="3"/>
  <c r="A20" i="3"/>
  <c r="C19" i="3"/>
  <c r="B19" i="3"/>
  <c r="A19" i="3"/>
  <c r="C18" i="3"/>
  <c r="B18" i="3"/>
  <c r="A18" i="3"/>
  <c r="C17" i="3"/>
  <c r="B17" i="3"/>
  <c r="A17" i="3"/>
  <c r="C16" i="3"/>
  <c r="B16" i="3"/>
  <c r="A16" i="3"/>
  <c r="C15" i="3"/>
  <c r="B15" i="3"/>
  <c r="A15" i="3"/>
  <c r="C14" i="3"/>
  <c r="B14" i="3"/>
  <c r="A14" i="3"/>
  <c r="C13" i="3"/>
  <c r="B13" i="3"/>
  <c r="A13" i="3"/>
  <c r="C12" i="3"/>
  <c r="B12" i="3"/>
  <c r="A12" i="3"/>
  <c r="C11" i="3"/>
  <c r="B11" i="3"/>
  <c r="A11" i="3"/>
  <c r="C10" i="3"/>
  <c r="B10" i="3"/>
  <c r="A10" i="3"/>
  <c r="E10" i="3" s="1"/>
  <c r="F10" i="3" s="1"/>
  <c r="C9" i="3"/>
  <c r="B9" i="3"/>
  <c r="A9" i="3"/>
  <c r="C8" i="3"/>
  <c r="B8" i="3"/>
  <c r="A8" i="3"/>
  <c r="C7" i="3"/>
  <c r="B7" i="3"/>
  <c r="A7" i="3"/>
  <c r="C6" i="3"/>
  <c r="B6" i="3"/>
  <c r="A6" i="3"/>
  <c r="C5" i="3"/>
  <c r="B5" i="3"/>
  <c r="A5" i="3"/>
  <c r="E5" i="3" s="1"/>
  <c r="F5" i="3" s="1"/>
  <c r="E24" i="3" l="1"/>
  <c r="F24" i="3" s="1"/>
  <c r="E6" i="3"/>
  <c r="F6" i="3" s="1"/>
  <c r="E9" i="3"/>
  <c r="F9" i="3" s="1"/>
  <c r="E12" i="3"/>
  <c r="F12" i="3" s="1"/>
  <c r="E7" i="3"/>
  <c r="F7" i="3" s="1"/>
  <c r="E15" i="3"/>
  <c r="F15" i="3" s="1"/>
  <c r="E23" i="3"/>
  <c r="F23" i="3" s="1"/>
  <c r="E13" i="3"/>
  <c r="F13" i="3" s="1"/>
  <c r="E8" i="3"/>
  <c r="F8" i="3" s="1"/>
  <c r="E11" i="3"/>
  <c r="F11" i="3" s="1"/>
  <c r="D19" i="3"/>
  <c r="D9" i="3"/>
  <c r="E14" i="3"/>
  <c r="F14" i="3" s="1"/>
  <c r="E16" i="3"/>
  <c r="F16" i="3" s="1"/>
  <c r="E17" i="3"/>
  <c r="F17" i="3" s="1"/>
  <c r="E19" i="3"/>
  <c r="F19" i="3" s="1"/>
  <c r="E20" i="3"/>
  <c r="F20" i="3" s="1"/>
  <c r="E18" i="3"/>
  <c r="F18" i="3" s="1"/>
  <c r="D6" i="3"/>
  <c r="D16" i="3"/>
  <c r="D13" i="3"/>
  <c r="D23" i="3"/>
  <c r="D10" i="3"/>
  <c r="D20" i="3"/>
  <c r="D7" i="3"/>
  <c r="D17" i="3"/>
  <c r="D14" i="3"/>
  <c r="D24" i="3"/>
  <c r="D11" i="3"/>
  <c r="D21" i="3"/>
  <c r="D8" i="3"/>
  <c r="D18" i="3"/>
  <c r="D5" i="3"/>
  <c r="D15" i="3"/>
  <c r="D25" i="3"/>
  <c r="D12" i="3"/>
  <c r="D2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Dorado, Christina - ARS</author>
  </authors>
  <commentList>
    <comment ref="S22" authorId="0" shapeId="0" xr:uid="{B23C7C38-8EA1-42C8-9F3D-3C5C4674B4B9}">
      <text>
        <r>
          <rPr>
            <b/>
            <sz val="9"/>
            <color indexed="81"/>
            <rFont val="Tahoma"/>
            <charset val="1"/>
          </rPr>
          <t>Dorado, Christina - ARS:</t>
        </r>
        <r>
          <rPr>
            <sz val="9"/>
            <color indexed="81"/>
            <rFont val="Tahoma"/>
            <charset val="1"/>
          </rPr>
          <t xml:space="preserve">
A negative value was reported based on the results of the HPLC analysis. This will be treated as zero. See 20220706 Fiber Hydrolysis RevC.xlsx for the original data. This is caused by the low amount of fructose in these samples and correction for the enzyme blank.</t>
        </r>
      </text>
    </comment>
    <comment ref="T22" authorId="0" shapeId="0" xr:uid="{FB9BD0D8-ED5D-4B36-8323-7E2041D0F458}">
      <text>
        <r>
          <rPr>
            <b/>
            <sz val="9"/>
            <color indexed="81"/>
            <rFont val="Tahoma"/>
            <charset val="1"/>
          </rPr>
          <t>Dorado, Christina - ARS:</t>
        </r>
        <r>
          <rPr>
            <sz val="9"/>
            <color indexed="81"/>
            <rFont val="Tahoma"/>
            <charset val="1"/>
          </rPr>
          <t xml:space="preserve">
A negative value was reported based on the results of the HPLC analysis. This will be treated as zero. See 20220706 Fiber Hydrolysis RevC.xlsx for the original data. This is caused by the low amount of fructose in these samples and correction for the enzyme blank.</t>
        </r>
      </text>
    </comment>
  </commentList>
</comments>
</file>

<file path=xl/sharedStrings.xml><?xml version="1.0" encoding="utf-8"?>
<sst xmlns="http://schemas.openxmlformats.org/spreadsheetml/2006/main" count="8844" uniqueCount="708">
  <si>
    <t>Table S1. Comparison of the U.S. Horticultural Research Laboratory (USHRL) Batch Steam Explosion System with other methods of producing dietary citrus fiber using steam explosion from the literature and patents.</t>
  </si>
  <si>
    <t>Reference</t>
  </si>
  <si>
    <r>
      <t xml:space="preserve">Widmer </t>
    </r>
    <r>
      <rPr>
        <vertAlign val="superscript"/>
        <sz val="28"/>
        <color theme="1"/>
        <rFont val="Aptos Narrow"/>
        <family val="2"/>
        <scheme val="minor"/>
      </rPr>
      <t>(10)</t>
    </r>
  </si>
  <si>
    <r>
      <t xml:space="preserve">Wang </t>
    </r>
    <r>
      <rPr>
        <vertAlign val="superscript"/>
        <sz val="28"/>
        <color theme="1"/>
        <rFont val="Aptos Narrow"/>
        <family val="2"/>
        <scheme val="minor"/>
      </rPr>
      <t>(34)</t>
    </r>
  </si>
  <si>
    <r>
      <t>Sample</t>
    </r>
    <r>
      <rPr>
        <vertAlign val="superscript"/>
        <sz val="28"/>
        <color theme="1"/>
        <rFont val="Aptos Narrow"/>
        <family val="2"/>
        <scheme val="minor"/>
      </rPr>
      <t xml:space="preserve"> (37-39)</t>
    </r>
  </si>
  <si>
    <r>
      <t xml:space="preserve">Yuan </t>
    </r>
    <r>
      <rPr>
        <vertAlign val="superscript"/>
        <sz val="28"/>
        <color theme="1"/>
        <rFont val="Aptos Narrow"/>
        <family val="2"/>
        <scheme val="minor"/>
      </rPr>
      <t>(35)</t>
    </r>
  </si>
  <si>
    <r>
      <t>Weibel</t>
    </r>
    <r>
      <rPr>
        <vertAlign val="superscript"/>
        <sz val="28"/>
        <color theme="1"/>
        <rFont val="Aptos Narrow"/>
        <family val="2"/>
        <scheme val="minor"/>
      </rPr>
      <t xml:space="preserve"> (36)</t>
    </r>
  </si>
  <si>
    <r>
      <t xml:space="preserve">Hansen </t>
    </r>
    <r>
      <rPr>
        <vertAlign val="superscript"/>
        <sz val="28"/>
        <color theme="1"/>
        <rFont val="Aptos Narrow"/>
        <family val="2"/>
        <scheme val="minor"/>
      </rPr>
      <t>(40,41)</t>
    </r>
  </si>
  <si>
    <r>
      <t xml:space="preserve">Van Leeuwen </t>
    </r>
    <r>
      <rPr>
        <vertAlign val="superscript"/>
        <sz val="28"/>
        <color theme="1"/>
        <rFont val="Aptos Narrow"/>
        <family val="2"/>
        <scheme val="minor"/>
      </rPr>
      <t>(42-44)</t>
    </r>
  </si>
  <si>
    <r>
      <t>Wijma</t>
    </r>
    <r>
      <rPr>
        <vertAlign val="superscript"/>
        <sz val="28"/>
        <color theme="1"/>
        <rFont val="Aptos Narrow"/>
        <family val="2"/>
        <scheme val="minor"/>
      </rPr>
      <t xml:space="preserve"> (45)</t>
    </r>
    <r>
      <rPr>
        <sz val="28"/>
        <color theme="1"/>
        <rFont val="Aptos Narrow"/>
        <family val="2"/>
        <scheme val="minor"/>
      </rPr>
      <t xml:space="preserve">                     </t>
    </r>
  </si>
  <si>
    <r>
      <t xml:space="preserve">Van Leeuwen </t>
    </r>
    <r>
      <rPr>
        <vertAlign val="superscript"/>
        <sz val="28"/>
        <color theme="1"/>
        <rFont val="Aptos Narrow"/>
        <family val="2"/>
        <scheme val="minor"/>
      </rPr>
      <t>(46-48)</t>
    </r>
    <r>
      <rPr>
        <sz val="28"/>
        <color theme="1"/>
        <rFont val="Aptos Narrow"/>
        <family val="2"/>
        <scheme val="minor"/>
      </rPr>
      <t xml:space="preserve">                            </t>
    </r>
  </si>
  <si>
    <r>
      <t xml:space="preserve">Staunstrup </t>
    </r>
    <r>
      <rPr>
        <vertAlign val="superscript"/>
        <sz val="28"/>
        <color theme="1"/>
        <rFont val="Aptos Narrow"/>
        <family val="2"/>
        <scheme val="minor"/>
      </rPr>
      <t xml:space="preserve">(49-54) </t>
    </r>
    <r>
      <rPr>
        <sz val="28"/>
        <color theme="1"/>
        <rFont val="Aptos Narrow"/>
        <family val="2"/>
        <scheme val="minor"/>
      </rPr>
      <t xml:space="preserve">                </t>
    </r>
  </si>
  <si>
    <r>
      <t xml:space="preserve">Gusakov </t>
    </r>
    <r>
      <rPr>
        <vertAlign val="superscript"/>
        <sz val="28"/>
        <color theme="1"/>
        <rFont val="Aptos Narrow"/>
        <family val="2"/>
        <scheme val="minor"/>
      </rPr>
      <t>(55-58)</t>
    </r>
  </si>
  <si>
    <r>
      <t xml:space="preserve">Gusek </t>
    </r>
    <r>
      <rPr>
        <vertAlign val="superscript"/>
        <sz val="28"/>
        <color theme="1"/>
        <rFont val="Aptos Narrow"/>
        <family val="2"/>
        <scheme val="minor"/>
      </rPr>
      <t>(59)</t>
    </r>
    <r>
      <rPr>
        <sz val="28"/>
        <color theme="1"/>
        <rFont val="Aptos Narrow"/>
        <family val="2"/>
        <scheme val="minor"/>
      </rPr>
      <t xml:space="preserve">                      </t>
    </r>
  </si>
  <si>
    <t>Continuous or Batch</t>
  </si>
  <si>
    <t>Batch</t>
  </si>
  <si>
    <t>Continuous</t>
  </si>
  <si>
    <t xml:space="preserve">Batch </t>
  </si>
  <si>
    <t>Continuous &amp; Batch</t>
  </si>
  <si>
    <t>(Alternation between steam injection and pressing)</t>
  </si>
  <si>
    <t>Sample Size or Feed Rate</t>
  </si>
  <si>
    <t>600 g</t>
  </si>
  <si>
    <t>500 g</t>
  </si>
  <si>
    <t>Not Specified</t>
  </si>
  <si>
    <t>N/A</t>
  </si>
  <si>
    <t>Pre-treatment</t>
  </si>
  <si>
    <t>None</t>
  </si>
  <si>
    <t>Sulfuric Acid</t>
  </si>
  <si>
    <t xml:space="preserve">Heat &amp; Acid </t>
  </si>
  <si>
    <t>Alcohol, Acid</t>
  </si>
  <si>
    <t>Alcohol, Acid, Heat</t>
  </si>
  <si>
    <t>Alcohol, Water wash</t>
  </si>
  <si>
    <t>Feedstock</t>
  </si>
  <si>
    <t>Fitz-Milled Wet Citrus Juice Processing Waste</t>
  </si>
  <si>
    <t>Ground, Dried, Hand Peeled Orange Peel</t>
  </si>
  <si>
    <t>Size reduced, de-seeded peel</t>
  </si>
  <si>
    <t>Pomelo peel</t>
  </si>
  <si>
    <t>Sugar beet and Citrus pulp</t>
  </si>
  <si>
    <t>Citrus peel, fruit, vesicles</t>
  </si>
  <si>
    <t>Citrus peel, citrus pulp</t>
  </si>
  <si>
    <t>Citrus peel, Citrus pulp</t>
  </si>
  <si>
    <t>Citrus Peel, Citrus Pulp</t>
  </si>
  <si>
    <t>Citrus peel</t>
  </si>
  <si>
    <t>Pressure (Temperature) Range</t>
  </si>
  <si>
    <t>30 – 110 psi</t>
  </si>
  <si>
    <t>58 – 174 psi</t>
  </si>
  <si>
    <t>5 – 35 psi</t>
  </si>
  <si>
    <t>87-174 psi</t>
  </si>
  <si>
    <t>165°C</t>
  </si>
  <si>
    <t>Greater than or about 40°C</t>
  </si>
  <si>
    <t>100 °C-260 °C</t>
  </si>
  <si>
    <t>150 °C-220 °C</t>
  </si>
  <si>
    <t>≥40 oC or Not Stated</t>
  </si>
  <si>
    <t>121°C</t>
  </si>
  <si>
    <t>80°C-100°C</t>
  </si>
  <si>
    <t>(130 – 170 oC)</t>
  </si>
  <si>
    <t>(Temp. Not Specified)</t>
  </si>
  <si>
    <t>(&gt;121 oC)</t>
  </si>
  <si>
    <t>Hold Times</t>
  </si>
  <si>
    <t>Unlimited</t>
  </si>
  <si>
    <t>3 – 11 min</t>
  </si>
  <si>
    <t>80, 120, 160 seconds</t>
  </si>
  <si>
    <t xml:space="preserve">170 seconds </t>
  </si>
  <si>
    <t>5 min.- 2hrs.</t>
  </si>
  <si>
    <t>5min-2hrs</t>
  </si>
  <si>
    <t>1-30min.</t>
  </si>
  <si>
    <t>10min.-1hr. or Not Stated</t>
  </si>
  <si>
    <t>15min</t>
  </si>
  <si>
    <t>5-10min.</t>
  </si>
  <si>
    <t>Moisture Added to Feedstock</t>
  </si>
  <si>
    <t>Up to 15% (Depending on Hold Time)</t>
  </si>
  <si>
    <t xml:space="preserve">   10     W. Widmer, W. Zhou, K. Grohmann, Bioresour. Technol., 2010, 101, 5242-5249, DOI: 10.1016/j.biortech.2009.12.038.</t>
  </si>
  <si>
    <r>
      <t xml:space="preserve">34      L. Wang, H. Xu, F. Yuan, R. Fan and Y. Gao, </t>
    </r>
    <r>
      <rPr>
        <i/>
        <sz val="18"/>
        <color theme="1"/>
        <rFont val="Calibri"/>
        <family val="2"/>
      </rPr>
      <t>Food Chem.</t>
    </r>
    <r>
      <rPr>
        <sz val="18"/>
        <color theme="1"/>
        <rFont val="Calibri"/>
        <family val="2"/>
      </rPr>
      <t xml:space="preserve">, 2015, </t>
    </r>
    <r>
      <rPr>
        <b/>
        <sz val="18"/>
        <color theme="1"/>
        <rFont val="Calibri"/>
        <family val="2"/>
      </rPr>
      <t>185</t>
    </r>
    <r>
      <rPr>
        <sz val="18"/>
        <color theme="1"/>
        <rFont val="Calibri"/>
        <family val="2"/>
      </rPr>
      <t>, 90-98, DOI: 10.1016/j.foodchem.2015.03.112.</t>
    </r>
  </si>
  <si>
    <t>35      Z. Yuan, J. Yan, Q. Zhang, J. Zheng and A. Hu, Aijun, Int. J. Food Eng., 2023, 19 (10), 457-465, DOI: 10.1515/ijfe-2023-0099.</t>
  </si>
  <si>
    <t>36      M.K. Weibel, 1989, Parenchymal cell cellulose and related materials, US Patent Number 4,831,127.</t>
  </si>
  <si>
    <t xml:space="preserve">37      E.W. Sample, 2011, System and method for continuous steam injected citrus peel cellular expansion, US Patent Number 8,017,171. </t>
  </si>
  <si>
    <t xml:space="preserve">38      E.W. Sample, 2013, System and method for continuous citrus peel cellular expansion. US Patent Number 8,383,186. </t>
  </si>
  <si>
    <t>39     E.W. Sample, 2015, System and method for continuous citrus peel cellular expansion, US Patent Number 9,192,182.</t>
  </si>
  <si>
    <t>40      J.H. Hansen, W.D. Henrickson, H.L. Pedersen, T.E. Pedersen and J.A. Staunstrup, 2020, Activated Pectin-Containing Biomass Compositions, Products, and Methods of Producing, US Patent Number 20200046008 A1.</t>
  </si>
  <si>
    <t>41      J.H. Hansen, W.D. Henrickson, H.L. Pedersen, T.E. Pedersen and J.A. Staunstrup, 2023, Activated Pectin-Containing Biomass Compositions, Products, Methods Of Producing, US Patent Number: 20230085193 A1.</t>
  </si>
  <si>
    <t>42      J.G.E. Van Leeuwen and L.E. Bevers, 2019, Polypeptides Having Cellulolytic Enhancing Activity And Uses Thereof, US Patent Number 20190345461 A1.</t>
  </si>
  <si>
    <t>43   J.G.E. Van Leeuwen and L.E. Bevers, 2021, Polypeptides Having Cellulolytic Enhancing Activity And Uses Thereof.  US Patent Number: 10913938 B2.</t>
  </si>
  <si>
    <t xml:space="preserve">44   J.G.E. Van Leeuwen and L.E. Bevers, 2021, Polypeptides Having Cellulolytic Enhancing Activity And Uses Thereof,US Patent Number: 20210123030 A1.  </t>
  </si>
  <si>
    <t>45   H.J. Wijma, D.B. Janssen and J.G.E. Van Leeuwen, 2019, Beta-Glucosidase And Uses Thereof, US Patent Number 20190002860 A1.</t>
  </si>
  <si>
    <t xml:space="preserve">46   J.G.E. Van Leeuwen, 2018, Beta-Glucosidase And Uses Thereof, US Patent Number 20180362945 A1. </t>
  </si>
  <si>
    <t>47   J.G.E. Van Leeuwen, 2020, Beta-Glucosidase And Uses Thereof, US Patent Number 10808235 B2.</t>
  </si>
  <si>
    <t>48   J.G.E. Van Leeuwen, 2020, Beta-Glucosidase And Uses Thereof, US Patent Number: 20200392475 A1.</t>
  </si>
  <si>
    <t>49   J.A. Staunstrup, C. Klit, J.E. Trudsø, T.E. Pedersen and D.F. Hiscock, 2018, Activated Pectin-Containing Biomass Compositions, Products, And Methods Of Producing, US Patent Number 20180230242 A1.</t>
  </si>
  <si>
    <t>50   J.A. Staunstrup, C. Klit, J.E. Turdsø, T.E. Pedersen and D.F. Hiscock, DF, 2019, Activated Pectin-Containing Biomass Compositions, Products, and Methods Of Producing, US Patent Number: 20190112396 A1.</t>
  </si>
  <si>
    <t>51   J.A. Staunstrup, C. Klit, J.E. Turdsø, T.E. Pedersen and D.F. Hiscock, 2019, Methods Of Producing Activated Pectin-containing Biomass Compositions, US Patent Number: 10287366 B2.</t>
  </si>
  <si>
    <t>52   J.A. Staunstrup, C. Klit, J.E. Turdsø, T.E. Pedersen and D.F. Hiscock, 2021, Activated Pectin-containing Biomass Compositions And Products, US Patent Number: 11008407 B2.</t>
  </si>
  <si>
    <t>53   J.A. Staunstrup, C. Klit, J.E. Turdsø, T.E. Pedersen and D.F. Hiscock, DF, 2021, Activated Pectin-Containing Biomass Compositions, Products, And Methods Of Producing, US Patent Number: 20210189016 A1.</t>
  </si>
  <si>
    <t>54   J.A. Staunstrup, C. Klit, J.E. Turdsø, T.E. Pedersen and D.F. Hiscock, DF, 2023, Activated Pectin-Containing Biomass Compositions, Products, And Methods Of Producing, US Patent Number: 20230183387 A1.</t>
  </si>
  <si>
    <t>55   A.V. Gusakov, P.J. Punt, J.C. Verdoes, J. Van der Meij, A.P. Sinitsyn, E. Vlasenko, S.W.A. Hinz, M. Gosink and Z. Jiang, 2009, Novel Fungal Eneymes, US Patent Number 20090280105 A1.</t>
  </si>
  <si>
    <t>56   A.V. Gusakov, P.J. Punt, J.C. Verdoes, J. Van der Meij, A.P. Sinitsyn, E. Vlasenko, S.W.A. Hinz, M. Gosink and Z. Jiang, 2011, Fungal Enzymes, US Patent Number: 7923236 B2.</t>
  </si>
  <si>
    <t>57   A.V. Gusakov, P.J. Punt, J.C. Verdoes, J. Van der Meij, A.P. Sinitsyn, E. Vlasenko, S.W.A. Hinz, M. Gosink and Z. Jiang, 2012. Novel Fungal Enzymes. US Patent Number: 20120030838 A1.</t>
  </si>
  <si>
    <t xml:space="preserve">58   A.V. Gusakov, P.J. Punt, J.C. Verdoes, J. Van der Meij, A.P. Sinitsyn, E. Vlasenko, S.W.A. Hinz, M. Gosink and Z. Jiang, 2012, Novel Fungal Enzymes, US Patent Number: 20120036599 A1.  </t>
  </si>
  <si>
    <t xml:space="preserve">59 T.W. Gusek, L. Zullo and A.M. Eyal, 2009, Process For Obtaining Pectin, US Patent Number 20090110798 A1.  </t>
  </si>
  <si>
    <t>Figure S1. Diagram of Steam Explosion Batch System</t>
  </si>
  <si>
    <t>Swelling ml/g</t>
  </si>
  <si>
    <t>R1</t>
  </si>
  <si>
    <t>R2</t>
  </si>
  <si>
    <t>R3</t>
  </si>
  <si>
    <t>Average</t>
  </si>
  <si>
    <t>Standard Dev</t>
  </si>
  <si>
    <t>RSD</t>
  </si>
  <si>
    <t>SAMPLE NAME</t>
  </si>
  <si>
    <t>Commercial</t>
  </si>
  <si>
    <t>COM-Citrus Fiber</t>
  </si>
  <si>
    <t>COM-Orange Peel Powder</t>
  </si>
  <si>
    <t>COM-Lemon Peel Powder</t>
  </si>
  <si>
    <t>H-UNT-12-11-20</t>
  </si>
  <si>
    <t>Untreated</t>
  </si>
  <si>
    <t>H-UNT-1-12-21</t>
  </si>
  <si>
    <t>H-UNT-1-22-21</t>
  </si>
  <si>
    <t>H-UNT-2-3-21</t>
  </si>
  <si>
    <t>HV-UNT-2-19-21</t>
  </si>
  <si>
    <t>V-UNT-3-5-21</t>
  </si>
  <si>
    <t>H-STEX-(130-1)-2-3-21</t>
  </si>
  <si>
    <t>130 deg C</t>
  </si>
  <si>
    <t>H-STEX-(130-2)-1-22-21</t>
  </si>
  <si>
    <t>H-STEX-(130-4)-2-3-21</t>
  </si>
  <si>
    <t>V-STEX-(130-8)-3-5-21</t>
  </si>
  <si>
    <t>V-STEX-(150-1)-3-5-21</t>
  </si>
  <si>
    <t>150 deg C</t>
  </si>
  <si>
    <t>H-STEX-(150-2)-1-12-21</t>
  </si>
  <si>
    <t>H-STEX-(150-4)-12-11-20</t>
  </si>
  <si>
    <t>HV-STEX-(150-8)-2-19-21</t>
  </si>
  <si>
    <t>H-STEX-(170-1)-12-11-20</t>
  </si>
  <si>
    <t>170 deg C</t>
  </si>
  <si>
    <t>HV-STEX-(170-2)-2-19-21</t>
  </si>
  <si>
    <t>H-STEX-(170-4)-1-22-21</t>
  </si>
  <si>
    <t>H-STEX-(170-8)-1-12-21</t>
  </si>
  <si>
    <t>WRC -- Water Retention Capacity</t>
  </si>
  <si>
    <t>Fresh-Dry/Dry = WRC g/g</t>
  </si>
  <si>
    <t>Dried 70°C   5-7 nights</t>
  </si>
  <si>
    <t>Dry sample g</t>
  </si>
  <si>
    <t>Wet Pellet+ tube g</t>
  </si>
  <si>
    <t>Dry Pellet + tube g</t>
  </si>
  <si>
    <t>Tare g</t>
  </si>
  <si>
    <t>Wet Pellet g</t>
  </si>
  <si>
    <t>Dry Pellet g</t>
  </si>
  <si>
    <t>WRC g/g</t>
  </si>
  <si>
    <t>Ave</t>
  </si>
  <si>
    <t>SD</t>
  </si>
  <si>
    <t>Treatment</t>
  </si>
  <si>
    <t>Rhamnose</t>
  </si>
  <si>
    <t>Arabinose</t>
  </si>
  <si>
    <t>SD2</t>
  </si>
  <si>
    <t>RSD3</t>
  </si>
  <si>
    <t>Galactose</t>
  </si>
  <si>
    <t>SD4</t>
  </si>
  <si>
    <t>RSD5</t>
  </si>
  <si>
    <t>Glucose</t>
  </si>
  <si>
    <t>SD6</t>
  </si>
  <si>
    <t>RSD7</t>
  </si>
  <si>
    <t>Xylose</t>
  </si>
  <si>
    <t>SD8</t>
  </si>
  <si>
    <t>RSD9</t>
  </si>
  <si>
    <t>Fructose</t>
  </si>
  <si>
    <t>SD10</t>
  </si>
  <si>
    <t>RSD11</t>
  </si>
  <si>
    <t>Sucrose</t>
  </si>
  <si>
    <t>SD12</t>
  </si>
  <si>
    <t>RSD13</t>
  </si>
  <si>
    <t>Cellobiose</t>
  </si>
  <si>
    <t>SD14</t>
  </si>
  <si>
    <t>RSD15</t>
  </si>
  <si>
    <t>Galacturonic Acid</t>
  </si>
  <si>
    <t>SD16</t>
  </si>
  <si>
    <t>RSD17</t>
  </si>
  <si>
    <t>Total</t>
  </si>
  <si>
    <t>R,A,G,Gl,X,F,S,C total</t>
  </si>
  <si>
    <t>St Dev</t>
  </si>
  <si>
    <t>CitraFiber</t>
  </si>
  <si>
    <t>CE OR</t>
  </si>
  <si>
    <t>CE LN</t>
  </si>
  <si>
    <t>12/11/20 Raw</t>
  </si>
  <si>
    <t>1/12/21 Raw</t>
  </si>
  <si>
    <t>1/22/21 Raw</t>
  </si>
  <si>
    <t>2/3/21 Raw</t>
  </si>
  <si>
    <t>2/19/21 Raw</t>
  </si>
  <si>
    <t>3/5/21 Raw</t>
  </si>
  <si>
    <t>130°C 1min</t>
  </si>
  <si>
    <t>130°C 2min</t>
  </si>
  <si>
    <t>130°C 4min</t>
  </si>
  <si>
    <t>130°C 8min</t>
  </si>
  <si>
    <t>150°C 1min</t>
  </si>
  <si>
    <t>150°C 2min</t>
  </si>
  <si>
    <t>150°C 4min</t>
  </si>
  <si>
    <t>150°C 8min</t>
  </si>
  <si>
    <t>170°C 1min</t>
  </si>
  <si>
    <t>170°C 2min</t>
  </si>
  <si>
    <t>170°C 4min</t>
  </si>
  <si>
    <t>170°C 8min</t>
  </si>
  <si>
    <t>3:1 CitraFiber/CE-OR</t>
  </si>
  <si>
    <t>Soluble Sugars Fiber Samples</t>
  </si>
  <si>
    <t>12-11-20-Raw-WE-R1-50x-Rep1</t>
  </si>
  <si>
    <t>Dry Weight</t>
  </si>
  <si>
    <t>Name</t>
  </si>
  <si>
    <t>RT</t>
  </si>
  <si>
    <t>Area</t>
  </si>
  <si>
    <t>Amount</t>
  </si>
  <si>
    <t>Peak Area Percent</t>
  </si>
  <si>
    <t>Unit</t>
  </si>
  <si>
    <t>2-Dog</t>
  </si>
  <si>
    <t>%w/v</t>
  </si>
  <si>
    <t>% Dry Wt</t>
  </si>
  <si>
    <t>Sum</t>
  </si>
  <si>
    <t>12-11-20-Raw-WE-R1-50x-Rep2</t>
  </si>
  <si>
    <t>12-11-20-Raw-WE-R2-50x-Rep1</t>
  </si>
  <si>
    <t>12-11-20-Raw-WE-R2-50x-Rep2</t>
  </si>
  <si>
    <t>12-11-20-Raw-WE-R3-50x-Rep1</t>
  </si>
  <si>
    <t>12-11-20-Raw-WE-R3-50x-Rep2</t>
  </si>
  <si>
    <t>1-12-21-Raw-WE-R1-50x-Rep1</t>
  </si>
  <si>
    <t>1-12-21-Raw-WE-R1-50x-Rep2</t>
  </si>
  <si>
    <t>1-12-21-Raw-WE-R2-50x-Rep1</t>
  </si>
  <si>
    <t>1-12-21-Raw-WE-R2-50x-Rep2</t>
  </si>
  <si>
    <t>1-12-21-Raw-WE-R3-50x-Rep1</t>
  </si>
  <si>
    <t>1-12-21-Raw-WE-R3-50x-Rep2</t>
  </si>
  <si>
    <t>1-22-21-Raw-WE-R1-50x-Rep1</t>
  </si>
  <si>
    <t>1-22-21-Raw-WE-R1-50x-Rep2</t>
  </si>
  <si>
    <t>1-22-21-Raw-WE-R2-50x-Rep1</t>
  </si>
  <si>
    <t>1-22-21-Raw-WE-R2-50x-Rep2</t>
  </si>
  <si>
    <t>1-22-21-Raw-WE-R3-50x-Rep1</t>
  </si>
  <si>
    <t>1-22-21-Raw-WE-R3-50x-Rep2</t>
  </si>
  <si>
    <t>2-3-21-Raw-WE-R1-50x-Rep1</t>
  </si>
  <si>
    <t>2-3-21-Raw-WE-R1-50x-Rep2</t>
  </si>
  <si>
    <t>2-3-21-Raw-WE-R2-50x-Rep1</t>
  </si>
  <si>
    <t>2-3-21-Raw-WE-R2-50x-Rep2</t>
  </si>
  <si>
    <t>2-3-21-Raw-WE-R3-50x-Rep1</t>
  </si>
  <si>
    <t>2-3-21-Raw-WE-R3-50x-Rep2</t>
  </si>
  <si>
    <t>2-19-21-Raw-WE-R1-50x-Rep1</t>
  </si>
  <si>
    <t>2-19-21-Raw-WE-R1-50x-Rep2</t>
  </si>
  <si>
    <t>2-19-21-Raw-WE-R2-50x-Rep1</t>
  </si>
  <si>
    <t>2-19-21-Raw-WE-R2-50x-Rep2</t>
  </si>
  <si>
    <t>2-19-21-Raw-WE-R3-50x-Rep1</t>
  </si>
  <si>
    <t>2-19-21-Raw-WE-R3-50x-Rep2</t>
  </si>
  <si>
    <t>3-5-21-Raw-WE-R1-50x-Rep1</t>
  </si>
  <si>
    <t>3-5-21-Raw-WE-R1-50x-Rep2</t>
  </si>
  <si>
    <t>3-5-21-Raw-WE-R2-50x-Rep1</t>
  </si>
  <si>
    <t>3-5-21-Raw-WE-R2-50x-Rep2</t>
  </si>
  <si>
    <t>3-5-21-Raw-WE-R3-50x-Rep1</t>
  </si>
  <si>
    <t>3-5-21-Raw-WE-R3-50x-Rep2</t>
  </si>
  <si>
    <t>Citrus Fiber-WE-R1-10x-Rep1</t>
  </si>
  <si>
    <t>Citrus Fiber-WE-R1-10x-Rep2</t>
  </si>
  <si>
    <t>Citrus Fiber-WE-R2-10x-Rep1</t>
  </si>
  <si>
    <t>Citrus Fiber-WE-R2-10x-Rep2</t>
  </si>
  <si>
    <t>Citrus Fiber-WE-R3-10x-Rep1</t>
  </si>
  <si>
    <t>Citrus Fiber-WE-R3-10x-Rep2</t>
  </si>
  <si>
    <t>Lemon  Fiber-WE-R1-50x-Rep1</t>
  </si>
  <si>
    <t>Lemon Fiber-WE-R1-50x-Rep2</t>
  </si>
  <si>
    <t>Lemon Fiber-WE-R2-50x-Rep1</t>
  </si>
  <si>
    <t>Lemon Fiber-WE-R2-50x-Rep2</t>
  </si>
  <si>
    <t>Lemon Fiber-WE-R3-50x-Rep1</t>
  </si>
  <si>
    <t>Lemon Fiber-WE-R3-50x-Rep2</t>
  </si>
  <si>
    <t>Orange Fiber-WE-R1-50x-Rep1</t>
  </si>
  <si>
    <t>Orange Fiber-WE-R1-50x-Rep2</t>
  </si>
  <si>
    <t>Orange Fiber-WE-R2-50x-Rep1</t>
  </si>
  <si>
    <t>Orange Fiber-WE-R2-50x-Rep2</t>
  </si>
  <si>
    <t>Orange Fiber-WE-R3-50x-Rep1</t>
  </si>
  <si>
    <t>Orange Fiber-WE-R3-50x-Rep2</t>
  </si>
  <si>
    <t>Citrus Fiber_Orange Fiber_3-1-WE-R1-10x-Rep1</t>
  </si>
  <si>
    <t>Citrus Fiber_Orange Fiber_3-1-WE-R1-10x-Rep2</t>
  </si>
  <si>
    <t>Citrus Fiber_Orange Fiber_3-1-WE-R2-10x-Rep1</t>
  </si>
  <si>
    <t>Citrus Fiber_Orange Fiber_3-1-WE-R2-10x-Rep2</t>
  </si>
  <si>
    <t>Citrus Fiber_Orange Fiber_3-1-WE-R3-10x-Rep1</t>
  </si>
  <si>
    <t>Citrus Fiber_Orange Fiber_3-1-WE-R3-10x-Rep2</t>
  </si>
  <si>
    <t>2-3-21-130C-1m-WE-R1-10x-Rep1</t>
  </si>
  <si>
    <t>2-3-21-130C-1m-WE-R1-10x-Rep2</t>
  </si>
  <si>
    <t>2-3-21-130C-1m-WE-R2-10x-Rep1</t>
  </si>
  <si>
    <t>2-3-21-130C-1m-WE-R2-10x-Rep2</t>
  </si>
  <si>
    <t>2-3-21-130C-1m-WE-R3-10x-Rep1</t>
  </si>
  <si>
    <t>2-3-21-130C-1m-WE-R3-10x-Rep2</t>
  </si>
  <si>
    <t>130C-2min-WE-R1-10x-Rep1</t>
  </si>
  <si>
    <t>130C-2min-WE-R1-10x-Rep2</t>
  </si>
  <si>
    <t>130C-2min-WE-R2-10x-Rep1</t>
  </si>
  <si>
    <t>130C-2min-WE-R2-10x-Rep2</t>
  </si>
  <si>
    <t>130C-2min-WE-R3-10x-Rep1</t>
  </si>
  <si>
    <t>130C-2min-WE-R3-10x-Rep2</t>
  </si>
  <si>
    <t>130C-4m-WE-R1-10x-Rep1</t>
  </si>
  <si>
    <t>130C-4m-WE-R1-10x-Rep2</t>
  </si>
  <si>
    <t>130C-4m-WE-R2-10x-Rep1</t>
  </si>
  <si>
    <t>130C-4m-WE-R2-10x-Rep2</t>
  </si>
  <si>
    <t>130C-4m-WE-R3-10x-Rep1</t>
  </si>
  <si>
    <t>130C-4m-WE-R3-10x-Rep2</t>
  </si>
  <si>
    <t>130C-8m-WE-R1-10x-Rep1</t>
  </si>
  <si>
    <t>130C-8m-WE-R1-10x-Rep2</t>
  </si>
  <si>
    <t>130C-8m-WE-R2-10x-Rep1</t>
  </si>
  <si>
    <t>130C-8m-WE-R2-10x-Rep2</t>
  </si>
  <si>
    <t>130C-8m-WE-R3-10x-Rep1</t>
  </si>
  <si>
    <t>130C-8m-WE-R3-10x-Rep2</t>
  </si>
  <si>
    <t>150C-1m-WE-R1-10x-Rep1</t>
  </si>
  <si>
    <t>150C-1m-WE-R1-10x-Rep2</t>
  </si>
  <si>
    <t>150C-1m-WE-R2-10x-Rep1</t>
  </si>
  <si>
    <t>150C-1m-WE-R2-10x-Rep2</t>
  </si>
  <si>
    <t>150C-1m-WE-R3-10x-Rep1</t>
  </si>
  <si>
    <t>150C-1m-WE-R3-10x-Rep2</t>
  </si>
  <si>
    <t>150C-2min-WE-R1-10x-Rep1</t>
  </si>
  <si>
    <t>150C-2min-WE-R1-10x-Rep2</t>
  </si>
  <si>
    <t>150C-2min-WE-R2-10x-Rep1</t>
  </si>
  <si>
    <t>150C-2min-WE-R2-10x-Rep2</t>
  </si>
  <si>
    <t>150C-2min-WE-R3-10x-Rep1</t>
  </si>
  <si>
    <t>150C-2min-WE-R3-10x-Rep2</t>
  </si>
  <si>
    <t>150C-4m-WE-R1-10x-Rep1</t>
  </si>
  <si>
    <t>150C-4m-WE-R1-10x-Rep2</t>
  </si>
  <si>
    <t>150C-4m-WE-R2-10x-Rep1</t>
  </si>
  <si>
    <t>150C-4m-WE-R2-10x-Rep2</t>
  </si>
  <si>
    <t>150C-4m-WE-R3-10x-Rep1</t>
  </si>
  <si>
    <t>150C-4m-WE-R3-10x-Rep2</t>
  </si>
  <si>
    <t>150C-8m-WE-R1-10x-Rep1</t>
  </si>
  <si>
    <t>150C-8m-WE-R1-10x-Rep2</t>
  </si>
  <si>
    <t>150C-8m-WE-R2-10x-Rep1</t>
  </si>
  <si>
    <t>150C-8m-WE-R2-10x-Rep2</t>
  </si>
  <si>
    <t>150C-8m-WE-R3-10x-Rep1</t>
  </si>
  <si>
    <t>150C-8m-WE-R3-10x-Rep2</t>
  </si>
  <si>
    <t>170C-1m-WE-R1-10x-Rep1</t>
  </si>
  <si>
    <t>170C-1m-WE-R1-10x-Rep2</t>
  </si>
  <si>
    <t>170C-1m-WE-R2-10x-Rep1</t>
  </si>
  <si>
    <t>170C-1m-WE-R2-10x-Rep2</t>
  </si>
  <si>
    <t>170C-1m-WE-R3-10x-Rep1</t>
  </si>
  <si>
    <t>170C-1m-WE-R3-10x-Rep2</t>
  </si>
  <si>
    <t>170C-2m-WE-R1-10x-Rep1</t>
  </si>
  <si>
    <t>170C-2m-WE-R1-10x-Rep2</t>
  </si>
  <si>
    <t>170C-2m-WE-R2-10x-Rep1</t>
  </si>
  <si>
    <t>170C-2m-WE-R2-10x-Rep2</t>
  </si>
  <si>
    <t>170C-2m-WE-R3-10x-Rep1</t>
  </si>
  <si>
    <t>170C-2m-WE-R3-10x-Rep2</t>
  </si>
  <si>
    <t>1-22-21-170C-4m-WE-R1-10x-Rep1</t>
  </si>
  <si>
    <t>1-22-21-170C-4m-WE-R1-10x-Rep2</t>
  </si>
  <si>
    <t>1-22-21-170C-4m-WE-R2-10x-Rep1</t>
  </si>
  <si>
    <t>1-22-21-170C-4m-WE-R2-10x-Rep2</t>
  </si>
  <si>
    <t>1-22-21-170C-4m-WE-R3-10x-Rep1</t>
  </si>
  <si>
    <t>1-22-21-170C-4m-WE-R3-10x-Rep2</t>
  </si>
  <si>
    <t>170C-8min-WE-R1-10x-Rep1</t>
  </si>
  <si>
    <t>170C-8min-WE-R1-10x-Rep2</t>
  </si>
  <si>
    <t>170C-8min-WE-R2-10x-Rep1</t>
  </si>
  <si>
    <t>170C-8min-WE-R2-10x-Rep2</t>
  </si>
  <si>
    <t>170C-8min-WE-R3-10x-Rep1</t>
  </si>
  <si>
    <t>170C-8min-WE-R3-10x-Rep2</t>
  </si>
  <si>
    <t>Sample Name</t>
  </si>
  <si>
    <t>Treatment2</t>
  </si>
  <si>
    <r>
      <t>XLSTAT 2019.1.1.61317  - Principal Component Analysis (PCA) - Start time: 12/26/2024 at 2:16:12 PM / End time: 12/26/2024 at 2:16:29 PM</t>
    </r>
    <r>
      <rPr>
        <sz val="11"/>
        <color rgb="FFFFFFFF"/>
        <rFont val="Aptos Narrow"/>
        <family val="2"/>
        <scheme val="minor"/>
      </rPr>
      <t xml:space="preserve"> / Microsoft Excel 16.018129</t>
    </r>
  </si>
  <si>
    <t>Observations/variables table: Workbook = Fiber STEX 2020-2021_PCAs.xlsx / Sheet = DATA INCL FIBER / Range = 'DATA INCL FIBER'!$C$24:$K$45 / 21 rows and 9 columns</t>
  </si>
  <si>
    <t>Observation labels: Workbook = Fiber STEX 2020-2021_PCAs.xlsx / Sheet = DATA INCL FIBER / Range = 'DATA INCL FIBER'!$B$24:$B$45 / 21 rows and 1 column</t>
  </si>
  <si>
    <t>PCA type: Covariance</t>
  </si>
  <si>
    <t>Standardisation: (n)</t>
  </si>
  <si>
    <t>Type of biplot: Distance biplot / Coefficient = Automatic</t>
  </si>
  <si>
    <t>:</t>
  </si>
  <si>
    <t>Principal Component Analysis:</t>
  </si>
  <si>
    <t>F1</t>
  </si>
  <si>
    <t>F2</t>
  </si>
  <si>
    <t>F3</t>
  </si>
  <si>
    <t>F4</t>
  </si>
  <si>
    <t>F5</t>
  </si>
  <si>
    <t>F6</t>
  </si>
  <si>
    <t>F7</t>
  </si>
  <si>
    <t>F8</t>
  </si>
  <si>
    <t>Variability (%)</t>
  </si>
  <si>
    <t>Cumulative %</t>
  </si>
  <si>
    <t xml:space="preserve"> </t>
  </si>
  <si>
    <t>CS</t>
  </si>
  <si>
    <t>SS</t>
  </si>
  <si>
    <t>CGalA</t>
  </si>
  <si>
    <t>WHC</t>
  </si>
  <si>
    <t>WSC</t>
  </si>
  <si>
    <t>OHC</t>
  </si>
  <si>
    <t>IDF</t>
  </si>
  <si>
    <t>SDF</t>
  </si>
  <si>
    <t>TDF</t>
  </si>
  <si>
    <t>OHC (g/g) = weight of oil adsorbed/ weight of sample</t>
  </si>
  <si>
    <t xml:space="preserve">Lei Wang, H. X. (2015). Physicochemical characterization of five types of citrus dietary fibers. Biocatalysis and Agricultural Biotechnology 4, 250-258.
</t>
  </si>
  <si>
    <r>
      <rPr>
        <b/>
        <sz val="11"/>
        <color theme="1"/>
        <rFont val="Aptos Narrow"/>
        <family val="2"/>
        <scheme val="minor"/>
      </rPr>
      <t>0.5 g/ 5 mL oil</t>
    </r>
    <r>
      <rPr>
        <sz val="11"/>
        <color theme="1"/>
        <rFont val="Aptos Narrow"/>
        <family val="2"/>
        <scheme val="minor"/>
      </rPr>
      <t xml:space="preserve"> -- 4°C 1hr-- centrifuge 4°C 7000g  </t>
    </r>
    <r>
      <rPr>
        <b/>
        <sz val="11"/>
        <color theme="1"/>
        <rFont val="Aptos Narrow"/>
        <family val="2"/>
        <scheme val="minor"/>
      </rPr>
      <t>30min</t>
    </r>
  </si>
  <si>
    <t>Wet Pellet+ tube+cap g</t>
  </si>
  <si>
    <t>Tare tube+cap g</t>
  </si>
  <si>
    <t>Oil g</t>
  </si>
  <si>
    <t>OHC g/g</t>
  </si>
  <si>
    <t>Timestamp</t>
  </si>
  <si>
    <t>Date Acq</t>
  </si>
  <si>
    <t>Temp deg C</t>
  </si>
  <si>
    <t>Time min</t>
  </si>
  <si>
    <t>ETOH Wash</t>
  </si>
  <si>
    <t>Rep</t>
  </si>
  <si>
    <t>L*</t>
  </si>
  <si>
    <t>a*</t>
  </si>
  <si>
    <t>b*</t>
  </si>
  <si>
    <t>Chroma</t>
  </si>
  <si>
    <t>hue angle</t>
  </si>
  <si>
    <t>dL*</t>
  </si>
  <si>
    <t>da*</t>
  </si>
  <si>
    <t>db*</t>
  </si>
  <si>
    <t>dE00</t>
  </si>
  <si>
    <t>Saturation (Brilliance)</t>
  </si>
  <si>
    <t>Hue (Color Tone)</t>
  </si>
  <si>
    <t>------</t>
  </si>
  <si>
    <t>Target</t>
  </si>
  <si>
    <t>Unk</t>
  </si>
  <si>
    <t>COM-Citrus Fiber (Rep 1)</t>
  </si>
  <si>
    <t>COM-Citrus Fiber (Rep 2)</t>
  </si>
  <si>
    <t>COM-Citrus Fiber (Rep 3)</t>
  </si>
  <si>
    <t>9.39 more saturated</t>
  </si>
  <si>
    <t>2.23 yellower</t>
  </si>
  <si>
    <t>COM-Orange Peel Powder (Rep1)</t>
  </si>
  <si>
    <t>8.53 more saturated</t>
  </si>
  <si>
    <t>2.06 yellower</t>
  </si>
  <si>
    <t>COM-Orange Peel Powder (Rep 2)</t>
  </si>
  <si>
    <t>10.30 more saturated</t>
  </si>
  <si>
    <t>2.16 yellower</t>
  </si>
  <si>
    <t>COM-Orange Peel Powder (Rep 3)</t>
  </si>
  <si>
    <t>5.34 more saturated</t>
  </si>
  <si>
    <t>3.55 yellower</t>
  </si>
  <si>
    <t>COM-Lemon Peel Powder (Rep1)</t>
  </si>
  <si>
    <t>7.27 more saturated</t>
  </si>
  <si>
    <t>3.65 yellower</t>
  </si>
  <si>
    <t>COM-Lemon Peel Powder (Rep2)</t>
  </si>
  <si>
    <t>5.44 more saturated</t>
  </si>
  <si>
    <t>3.44 yellower</t>
  </si>
  <si>
    <t>COM-Lemon Peel Powder (Rep 3)</t>
  </si>
  <si>
    <t>2020_12_11</t>
  </si>
  <si>
    <t>Y</t>
  </si>
  <si>
    <t>6.47 more saturated</t>
  </si>
  <si>
    <t>2.13 yellower</t>
  </si>
  <si>
    <t>H-UNT-12-11-20 (Rep 1)</t>
  </si>
  <si>
    <t>5.99 more saturated</t>
  </si>
  <si>
    <t>2.05 yellower</t>
  </si>
  <si>
    <t>H-UNT-12-11-20 (Rep 2)</t>
  </si>
  <si>
    <t>5.69 more saturated</t>
  </si>
  <si>
    <t>2.04 yellower</t>
  </si>
  <si>
    <t>H-UNT-12-11-20 (Rep 3)</t>
  </si>
  <si>
    <t>2021_01_12</t>
  </si>
  <si>
    <t>8.55 more saturated</t>
  </si>
  <si>
    <t>2.60 yellower</t>
  </si>
  <si>
    <t>H-UNT-1-12-21 (Rep 1)</t>
  </si>
  <si>
    <t>8.71 more saturated</t>
  </si>
  <si>
    <t>2.44 yellower</t>
  </si>
  <si>
    <t>H-UNT-1-12-21 (Rep 2)</t>
  </si>
  <si>
    <t>9.35 more saturated</t>
  </si>
  <si>
    <t>2.48 yellower</t>
  </si>
  <si>
    <t>H-UNT-1-12-21 (Rep 3)</t>
  </si>
  <si>
    <t>2021_01_22</t>
  </si>
  <si>
    <t>8.88 more saturated</t>
  </si>
  <si>
    <t>3.81 yellower</t>
  </si>
  <si>
    <t>H-UNT-1-22-21 (Rep 1)</t>
  </si>
  <si>
    <t>8.62 more saturated</t>
  </si>
  <si>
    <t>3.96 yellower</t>
  </si>
  <si>
    <t>H-UNT-1-22-21 (Rep 2)</t>
  </si>
  <si>
    <t>8.78 more saturated</t>
  </si>
  <si>
    <t>3.83 yellower</t>
  </si>
  <si>
    <t>H-UNT-1-22-21 (Rep 3)</t>
  </si>
  <si>
    <t>2021_02_03</t>
  </si>
  <si>
    <t>9.56 more saturated</t>
  </si>
  <si>
    <t>3.76 yellower</t>
  </si>
  <si>
    <t>H-UNT-2-3-21 (Rep 1)</t>
  </si>
  <si>
    <t>8.45 more saturated</t>
  </si>
  <si>
    <t>3.71 yellower</t>
  </si>
  <si>
    <t>H-UNT-2-3-21 (Rep 2)</t>
  </si>
  <si>
    <t>7.49 more saturated</t>
  </si>
  <si>
    <t>3.66 yellower</t>
  </si>
  <si>
    <t>H-UNT-2-3-21 (Rep 3)</t>
  </si>
  <si>
    <t>2021_02_19</t>
  </si>
  <si>
    <t>5.96 more saturated</t>
  </si>
  <si>
    <t>1.45 yellower</t>
  </si>
  <si>
    <t>HV-UNT-2-19-21 (Rep 1)</t>
  </si>
  <si>
    <t>8.13 more saturated</t>
  </si>
  <si>
    <t>1.77 yellower</t>
  </si>
  <si>
    <t>HV-UNT-2-19-21 (Rep 2)</t>
  </si>
  <si>
    <t>6.53 more saturated</t>
  </si>
  <si>
    <t>1.56 yellower</t>
  </si>
  <si>
    <t>HV-UNT-2-19-21 (Rep 3)</t>
  </si>
  <si>
    <t>2021_03_05</t>
  </si>
  <si>
    <t>6.38 more saturated</t>
  </si>
  <si>
    <t>0.85 yellower</t>
  </si>
  <si>
    <t>V-UNT-3-5-21 (Rep 1)</t>
  </si>
  <si>
    <t>7.10 more saturated</t>
  </si>
  <si>
    <t>1.28 yellower</t>
  </si>
  <si>
    <t>V-UNT-3-5-21 (Rep 2)</t>
  </si>
  <si>
    <t>7.78 more saturated</t>
  </si>
  <si>
    <t>0.93 yellower</t>
  </si>
  <si>
    <t>V-UNT-3-5-21 (Rep 3)</t>
  </si>
  <si>
    <t>2.38 more saturated</t>
  </si>
  <si>
    <t>0.59 yellower</t>
  </si>
  <si>
    <t>H-STEX-(130-1)-2-3-21 (Rep 1)</t>
  </si>
  <si>
    <t>4.13 more saturated</t>
  </si>
  <si>
    <t>0.75 yellower</t>
  </si>
  <si>
    <t>H-STEX-(130-1)-2-3-21 (Rep 2)</t>
  </si>
  <si>
    <t>4.45 more saturated</t>
  </si>
  <si>
    <t>0.68 yellower</t>
  </si>
  <si>
    <t>H-STEX-(130-1)-2-3-21 (Rep 3)</t>
  </si>
  <si>
    <t>0.38 less saturated</t>
  </si>
  <si>
    <t>H-STEX-(130-2)-1-22-21 (Rep 1)</t>
  </si>
  <si>
    <t>0.47 less saturated</t>
  </si>
  <si>
    <t>0.86 yellower</t>
  </si>
  <si>
    <t>H-STEX-(130-2)-1-22-21 (Rep 2)</t>
  </si>
  <si>
    <t>0.02 less saturated</t>
  </si>
  <si>
    <t>H-STEX-(130-2)-1-22-21 (Rep 3)</t>
  </si>
  <si>
    <t>H-STEX-(130-4)-2-3-21 (Rep 1)</t>
  </si>
  <si>
    <t>H-STEX-(130-4)-2-3-21 (Rep 2)</t>
  </si>
  <si>
    <t>H-STEX-(130-4)-2-3-21 (Rep 3)</t>
  </si>
  <si>
    <t>2.17 more saturated</t>
  </si>
  <si>
    <t>0.69 yellower</t>
  </si>
  <si>
    <t>V-STEX-(130-8)-3-5-21 (Rep 1)</t>
  </si>
  <si>
    <t>2.22 more saturated</t>
  </si>
  <si>
    <t>V-STEX-(130-8)-3-5-21 (Rep 2)</t>
  </si>
  <si>
    <t>2.54 more saturated</t>
  </si>
  <si>
    <t>0.73 yellower</t>
  </si>
  <si>
    <t>V-STEX-(130-8)-3-5-21 (Rep 3)</t>
  </si>
  <si>
    <t>1.38 more saturated</t>
  </si>
  <si>
    <t>0.34 yellower</t>
  </si>
  <si>
    <t>V-STEX-(150-1)-3-5-21 (Rep 1)</t>
  </si>
  <si>
    <t>1.80 more saturated</t>
  </si>
  <si>
    <t>0.42 yellower</t>
  </si>
  <si>
    <t>V-STEX-(150-1)-3-5-21 (Rep 2)</t>
  </si>
  <si>
    <t>1.47 more saturated</t>
  </si>
  <si>
    <t>0.38 yellower</t>
  </si>
  <si>
    <t>V-STEX-(150-1)-3-5-21 (Rep 3)</t>
  </si>
  <si>
    <t>3.53 more saturated</t>
  </si>
  <si>
    <t>1.36 yellower</t>
  </si>
  <si>
    <t>H-STEX-(150-2)-1-12-21 (Rep 1)</t>
  </si>
  <si>
    <t>2.73 more saturated</t>
  </si>
  <si>
    <t>1.37 yellower</t>
  </si>
  <si>
    <t>H-STEX-(150-2)-1-12-21 (Rep 2)</t>
  </si>
  <si>
    <t>4.04 more saturated</t>
  </si>
  <si>
    <t>1.41 yellower</t>
  </si>
  <si>
    <t>H-STEX-(150-2)-1-12-21 (Rep 3)</t>
  </si>
  <si>
    <t>H-STEX-(150-4)-12-11-20 (Rep 1)</t>
  </si>
  <si>
    <t>H-STEX-(150-4)-12-11-20 (Rep 2)</t>
  </si>
  <si>
    <t>H-STEX-(150-4)-12-11-20 (Rep 3)</t>
  </si>
  <si>
    <t>2021_02_18</t>
  </si>
  <si>
    <t>3.39 more saturated</t>
  </si>
  <si>
    <t>3.54 yellower</t>
  </si>
  <si>
    <t>HV-STEX-(150-8)-2-19-21 (Rep 1)</t>
  </si>
  <si>
    <t>3.20 more saturated</t>
  </si>
  <si>
    <t>HV-STEX-(150-8)-2-19-21 (Rep 2)</t>
  </si>
  <si>
    <t>4.73 more saturated</t>
  </si>
  <si>
    <t>HV-STEX-(150-8)-2-19-21 (Rep 3)</t>
  </si>
  <si>
    <t>2.09 more saturated</t>
  </si>
  <si>
    <t>2.57 yellower</t>
  </si>
  <si>
    <t>H-STEX-(170-1)-12-11-20 (Rep 1)</t>
  </si>
  <si>
    <t>3.01 more saturated</t>
  </si>
  <si>
    <t>2.67 yellower</t>
  </si>
  <si>
    <t>H-STEX-(170-1)-12-11-20 (Rep 2)</t>
  </si>
  <si>
    <t>2.91 more saturated</t>
  </si>
  <si>
    <t>H-STEX-(170-1)-12-11-20 (Rep 3)</t>
  </si>
  <si>
    <t>1.13 more saturated</t>
  </si>
  <si>
    <t>HV-STEX-(170-2)-2-19-21 (Rep 1)</t>
  </si>
  <si>
    <t>1.87 more saturated</t>
  </si>
  <si>
    <t>HV-STEX-(170-2)-2-19-21 (Rep 2)</t>
  </si>
  <si>
    <t>2.13 more saturated</t>
  </si>
  <si>
    <t>3.89 yellower</t>
  </si>
  <si>
    <t>HV-STEX-(170-2)-2-19-21 (Rep 3)</t>
  </si>
  <si>
    <t>0.16 more saturated</t>
  </si>
  <si>
    <t>5.14 yellower</t>
  </si>
  <si>
    <t>H-STEX-(170-4)-1-22-21 (Rep 1)</t>
  </si>
  <si>
    <t>0.13 less saturated</t>
  </si>
  <si>
    <t>4.87 yellower</t>
  </si>
  <si>
    <t>H-STEX-(170-4)-1-22-21 (Rep 2)</t>
  </si>
  <si>
    <t>0.09 less saturated</t>
  </si>
  <si>
    <t>5.03 yellower</t>
  </si>
  <si>
    <t>H-STEX-(170-4)-1-22-21 (Rep 3)</t>
  </si>
  <si>
    <t>2.22 less saturated</t>
  </si>
  <si>
    <t>5.12 yellower</t>
  </si>
  <si>
    <t>H-STEX-(170-8)-1-12-21 (Rep 1)</t>
  </si>
  <si>
    <t>1.99 less saturated</t>
  </si>
  <si>
    <t>5.10 yellower</t>
  </si>
  <si>
    <t>H-STEX-(170-8)-1-12-21 (Rep 2)</t>
  </si>
  <si>
    <t>2.54 less saturated</t>
  </si>
  <si>
    <t>4.94 yellower</t>
  </si>
  <si>
    <t>H-STEX-(170-8)-1-12-21 (Rep 3)</t>
  </si>
  <si>
    <t>Compositional Sugars Fiber Samples</t>
  </si>
  <si>
    <t>12-11-20-Raw-Hyd-R1-200x-Rep1</t>
  </si>
  <si>
    <t>12-11-20-Raw-Hyd-R1-200x-Rep2</t>
  </si>
  <si>
    <t>12-11-20-Raw-Hyd-R2-200x-Rep1</t>
  </si>
  <si>
    <t>12-11-20-Raw-Hyd-R2-200x-Rep2</t>
  </si>
  <si>
    <t>12-11-20-Raw-Hyd-R3-200x-Rep1</t>
  </si>
  <si>
    <t>12-11-20-Raw-Hyd-R3-200x-Rep2</t>
  </si>
  <si>
    <t>1-12-21-Raw-Hyd-R1-200x-Rep1</t>
  </si>
  <si>
    <t>1-12-21-Raw-Hyd-R1-200x-Rep2</t>
  </si>
  <si>
    <t>1-12-21-Raw-Hyd-R2-200x-Rep1</t>
  </si>
  <si>
    <t>1-12-21-Raw-Hyd-R2-200x-Rep2</t>
  </si>
  <si>
    <t>1-12-21-Raw-Hyd-R3-200x-Rep1</t>
  </si>
  <si>
    <t>1-12-21-Raw-Hyd-R3-200x-Rep2</t>
  </si>
  <si>
    <t>1-22-21-Raw-Hyd-R1-200x-Rep1</t>
  </si>
  <si>
    <t>1-22-21-Raw-Hyd-R1-200x-Rep2</t>
  </si>
  <si>
    <t>1-22-21-Raw-Hyd-R2-200x-Rep1</t>
  </si>
  <si>
    <t>1-22-21-Raw-Hyd-R2-200x-Rep2</t>
  </si>
  <si>
    <t>1-22-21-Raw-Hyd-R3-200x-Rep1</t>
  </si>
  <si>
    <t>1-22-21-Raw-Hyd-R3-200x-Rep2</t>
  </si>
  <si>
    <t>2-3-21-Raw-Hyd-R1-200x-Rep1</t>
  </si>
  <si>
    <t>2-3-21-Raw-Hyd-R1-200x-Rep2</t>
  </si>
  <si>
    <t>2-3-21-Raw-Hyd-R2-200x-Rep1</t>
  </si>
  <si>
    <t>2-3-21-Raw-Hyd-R2-200x-Rep2</t>
  </si>
  <si>
    <t>2-3-21-Raw-Hyd-R3-200x-Rep1</t>
  </si>
  <si>
    <t>2-3-21-Raw-Hyd-R3-200x-Rep2</t>
  </si>
  <si>
    <t>2-19-21-Raw-Hyd-R1-200x-Rep1</t>
  </si>
  <si>
    <t>2-19-21-Raw-Hyd-R1-200x-Rep2</t>
  </si>
  <si>
    <t>2-19-21-Raw-Hyd-R2-200x-Rep1</t>
  </si>
  <si>
    <t>2-19-21-Raw-Hyd-R2-200x-Rep2</t>
  </si>
  <si>
    <t>2-19-21-Raw-Hyd-R3-200x-Rep1</t>
  </si>
  <si>
    <t>2-19-21-Raw-Hyd-R3-200x-Rep2</t>
  </si>
  <si>
    <t>3-5-21-Raw-Hyd-R1-200x-Rep1</t>
  </si>
  <si>
    <t>3-5-21-Raw-Hyd-R1-200x-Rep2</t>
  </si>
  <si>
    <t>3-5-21-Raw-Hyd-R2-200x-Rep1</t>
  </si>
  <si>
    <t>3-5-21-Raw-Hyd-R2-200x-Rep2</t>
  </si>
  <si>
    <t>3-5-21-Raw-Hyd-R3-200x-Rep1</t>
  </si>
  <si>
    <t>3-5-21-Raw-Hyd-R3-200x-Rep2</t>
  </si>
  <si>
    <t>Citrus Fiber-Hyd-R1-200x-Rep1</t>
  </si>
  <si>
    <t>Citrus Fiber-Hyd-R1-200x-Rep2</t>
  </si>
  <si>
    <t>Citrus Fiber-Hyd-R2-200x-Rep1</t>
  </si>
  <si>
    <t>Citrus Fiber-Hyd-R2-200x-Rep2</t>
  </si>
  <si>
    <t>Citrus Fiber-Hyd-R3-200x-Rep1</t>
  </si>
  <si>
    <t>Citrus Fiber-Hyd-R3-200x-Rep2</t>
  </si>
  <si>
    <t>Orange Fiber-121-22-Hyd-R1-200x-Rep1</t>
  </si>
  <si>
    <t>Orange Fiber-121-22-Hyd-R1-200x-Rep2</t>
  </si>
  <si>
    <t>Orange Fiber-121-22-Hyd-R2-200x-Rep1</t>
  </si>
  <si>
    <t>Orange Fiber-121-22-Hyd-R2-200x-Rep2</t>
  </si>
  <si>
    <t>Orange Fiber-121-22-Hyd-R3-200x-Rep1</t>
  </si>
  <si>
    <t>Orange Fiber-121-22-Hyd-R3-200x-Rep2</t>
  </si>
  <si>
    <t>Lemon Fiber-178-21p5-Hyd-R1-200x-Rep1</t>
  </si>
  <si>
    <t>Lemon Fiber-178-21p5-Hyd-R1-200x-Rep2</t>
  </si>
  <si>
    <t>Lemon Fiber-178-21p5-Hyd-R2-200x-Rep1</t>
  </si>
  <si>
    <t>Lemon Fiber-178-21p5-Hyd-R2-200x-Rep2</t>
  </si>
  <si>
    <t>Lemon Fiber-178-21p5-Hyd-R3-200x-Rep1</t>
  </si>
  <si>
    <t>Lemon Fiber-178-21p5-Hyd-R3-200x-Rep2</t>
  </si>
  <si>
    <t>3-1-Citrus Fiber-Orange Fiber-Hyd-R1-200x-Rep1</t>
  </si>
  <si>
    <t>3-1-Citrus Fiber-Orange Fiber-Hyd-R1-200x-Rep2</t>
  </si>
  <si>
    <t>3-1-Citrus Fiber-Orange Fiber-Hyd-R2-200x-Rep1</t>
  </si>
  <si>
    <t>3-1-Citrus Fiber-Orange Fiber-Hyd-R2-200x-Rep2</t>
  </si>
  <si>
    <t>3-1-Citrus Fiber-Orange Fiber-Hyd-R3-200x-Rep1</t>
  </si>
  <si>
    <t>3-1-Citrus Fiber-Orange Fiber-Hyd-R3-200x-Rep2</t>
  </si>
  <si>
    <t>130C-1min-Hyd-R1-200x-Rep1</t>
  </si>
  <si>
    <t>130C-1min-Hyd-R1-200x-Rep2</t>
  </si>
  <si>
    <t>130C-1min-Hyd-R2-200x-Rep1</t>
  </si>
  <si>
    <t>130C-1min-Hyd-R2-200x-Rep2</t>
  </si>
  <si>
    <t>130C-1min-Hyd-R3-200x-Rep1</t>
  </si>
  <si>
    <t>130C-1min-Hyd-R3-200x-Rep2</t>
  </si>
  <si>
    <t>130C-2min-Hyd-R1-200x-Rep1</t>
  </si>
  <si>
    <t>130C-2min-Hyd-R1-200x-Rep2</t>
  </si>
  <si>
    <t>130C-2min-Hyd-R2-200x-Rep1</t>
  </si>
  <si>
    <t>130C-2min-Hyd-R2-200x-Rep2</t>
  </si>
  <si>
    <t>130C-2min-Hyd-R3-200x-Rep1</t>
  </si>
  <si>
    <t>130C-2min-Hyd-R3-200x-Rep2</t>
  </si>
  <si>
    <t>130C-4min-Hyd-R1-200x-Rep1</t>
  </si>
  <si>
    <t>130C-4min-Hyd-R1-200x-Rep2</t>
  </si>
  <si>
    <t>130C-4min-Hyd-R2-200x-Rep1</t>
  </si>
  <si>
    <t>130C-4min-Hyd-R2-200x-Rep2</t>
  </si>
  <si>
    <t>130C-4min-Hyd-R3-200x-Rep1</t>
  </si>
  <si>
    <t>130C-4min-Hyd-R3-200x-Rep2</t>
  </si>
  <si>
    <t>130C-8min-Hyd-R1-200x-Rep1</t>
  </si>
  <si>
    <t>130C-8min-Hyd-R1-200x-Rep2</t>
  </si>
  <si>
    <t>130C-8min-Hyd-R2-200x-Rep1</t>
  </si>
  <si>
    <t>130C-8min-Hyd-R2-200x-Rep2</t>
  </si>
  <si>
    <t>130C-8min-Hyd-R3-200x-Rep1</t>
  </si>
  <si>
    <t>130C-8min-Hyd-R3-200x-Rep2</t>
  </si>
  <si>
    <t>150C-1min-Hyd-R1-200x-Rep1</t>
  </si>
  <si>
    <t>150C-1min-Hyd-R1-200x-Rep2</t>
  </si>
  <si>
    <t>150C-1min-Hyd-R2-200x-Rep1</t>
  </si>
  <si>
    <t>150C-1min-Hyd-R2-200x-Rep2</t>
  </si>
  <si>
    <t>150C-1min-Hyd-R3-200x-Rep1</t>
  </si>
  <si>
    <t>150C-1min-Hyd-R3-200x-Rep2</t>
  </si>
  <si>
    <t>150C-2min-Hyd-R1-200x-Rep1</t>
  </si>
  <si>
    <t>150C-2min-Hyd-R1-200x-Rep2</t>
  </si>
  <si>
    <t>150C-2min-Hyd-R2-200x-Rep1</t>
  </si>
  <si>
    <t>150C-2min-Hyd-R2-200x-Rep2</t>
  </si>
  <si>
    <t>150C-2min-Hyd-R3-200x-Rep1</t>
  </si>
  <si>
    <t>150C-2min-Hyd-R3-200x-Rep2</t>
  </si>
  <si>
    <t>150C-4min-Hyd-R1-200x-Rep1</t>
  </si>
  <si>
    <t>150C-4min-Hyd-R1-200x-Rep2</t>
  </si>
  <si>
    <t>150C-4min-Hyd-R2-200x-Rep1</t>
  </si>
  <si>
    <t>150C-4min-Hyd-R2-200x-Rep2</t>
  </si>
  <si>
    <t>150C-4min-Hyd-R3-200x-Rep1</t>
  </si>
  <si>
    <t>150C-4min-Hyd-R3-200x-Rep2</t>
  </si>
  <si>
    <t>150C-8min-Hyd-R1-200x-Rep1</t>
  </si>
  <si>
    <t>150C-8min-Hyd-R1-200x-Rep2</t>
  </si>
  <si>
    <t>150C-8min-Hyd-R2-200x-Rep1</t>
  </si>
  <si>
    <t>150C-8min-Hyd-R2-200x-Rep2</t>
  </si>
  <si>
    <t>150C-8min-Hyd-R3-200x-Rep1</t>
  </si>
  <si>
    <t>150C-8min-Hyd-R3-200x-Rep2</t>
  </si>
  <si>
    <t>170C-1min-Hyd-R1-200x-Rep1</t>
  </si>
  <si>
    <t>170C-1min-Hyd-R1-200x-Rep2</t>
  </si>
  <si>
    <t>170C-1min-Hyd-R2-200x-Rep1</t>
  </si>
  <si>
    <t>170C-1min-Hyd-R2-200x-Rep2</t>
  </si>
  <si>
    <t>170C-1min-Hyd-R3-200x-Rep1</t>
  </si>
  <si>
    <t>170C-1min-Hyd-R3-200x-Rep2</t>
  </si>
  <si>
    <t>170C-2min-Hyd-R1-200x-Rep1</t>
  </si>
  <si>
    <t>170C-2min-Hyd-R1-200x-Rep2</t>
  </si>
  <si>
    <t>170C-2min-Hyd-R2-200x-Rep1</t>
  </si>
  <si>
    <t>170C-2min-Hyd-R2-200x-Rep2</t>
  </si>
  <si>
    <t>170C-2min-Hyd-R3-200x-Rep1</t>
  </si>
  <si>
    <t>170C-2min-Hyd-R3-200x-Rep2</t>
  </si>
  <si>
    <t>170C-4min-Hyd-R1-200x-Rep1</t>
  </si>
  <si>
    <t>170C-4min-Hyd-R1-200x-Rep2</t>
  </si>
  <si>
    <t>170C-4min-Hyd-R2-200x-Rep1</t>
  </si>
  <si>
    <t>170C-4min-Hyd-R2-200x-Rep2</t>
  </si>
  <si>
    <t>170C-4min-Hyd-R3-200x-Rep1</t>
  </si>
  <si>
    <t>170C-4min-Hyd-R3-200x-Rep2</t>
  </si>
  <si>
    <t>170C-8min-Hyd-R1-200x-Rep1</t>
  </si>
  <si>
    <t>170C-8min-Hyd-R1-200x-Rep2</t>
  </si>
  <si>
    <t>170C-8min-Hyd-R2-200x-Rep1</t>
  </si>
  <si>
    <t>170C-8min-Hyd-R2-200x-Rep2</t>
  </si>
  <si>
    <t>170C-8min-Hyd-R3-200x-Rep1</t>
  </si>
  <si>
    <t>170C-8min-Hyd-R3-200x-Rep2</t>
  </si>
  <si>
    <t>Total Sugars</t>
  </si>
  <si>
    <t>Correlation matrix (Pearson):</t>
  </si>
  <si>
    <t>Variables</t>
  </si>
  <si>
    <t>Values in bold are different from 0 with a significance level alpha=0.05</t>
  </si>
  <si>
    <t>Eigenvectors:</t>
  </si>
  <si>
    <t>Eigenvalues:</t>
  </si>
  <si>
    <t>Eigenvalue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</si>
</sst>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27" x14ac:knownFonts="1">
    <font>
      <sz val="11"/>
      <color theme="1"/>
      <name val="Aptos Narrow"/>
      <family val="2"/>
      <scheme val="minor"/>
    </font>
    <font>
      <sz val="11"/>
      <color rgb="FFFF0000"/>
      <name val="Aptos Narrow"/>
      <family val="2"/>
      <scheme val="minor"/>
    </font>
    <font>
      <b/>
      <sz val="11"/>
      <color theme="1"/>
      <name val="Aptos Narrow"/>
      <family val="2"/>
      <scheme val="minor"/>
    </font>
    <font>
      <b/>
      <sz val="36"/>
      <color theme="1"/>
      <name val="Aptos Narrow"/>
      <family val="2"/>
      <scheme val="minor"/>
    </font>
    <font>
      <b/>
      <sz val="28"/>
      <color theme="1"/>
      <name val="Aptos Narrow"/>
      <family val="2"/>
      <scheme val="minor"/>
    </font>
    <font>
      <sz val="28"/>
      <color theme="1"/>
      <name val="Aptos Narrow"/>
      <family val="2"/>
      <scheme val="minor"/>
    </font>
    <font>
      <vertAlign val="superscript"/>
      <sz val="28"/>
      <color theme="1"/>
      <name val="Aptos Narrow"/>
      <family val="2"/>
      <scheme val="minor"/>
    </font>
    <font>
      <sz val="18"/>
      <color theme="1"/>
      <name val="Calibri"/>
      <family val="2"/>
    </font>
    <font>
      <i/>
      <sz val="18"/>
      <color theme="1"/>
      <name val="Calibri"/>
      <family val="2"/>
    </font>
    <font>
      <b/>
      <sz val="18"/>
      <color theme="1"/>
      <name val="Calibri"/>
      <family val="2"/>
    </font>
    <font>
      <sz val="18"/>
      <color theme="1"/>
      <name val="Aptos Narrow"/>
      <family val="2"/>
      <scheme val="minor"/>
    </font>
    <font>
      <sz val="10"/>
      <name val="Arial"/>
      <family val="2"/>
    </font>
    <font>
      <b/>
      <sz val="11"/>
      <color theme="8" tint="-0.249977111117893"/>
      <name val="Aptos Narrow"/>
      <family val="2"/>
      <scheme val="minor"/>
    </font>
    <font>
      <sz val="10"/>
      <name val="Arial"/>
    </font>
    <font>
      <b/>
      <sz val="10"/>
      <name val="Arial"/>
      <family val="2"/>
    </font>
    <font>
      <sz val="10"/>
      <color theme="1"/>
      <name val="Arial"/>
      <family val="2"/>
    </font>
    <font>
      <b/>
      <sz val="8"/>
      <name val="Arial"/>
      <family val="2"/>
    </font>
    <font>
      <b/>
      <sz val="8"/>
      <color theme="1"/>
      <name val="Arial"/>
      <family val="2"/>
    </font>
    <font>
      <b/>
      <sz val="14"/>
      <color theme="1"/>
      <name val="Aptos Narrow"/>
      <family val="2"/>
      <scheme val="minor"/>
    </font>
    <font>
      <b/>
      <sz val="10"/>
      <name val="Arial"/>
    </font>
    <font>
      <sz val="11"/>
      <color rgb="FFFFFFFF"/>
      <name val="Aptos Narrow"/>
      <family val="2"/>
      <scheme val="minor"/>
    </font>
    <font>
      <b/>
      <sz val="9"/>
      <color indexed="81"/>
      <name val="Tahoma"/>
      <charset val="1"/>
    </font>
    <font>
      <sz val="9"/>
      <color indexed="81"/>
      <name val="Tahoma"/>
      <charset val="1"/>
    </font>
    <font>
      <sz val="10"/>
      <color theme="1"/>
      <name val="Times New Roman"/>
      <family val="1"/>
    </font>
    <font>
      <sz val="11"/>
      <color rgb="FF000000"/>
      <name val="Aptos Narrow"/>
      <family val="2"/>
    </font>
    <font>
      <b/>
      <sz val="11"/>
      <color rgb="FF000000"/>
      <name val="Aptos Narrow"/>
      <family val="2"/>
    </font>
    <font>
      <i/>
      <sz val="11"/>
      <color rgb="FF000000"/>
      <name val="Aptos Narrow"/>
      <family val="2"/>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theme="0" tint="-0.14996795556505021"/>
      </patternFill>
    </fill>
    <fill>
      <patternFill patternType="solid">
        <fgColor theme="4" tint="0.79998168889431442"/>
        <bgColor theme="4" tint="0.79998168889431442"/>
      </patternFill>
    </fill>
    <fill>
      <patternFill patternType="solid">
        <fgColor theme="8" tint="0.59999389629810485"/>
        <bgColor indexed="64"/>
      </patternFill>
    </fill>
  </fills>
  <borders count="7">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theme="0"/>
      </right>
      <top style="thin">
        <color theme="0"/>
      </top>
      <bottom/>
      <diagonal/>
    </border>
    <border>
      <left/>
      <right/>
      <top style="medium">
        <color indexed="64"/>
      </top>
      <bottom/>
      <diagonal/>
    </border>
    <border>
      <left/>
      <right/>
      <top style="thin">
        <color indexed="64"/>
      </top>
      <bottom/>
      <diagonal/>
    </border>
  </borders>
  <cellStyleXfs count="3">
    <xf numFmtId="0" fontId="0" fillId="0" borderId="0"/>
    <xf numFmtId="0" fontId="11" fillId="0" borderId="0"/>
    <xf numFmtId="0" fontId="13" fillId="0" borderId="0"/>
  </cellStyleXfs>
  <cellXfs count="84">
    <xf numFmtId="0" fontId="0" fillId="0" borderId="0" xfId="0"/>
    <xf numFmtId="0" fontId="3" fillId="0" borderId="0" xfId="0" applyFont="1"/>
    <xf numFmtId="0" fontId="4" fillId="0" borderId="0" xfId="0" applyFont="1"/>
    <xf numFmtId="0" fontId="5" fillId="0" borderId="0" xfId="0" applyFont="1"/>
    <xf numFmtId="9" fontId="5" fillId="0" borderId="0" xfId="0" applyNumberFormat="1" applyFont="1"/>
    <xf numFmtId="0" fontId="7" fillId="0" borderId="0" xfId="0" applyFont="1"/>
    <xf numFmtId="0" fontId="7" fillId="0" borderId="0" xfId="0" applyFont="1" applyAlignment="1">
      <alignment horizontal="left" vertical="center" indent="2"/>
    </xf>
    <xf numFmtId="0" fontId="10" fillId="0" borderId="0" xfId="0" applyFont="1"/>
    <xf numFmtId="0" fontId="8" fillId="0" borderId="0" xfId="0" applyFont="1" applyAlignment="1">
      <alignment horizontal="left" vertical="center" indent="2"/>
    </xf>
    <xf numFmtId="0" fontId="2" fillId="0" borderId="0" xfId="0" applyFont="1"/>
    <xf numFmtId="164" fontId="2" fillId="0" borderId="0" xfId="0" applyNumberFormat="1" applyFont="1"/>
    <xf numFmtId="164" fontId="0" fillId="0" borderId="0" xfId="0" applyNumberFormat="1"/>
    <xf numFmtId="2" fontId="0" fillId="0" borderId="0" xfId="0" applyNumberFormat="1"/>
    <xf numFmtId="164" fontId="2" fillId="0" borderId="1" xfId="0" applyNumberFormat="1" applyFont="1" applyBorder="1"/>
    <xf numFmtId="2" fontId="2" fillId="0" borderId="0" xfId="0" applyNumberFormat="1" applyFont="1"/>
    <xf numFmtId="165" fontId="2" fillId="0" borderId="0" xfId="0" applyNumberFormat="1" applyFont="1"/>
    <xf numFmtId="164" fontId="0" fillId="0" borderId="1" xfId="0" applyNumberFormat="1" applyBorder="1"/>
    <xf numFmtId="1" fontId="0" fillId="0" borderId="0" xfId="0" applyNumberFormat="1"/>
    <xf numFmtId="2" fontId="11" fillId="0" borderId="0" xfId="1" applyNumberFormat="1" applyAlignment="1">
      <alignment horizontal="right"/>
    </xf>
    <xf numFmtId="0" fontId="0" fillId="0" borderId="2" xfId="0" applyBorder="1"/>
    <xf numFmtId="164" fontId="0" fillId="0" borderId="2" xfId="0" applyNumberFormat="1" applyBorder="1"/>
    <xf numFmtId="164" fontId="0" fillId="0" borderId="3" xfId="0" applyNumberFormat="1" applyBorder="1"/>
    <xf numFmtId="1" fontId="0" fillId="0" borderId="2" xfId="0" applyNumberFormat="1" applyBorder="1"/>
    <xf numFmtId="2" fontId="0" fillId="0" borderId="2" xfId="0" applyNumberFormat="1" applyBorder="1"/>
    <xf numFmtId="2" fontId="11" fillId="0" borderId="2" xfId="1" applyNumberFormat="1" applyBorder="1" applyAlignment="1">
      <alignment horizontal="right"/>
    </xf>
    <xf numFmtId="0" fontId="12" fillId="0" borderId="0" xfId="0" applyFont="1"/>
    <xf numFmtId="166" fontId="12" fillId="0" borderId="0" xfId="0" applyNumberFormat="1" applyFont="1"/>
    <xf numFmtId="165" fontId="12" fillId="0" borderId="0" xfId="0" applyNumberFormat="1" applyFont="1"/>
    <xf numFmtId="165" fontId="0" fillId="0" borderId="0" xfId="0" applyNumberFormat="1"/>
    <xf numFmtId="166" fontId="2" fillId="0" borderId="0" xfId="0" applyNumberFormat="1" applyFont="1"/>
    <xf numFmtId="0" fontId="2" fillId="2" borderId="0" xfId="0" applyFont="1" applyFill="1"/>
    <xf numFmtId="2" fontId="2" fillId="3" borderId="0" xfId="0" applyNumberFormat="1" applyFont="1" applyFill="1"/>
    <xf numFmtId="166" fontId="0" fillId="0" borderId="0" xfId="0" applyNumberFormat="1"/>
    <xf numFmtId="165" fontId="0" fillId="2" borderId="0" xfId="0" applyNumberFormat="1" applyFill="1"/>
    <xf numFmtId="166" fontId="0" fillId="0" borderId="2" xfId="0" applyNumberFormat="1" applyBorder="1"/>
    <xf numFmtId="165" fontId="0" fillId="0" borderId="2" xfId="0" applyNumberFormat="1" applyBorder="1"/>
    <xf numFmtId="165" fontId="0" fillId="2" borderId="2" xfId="0" applyNumberFormat="1" applyFill="1" applyBorder="1"/>
    <xf numFmtId="0" fontId="13" fillId="0" borderId="0" xfId="2" applyAlignment="1">
      <alignment horizontal="center" vertical="center"/>
    </xf>
    <xf numFmtId="0" fontId="14" fillId="0" borderId="0" xfId="2" applyFont="1" applyAlignment="1">
      <alignment horizontal="center" vertical="center"/>
    </xf>
    <xf numFmtId="0" fontId="14" fillId="0" borderId="2" xfId="2" applyFont="1" applyBorder="1" applyAlignment="1">
      <alignment horizontal="center" vertical="center"/>
    </xf>
    <xf numFmtId="0" fontId="14" fillId="0" borderId="2" xfId="2" applyFont="1" applyBorder="1" applyAlignment="1">
      <alignment horizontal="right" vertical="center" wrapText="1"/>
    </xf>
    <xf numFmtId="0" fontId="13" fillId="0" borderId="0" xfId="2"/>
    <xf numFmtId="0" fontId="13" fillId="0" borderId="2" xfId="2" applyBorder="1"/>
    <xf numFmtId="0" fontId="14" fillId="0" borderId="0" xfId="2" applyFont="1"/>
    <xf numFmtId="165" fontId="13" fillId="0" borderId="0" xfId="2" applyNumberFormat="1"/>
    <xf numFmtId="165" fontId="15" fillId="4" borderId="0" xfId="2" applyNumberFormat="1" applyFont="1" applyFill="1" applyAlignment="1">
      <alignment horizontal="center"/>
    </xf>
    <xf numFmtId="165" fontId="13" fillId="0" borderId="0" xfId="2" applyNumberFormat="1" applyAlignment="1">
      <alignment horizontal="center" vertical="center"/>
    </xf>
    <xf numFmtId="0" fontId="16" fillId="0" borderId="0" xfId="2" applyFont="1"/>
    <xf numFmtId="0" fontId="17" fillId="5" borderId="4" xfId="2" applyFont="1" applyFill="1" applyBorder="1"/>
    <xf numFmtId="0" fontId="11" fillId="0" borderId="0" xfId="2" applyFont="1"/>
    <xf numFmtId="0" fontId="18" fillId="0" borderId="0" xfId="0" applyFont="1"/>
    <xf numFmtId="0" fontId="19" fillId="0" borderId="0" xfId="2" applyFont="1" applyAlignment="1">
      <alignment horizontal="center" vertical="center"/>
    </xf>
    <xf numFmtId="165" fontId="14" fillId="0" borderId="0" xfId="2" applyNumberFormat="1" applyFont="1"/>
    <xf numFmtId="0" fontId="0" fillId="0" borderId="5" xfId="0" applyBorder="1" applyAlignment="1">
      <alignment horizontal="center"/>
    </xf>
    <xf numFmtId="49" fontId="0" fillId="0" borderId="5" xfId="0" applyNumberFormat="1" applyBorder="1" applyAlignment="1">
      <alignment horizontal="center"/>
    </xf>
    <xf numFmtId="49" fontId="0" fillId="0" borderId="6" xfId="0" applyNumberFormat="1" applyBorder="1"/>
    <xf numFmtId="166" fontId="0" fillId="0" borderId="6" xfId="0" applyNumberFormat="1" applyBorder="1"/>
    <xf numFmtId="49" fontId="0" fillId="0" borderId="0" xfId="0" applyNumberFormat="1"/>
    <xf numFmtId="49" fontId="0" fillId="0" borderId="2" xfId="0" applyNumberFormat="1" applyBorder="1"/>
    <xf numFmtId="166" fontId="1" fillId="0" borderId="6" xfId="0" applyNumberFormat="1" applyFont="1" applyBorder="1"/>
    <xf numFmtId="166" fontId="1" fillId="0" borderId="0" xfId="0" applyNumberFormat="1" applyFont="1"/>
    <xf numFmtId="166" fontId="1" fillId="0" borderId="2" xfId="0" applyNumberFormat="1" applyFont="1" applyBorder="1"/>
    <xf numFmtId="165" fontId="2" fillId="3" borderId="0" xfId="0" applyNumberFormat="1" applyFont="1" applyFill="1"/>
    <xf numFmtId="1" fontId="2" fillId="0" borderId="0" xfId="0" applyNumberFormat="1" applyFont="1"/>
    <xf numFmtId="1" fontId="0" fillId="2" borderId="0" xfId="0" applyNumberFormat="1" applyFill="1"/>
    <xf numFmtId="165" fontId="0" fillId="0" borderId="0" xfId="0" applyNumberFormat="1" applyAlignment="1">
      <alignment horizontal="right"/>
    </xf>
    <xf numFmtId="0" fontId="0" fillId="2" borderId="0" xfId="0" applyFill="1"/>
    <xf numFmtId="22" fontId="0" fillId="6" borderId="0" xfId="0" applyNumberFormat="1" applyFill="1"/>
    <xf numFmtId="0" fontId="0" fillId="6" borderId="0" xfId="0" applyFill="1"/>
    <xf numFmtId="2" fontId="0" fillId="6" borderId="0" xfId="0" applyNumberFormat="1" applyFill="1"/>
    <xf numFmtId="22" fontId="0" fillId="0" borderId="0" xfId="0" applyNumberFormat="1"/>
    <xf numFmtId="0" fontId="13" fillId="0" borderId="0" xfId="2" applyAlignment="1">
      <alignment horizontal="justify"/>
    </xf>
    <xf numFmtId="0" fontId="24" fillId="0" borderId="5" xfId="0" applyFont="1" applyBorder="1" applyAlignment="1">
      <alignment horizontal="center" vertical="center"/>
    </xf>
    <xf numFmtId="0" fontId="24" fillId="0" borderId="5" xfId="0" applyFont="1" applyBorder="1" applyAlignment="1">
      <alignment vertical="center"/>
    </xf>
    <xf numFmtId="0" fontId="25" fillId="0" borderId="5" xfId="0" applyFont="1" applyBorder="1" applyAlignment="1">
      <alignment horizontal="right" vertical="center"/>
    </xf>
    <xf numFmtId="0" fontId="24" fillId="0" borderId="5" xfId="0" applyFont="1" applyBorder="1" applyAlignment="1">
      <alignment horizontal="right" vertical="center"/>
    </xf>
    <xf numFmtId="0" fontId="24" fillId="0" borderId="0" xfId="0" applyFont="1" applyAlignment="1">
      <alignment vertical="center"/>
    </xf>
    <xf numFmtId="0" fontId="24" fillId="0" borderId="0" xfId="0" applyFont="1" applyAlignment="1">
      <alignment horizontal="right" vertical="center"/>
    </xf>
    <xf numFmtId="0" fontId="25" fillId="0" borderId="0" xfId="0" applyFont="1" applyAlignment="1">
      <alignment horizontal="right" vertical="center"/>
    </xf>
    <xf numFmtId="0" fontId="24" fillId="0" borderId="2" xfId="0" applyFont="1" applyBorder="1" applyAlignment="1">
      <alignment vertical="center"/>
    </xf>
    <xf numFmtId="0" fontId="24" fillId="0" borderId="2" xfId="0" applyFont="1" applyBorder="1" applyAlignment="1">
      <alignment horizontal="right" vertical="center"/>
    </xf>
    <xf numFmtId="0" fontId="25" fillId="0" borderId="2" xfId="0" applyFont="1" applyBorder="1" applyAlignment="1">
      <alignment horizontal="right" vertical="center"/>
    </xf>
    <xf numFmtId="0" fontId="23" fillId="0" borderId="0" xfId="0" applyFont="1"/>
    <xf numFmtId="0" fontId="26" fillId="0" borderId="5" xfId="0" applyFont="1" applyBorder="1" applyAlignment="1">
      <alignment vertical="center"/>
    </xf>
  </cellXfs>
  <cellStyles count="3">
    <cellStyle name="Normal" xfId="0" builtinId="0"/>
    <cellStyle name="Normal 2" xfId="1" xr:uid="{EA776FEC-4EA7-440B-8DDA-D1C8395C80EB}"/>
    <cellStyle name="Normal 3" xfId="2" xr:uid="{66256655-17C7-4B9B-811F-2B2A202E5088}"/>
  </cellStyles>
  <dxfs count="9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val="0"/>
        <i val="0"/>
        <strike val="0"/>
        <condense val="0"/>
        <extend val="0"/>
        <outline val="0"/>
        <shadow val="0"/>
        <u val="none"/>
        <vertAlign val="baseline"/>
        <sz val="10"/>
        <color theme="1"/>
        <name val="Arial"/>
        <scheme val="none"/>
      </font>
      <numFmt numFmtId="165" formatCode="0.0000"/>
      <fill>
        <patternFill patternType="solid">
          <fgColor theme="0" tint="-0.14996795556505021"/>
          <bgColor theme="0" tint="-0.14999847407452621"/>
        </patternFill>
      </fill>
      <alignment horizontal="center" vertical="bottom" textRotation="0" wrapText="0" indent="0" justifyLastLine="0" shrinkToFit="0" readingOrder="0"/>
    </dxf>
    <dxf>
      <numFmt numFmtId="165" formatCode="0.0000"/>
    </dxf>
    <dxf>
      <numFmt numFmtId="165" formatCode="0.0000"/>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'Water Swelling Capacity'!$I$4</c:f>
              <c:strCache>
                <c:ptCount val="1"/>
                <c:pt idx="0">
                  <c:v>Commercial</c:v>
                </c:pt>
              </c:strCache>
            </c:strRef>
          </c:tx>
          <c:spPr>
            <a:pattFill prst="dotDmnd">
              <a:fgClr>
                <a:schemeClr val="tx1"/>
              </a:fgClr>
              <a:bgClr>
                <a:schemeClr val="bg1"/>
              </a:bgClr>
            </a:pattFill>
            <a:ln>
              <a:solidFill>
                <a:schemeClr val="tx1"/>
              </a:solidFill>
            </a:ln>
            <a:effectLst/>
          </c:spPr>
          <c:invertIfNegative val="0"/>
          <c:errBars>
            <c:errBarType val="both"/>
            <c:errValType val="cust"/>
            <c:noEndCap val="0"/>
            <c:plus>
              <c:numRef>
                <c:f>('Water Swelling Capacity'!$E$5,'Water Swelling Capacity'!$E$6,'Water Swelling Capacity'!$E$7)</c:f>
                <c:numCache>
                  <c:formatCode>General</c:formatCode>
                  <c:ptCount val="3"/>
                  <c:pt idx="0">
                    <c:v>1.0225290976383032</c:v>
                  </c:pt>
                  <c:pt idx="1">
                    <c:v>0.56454519308351436</c:v>
                  </c:pt>
                  <c:pt idx="2">
                    <c:v>3.4799764652570009E-2</c:v>
                  </c:pt>
                </c:numCache>
              </c:numRef>
            </c:plus>
            <c:minus>
              <c:numRef>
                <c:f>('Water Swelling Capacity'!$E$5,'Water Swelling Capacity'!$E$6,'Water Swelling Capacity'!$E$7)</c:f>
                <c:numCache>
                  <c:formatCode>General</c:formatCode>
                  <c:ptCount val="3"/>
                  <c:pt idx="0">
                    <c:v>1.0225290976383032</c:v>
                  </c:pt>
                  <c:pt idx="1">
                    <c:v>0.56454519308351436</c:v>
                  </c:pt>
                  <c:pt idx="2">
                    <c:v>3.4799764652570009E-2</c:v>
                  </c:pt>
                </c:numCache>
              </c:numRef>
            </c:minus>
            <c:spPr>
              <a:noFill/>
              <a:ln w="9525" cap="flat" cmpd="sng" algn="ctr">
                <a:solidFill>
                  <a:schemeClr val="tx1">
                    <a:lumMod val="65000"/>
                    <a:lumOff val="35000"/>
                  </a:schemeClr>
                </a:solidFill>
                <a:round/>
              </a:ln>
              <a:effectLst/>
            </c:spPr>
          </c:errBars>
          <c:cat>
            <c:strRef>
              <c:f>('Water Swelling Capacity'!$G$5,'Water Swelling Capacity'!$G$6,'Water Swelling Capacity'!$G$7,'Water Swelling Capacity'!$G$8,'Water Swelling Capacity'!$G$9,'Water Swelling Capacity'!$G$10,'Water Swelling Capacity'!$G$11,'Water Swelling Capacity'!$G$12,'Water Swelling Capacity'!$G$13,'Water Swelling Capacity'!$G$14,'Water Swelling Capacity'!$G$15,'Water Swelling Capacity'!$G$16,'Water Swelling Capacity'!$G$17,'Water Swelling Capacity'!$G$18,'Water Swelling Capacity'!$G$19,'Water Swelling Capacity'!$G$20,'Water Swelling Capacity'!$G$21,'Water Swelling Capacity'!$G$22,'Water Swelling Capacity'!$G$23,'Water Swelling Capacity'!$G$24,'Water Swelling Capacity'!$G$25)</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Swelling Capacity'!$D$5,'Water Swelling Capacity'!$D$6,'Water Swelling Capacity'!$D$7)</c:f>
              <c:numCache>
                <c:formatCode>0</c:formatCode>
                <c:ptCount val="3"/>
                <c:pt idx="0">
                  <c:v>11.957586403805498</c:v>
                </c:pt>
                <c:pt idx="1">
                  <c:v>11.265460343066158</c:v>
                </c:pt>
                <c:pt idx="2">
                  <c:v>9.9569347577315721</c:v>
                </c:pt>
              </c:numCache>
            </c:numRef>
          </c:val>
          <c:extLst>
            <c:ext xmlns:c16="http://schemas.microsoft.com/office/drawing/2014/chart" uri="{C3380CC4-5D6E-409C-BE32-E72D297353CC}">
              <c16:uniqueId val="{00000000-F352-4808-B3B5-BA85F6C02D31}"/>
            </c:ext>
          </c:extLst>
        </c:ser>
        <c:ser>
          <c:idx val="1"/>
          <c:order val="1"/>
          <c:tx>
            <c:strRef>
              <c:f>'Water Swelling Capacity'!$I$8</c:f>
              <c:strCache>
                <c:ptCount val="1"/>
                <c:pt idx="0">
                  <c:v>Untreated</c:v>
                </c:pt>
              </c:strCache>
            </c:strRef>
          </c:tx>
          <c:spPr>
            <a:pattFill prst="ltDnDiag">
              <a:fgClr>
                <a:schemeClr val="tx1"/>
              </a:fgClr>
              <a:bgClr>
                <a:schemeClr val="bg1"/>
              </a:bgClr>
            </a:pattFill>
            <a:ln>
              <a:solidFill>
                <a:schemeClr val="tx1"/>
              </a:solidFill>
            </a:ln>
            <a:effectLst/>
          </c:spPr>
          <c:invertIfNegative val="0"/>
          <c:errBars>
            <c:errBarType val="both"/>
            <c:errValType val="cust"/>
            <c:noEndCap val="0"/>
            <c:plus>
              <c:numRef>
                <c:f>([1]Compare!$J$5,[1]Compare!$J$6,[1]Compare!$J$7,[1]Compare!$G$8,[1]Compare!$G$9,[1]Compare!$G$10,[1]Compare!$G$11,[1]Compare!$G$12,[1]Compare!$G$13)</c:f>
                <c:numCache>
                  <c:formatCode>General</c:formatCode>
                  <c:ptCount val="9"/>
                  <c:pt idx="3">
                    <c:v>0.62565314896812196</c:v>
                  </c:pt>
                  <c:pt idx="4">
                    <c:v>0.53997470382726909</c:v>
                  </c:pt>
                  <c:pt idx="5">
                    <c:v>1.255065874418493E-2</c:v>
                  </c:pt>
                  <c:pt idx="6">
                    <c:v>0.65065633642139087</c:v>
                  </c:pt>
                  <c:pt idx="7">
                    <c:v>0.5667987729081625</c:v>
                  </c:pt>
                  <c:pt idx="8">
                    <c:v>0.54491409978653138</c:v>
                  </c:pt>
                </c:numCache>
              </c:numRef>
            </c:plus>
            <c:minus>
              <c:numRef>
                <c:f>([1]Compare!$J$5,[1]Compare!$J$6,[1]Compare!$J$7,[1]Compare!$G$8,[1]Compare!$G$9,[1]Compare!$G$10,[1]Compare!$G$11,[1]Compare!$G$12,[1]Compare!$G$13)</c:f>
                <c:numCache>
                  <c:formatCode>General</c:formatCode>
                  <c:ptCount val="9"/>
                  <c:pt idx="3">
                    <c:v>0.62565314896812196</c:v>
                  </c:pt>
                  <c:pt idx="4">
                    <c:v>0.53997470382726909</c:v>
                  </c:pt>
                  <c:pt idx="5">
                    <c:v>1.255065874418493E-2</c:v>
                  </c:pt>
                  <c:pt idx="6">
                    <c:v>0.65065633642139087</c:v>
                  </c:pt>
                  <c:pt idx="7">
                    <c:v>0.5667987729081625</c:v>
                  </c:pt>
                  <c:pt idx="8">
                    <c:v>0.54491409978653138</c:v>
                  </c:pt>
                </c:numCache>
              </c:numRef>
            </c:minus>
            <c:spPr>
              <a:noFill/>
              <a:ln w="9525" cap="flat" cmpd="sng" algn="ctr">
                <a:solidFill>
                  <a:schemeClr val="tx1">
                    <a:lumMod val="65000"/>
                    <a:lumOff val="35000"/>
                  </a:schemeClr>
                </a:solidFill>
                <a:round/>
              </a:ln>
              <a:effectLst/>
            </c:spPr>
          </c:errBars>
          <c:cat>
            <c:strRef>
              <c:f>('Water Swelling Capacity'!$G$5,'Water Swelling Capacity'!$G$6,'Water Swelling Capacity'!$G$7,'Water Swelling Capacity'!$G$8,'Water Swelling Capacity'!$G$9,'Water Swelling Capacity'!$G$10,'Water Swelling Capacity'!$G$11,'Water Swelling Capacity'!$G$12,'Water Swelling Capacity'!$G$13,'Water Swelling Capacity'!$G$14,'Water Swelling Capacity'!$G$15,'Water Swelling Capacity'!$G$16,'Water Swelling Capacity'!$G$17,'Water Swelling Capacity'!$G$18,'Water Swelling Capacity'!$G$19,'Water Swelling Capacity'!$G$20,'Water Swelling Capacity'!$G$21,'Water Swelling Capacity'!$G$22,'Water Swelling Capacity'!$G$23,'Water Swelling Capacity'!$G$24,'Water Swelling Capacity'!$G$25)</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Swelling Capacity'!$H$5,'Water Swelling Capacity'!$H$6,'Water Swelling Capacity'!$H$7,'Water Swelling Capacity'!$D$8,'Water Swelling Capacity'!$D$9,'Water Swelling Capacity'!$D$10,'Water Swelling Capacity'!$D$11,'Water Swelling Capacity'!$D$12,'Water Swelling Capacity'!$D$13)</c:f>
              <c:numCache>
                <c:formatCode>0.0</c:formatCode>
                <c:ptCount val="9"/>
                <c:pt idx="3" formatCode="0">
                  <c:v>12.638869970879242</c:v>
                </c:pt>
                <c:pt idx="4" formatCode="0">
                  <c:v>10.633519091230534</c:v>
                </c:pt>
                <c:pt idx="5" formatCode="0">
                  <c:v>10.938027505636335</c:v>
                </c:pt>
                <c:pt idx="6" formatCode="0">
                  <c:v>10.652059272282742</c:v>
                </c:pt>
                <c:pt idx="7" formatCode="0">
                  <c:v>10.673412693980779</c:v>
                </c:pt>
                <c:pt idx="8" formatCode="0">
                  <c:v>10.66908644881954</c:v>
                </c:pt>
              </c:numCache>
            </c:numRef>
          </c:val>
          <c:extLst>
            <c:ext xmlns:c16="http://schemas.microsoft.com/office/drawing/2014/chart" uri="{C3380CC4-5D6E-409C-BE32-E72D297353CC}">
              <c16:uniqueId val="{00000001-F352-4808-B3B5-BA85F6C02D31}"/>
            </c:ext>
          </c:extLst>
        </c:ser>
        <c:ser>
          <c:idx val="2"/>
          <c:order val="2"/>
          <c:tx>
            <c:strRef>
              <c:f>'Water Swelling Capacity'!$I$14</c:f>
              <c:strCache>
                <c:ptCount val="1"/>
                <c:pt idx="0">
                  <c:v>130 deg C</c:v>
                </c:pt>
              </c:strCache>
            </c:strRef>
          </c:tx>
          <c:spPr>
            <a:pattFill prst="dashDnDiag">
              <a:fgClr>
                <a:schemeClr val="tx1"/>
              </a:fgClr>
              <a:bgClr>
                <a:schemeClr val="bg1"/>
              </a:bgClr>
            </a:pattFill>
            <a:ln>
              <a:solidFill>
                <a:schemeClr val="tx1"/>
              </a:solidFill>
            </a:ln>
            <a:effectLst/>
          </c:spPr>
          <c:invertIfNegative val="0"/>
          <c:errBars>
            <c:errBarType val="both"/>
            <c:errValType val="cust"/>
            <c:noEndCap val="0"/>
            <c:plus>
              <c:numRef>
                <c:f>([1]Compare!$J$5,[1]Compare!$J$6,[1]Compare!$J$7,[1]Compare!$J$8,[1]Compare!$J$9,[1]Compare!$J$10,[1]Compare!$J$11,[1]Compare!$J$12,[1]Compare!$J$13,[1]Compare!$G$14,[1]Compare!$G$15,[1]Compare!$G$16,[1]Compare!$G$17)</c:f>
                <c:numCache>
                  <c:formatCode>General</c:formatCode>
                  <c:ptCount val="13"/>
                  <c:pt idx="9">
                    <c:v>1.4238648460672896</c:v>
                  </c:pt>
                  <c:pt idx="10">
                    <c:v>1.1186227097628512</c:v>
                  </c:pt>
                  <c:pt idx="11">
                    <c:v>0.84757890550273451</c:v>
                  </c:pt>
                  <c:pt idx="12">
                    <c:v>1.3060072165310435</c:v>
                  </c:pt>
                </c:numCache>
              </c:numRef>
            </c:plus>
            <c:minus>
              <c:numRef>
                <c:f>([1]Compare!$J$5,[1]Compare!$J$6,[1]Compare!$J$7,[1]Compare!$J$8,[1]Compare!$J$9,[1]Compare!$J$10,[1]Compare!$J$11,[1]Compare!$J$12,[1]Compare!$J$13,[1]Compare!$G$14,[1]Compare!$G$15,[1]Compare!$G$16,[1]Compare!$G$17)</c:f>
                <c:numCache>
                  <c:formatCode>General</c:formatCode>
                  <c:ptCount val="13"/>
                  <c:pt idx="9">
                    <c:v>1.4238648460672896</c:v>
                  </c:pt>
                  <c:pt idx="10">
                    <c:v>1.1186227097628512</c:v>
                  </c:pt>
                  <c:pt idx="11">
                    <c:v>0.84757890550273451</c:v>
                  </c:pt>
                  <c:pt idx="12">
                    <c:v>1.3060072165310435</c:v>
                  </c:pt>
                </c:numCache>
              </c:numRef>
            </c:minus>
            <c:spPr>
              <a:noFill/>
              <a:ln w="9525" cap="flat" cmpd="sng" algn="ctr">
                <a:solidFill>
                  <a:schemeClr val="tx1">
                    <a:lumMod val="65000"/>
                    <a:lumOff val="35000"/>
                  </a:schemeClr>
                </a:solidFill>
                <a:round/>
              </a:ln>
              <a:effectLst/>
            </c:spPr>
          </c:errBars>
          <c:cat>
            <c:strRef>
              <c:f>('Water Swelling Capacity'!$G$5,'Water Swelling Capacity'!$G$6,'Water Swelling Capacity'!$G$7,'Water Swelling Capacity'!$G$8,'Water Swelling Capacity'!$G$9,'Water Swelling Capacity'!$G$10,'Water Swelling Capacity'!$G$11,'Water Swelling Capacity'!$G$12,'Water Swelling Capacity'!$G$13,'Water Swelling Capacity'!$G$14,'Water Swelling Capacity'!$G$15,'Water Swelling Capacity'!$G$16,'Water Swelling Capacity'!$G$17,'Water Swelling Capacity'!$G$18,'Water Swelling Capacity'!$G$19,'Water Swelling Capacity'!$G$20,'Water Swelling Capacity'!$G$21,'Water Swelling Capacity'!$G$22,'Water Swelling Capacity'!$G$23,'Water Swelling Capacity'!$G$24,'Water Swelling Capacity'!$G$25)</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Swelling Capacity'!$H$5,'Water Swelling Capacity'!$H$6,'Water Swelling Capacity'!$H$7,'Water Swelling Capacity'!$H$8,'Water Swelling Capacity'!$H$9,'Water Swelling Capacity'!$H$10,'Water Swelling Capacity'!$H$11,'Water Swelling Capacity'!$H$12,'Water Swelling Capacity'!$H$13,'Water Swelling Capacity'!$D$14,'Water Swelling Capacity'!$D$15,'Water Swelling Capacity'!$D$16,'Water Swelling Capacity'!$D$17)</c:f>
              <c:numCache>
                <c:formatCode>0.0</c:formatCode>
                <c:ptCount val="13"/>
                <c:pt idx="9" formatCode="0">
                  <c:v>23.28293896749263</c:v>
                </c:pt>
                <c:pt idx="10" formatCode="0">
                  <c:v>23.892361442461645</c:v>
                </c:pt>
                <c:pt idx="11" formatCode="0">
                  <c:v>20.815727557805378</c:v>
                </c:pt>
                <c:pt idx="12" formatCode="0">
                  <c:v>19.240642450782968</c:v>
                </c:pt>
              </c:numCache>
            </c:numRef>
          </c:val>
          <c:extLst>
            <c:ext xmlns:c16="http://schemas.microsoft.com/office/drawing/2014/chart" uri="{C3380CC4-5D6E-409C-BE32-E72D297353CC}">
              <c16:uniqueId val="{00000002-F352-4808-B3B5-BA85F6C02D31}"/>
            </c:ext>
          </c:extLst>
        </c:ser>
        <c:ser>
          <c:idx val="3"/>
          <c:order val="3"/>
          <c:tx>
            <c:strRef>
              <c:f>'Water Swelling Capacity'!$I$18</c:f>
              <c:strCache>
                <c:ptCount val="1"/>
                <c:pt idx="0">
                  <c:v>150 deg C</c:v>
                </c:pt>
              </c:strCache>
            </c:strRef>
          </c:tx>
          <c:spPr>
            <a:pattFill prst="pct30">
              <a:fgClr>
                <a:schemeClr val="tx1"/>
              </a:fgClr>
              <a:bgClr>
                <a:schemeClr val="bg1"/>
              </a:bgClr>
            </a:pattFill>
            <a:ln>
              <a:solidFill>
                <a:schemeClr val="tx1"/>
              </a:solidFill>
            </a:ln>
            <a:effectLst/>
          </c:spPr>
          <c:invertIfNegative val="0"/>
          <c:errBars>
            <c:errBarType val="both"/>
            <c:errValType val="cust"/>
            <c:noEndCap val="0"/>
            <c:plus>
              <c:numRef>
                <c:f>([1]Compare!$J$5,[1]Compare!$J$6,[1]Compare!$J$7,[1]Compare!$J$8,[1]Compare!$J$9,[1]Compare!$J$10,[1]Compare!$J$11,[1]Compare!$J$12,[1]Compare!$J$13,[1]Compare!$J$14,[1]Compare!$J$15,[1]Compare!$J$16,[1]Compare!$J$17,[1]Compare!$G$18,[1]Compare!$G$19,[1]Compare!$G$20,[1]Compare!$G$21)</c:f>
                <c:numCache>
                  <c:formatCode>General</c:formatCode>
                  <c:ptCount val="17"/>
                  <c:pt idx="13">
                    <c:v>1.1855264293067387</c:v>
                  </c:pt>
                  <c:pt idx="14">
                    <c:v>1.4904868431672127</c:v>
                  </c:pt>
                  <c:pt idx="15">
                    <c:v>0.98800034115266033</c:v>
                  </c:pt>
                  <c:pt idx="16">
                    <c:v>0.58172111919852232</c:v>
                  </c:pt>
                </c:numCache>
              </c:numRef>
            </c:plus>
            <c:minus>
              <c:numRef>
                <c:f>([1]Compare!$J$5,[1]Compare!$J$6,[1]Compare!$J$7,[1]Compare!$J$8,[1]Compare!$J$9,[1]Compare!$J$10,[1]Compare!$J$11,[1]Compare!$J$12,[1]Compare!$J$13,[1]Compare!$J$14,[1]Compare!$J$15,[1]Compare!$J$16,[1]Compare!$J$17,[1]Compare!$G$18,[1]Compare!$G$19,[1]Compare!$G$20,[1]Compare!$G$21)</c:f>
                <c:numCache>
                  <c:formatCode>General</c:formatCode>
                  <c:ptCount val="17"/>
                  <c:pt idx="13">
                    <c:v>1.1855264293067387</c:v>
                  </c:pt>
                  <c:pt idx="14">
                    <c:v>1.4904868431672127</c:v>
                  </c:pt>
                  <c:pt idx="15">
                    <c:v>0.98800034115266033</c:v>
                  </c:pt>
                  <c:pt idx="16">
                    <c:v>0.58172111919852232</c:v>
                  </c:pt>
                </c:numCache>
              </c:numRef>
            </c:minus>
            <c:spPr>
              <a:noFill/>
              <a:ln w="9525" cap="flat" cmpd="sng" algn="ctr">
                <a:solidFill>
                  <a:schemeClr val="tx1">
                    <a:lumMod val="65000"/>
                    <a:lumOff val="35000"/>
                  </a:schemeClr>
                </a:solidFill>
                <a:round/>
              </a:ln>
              <a:effectLst/>
            </c:spPr>
          </c:errBars>
          <c:cat>
            <c:strRef>
              <c:f>('Water Swelling Capacity'!$G$5,'Water Swelling Capacity'!$G$6,'Water Swelling Capacity'!$G$7,'Water Swelling Capacity'!$G$8,'Water Swelling Capacity'!$G$9,'Water Swelling Capacity'!$G$10,'Water Swelling Capacity'!$G$11,'Water Swelling Capacity'!$G$12,'Water Swelling Capacity'!$G$13,'Water Swelling Capacity'!$G$14,'Water Swelling Capacity'!$G$15,'Water Swelling Capacity'!$G$16,'Water Swelling Capacity'!$G$17,'Water Swelling Capacity'!$G$18,'Water Swelling Capacity'!$G$19,'Water Swelling Capacity'!$G$20,'Water Swelling Capacity'!$G$21,'Water Swelling Capacity'!$G$22,'Water Swelling Capacity'!$G$23,'Water Swelling Capacity'!$G$24,'Water Swelling Capacity'!$G$25)</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Swelling Capacity'!$H$5,'Water Swelling Capacity'!$H$6,'Water Swelling Capacity'!$H$7,'Water Swelling Capacity'!$H$8,'Water Swelling Capacity'!$H$9,'Water Swelling Capacity'!$H$10,'Water Swelling Capacity'!$H$11,'Water Swelling Capacity'!$H$12,'Water Swelling Capacity'!$H$13,'Water Swelling Capacity'!$H$14,'Water Swelling Capacity'!$H$15,'Water Swelling Capacity'!$H$16,'Water Swelling Capacity'!$H$17,'Water Swelling Capacity'!$D$18,'Water Swelling Capacity'!$D$19,'Water Swelling Capacity'!$D$20,'Water Swelling Capacity'!$D$21)</c:f>
              <c:numCache>
                <c:formatCode>0.0</c:formatCode>
                <c:ptCount val="17"/>
                <c:pt idx="13" formatCode="0">
                  <c:v>19.072571706681099</c:v>
                </c:pt>
                <c:pt idx="14" formatCode="0">
                  <c:v>18.560066308052029</c:v>
                </c:pt>
                <c:pt idx="15" formatCode="0">
                  <c:v>13.008016032064129</c:v>
                </c:pt>
                <c:pt idx="16" formatCode="0">
                  <c:v>13.342342342342342</c:v>
                </c:pt>
              </c:numCache>
            </c:numRef>
          </c:val>
          <c:extLst>
            <c:ext xmlns:c16="http://schemas.microsoft.com/office/drawing/2014/chart" uri="{C3380CC4-5D6E-409C-BE32-E72D297353CC}">
              <c16:uniqueId val="{00000003-F352-4808-B3B5-BA85F6C02D31}"/>
            </c:ext>
          </c:extLst>
        </c:ser>
        <c:ser>
          <c:idx val="4"/>
          <c:order val="4"/>
          <c:tx>
            <c:strRef>
              <c:f>'Water Swelling Capacity'!$I$22</c:f>
              <c:strCache>
                <c:ptCount val="1"/>
                <c:pt idx="0">
                  <c:v>170 deg C</c:v>
                </c:pt>
              </c:strCache>
            </c:strRef>
          </c:tx>
          <c:spPr>
            <a:pattFill prst="divot">
              <a:fgClr>
                <a:schemeClr val="tx1"/>
              </a:fgClr>
              <a:bgClr>
                <a:schemeClr val="bg1"/>
              </a:bgClr>
            </a:pattFill>
            <a:ln>
              <a:solidFill>
                <a:schemeClr val="tx1"/>
              </a:solidFill>
            </a:ln>
            <a:effectLst/>
          </c:spPr>
          <c:invertIfNegative val="0"/>
          <c:errBars>
            <c:errBarType val="both"/>
            <c:errValType val="cust"/>
            <c:noEndCap val="0"/>
            <c:plus>
              <c:numRef>
                <c:f>([1]Compare!$J$5,[1]Compare!$J$6,[1]Compare!$J$7,[1]Compare!$J$8,[1]Compare!$J$9,[1]Compare!$J$10,[1]Compare!$J$11,[1]Compare!$J$12,[1]Compare!$J$13,[1]Compare!$J$14,[1]Compare!$J$15,[1]Compare!$J$16,[1]Compare!$J$17,[1]Compare!$J$18,[1]Compare!$J$19,[1]Compare!$J$20,[1]Compare!$J$21,[1]Compare!$G$22,[1]Compare!$G$23,[1]Compare!$G$24,[1]Compare!$G$25)</c:f>
                <c:numCache>
                  <c:formatCode>General</c:formatCode>
                  <c:ptCount val="21"/>
                  <c:pt idx="17">
                    <c:v>0.48564886850265199</c:v>
                  </c:pt>
                  <c:pt idx="18">
                    <c:v>0.51190694933085235</c:v>
                  </c:pt>
                  <c:pt idx="19">
                    <c:v>1.0555993993365735</c:v>
                  </c:pt>
                  <c:pt idx="20">
                    <c:v>0.82314361124073709</c:v>
                  </c:pt>
                </c:numCache>
              </c:numRef>
            </c:plus>
            <c:minus>
              <c:numRef>
                <c:f>([1]Compare!$J$5,[1]Compare!$J$6,[1]Compare!$J$7,[1]Compare!$J$8,[1]Compare!$J$9,[1]Compare!$J$10,[1]Compare!$J$11,[1]Compare!$J$12,[1]Compare!$J$13,[1]Compare!$J$14,[1]Compare!$J$15,[1]Compare!$J$16,[1]Compare!$J$17,[1]Compare!$J$18,[1]Compare!$J$19,[1]Compare!$J$20,[1]Compare!$J$21,[1]Compare!$G$22,[1]Compare!$G$23,[1]Compare!$G$24,[1]Compare!$G$25)</c:f>
                <c:numCache>
                  <c:formatCode>General</c:formatCode>
                  <c:ptCount val="21"/>
                  <c:pt idx="17">
                    <c:v>0.48564886850265199</c:v>
                  </c:pt>
                  <c:pt idx="18">
                    <c:v>0.51190694933085235</c:v>
                  </c:pt>
                  <c:pt idx="19">
                    <c:v>1.0555993993365735</c:v>
                  </c:pt>
                  <c:pt idx="20">
                    <c:v>0.82314361124073709</c:v>
                  </c:pt>
                </c:numCache>
              </c:numRef>
            </c:minus>
            <c:spPr>
              <a:noFill/>
              <a:ln w="9525" cap="flat" cmpd="sng" algn="ctr">
                <a:solidFill>
                  <a:schemeClr val="tx1">
                    <a:lumMod val="65000"/>
                    <a:lumOff val="35000"/>
                  </a:schemeClr>
                </a:solidFill>
                <a:round/>
              </a:ln>
              <a:effectLst/>
            </c:spPr>
          </c:errBars>
          <c:cat>
            <c:strRef>
              <c:f>('Water Swelling Capacity'!$G$5,'Water Swelling Capacity'!$G$6,'Water Swelling Capacity'!$G$7,'Water Swelling Capacity'!$G$8,'Water Swelling Capacity'!$G$9,'Water Swelling Capacity'!$G$10,'Water Swelling Capacity'!$G$11,'Water Swelling Capacity'!$G$12,'Water Swelling Capacity'!$G$13,'Water Swelling Capacity'!$G$14,'Water Swelling Capacity'!$G$15,'Water Swelling Capacity'!$G$16,'Water Swelling Capacity'!$G$17,'Water Swelling Capacity'!$G$18,'Water Swelling Capacity'!$G$19,'Water Swelling Capacity'!$G$20,'Water Swelling Capacity'!$G$21,'Water Swelling Capacity'!$G$22,'Water Swelling Capacity'!$G$23,'Water Swelling Capacity'!$G$24,'Water Swelling Capacity'!$G$25)</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Swelling Capacity'!$H$5,'Water Swelling Capacity'!$H$6,'Water Swelling Capacity'!$H$7,'Water Swelling Capacity'!$H$8,'Water Swelling Capacity'!$H$9,'Water Swelling Capacity'!$H$10,'Water Swelling Capacity'!$H$11,'Water Swelling Capacity'!$H$12,'Water Swelling Capacity'!$H$13,'Water Swelling Capacity'!$H$14,'Water Swelling Capacity'!$H$15,'Water Swelling Capacity'!$H$16,'Water Swelling Capacity'!$H$17,'Water Swelling Capacity'!$H$18,'Water Swelling Capacity'!$H$19,'Water Swelling Capacity'!$H$20,'Water Swelling Capacity'!$H$21,'Water Swelling Capacity'!$D$22,'Water Swelling Capacity'!$D$23,'Water Swelling Capacity'!$D$24,'Water Swelling Capacity'!$D$25)</c:f>
              <c:numCache>
                <c:formatCode>0.0</c:formatCode>
                <c:ptCount val="21"/>
                <c:pt idx="17" formatCode="0">
                  <c:v>11.583332138435461</c:v>
                </c:pt>
                <c:pt idx="18" formatCode="0">
                  <c:v>12.627021426685175</c:v>
                </c:pt>
                <c:pt idx="19" formatCode="0">
                  <c:v>14.958051628021897</c:v>
                </c:pt>
                <c:pt idx="20" formatCode="0">
                  <c:v>18.869626712763971</c:v>
                </c:pt>
              </c:numCache>
            </c:numRef>
          </c:val>
          <c:extLst>
            <c:ext xmlns:c16="http://schemas.microsoft.com/office/drawing/2014/chart" uri="{C3380CC4-5D6E-409C-BE32-E72D297353CC}">
              <c16:uniqueId val="{00000004-F352-4808-B3B5-BA85F6C02D31}"/>
            </c:ext>
          </c:extLst>
        </c:ser>
        <c:dLbls>
          <c:showLegendKey val="0"/>
          <c:showVal val="0"/>
          <c:showCatName val="0"/>
          <c:showSerName val="0"/>
          <c:showPercent val="0"/>
          <c:showBubbleSize val="0"/>
        </c:dLbls>
        <c:gapWidth val="80"/>
        <c:overlap val="80"/>
        <c:axId val="465593064"/>
        <c:axId val="465590440"/>
      </c:barChart>
      <c:catAx>
        <c:axId val="46559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590440"/>
        <c:crosses val="autoZero"/>
        <c:auto val="1"/>
        <c:lblAlgn val="ctr"/>
        <c:lblOffset val="100"/>
        <c:noMultiLvlLbl val="0"/>
      </c:catAx>
      <c:valAx>
        <c:axId val="465590440"/>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Water Swelling Capacity </a:t>
                </a:r>
                <a:r>
                  <a:rPr lang="en-US"/>
                  <a:t>(mL of swelling volume/g</a:t>
                </a:r>
                <a:r>
                  <a:rPr lang="en-US" baseline="0"/>
                  <a:t> of sample)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5593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Biplot (axes PC1 and PC3: 70.96 %)</a:t>
            </a:r>
          </a:p>
        </c:rich>
      </c:tx>
      <c:overlay val="0"/>
    </c:title>
    <c:autoTitleDeleted val="0"/>
    <c:plotArea>
      <c:layout/>
      <c:scatterChart>
        <c:scatterStyle val="lineMarker"/>
        <c:varyColors val="0"/>
        <c:ser>
          <c:idx val="0"/>
          <c:order val="0"/>
          <c:tx>
            <c:v>Active variables</c:v>
          </c:tx>
          <c:spPr>
            <a:ln w="25400">
              <a:noFill/>
            </a:ln>
            <a:effectLst/>
          </c:spPr>
          <c:marker>
            <c:symbol val="circle"/>
            <c:size val="3"/>
            <c:spPr>
              <a:solidFill>
                <a:srgbClr val="FF0000"/>
              </a:solidFill>
              <a:ln w="6350">
                <a:solidFill>
                  <a:srgbClr val="FF0000"/>
                </a:solidFill>
                <a:prstDash val="solid"/>
              </a:ln>
            </c:spPr>
          </c:marker>
          <c:dLbls>
            <c:dLbl>
              <c:idx val="0"/>
              <c:layout>
                <c:manualLayout>
                  <c:x val="-1.7361111111111112E-2"/>
                  <c:y val="-3.0651340996168581E-2"/>
                </c:manualLayout>
              </c:layout>
              <c:tx>
                <c:rich>
                  <a:bodyPr/>
                  <a:lstStyle/>
                  <a:p>
                    <a:r>
                      <a:rPr lang="en-US"/>
                      <a:t>CS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C41-4457-AF1C-A318B80DB799}"/>
                </c:ext>
              </c:extLst>
            </c:dLbl>
            <c:dLbl>
              <c:idx val="1"/>
              <c:layout>
                <c:manualLayout>
                  <c:x val="-5.9965277777777777E-2"/>
                  <c:y val="-3.0651340996168581E-2"/>
                </c:manualLayout>
              </c:layout>
              <c:tx>
                <c:rich>
                  <a:bodyPr/>
                  <a:lstStyle/>
                  <a:p>
                    <a:r>
                      <a:rPr lang="en-US"/>
                      <a:t>SS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41-4457-AF1C-A318B80DB799}"/>
                </c:ext>
              </c:extLst>
            </c:dLbl>
            <c:dLbl>
              <c:idx val="2"/>
              <c:layout>
                <c:manualLayout>
                  <c:x val="-1.7361111111111112E-2"/>
                  <c:y val="-3.0651340996168581E-2"/>
                </c:manualLayout>
              </c:layout>
              <c:tx>
                <c:rich>
                  <a:bodyPr/>
                  <a:lstStyle/>
                  <a:p>
                    <a:r>
                      <a:rPr lang="en-US"/>
                      <a:t>CGalA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41-4457-AF1C-A318B80DB799}"/>
                </c:ext>
              </c:extLst>
            </c:dLbl>
            <c:dLbl>
              <c:idx val="3"/>
              <c:layout>
                <c:manualLayout>
                  <c:x val="-1.7361111111111112E-2"/>
                  <c:y val="1.7241379310344758E-2"/>
                </c:manualLayout>
              </c:layout>
              <c:tx>
                <c:rich>
                  <a:bodyPr/>
                  <a:lstStyle/>
                  <a:p>
                    <a:r>
                      <a:rPr lang="en-US"/>
                      <a:t>WHC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41-4457-AF1C-A318B80DB799}"/>
                </c:ext>
              </c:extLst>
            </c:dLbl>
            <c:dLbl>
              <c:idx val="4"/>
              <c:layout>
                <c:manualLayout>
                  <c:x val="-1.7361111111111174E-2"/>
                  <c:y val="1.7241379310344827E-2"/>
                </c:manualLayout>
              </c:layout>
              <c:tx>
                <c:rich>
                  <a:bodyPr/>
                  <a:lstStyle/>
                  <a:p>
                    <a:r>
                      <a:rPr lang="en-US"/>
                      <a:t>WSC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41-4457-AF1C-A318B80DB799}"/>
                </c:ext>
              </c:extLst>
            </c:dLbl>
            <c:dLbl>
              <c:idx val="5"/>
              <c:layout>
                <c:manualLayout>
                  <c:x val="-8.2013888888888914E-2"/>
                  <c:y val="1.7241379310344758E-2"/>
                </c:manualLayout>
              </c:layout>
              <c:tx>
                <c:rich>
                  <a:bodyPr/>
                  <a:lstStyle/>
                  <a:p>
                    <a:r>
                      <a:rPr lang="en-US"/>
                      <a:t>OHC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41-4457-AF1C-A318B80DB799}"/>
                </c:ext>
              </c:extLst>
            </c:dLbl>
            <c:dLbl>
              <c:idx val="6"/>
              <c:layout>
                <c:manualLayout>
                  <c:x val="-1.7361111111111112E-2"/>
                  <c:y val="1.7241379310344827E-2"/>
                </c:manualLayout>
              </c:layout>
              <c:tx>
                <c:rich>
                  <a:bodyPr/>
                  <a:lstStyle/>
                  <a:p>
                    <a:r>
                      <a:rPr lang="en-US"/>
                      <a:t>IDF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41-4457-AF1C-A318B80DB799}"/>
                </c:ext>
              </c:extLst>
            </c:dLbl>
            <c:dLbl>
              <c:idx val="7"/>
              <c:layout>
                <c:manualLayout>
                  <c:x val="-1.7361111111111112E-2"/>
                  <c:y val="-3.0651340996168581E-2"/>
                </c:manualLayout>
              </c:layout>
              <c:tx>
                <c:rich>
                  <a:bodyPr/>
                  <a:lstStyle/>
                  <a:p>
                    <a:r>
                      <a:rPr lang="en-US"/>
                      <a:t>SDF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C41-4457-AF1C-A318B80DB799}"/>
                </c:ext>
              </c:extLst>
            </c:dLbl>
            <c:dLbl>
              <c:idx val="8"/>
              <c:layout>
                <c:manualLayout>
                  <c:x val="-1.7361111111111237E-2"/>
                  <c:y val="1.7241379310344689E-2"/>
                </c:manualLayout>
              </c:layout>
              <c:tx>
                <c:rich>
                  <a:bodyPr/>
                  <a:lstStyle/>
                  <a:p>
                    <a:r>
                      <a:rPr lang="en-US"/>
                      <a:t>TDF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C41-4457-AF1C-A318B80DB799}"/>
                </c:ext>
              </c:extLst>
            </c:dLbl>
            <c:spPr>
              <a:noFill/>
              <a:ln>
                <a:noFill/>
              </a:ln>
              <a:effectLst/>
            </c:spPr>
            <c:txPr>
              <a:bodyPr rot="0" vert="horz" wrap="square" lIns="38100" tIns="19050" rIns="38100" bIns="19050" anchor="ctr">
                <a:spAutoFit/>
              </a:bodyPr>
              <a:lstStyle/>
              <a:p>
                <a:pPr>
                  <a:defRPr sz="1200">
                    <a:solidFill>
                      <a:srgbClr val="FF0000"/>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[8]PCA1_HID8!$A$31:$A$39</c:f>
              <c:numCache>
                <c:formatCode>General</c:formatCode>
                <c:ptCount val="9"/>
                <c:pt idx="0">
                  <c:v>5.2700373652604231</c:v>
                </c:pt>
                <c:pt idx="1">
                  <c:v>-11.486565818158276</c:v>
                </c:pt>
                <c:pt idx="2">
                  <c:v>8.5565792263018103</c:v>
                </c:pt>
                <c:pt idx="3">
                  <c:v>2.3399269629535313</c:v>
                </c:pt>
                <c:pt idx="4">
                  <c:v>5.9784998252692763</c:v>
                </c:pt>
                <c:pt idx="5">
                  <c:v>-0.23791557675407765</c:v>
                </c:pt>
                <c:pt idx="6">
                  <c:v>3.2238774297786246</c:v>
                </c:pt>
                <c:pt idx="7">
                  <c:v>19.574097745790741</c:v>
                </c:pt>
                <c:pt idx="8">
                  <c:v>22.797975175569377</c:v>
                </c:pt>
              </c:numCache>
            </c:numRef>
          </c:xVal>
          <c:yVal>
            <c:numRef>
              <c:f>[8]PCA1_HID8!$B$31:$B$39</c:f>
              <c:numCache>
                <c:formatCode>General</c:formatCode>
                <c:ptCount val="9"/>
                <c:pt idx="0">
                  <c:v>27.084048613520846</c:v>
                </c:pt>
                <c:pt idx="1">
                  <c:v>6.5654769723831023</c:v>
                </c:pt>
                <c:pt idx="2">
                  <c:v>4.0872895474865283</c:v>
                </c:pt>
                <c:pt idx="3">
                  <c:v>-1.7819510129231557</c:v>
                </c:pt>
                <c:pt idx="4">
                  <c:v>-3.8290750594740266</c:v>
                </c:pt>
                <c:pt idx="5">
                  <c:v>-2.5479039032016558E-2</c:v>
                </c:pt>
                <c:pt idx="6">
                  <c:v>-15.838628790805831</c:v>
                </c:pt>
                <c:pt idx="7">
                  <c:v>7.9513169149689045</c:v>
                </c:pt>
                <c:pt idx="8">
                  <c:v>-7.8873118758369349</c:v>
                </c:pt>
              </c:numCache>
            </c:numRef>
          </c:yVal>
          <c:smooth val="0"/>
          <c:extLst>
            <c:ext xmlns:c16="http://schemas.microsoft.com/office/drawing/2014/chart" uri="{C3380CC4-5D6E-409C-BE32-E72D297353CC}">
              <c16:uniqueId val="{00000009-8C41-4457-AF1C-A318B80DB799}"/>
            </c:ext>
          </c:extLst>
        </c:ser>
        <c:ser>
          <c:idx val="1"/>
          <c:order val="1"/>
          <c:tx>
            <c:v>Active observations</c:v>
          </c:tx>
          <c:spPr>
            <a:ln w="25400">
              <a:noFill/>
            </a:ln>
            <a:effectLst/>
          </c:spPr>
          <c:marker>
            <c:symbol val="circle"/>
            <c:size val="3"/>
            <c:spPr>
              <a:solidFill>
                <a:srgbClr val="003CE6"/>
              </a:solidFill>
              <a:ln w="6350">
                <a:solidFill>
                  <a:srgbClr val="003CE6"/>
                </a:solidFill>
                <a:prstDash val="solid"/>
              </a:ln>
            </c:spPr>
          </c:marker>
          <c:dLbls>
            <c:dLbl>
              <c:idx val="0"/>
              <c:layout>
                <c:manualLayout>
                  <c:x val="-3.1919437905313382E-2"/>
                  <c:y val="-2.3495837617793305E-2"/>
                </c:manualLayout>
              </c:layout>
              <c:tx>
                <c:rich>
                  <a:bodyPr/>
                  <a:lstStyle/>
                  <a:p>
                    <a:r>
                      <a:rPr lang="en-US"/>
                      <a:t>H-UNT-1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C41-4457-AF1C-A318B80DB799}"/>
                </c:ext>
              </c:extLst>
            </c:dLbl>
            <c:dLbl>
              <c:idx val="1"/>
              <c:layout>
                <c:manualLayout>
                  <c:x val="-2.2755634927077415E-2"/>
                  <c:y val="-1.2762385023875659E-2"/>
                </c:manualLayout>
              </c:layout>
              <c:tx>
                <c:rich>
                  <a:bodyPr/>
                  <a:lstStyle/>
                  <a:p>
                    <a:r>
                      <a:rPr lang="en-US"/>
                      <a:t>H-UNT-2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C41-4457-AF1C-A318B80DB799}"/>
                </c:ext>
              </c:extLst>
            </c:dLbl>
            <c:dLbl>
              <c:idx val="2"/>
              <c:layout>
                <c:manualLayout>
                  <c:x val="-6.6283699073698257E-2"/>
                  <c:y val="-1.6340202555181562E-2"/>
                </c:manualLayout>
              </c:layout>
              <c:tx>
                <c:rich>
                  <a:bodyPr/>
                  <a:lstStyle/>
                  <a:p>
                    <a:r>
                      <a:rPr lang="en-US"/>
                      <a:t>H-UNT-3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C41-4457-AF1C-A318B80DB799}"/>
                </c:ext>
              </c:extLst>
            </c:dLbl>
            <c:dLbl>
              <c:idx val="3"/>
              <c:layout>
                <c:manualLayout>
                  <c:x val="-5.7119896095462294E-2"/>
                  <c:y val="3.3749242883101153E-2"/>
                </c:manualLayout>
              </c:layout>
              <c:tx>
                <c:rich>
                  <a:bodyPr/>
                  <a:lstStyle/>
                  <a:p>
                    <a:r>
                      <a:rPr lang="en-US"/>
                      <a:t>H-UNT-4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C41-4457-AF1C-A318B80DB799}"/>
                </c:ext>
              </c:extLst>
            </c:dLbl>
            <c:dLbl>
              <c:idx val="4"/>
              <c:layout>
                <c:manualLayout>
                  <c:x val="-4.3372026950239465E-2"/>
                  <c:y val="2.0819235699294232E-2"/>
                </c:manualLayout>
              </c:layout>
              <c:tx>
                <c:rich>
                  <a:bodyPr/>
                  <a:lstStyle/>
                  <a:p>
                    <a:r>
                      <a:rPr lang="en-US"/>
                      <a:t>HV-UNT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C41-4457-AF1C-A318B80DB799}"/>
                </c:ext>
              </c:extLst>
            </c:dLbl>
            <c:dLbl>
              <c:idx val="5"/>
              <c:layout>
                <c:manualLayout>
                  <c:x val="-3.9132324954226083E-2"/>
                  <c:y val="-2.3495837617793305E-2"/>
                </c:manualLayout>
              </c:layout>
              <c:tx>
                <c:rich>
                  <a:bodyPr/>
                  <a:lstStyle/>
                  <a:p>
                    <a:r>
                      <a:rPr lang="en-US"/>
                      <a:t>V-UNT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C41-4457-AF1C-A318B80DB799}"/>
                </c:ext>
              </c:extLst>
            </c:dLbl>
            <c:dLbl>
              <c:idx val="6"/>
              <c:layout>
                <c:manualLayout>
                  <c:x val="-1.7361111111111174E-2"/>
                  <c:y val="1.7241379310344758E-2"/>
                </c:manualLayout>
              </c:layout>
              <c:tx>
                <c:rich>
                  <a:bodyPr/>
                  <a:lstStyle/>
                  <a:p>
                    <a:r>
                      <a:rPr lang="en-US"/>
                      <a:t>H-STEX-(130-1)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C41-4457-AF1C-A318B80DB799}"/>
                </c:ext>
              </c:extLst>
            </c:dLbl>
            <c:dLbl>
              <c:idx val="7"/>
              <c:layout>
                <c:manualLayout>
                  <c:x val="-5.1725338456404292E-2"/>
                  <c:y val="4.9441775949741522E-2"/>
                </c:manualLayout>
              </c:layout>
              <c:tx>
                <c:rich>
                  <a:bodyPr/>
                  <a:lstStyle/>
                  <a:p>
                    <a:r>
                      <a:rPr lang="en-US"/>
                      <a:t>H-STEX-(130-2)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C41-4457-AF1C-A318B80DB799}"/>
                </c:ext>
              </c:extLst>
            </c:dLbl>
            <c:dLbl>
              <c:idx val="8"/>
              <c:layout>
                <c:manualLayout>
                  <c:x val="-1.7361077288019409E-2"/>
                  <c:y val="-5.2118377868240529E-2"/>
                </c:manualLayout>
              </c:layout>
              <c:tx>
                <c:rich>
                  <a:bodyPr/>
                  <a:lstStyle/>
                  <a:p>
                    <a:r>
                      <a:rPr lang="en-US"/>
                      <a:t>H-STEX-(130-4)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C41-4457-AF1C-A318B80DB799}"/>
                </c:ext>
              </c:extLst>
            </c:dLbl>
            <c:dLbl>
              <c:idx val="9"/>
              <c:layout>
                <c:manualLayout>
                  <c:x val="-1.7361111111111174E-2"/>
                  <c:y val="-3.0651340996168581E-2"/>
                </c:manualLayout>
              </c:layout>
              <c:tx>
                <c:rich>
                  <a:bodyPr/>
                  <a:lstStyle/>
                  <a:p>
                    <a:r>
                      <a:rPr lang="en-US"/>
                      <a:t>V-STEX-(130-8)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8C41-4457-AF1C-A318B80DB799}"/>
                </c:ext>
              </c:extLst>
            </c:dLbl>
            <c:dLbl>
              <c:idx val="10"/>
              <c:layout>
                <c:manualLayout>
                  <c:x val="-1.7361111111111174E-2"/>
                  <c:y val="1.7241379310344758E-2"/>
                </c:manualLayout>
              </c:layout>
              <c:tx>
                <c:rich>
                  <a:bodyPr/>
                  <a:lstStyle/>
                  <a:p>
                    <a:r>
                      <a:rPr lang="en-US"/>
                      <a:t>V-STEX-(150-1)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8C41-4457-AF1C-A318B80DB799}"/>
                </c:ext>
              </c:extLst>
            </c:dLbl>
            <c:dLbl>
              <c:idx val="11"/>
              <c:layout>
                <c:manualLayout>
                  <c:x val="-8.1972743097834429E-3"/>
                  <c:y val="-1.4958939613764672E-2"/>
                </c:manualLayout>
              </c:layout>
              <c:tx>
                <c:rich>
                  <a:bodyPr/>
                  <a:lstStyle/>
                  <a:p>
                    <a:r>
                      <a:rPr lang="en-US"/>
                      <a:t>H-STEX-(150-2)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8C41-4457-AF1C-A318B80DB799}"/>
                </c:ext>
              </c:extLst>
            </c:dLbl>
            <c:dLbl>
              <c:idx val="12"/>
              <c:layout>
                <c:manualLayout>
                  <c:x val="-1.7361111111111112E-2"/>
                  <c:y val="-3.0651340996168581E-2"/>
                </c:manualLayout>
              </c:layout>
              <c:tx>
                <c:rich>
                  <a:bodyPr/>
                  <a:lstStyle/>
                  <a:p>
                    <a:r>
                      <a:rPr lang="en-US"/>
                      <a:t>H-STEX-(150-4)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8C41-4457-AF1C-A318B80DB799}"/>
                </c:ext>
              </c:extLst>
            </c:dLbl>
            <c:dLbl>
              <c:idx val="13"/>
              <c:layout>
                <c:manualLayout>
                  <c:x val="-1.7361111111111174E-2"/>
                  <c:y val="-3.0651340996168581E-2"/>
                </c:manualLayout>
              </c:layout>
              <c:tx>
                <c:rich>
                  <a:bodyPr/>
                  <a:lstStyle/>
                  <a:p>
                    <a:r>
                      <a:rPr lang="en-US"/>
                      <a:t>HV-STEX-(150-8)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C41-4457-AF1C-A318B80DB799}"/>
                </c:ext>
              </c:extLst>
            </c:dLbl>
            <c:dLbl>
              <c:idx val="14"/>
              <c:layout>
                <c:manualLayout>
                  <c:x val="-1.7361111111111112E-2"/>
                  <c:y val="-3.0651340996168581E-2"/>
                </c:manualLayout>
              </c:layout>
              <c:tx>
                <c:rich>
                  <a:bodyPr/>
                  <a:lstStyle/>
                  <a:p>
                    <a:r>
                      <a:rPr lang="en-US"/>
                      <a:t>H-STEX-(170-1)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8C41-4457-AF1C-A318B80DB799}"/>
                </c:ext>
              </c:extLst>
            </c:dLbl>
            <c:dLbl>
              <c:idx val="15"/>
              <c:layout>
                <c:manualLayout>
                  <c:x val="-1.7361111111111112E-2"/>
                  <c:y val="-3.0651340996168581E-2"/>
                </c:manualLayout>
              </c:layout>
              <c:tx>
                <c:rich>
                  <a:bodyPr/>
                  <a:lstStyle/>
                  <a:p>
                    <a:r>
                      <a:rPr lang="en-US"/>
                      <a:t>HV-STEX-(170-2)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8C41-4457-AF1C-A318B80DB799}"/>
                </c:ext>
              </c:extLst>
            </c:dLbl>
            <c:dLbl>
              <c:idx val="16"/>
              <c:layout>
                <c:manualLayout>
                  <c:x val="-8.6089599624789251E-2"/>
                  <c:y val="-3.0651472680405144E-2"/>
                </c:manualLayout>
              </c:layout>
              <c:tx>
                <c:rich>
                  <a:bodyPr/>
                  <a:lstStyle/>
                  <a:p>
                    <a:r>
                      <a:rPr lang="en-US"/>
                      <a:t>H-STEX-(170-4)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8C41-4457-AF1C-A318B80DB799}"/>
                </c:ext>
              </c:extLst>
            </c:dLbl>
            <c:dLbl>
              <c:idx val="17"/>
              <c:layout>
                <c:manualLayout>
                  <c:x val="-1.7361111111111112E-2"/>
                  <c:y val="1.7241379310344689E-2"/>
                </c:manualLayout>
              </c:layout>
              <c:tx>
                <c:rich>
                  <a:bodyPr/>
                  <a:lstStyle/>
                  <a:p>
                    <a:r>
                      <a:rPr lang="en-US"/>
                      <a:t>H-STEX-(170-8)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8C41-4457-AF1C-A318B80DB799}"/>
                </c:ext>
              </c:extLst>
            </c:dLbl>
            <c:dLbl>
              <c:idx val="18"/>
              <c:layout>
                <c:manualLayout>
                  <c:x val="-1.7361111111111174E-2"/>
                  <c:y val="1.7241379310344689E-2"/>
                </c:manualLayout>
              </c:layout>
              <c:tx>
                <c:rich>
                  <a:bodyPr/>
                  <a:lstStyle/>
                  <a:p>
                    <a:r>
                      <a:rPr lang="en-US"/>
                      <a:t>COM-Citrus Fiber</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8C41-4457-AF1C-A318B80DB799}"/>
                </c:ext>
              </c:extLst>
            </c:dLbl>
            <c:dLbl>
              <c:idx val="19"/>
              <c:layout>
                <c:manualLayout>
                  <c:x val="-5.5325738921810072E-2"/>
                  <c:y val="1.7241418167988326E-2"/>
                </c:manualLayout>
              </c:layout>
              <c:tx>
                <c:rich>
                  <a:bodyPr/>
                  <a:lstStyle/>
                  <a:p>
                    <a:r>
                      <a:rPr lang="en-US"/>
                      <a:t>COM-Orange Peel Powder</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8C41-4457-AF1C-A318B80DB799}"/>
                </c:ext>
              </c:extLst>
            </c:dLbl>
            <c:dLbl>
              <c:idx val="20"/>
              <c:layout>
                <c:manualLayout>
                  <c:x val="-0.10164659829892397"/>
                  <c:y val="1.7241418167988326E-2"/>
                </c:manualLayout>
              </c:layout>
              <c:tx>
                <c:rich>
                  <a:bodyPr/>
                  <a:lstStyle/>
                  <a:p>
                    <a:r>
                      <a:rPr lang="en-US"/>
                      <a:t>COM-Lemon Peel Powder</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8C41-4457-AF1C-A318B80DB799}"/>
                </c:ext>
              </c:extLst>
            </c:dLbl>
            <c:spPr>
              <a:noFill/>
              <a:ln>
                <a:noFill/>
              </a:ln>
              <a:effectLst/>
            </c:spPr>
            <c:txPr>
              <a:bodyPr rot="0" vert="horz" wrap="square" lIns="38100" tIns="19050" rIns="38100" bIns="19050" anchor="ctr">
                <a:spAutoFit/>
              </a:bodyPr>
              <a:lstStyle/>
              <a:p>
                <a:pPr>
                  <a:defRPr sz="900">
                    <a:solidFill>
                      <a:srgbClr val="003CE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[8]PCA1_HID8!$A$40:$A$60</c:f>
              <c:numCache>
                <c:formatCode>General</c:formatCode>
                <c:ptCount val="21"/>
                <c:pt idx="0">
                  <c:v>-21.957662364087671</c:v>
                </c:pt>
                <c:pt idx="1">
                  <c:v>-23.509125549606157</c:v>
                </c:pt>
                <c:pt idx="2">
                  <c:v>-28.497468969461721</c:v>
                </c:pt>
                <c:pt idx="3">
                  <c:v>-27.946430857836116</c:v>
                </c:pt>
                <c:pt idx="4">
                  <c:v>-22.647024611256622</c:v>
                </c:pt>
                <c:pt idx="5">
                  <c:v>-26.110174617273298</c:v>
                </c:pt>
                <c:pt idx="6">
                  <c:v>16.149874308871865</c:v>
                </c:pt>
                <c:pt idx="7">
                  <c:v>16.602611031949277</c:v>
                </c:pt>
                <c:pt idx="8">
                  <c:v>17.00145963913231</c:v>
                </c:pt>
                <c:pt idx="9">
                  <c:v>19.573346592814946</c:v>
                </c:pt>
                <c:pt idx="10">
                  <c:v>16.845191967617506</c:v>
                </c:pt>
                <c:pt idx="11">
                  <c:v>16.724928872840383</c:v>
                </c:pt>
                <c:pt idx="12">
                  <c:v>10.799486965680265</c:v>
                </c:pt>
                <c:pt idx="13">
                  <c:v>10.490096744955453</c:v>
                </c:pt>
                <c:pt idx="14">
                  <c:v>8.9422644221139382</c:v>
                </c:pt>
                <c:pt idx="15">
                  <c:v>10.2984281616249</c:v>
                </c:pt>
                <c:pt idx="16">
                  <c:v>7.7472985843975941</c:v>
                </c:pt>
                <c:pt idx="17">
                  <c:v>6.5414748144685388</c:v>
                </c:pt>
                <c:pt idx="18">
                  <c:v>17.832645145925941</c:v>
                </c:pt>
                <c:pt idx="19">
                  <c:v>-16.580478019033414</c:v>
                </c:pt>
                <c:pt idx="20">
                  <c:v>-8.3007422638375949</c:v>
                </c:pt>
              </c:numCache>
            </c:numRef>
          </c:xVal>
          <c:yVal>
            <c:numRef>
              <c:f>[8]PCA1_HID8!$B$40:$B$60</c:f>
              <c:numCache>
                <c:formatCode>General</c:formatCode>
                <c:ptCount val="21"/>
                <c:pt idx="0">
                  <c:v>4.1971462689082948</c:v>
                </c:pt>
                <c:pt idx="1">
                  <c:v>0.70757929427106758</c:v>
                </c:pt>
                <c:pt idx="2">
                  <c:v>2.2945636960262448</c:v>
                </c:pt>
                <c:pt idx="3">
                  <c:v>0.36336487708875687</c:v>
                </c:pt>
                <c:pt idx="4">
                  <c:v>-5.18849395338348</c:v>
                </c:pt>
                <c:pt idx="5">
                  <c:v>0.47925307489243857</c:v>
                </c:pt>
                <c:pt idx="6">
                  <c:v>-1.1001370086525497</c:v>
                </c:pt>
                <c:pt idx="7">
                  <c:v>-8.0568176819077735</c:v>
                </c:pt>
                <c:pt idx="8">
                  <c:v>9.0550670318615492</c:v>
                </c:pt>
                <c:pt idx="9">
                  <c:v>3.8263090671168469</c:v>
                </c:pt>
                <c:pt idx="10">
                  <c:v>-3.7161349623072231</c:v>
                </c:pt>
                <c:pt idx="11">
                  <c:v>-6.8154156888659565E-3</c:v>
                </c:pt>
                <c:pt idx="12">
                  <c:v>8.3752185714577347</c:v>
                </c:pt>
                <c:pt idx="13">
                  <c:v>4.0242531712813623</c:v>
                </c:pt>
                <c:pt idx="14">
                  <c:v>4.3733568274977266</c:v>
                </c:pt>
                <c:pt idx="15">
                  <c:v>3.1415726387649396</c:v>
                </c:pt>
                <c:pt idx="16">
                  <c:v>11.209365047120063</c:v>
                </c:pt>
                <c:pt idx="17">
                  <c:v>-21.252474598230819</c:v>
                </c:pt>
                <c:pt idx="18">
                  <c:v>-7.5888888433223602</c:v>
                </c:pt>
                <c:pt idx="19">
                  <c:v>-0.66328599507451802</c:v>
                </c:pt>
                <c:pt idx="20">
                  <c:v>-4.4740011077195199</c:v>
                </c:pt>
              </c:numCache>
            </c:numRef>
          </c:yVal>
          <c:smooth val="0"/>
          <c:extLst>
            <c:ext xmlns:c16="http://schemas.microsoft.com/office/drawing/2014/chart" uri="{C3380CC4-5D6E-409C-BE32-E72D297353CC}">
              <c16:uniqueId val="{0000001F-8C41-4457-AF1C-A318B80DB799}"/>
            </c:ext>
          </c:extLst>
        </c:ser>
        <c:ser>
          <c:idx val="2"/>
          <c:order val="2"/>
          <c:tx>
            <c:v/>
          </c:tx>
          <c:spPr>
            <a:ln w="6350">
              <a:solidFill>
                <a:srgbClr val="FF0000"/>
              </a:solidFill>
              <a:prstDash val="solid"/>
            </a:ln>
            <a:effectLst/>
          </c:spPr>
          <c:marker>
            <c:symbol val="none"/>
          </c:marker>
          <c:xVal>
            <c:numLit>
              <c:formatCode>General</c:formatCode>
              <c:ptCount val="2"/>
              <c:pt idx="0">
                <c:v>0</c:v>
              </c:pt>
              <c:pt idx="1">
                <c:v>5.2700373652604231</c:v>
              </c:pt>
            </c:numLit>
          </c:xVal>
          <c:yVal>
            <c:numLit>
              <c:formatCode>General</c:formatCode>
              <c:ptCount val="2"/>
              <c:pt idx="0">
                <c:v>0</c:v>
              </c:pt>
              <c:pt idx="1">
                <c:v>27.084048613520846</c:v>
              </c:pt>
            </c:numLit>
          </c:yVal>
          <c:smooth val="0"/>
          <c:extLst>
            <c:ext xmlns:c16="http://schemas.microsoft.com/office/drawing/2014/chart" uri="{C3380CC4-5D6E-409C-BE32-E72D297353CC}">
              <c16:uniqueId val="{00000020-8C41-4457-AF1C-A318B80DB799}"/>
            </c:ext>
          </c:extLst>
        </c:ser>
        <c:ser>
          <c:idx val="3"/>
          <c:order val="3"/>
          <c:tx>
            <c:v/>
          </c:tx>
          <c:spPr>
            <a:ln w="6350">
              <a:solidFill>
                <a:srgbClr val="FF0000"/>
              </a:solidFill>
              <a:prstDash val="solid"/>
            </a:ln>
            <a:effectLst/>
          </c:spPr>
          <c:marker>
            <c:symbol val="none"/>
          </c:marker>
          <c:xVal>
            <c:numLit>
              <c:formatCode>General</c:formatCode>
              <c:ptCount val="2"/>
              <c:pt idx="0">
                <c:v>0</c:v>
              </c:pt>
              <c:pt idx="1">
                <c:v>-11.486565818158276</c:v>
              </c:pt>
            </c:numLit>
          </c:xVal>
          <c:yVal>
            <c:numLit>
              <c:formatCode>General</c:formatCode>
              <c:ptCount val="2"/>
              <c:pt idx="0">
                <c:v>0</c:v>
              </c:pt>
              <c:pt idx="1">
                <c:v>6.5654769723831023</c:v>
              </c:pt>
            </c:numLit>
          </c:yVal>
          <c:smooth val="0"/>
          <c:extLst>
            <c:ext xmlns:c16="http://schemas.microsoft.com/office/drawing/2014/chart" uri="{C3380CC4-5D6E-409C-BE32-E72D297353CC}">
              <c16:uniqueId val="{00000021-8C41-4457-AF1C-A318B80DB799}"/>
            </c:ext>
          </c:extLst>
        </c:ser>
        <c:ser>
          <c:idx val="4"/>
          <c:order val="4"/>
          <c:tx>
            <c:v/>
          </c:tx>
          <c:spPr>
            <a:ln w="6350">
              <a:solidFill>
                <a:srgbClr val="FF0000"/>
              </a:solidFill>
              <a:prstDash val="solid"/>
            </a:ln>
            <a:effectLst/>
          </c:spPr>
          <c:marker>
            <c:symbol val="none"/>
          </c:marker>
          <c:xVal>
            <c:numLit>
              <c:formatCode>General</c:formatCode>
              <c:ptCount val="2"/>
              <c:pt idx="0">
                <c:v>0</c:v>
              </c:pt>
              <c:pt idx="1">
                <c:v>8.5565792263018103</c:v>
              </c:pt>
            </c:numLit>
          </c:xVal>
          <c:yVal>
            <c:numLit>
              <c:formatCode>General</c:formatCode>
              <c:ptCount val="2"/>
              <c:pt idx="0">
                <c:v>0</c:v>
              </c:pt>
              <c:pt idx="1">
                <c:v>4.0872895474865283</c:v>
              </c:pt>
            </c:numLit>
          </c:yVal>
          <c:smooth val="0"/>
          <c:extLst>
            <c:ext xmlns:c16="http://schemas.microsoft.com/office/drawing/2014/chart" uri="{C3380CC4-5D6E-409C-BE32-E72D297353CC}">
              <c16:uniqueId val="{00000022-8C41-4457-AF1C-A318B80DB799}"/>
            </c:ext>
          </c:extLst>
        </c:ser>
        <c:ser>
          <c:idx val="5"/>
          <c:order val="5"/>
          <c:tx>
            <c:v/>
          </c:tx>
          <c:spPr>
            <a:ln w="6350">
              <a:solidFill>
                <a:srgbClr val="FF0000"/>
              </a:solidFill>
              <a:prstDash val="solid"/>
            </a:ln>
            <a:effectLst/>
          </c:spPr>
          <c:marker>
            <c:symbol val="none"/>
          </c:marker>
          <c:xVal>
            <c:numLit>
              <c:formatCode>General</c:formatCode>
              <c:ptCount val="2"/>
              <c:pt idx="0">
                <c:v>0</c:v>
              </c:pt>
              <c:pt idx="1">
                <c:v>2.3399269629535313</c:v>
              </c:pt>
            </c:numLit>
          </c:xVal>
          <c:yVal>
            <c:numLit>
              <c:formatCode>General</c:formatCode>
              <c:ptCount val="2"/>
              <c:pt idx="0">
                <c:v>0</c:v>
              </c:pt>
              <c:pt idx="1">
                <c:v>-1.7819510129231557</c:v>
              </c:pt>
            </c:numLit>
          </c:yVal>
          <c:smooth val="0"/>
          <c:extLst>
            <c:ext xmlns:c16="http://schemas.microsoft.com/office/drawing/2014/chart" uri="{C3380CC4-5D6E-409C-BE32-E72D297353CC}">
              <c16:uniqueId val="{00000023-8C41-4457-AF1C-A318B80DB799}"/>
            </c:ext>
          </c:extLst>
        </c:ser>
        <c:ser>
          <c:idx val="6"/>
          <c:order val="6"/>
          <c:tx>
            <c:v/>
          </c:tx>
          <c:spPr>
            <a:ln w="6350">
              <a:solidFill>
                <a:srgbClr val="FF0000"/>
              </a:solidFill>
              <a:prstDash val="solid"/>
            </a:ln>
            <a:effectLst/>
          </c:spPr>
          <c:marker>
            <c:symbol val="none"/>
          </c:marker>
          <c:xVal>
            <c:numLit>
              <c:formatCode>General</c:formatCode>
              <c:ptCount val="2"/>
              <c:pt idx="0">
                <c:v>0</c:v>
              </c:pt>
              <c:pt idx="1">
                <c:v>5.9784998252692763</c:v>
              </c:pt>
            </c:numLit>
          </c:xVal>
          <c:yVal>
            <c:numLit>
              <c:formatCode>General</c:formatCode>
              <c:ptCount val="2"/>
              <c:pt idx="0">
                <c:v>0</c:v>
              </c:pt>
              <c:pt idx="1">
                <c:v>-3.8290750594740266</c:v>
              </c:pt>
            </c:numLit>
          </c:yVal>
          <c:smooth val="0"/>
          <c:extLst>
            <c:ext xmlns:c16="http://schemas.microsoft.com/office/drawing/2014/chart" uri="{C3380CC4-5D6E-409C-BE32-E72D297353CC}">
              <c16:uniqueId val="{00000024-8C41-4457-AF1C-A318B80DB799}"/>
            </c:ext>
          </c:extLst>
        </c:ser>
        <c:ser>
          <c:idx val="7"/>
          <c:order val="7"/>
          <c:tx>
            <c:v/>
          </c:tx>
          <c:spPr>
            <a:ln w="6350">
              <a:solidFill>
                <a:srgbClr val="FF0000"/>
              </a:solidFill>
              <a:prstDash val="solid"/>
            </a:ln>
            <a:effectLst/>
          </c:spPr>
          <c:marker>
            <c:symbol val="none"/>
          </c:marker>
          <c:xVal>
            <c:numLit>
              <c:formatCode>General</c:formatCode>
              <c:ptCount val="2"/>
              <c:pt idx="0">
                <c:v>0</c:v>
              </c:pt>
              <c:pt idx="1">
                <c:v>-0.23791557675407765</c:v>
              </c:pt>
            </c:numLit>
          </c:xVal>
          <c:yVal>
            <c:numLit>
              <c:formatCode>General</c:formatCode>
              <c:ptCount val="2"/>
              <c:pt idx="0">
                <c:v>0</c:v>
              </c:pt>
              <c:pt idx="1">
                <c:v>-2.5479039032016558E-2</c:v>
              </c:pt>
            </c:numLit>
          </c:yVal>
          <c:smooth val="0"/>
          <c:extLst>
            <c:ext xmlns:c16="http://schemas.microsoft.com/office/drawing/2014/chart" uri="{C3380CC4-5D6E-409C-BE32-E72D297353CC}">
              <c16:uniqueId val="{00000025-8C41-4457-AF1C-A318B80DB799}"/>
            </c:ext>
          </c:extLst>
        </c:ser>
        <c:ser>
          <c:idx val="8"/>
          <c:order val="8"/>
          <c:tx>
            <c:v/>
          </c:tx>
          <c:spPr>
            <a:ln w="6350">
              <a:solidFill>
                <a:srgbClr val="FF0000"/>
              </a:solidFill>
              <a:prstDash val="solid"/>
            </a:ln>
            <a:effectLst/>
          </c:spPr>
          <c:marker>
            <c:symbol val="none"/>
          </c:marker>
          <c:xVal>
            <c:numLit>
              <c:formatCode>General</c:formatCode>
              <c:ptCount val="2"/>
              <c:pt idx="0">
                <c:v>0</c:v>
              </c:pt>
              <c:pt idx="1">
                <c:v>3.2238774297786246</c:v>
              </c:pt>
            </c:numLit>
          </c:xVal>
          <c:yVal>
            <c:numLit>
              <c:formatCode>General</c:formatCode>
              <c:ptCount val="2"/>
              <c:pt idx="0">
                <c:v>0</c:v>
              </c:pt>
              <c:pt idx="1">
                <c:v>-15.838628790805831</c:v>
              </c:pt>
            </c:numLit>
          </c:yVal>
          <c:smooth val="0"/>
          <c:extLst>
            <c:ext xmlns:c16="http://schemas.microsoft.com/office/drawing/2014/chart" uri="{C3380CC4-5D6E-409C-BE32-E72D297353CC}">
              <c16:uniqueId val="{00000026-8C41-4457-AF1C-A318B80DB799}"/>
            </c:ext>
          </c:extLst>
        </c:ser>
        <c:ser>
          <c:idx val="9"/>
          <c:order val="9"/>
          <c:tx>
            <c:v/>
          </c:tx>
          <c:spPr>
            <a:ln w="6350">
              <a:solidFill>
                <a:srgbClr val="FF0000"/>
              </a:solidFill>
              <a:prstDash val="solid"/>
            </a:ln>
            <a:effectLst/>
          </c:spPr>
          <c:marker>
            <c:symbol val="none"/>
          </c:marker>
          <c:xVal>
            <c:numLit>
              <c:formatCode>General</c:formatCode>
              <c:ptCount val="2"/>
              <c:pt idx="0">
                <c:v>0</c:v>
              </c:pt>
              <c:pt idx="1">
                <c:v>19.574097745790741</c:v>
              </c:pt>
            </c:numLit>
          </c:xVal>
          <c:yVal>
            <c:numLit>
              <c:formatCode>General</c:formatCode>
              <c:ptCount val="2"/>
              <c:pt idx="0">
                <c:v>0</c:v>
              </c:pt>
              <c:pt idx="1">
                <c:v>7.9513169149689045</c:v>
              </c:pt>
            </c:numLit>
          </c:yVal>
          <c:smooth val="0"/>
          <c:extLst>
            <c:ext xmlns:c16="http://schemas.microsoft.com/office/drawing/2014/chart" uri="{C3380CC4-5D6E-409C-BE32-E72D297353CC}">
              <c16:uniqueId val="{00000027-8C41-4457-AF1C-A318B80DB799}"/>
            </c:ext>
          </c:extLst>
        </c:ser>
        <c:ser>
          <c:idx val="10"/>
          <c:order val="10"/>
          <c:tx>
            <c:v/>
          </c:tx>
          <c:spPr>
            <a:ln w="6350">
              <a:solidFill>
                <a:srgbClr val="FF0000"/>
              </a:solidFill>
              <a:prstDash val="solid"/>
            </a:ln>
            <a:effectLst/>
          </c:spPr>
          <c:marker>
            <c:symbol val="none"/>
          </c:marker>
          <c:xVal>
            <c:numLit>
              <c:formatCode>General</c:formatCode>
              <c:ptCount val="2"/>
              <c:pt idx="0">
                <c:v>0</c:v>
              </c:pt>
              <c:pt idx="1">
                <c:v>22.797975175569377</c:v>
              </c:pt>
            </c:numLit>
          </c:xVal>
          <c:yVal>
            <c:numLit>
              <c:formatCode>General</c:formatCode>
              <c:ptCount val="2"/>
              <c:pt idx="0">
                <c:v>0</c:v>
              </c:pt>
              <c:pt idx="1">
                <c:v>-7.8873118758369349</c:v>
              </c:pt>
            </c:numLit>
          </c:yVal>
          <c:smooth val="0"/>
          <c:extLst>
            <c:ext xmlns:c16="http://schemas.microsoft.com/office/drawing/2014/chart" uri="{C3380CC4-5D6E-409C-BE32-E72D297353CC}">
              <c16:uniqueId val="{00000028-8C41-4457-AF1C-A318B80DB799}"/>
            </c:ext>
          </c:extLst>
        </c:ser>
        <c:dLbls>
          <c:showLegendKey val="0"/>
          <c:showVal val="0"/>
          <c:showCatName val="0"/>
          <c:showSerName val="0"/>
          <c:showPercent val="0"/>
          <c:showBubbleSize val="0"/>
        </c:dLbls>
        <c:axId val="1172761824"/>
        <c:axId val="1172747904"/>
      </c:scatterChart>
      <c:valAx>
        <c:axId val="1172761824"/>
        <c:scaling>
          <c:orientation val="minMax"/>
        </c:scaling>
        <c:delete val="0"/>
        <c:axPos val="b"/>
        <c:title>
          <c:tx>
            <c:rich>
              <a:bodyPr/>
              <a:lstStyle/>
              <a:p>
                <a:pPr>
                  <a:defRPr sz="900" b="1">
                    <a:latin typeface="Arial"/>
                    <a:ea typeface="Arial"/>
                    <a:cs typeface="Arial"/>
                  </a:defRPr>
                </a:pPr>
                <a:r>
                  <a:rPr lang="en-US" sz="900" b="1"/>
                  <a:t>PC1 (61.85 %)</a:t>
                </a:r>
              </a:p>
            </c:rich>
          </c:tx>
          <c:overlay val="0"/>
        </c:title>
        <c:numFmt formatCode="General" sourceLinked="0"/>
        <c:majorTickMark val="none"/>
        <c:minorTickMark val="none"/>
        <c:tickLblPos val="low"/>
        <c:txPr>
          <a:bodyPr rot="0" vert="horz"/>
          <a:lstStyle/>
          <a:p>
            <a:pPr>
              <a:defRPr sz="700"/>
            </a:pPr>
            <a:endParaRPr lang="en-US"/>
          </a:p>
        </c:txPr>
        <c:crossAx val="1172747904"/>
        <c:crosses val="autoZero"/>
        <c:crossBetween val="midCat"/>
      </c:valAx>
      <c:valAx>
        <c:axId val="1172747904"/>
        <c:scaling>
          <c:orientation val="minMax"/>
          <c:min val="-25"/>
        </c:scaling>
        <c:delete val="0"/>
        <c:axPos val="l"/>
        <c:title>
          <c:tx>
            <c:rich>
              <a:bodyPr/>
              <a:lstStyle/>
              <a:p>
                <a:pPr>
                  <a:defRPr sz="900" b="1">
                    <a:latin typeface="Arial"/>
                    <a:ea typeface="Arial"/>
                    <a:cs typeface="Arial"/>
                  </a:defRPr>
                </a:pPr>
                <a:r>
                  <a:rPr lang="en-US" sz="900" b="1"/>
                  <a:t>PC3 (9.11 %)</a:t>
                </a:r>
              </a:p>
            </c:rich>
          </c:tx>
          <c:overlay val="0"/>
        </c:title>
        <c:numFmt formatCode="General" sourceLinked="0"/>
        <c:majorTickMark val="cross"/>
        <c:minorTickMark val="none"/>
        <c:tickLblPos val="low"/>
        <c:txPr>
          <a:bodyPr/>
          <a:lstStyle/>
          <a:p>
            <a:pPr>
              <a:defRPr sz="700"/>
            </a:pPr>
            <a:endParaRPr lang="en-US"/>
          </a:p>
        </c:txPr>
        <c:crossAx val="1172761824"/>
        <c:crosses val="autoZero"/>
        <c:crossBetween val="midCat"/>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'Water Retention Capacity'!$O$6</c:f>
              <c:strCache>
                <c:ptCount val="1"/>
                <c:pt idx="0">
                  <c:v>Commercial</c:v>
                </c:pt>
              </c:strCache>
            </c:strRef>
          </c:tx>
          <c:spPr>
            <a:pattFill prst="dotDmnd">
              <a:fgClr>
                <a:schemeClr val="tx1"/>
              </a:fgClr>
              <a:bgClr>
                <a:schemeClr val="bg1"/>
              </a:bgClr>
            </a:pattFill>
            <a:ln>
              <a:solidFill>
                <a:schemeClr val="tx1"/>
              </a:solidFill>
            </a:ln>
            <a:effectLst/>
          </c:spPr>
          <c:invertIfNegative val="0"/>
          <c:errBars>
            <c:errBarType val="both"/>
            <c:errValType val="cust"/>
            <c:noEndCap val="0"/>
            <c:plus>
              <c:numRef>
                <c:f>('Water Retention Capacity'!$L$7,'Water Retention Capacity'!$L$10,'Water Retention Capacity'!$L$13)</c:f>
                <c:numCache>
                  <c:formatCode>General</c:formatCode>
                  <c:ptCount val="3"/>
                  <c:pt idx="0">
                    <c:v>6.8565797118309957E-2</c:v>
                  </c:pt>
                  <c:pt idx="1">
                    <c:v>4.3524205658402509E-2</c:v>
                  </c:pt>
                  <c:pt idx="2">
                    <c:v>0.27422091205774984</c:v>
                  </c:pt>
                </c:numCache>
              </c:numRef>
            </c:plus>
            <c:minus>
              <c:numRef>
                <c:f>('Water Retention Capacity'!$L$7,'Water Retention Capacity'!$L$10,'Water Retention Capacity'!$L$13)</c:f>
                <c:numCache>
                  <c:formatCode>General</c:formatCode>
                  <c:ptCount val="3"/>
                  <c:pt idx="0">
                    <c:v>6.8565797118309957E-2</c:v>
                  </c:pt>
                  <c:pt idx="1">
                    <c:v>4.3524205658402509E-2</c:v>
                  </c:pt>
                  <c:pt idx="2">
                    <c:v>0.27422091205774984</c:v>
                  </c:pt>
                </c:numCache>
              </c:numRef>
            </c:minus>
            <c:spPr>
              <a:noFill/>
              <a:ln w="9525" cap="flat" cmpd="sng" algn="ctr">
                <a:solidFill>
                  <a:schemeClr val="tx1">
                    <a:lumMod val="65000"/>
                    <a:lumOff val="35000"/>
                  </a:schemeClr>
                </a:solidFill>
                <a:round/>
              </a:ln>
              <a:effectLst/>
            </c:spPr>
          </c:errBars>
          <c:cat>
            <c:strRef>
              <c:f>('Water Retention Capacity'!$N$7,'Water Retention Capacity'!$N$10,'Water Retention Capacity'!$N$13,'Water Retention Capacity'!$N$16,'Water Retention Capacity'!$N$19,'Water Retention Capacity'!$N$22,'Water Retention Capacity'!$N$25,'Water Retention Capacity'!$N$28,'Water Retention Capacity'!$N$31,'Water Retention Capacity'!$N$34,'Water Retention Capacity'!$N$37,'Water Retention Capacity'!$N$40,'Water Retention Capacity'!$N$43,'Water Retention Capacity'!$N$46,'Water Retention Capacity'!$N$49,'Water Retention Capacity'!$N$52,'Water Retention Capacity'!$N$55,'Water Retention Capacity'!$N$58,'Water Retention Capacity'!$N$61,'Water Retention Capacity'!$N$64,'Water Retention Capacity'!$N$67)</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Retention Capacity'!$K$7,'Water Retention Capacity'!$K$10,'Water Retention Capacity'!$K$13)</c:f>
              <c:numCache>
                <c:formatCode>0</c:formatCode>
                <c:ptCount val="3"/>
                <c:pt idx="0">
                  <c:v>10.28534007981145</c:v>
                </c:pt>
                <c:pt idx="1">
                  <c:v>9.2162326794101599</c:v>
                </c:pt>
                <c:pt idx="2">
                  <c:v>9.8412421460501864</c:v>
                </c:pt>
              </c:numCache>
            </c:numRef>
          </c:val>
          <c:extLst>
            <c:ext xmlns:c16="http://schemas.microsoft.com/office/drawing/2014/chart" uri="{C3380CC4-5D6E-409C-BE32-E72D297353CC}">
              <c16:uniqueId val="{00000000-63C3-49A0-9A63-8504D6CACB77}"/>
            </c:ext>
          </c:extLst>
        </c:ser>
        <c:ser>
          <c:idx val="1"/>
          <c:order val="1"/>
          <c:tx>
            <c:strRef>
              <c:f>'Water Retention Capacity'!$O$15</c:f>
              <c:strCache>
                <c:ptCount val="1"/>
                <c:pt idx="0">
                  <c:v>Untreated</c:v>
                </c:pt>
              </c:strCache>
            </c:strRef>
          </c:tx>
          <c:spPr>
            <a:pattFill prst="ltUpDiag">
              <a:fgClr>
                <a:schemeClr val="tx1"/>
              </a:fgClr>
              <a:bgClr>
                <a:schemeClr val="bg1"/>
              </a:bgClr>
            </a:pattFill>
            <a:ln>
              <a:solidFill>
                <a:schemeClr val="tx1"/>
              </a:solidFill>
            </a:ln>
            <a:effectLst/>
          </c:spPr>
          <c:invertIfNegative val="0"/>
          <c:errBars>
            <c:errBarType val="both"/>
            <c:errValType val="cust"/>
            <c:noEndCap val="0"/>
            <c:plus>
              <c:numRef>
                <c:f>([2]Sheet1!$O$7,[2]Sheet1!$O$10,[2]Sheet1!$O$13,[2]Sheet1!$L$16,[2]Sheet1!$L$19,[2]Sheet1!$L$22,[2]Sheet1!$L$25,[2]Sheet1!$L$28,[2]Sheet1!$L$31)</c:f>
                <c:numCache>
                  <c:formatCode>General</c:formatCode>
                  <c:ptCount val="9"/>
                  <c:pt idx="3">
                    <c:v>4.9158715796872782E-2</c:v>
                  </c:pt>
                  <c:pt idx="4">
                    <c:v>0.15794755974882152</c:v>
                  </c:pt>
                  <c:pt idx="5">
                    <c:v>0.17259281738571833</c:v>
                  </c:pt>
                  <c:pt idx="6">
                    <c:v>0.11852911252792454</c:v>
                  </c:pt>
                  <c:pt idx="7">
                    <c:v>0.14857210520828742</c:v>
                  </c:pt>
                  <c:pt idx="8">
                    <c:v>9.8686198924451379E-2</c:v>
                  </c:pt>
                </c:numCache>
              </c:numRef>
            </c:plus>
            <c:minus>
              <c:numRef>
                <c:f>([2]Sheet1!$O$7,[2]Sheet1!$O$10,[2]Sheet1!$O$13,[2]Sheet1!$L$16,[2]Sheet1!$L$19,[2]Sheet1!$L$22,[2]Sheet1!$L$25,[2]Sheet1!$L$28,[2]Sheet1!$L$31)</c:f>
                <c:numCache>
                  <c:formatCode>General</c:formatCode>
                  <c:ptCount val="9"/>
                  <c:pt idx="3">
                    <c:v>4.9158715796872782E-2</c:v>
                  </c:pt>
                  <c:pt idx="4">
                    <c:v>0.15794755974882152</c:v>
                  </c:pt>
                  <c:pt idx="5">
                    <c:v>0.17259281738571833</c:v>
                  </c:pt>
                  <c:pt idx="6">
                    <c:v>0.11852911252792454</c:v>
                  </c:pt>
                  <c:pt idx="7">
                    <c:v>0.14857210520828742</c:v>
                  </c:pt>
                  <c:pt idx="8">
                    <c:v>9.8686198924451379E-2</c:v>
                  </c:pt>
                </c:numCache>
              </c:numRef>
            </c:minus>
            <c:spPr>
              <a:noFill/>
              <a:ln w="9525" cap="flat" cmpd="sng" algn="ctr">
                <a:solidFill>
                  <a:schemeClr val="tx1">
                    <a:lumMod val="65000"/>
                    <a:lumOff val="35000"/>
                  </a:schemeClr>
                </a:solidFill>
                <a:round/>
              </a:ln>
              <a:effectLst/>
            </c:spPr>
          </c:errBars>
          <c:cat>
            <c:strRef>
              <c:f>('Water Retention Capacity'!$N$7,'Water Retention Capacity'!$N$10,'Water Retention Capacity'!$N$13,'Water Retention Capacity'!$N$16,'Water Retention Capacity'!$N$19,'Water Retention Capacity'!$N$22,'Water Retention Capacity'!$N$25,'Water Retention Capacity'!$N$28,'Water Retention Capacity'!$N$31,'Water Retention Capacity'!$N$34,'Water Retention Capacity'!$N$37,'Water Retention Capacity'!$N$40,'Water Retention Capacity'!$N$43,'Water Retention Capacity'!$N$46,'Water Retention Capacity'!$N$49,'Water Retention Capacity'!$N$52,'Water Retention Capacity'!$N$55,'Water Retention Capacity'!$N$58,'Water Retention Capacity'!$N$61,'Water Retention Capacity'!$N$64,'Water Retention Capacity'!$N$67)</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Retention Capacity'!$O$7,'Water Retention Capacity'!$O$10,'Water Retention Capacity'!$O$13,'Water Retention Capacity'!$K$16,'Water Retention Capacity'!$K$19,'Water Retention Capacity'!$K$22,'Water Retention Capacity'!$K$25,'Water Retention Capacity'!$K$28,'Water Retention Capacity'!$K$31,'Water Retention Capacity'!$O$34,'Water Retention Capacity'!$O$37,'Water Retention Capacity'!$O$40,'Water Retention Capacity'!$O$43,'Water Retention Capacity'!$O$46,'Water Retention Capacity'!$O$49,'Water Retention Capacity'!$O$52,'Water Retention Capacity'!$O$55,'Water Retention Capacity'!$O$58,'Water Retention Capacity'!$O$61,'Water Retention Capacity'!$O$64,'Water Retention Capacity'!$O$67)</c:f>
              <c:numCache>
                <c:formatCode>General</c:formatCode>
                <c:ptCount val="21"/>
                <c:pt idx="3" formatCode="0">
                  <c:v>12.042971179514774</c:v>
                </c:pt>
                <c:pt idx="4" formatCode="0">
                  <c:v>10.309612884973687</c:v>
                </c:pt>
                <c:pt idx="5" formatCode="0">
                  <c:v>10.254490117309102</c:v>
                </c:pt>
                <c:pt idx="6" formatCode="0">
                  <c:v>9.4706901023253565</c:v>
                </c:pt>
                <c:pt idx="7" formatCode="0">
                  <c:v>9.5911107771205693</c:v>
                </c:pt>
                <c:pt idx="8" formatCode="0">
                  <c:v>10.013048474158545</c:v>
                </c:pt>
              </c:numCache>
            </c:numRef>
          </c:val>
          <c:extLst>
            <c:ext xmlns:c16="http://schemas.microsoft.com/office/drawing/2014/chart" uri="{C3380CC4-5D6E-409C-BE32-E72D297353CC}">
              <c16:uniqueId val="{00000001-63C3-49A0-9A63-8504D6CACB77}"/>
            </c:ext>
          </c:extLst>
        </c:ser>
        <c:ser>
          <c:idx val="2"/>
          <c:order val="2"/>
          <c:tx>
            <c:strRef>
              <c:f>'Water Retention Capacity'!$O$33</c:f>
              <c:strCache>
                <c:ptCount val="1"/>
                <c:pt idx="0">
                  <c:v>130 deg C</c:v>
                </c:pt>
              </c:strCache>
            </c:strRef>
          </c:tx>
          <c:spPr>
            <a:pattFill prst="dashDnDiag">
              <a:fgClr>
                <a:schemeClr val="tx1"/>
              </a:fgClr>
              <a:bgClr>
                <a:schemeClr val="bg1"/>
              </a:bgClr>
            </a:pattFill>
            <a:ln>
              <a:solidFill>
                <a:schemeClr val="tx1"/>
              </a:solidFill>
            </a:ln>
            <a:effectLst/>
          </c:spPr>
          <c:invertIfNegative val="0"/>
          <c:errBars>
            <c:errBarType val="both"/>
            <c:errValType val="cust"/>
            <c:noEndCap val="0"/>
            <c:plus>
              <c:numRef>
                <c:f>([2]Sheet1!$O$7,[2]Sheet1!$O$10,[2]Sheet1!$O$13,[2]Sheet1!$O$16,[2]Sheet1!$O$19,[2]Sheet1!$O$22,[2]Sheet1!$O$25,[2]Sheet1!$O$28,[2]Sheet1!$O$31,[2]Sheet1!$L$34,[2]Sheet1!$L$37,[2]Sheet1!$L$40,[2]Sheet1!$L$43)</c:f>
                <c:numCache>
                  <c:formatCode>General</c:formatCode>
                  <c:ptCount val="13"/>
                  <c:pt idx="9">
                    <c:v>0.11341799032871826</c:v>
                  </c:pt>
                  <c:pt idx="10">
                    <c:v>0.38540266599023559</c:v>
                  </c:pt>
                  <c:pt idx="11">
                    <c:v>0.6379803052717854</c:v>
                  </c:pt>
                  <c:pt idx="12">
                    <c:v>0.61528166583534527</c:v>
                  </c:pt>
                </c:numCache>
              </c:numRef>
            </c:plus>
            <c:minus>
              <c:numRef>
                <c:f>([2]Sheet1!$O$7,[2]Sheet1!$O$10,[2]Sheet1!$O$13,[2]Sheet1!$O$16,[2]Sheet1!$O$19,[2]Sheet1!$O$22,[2]Sheet1!$O$25,[2]Sheet1!$O$28,[2]Sheet1!$O$31,[2]Sheet1!$L$34,[2]Sheet1!$L$37,[2]Sheet1!$L$40,[2]Sheet1!$L$43)</c:f>
                <c:numCache>
                  <c:formatCode>General</c:formatCode>
                  <c:ptCount val="13"/>
                  <c:pt idx="9">
                    <c:v>0.11341799032871826</c:v>
                  </c:pt>
                  <c:pt idx="10">
                    <c:v>0.38540266599023559</c:v>
                  </c:pt>
                  <c:pt idx="11">
                    <c:v>0.6379803052717854</c:v>
                  </c:pt>
                  <c:pt idx="12">
                    <c:v>0.61528166583534527</c:v>
                  </c:pt>
                </c:numCache>
              </c:numRef>
            </c:minus>
            <c:spPr>
              <a:noFill/>
              <a:ln w="9525" cap="flat" cmpd="sng" algn="ctr">
                <a:solidFill>
                  <a:schemeClr val="tx1">
                    <a:lumMod val="65000"/>
                    <a:lumOff val="35000"/>
                  </a:schemeClr>
                </a:solidFill>
                <a:round/>
              </a:ln>
              <a:effectLst/>
            </c:spPr>
          </c:errBars>
          <c:cat>
            <c:strRef>
              <c:f>('Water Retention Capacity'!$N$7,'Water Retention Capacity'!$N$10,'Water Retention Capacity'!$N$13,'Water Retention Capacity'!$N$16,'Water Retention Capacity'!$N$19,'Water Retention Capacity'!$N$22,'Water Retention Capacity'!$N$25,'Water Retention Capacity'!$N$28,'Water Retention Capacity'!$N$31,'Water Retention Capacity'!$N$34,'Water Retention Capacity'!$N$37,'Water Retention Capacity'!$N$40,'Water Retention Capacity'!$N$43,'Water Retention Capacity'!$N$46,'Water Retention Capacity'!$N$49,'Water Retention Capacity'!$N$52,'Water Retention Capacity'!$N$55,'Water Retention Capacity'!$N$58,'Water Retention Capacity'!$N$61,'Water Retention Capacity'!$N$64,'Water Retention Capacity'!$N$67)</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Retention Capacity'!$O$7,'Water Retention Capacity'!$O$10,'Water Retention Capacity'!$O$13,'Water Retention Capacity'!$O$16,'Water Retention Capacity'!$O$19,'Water Retention Capacity'!$O$22,'Water Retention Capacity'!$O$25,'Water Retention Capacity'!$O$28,'Water Retention Capacity'!$O$31,'Water Retention Capacity'!$K$34,'Water Retention Capacity'!$K$37,'Water Retention Capacity'!$K$40,'Water Retention Capacity'!$K$43,'Water Retention Capacity'!$O$46,'Water Retention Capacity'!$O$49,'Water Retention Capacity'!$O$52,'Water Retention Capacity'!$O$55,'Water Retention Capacity'!$O$58,'Water Retention Capacity'!$O$61,'Water Retention Capacity'!$O$64,'Water Retention Capacity'!$O$67)</c:f>
              <c:numCache>
                <c:formatCode>General</c:formatCode>
                <c:ptCount val="21"/>
                <c:pt idx="9" formatCode="0">
                  <c:v>12.608485093099725</c:v>
                </c:pt>
                <c:pt idx="10" formatCode="0">
                  <c:v>13.773677436898774</c:v>
                </c:pt>
                <c:pt idx="11" formatCode="0">
                  <c:v>12.083973033259431</c:v>
                </c:pt>
                <c:pt idx="12" formatCode="0">
                  <c:v>12.80861347877134</c:v>
                </c:pt>
              </c:numCache>
            </c:numRef>
          </c:val>
          <c:extLst>
            <c:ext xmlns:c16="http://schemas.microsoft.com/office/drawing/2014/chart" uri="{C3380CC4-5D6E-409C-BE32-E72D297353CC}">
              <c16:uniqueId val="{00000002-63C3-49A0-9A63-8504D6CACB77}"/>
            </c:ext>
          </c:extLst>
        </c:ser>
        <c:ser>
          <c:idx val="3"/>
          <c:order val="3"/>
          <c:tx>
            <c:strRef>
              <c:f>'Water Retention Capacity'!$O$45</c:f>
              <c:strCache>
                <c:ptCount val="1"/>
                <c:pt idx="0">
                  <c:v>150 deg C</c:v>
                </c:pt>
              </c:strCache>
            </c:strRef>
          </c:tx>
          <c:spPr>
            <a:pattFill prst="smCheck">
              <a:fgClr>
                <a:schemeClr val="tx1"/>
              </a:fgClr>
              <a:bgClr>
                <a:schemeClr val="bg1"/>
              </a:bgClr>
            </a:pattFill>
            <a:ln>
              <a:solidFill>
                <a:schemeClr val="tx1"/>
              </a:solidFill>
            </a:ln>
            <a:effectLst/>
          </c:spPr>
          <c:invertIfNegative val="0"/>
          <c:errBars>
            <c:errBarType val="both"/>
            <c:errValType val="cust"/>
            <c:noEndCap val="0"/>
            <c:plus>
              <c:numRef>
                <c:f>([2]Sheet1!$O$7,[2]Sheet1!$O$10,[2]Sheet1!$O$13,[2]Sheet1!$O$16,[2]Sheet1!$O$19,[2]Sheet1!$O$22,[2]Sheet1!$O$25,[2]Sheet1!$O$28,[2]Sheet1!$O$31,[2]Sheet1!$O$34,[2]Sheet1!$O$37,[2]Sheet1!$O$40,[2]Sheet1!$O$43,[2]Sheet1!$L$46,[2]Sheet1!$L$49,[2]Sheet1!$L$52,[2]Sheet1!$L$55,[2]Sheet1!$O$58,[2]Sheet1!$O$61,[2]Sheet1!$O$64,[2]Sheet1!$O$67)</c:f>
                <c:numCache>
                  <c:formatCode>General</c:formatCode>
                  <c:ptCount val="21"/>
                  <c:pt idx="13">
                    <c:v>0.595148706793731</c:v>
                  </c:pt>
                  <c:pt idx="14">
                    <c:v>0.49361113176438653</c:v>
                  </c:pt>
                  <c:pt idx="15">
                    <c:v>0.70432606357473193</c:v>
                  </c:pt>
                  <c:pt idx="16">
                    <c:v>0.20172869580946434</c:v>
                  </c:pt>
                </c:numCache>
              </c:numRef>
            </c:plus>
            <c:minus>
              <c:numRef>
                <c:f>([2]Sheet1!$O$7,[2]Sheet1!$O$10,[2]Sheet1!$O$13,[2]Sheet1!$O$16,[2]Sheet1!$O$19,[2]Sheet1!$O$22,[2]Sheet1!$O$25,[2]Sheet1!$O$28,[2]Sheet1!$O$31,[2]Sheet1!$O$34,[2]Sheet1!$O$37,[2]Sheet1!$O$40,[2]Sheet1!$O$43,[2]Sheet1!$L$46,[2]Sheet1!$L$49,[2]Sheet1!$L$52,[2]Sheet1!$L$55,[2]Sheet1!$O$58,[2]Sheet1!$O$61,[2]Sheet1!$O$64,[2]Sheet1!$O$67)</c:f>
                <c:numCache>
                  <c:formatCode>General</c:formatCode>
                  <c:ptCount val="21"/>
                  <c:pt idx="13">
                    <c:v>0.595148706793731</c:v>
                  </c:pt>
                  <c:pt idx="14">
                    <c:v>0.49361113176438653</c:v>
                  </c:pt>
                  <c:pt idx="15">
                    <c:v>0.70432606357473193</c:v>
                  </c:pt>
                  <c:pt idx="16">
                    <c:v>0.20172869580946434</c:v>
                  </c:pt>
                </c:numCache>
              </c:numRef>
            </c:minus>
            <c:spPr>
              <a:noFill/>
              <a:ln w="9525" cap="flat" cmpd="sng" algn="ctr">
                <a:solidFill>
                  <a:schemeClr val="tx1">
                    <a:lumMod val="65000"/>
                    <a:lumOff val="35000"/>
                  </a:schemeClr>
                </a:solidFill>
                <a:round/>
              </a:ln>
              <a:effectLst/>
            </c:spPr>
          </c:errBars>
          <c:cat>
            <c:strRef>
              <c:f>('Water Retention Capacity'!$N$7,'Water Retention Capacity'!$N$10,'Water Retention Capacity'!$N$13,'Water Retention Capacity'!$N$16,'Water Retention Capacity'!$N$19,'Water Retention Capacity'!$N$22,'Water Retention Capacity'!$N$25,'Water Retention Capacity'!$N$28,'Water Retention Capacity'!$N$31,'Water Retention Capacity'!$N$34,'Water Retention Capacity'!$N$37,'Water Retention Capacity'!$N$40,'Water Retention Capacity'!$N$43,'Water Retention Capacity'!$N$46,'Water Retention Capacity'!$N$49,'Water Retention Capacity'!$N$52,'Water Retention Capacity'!$N$55,'Water Retention Capacity'!$N$58,'Water Retention Capacity'!$N$61,'Water Retention Capacity'!$N$64,'Water Retention Capacity'!$N$67)</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Retention Capacity'!$O$7,'Water Retention Capacity'!$O$10,'Water Retention Capacity'!$O$13,'Water Retention Capacity'!$O$16,'Water Retention Capacity'!$O$19,'Water Retention Capacity'!$O$22,'Water Retention Capacity'!$O$25,'Water Retention Capacity'!$O$28,'Water Retention Capacity'!$O$31,'Water Retention Capacity'!$O$34,'Water Retention Capacity'!$O$37,'Water Retention Capacity'!$O$40,'Water Retention Capacity'!$O$43,'Water Retention Capacity'!$K$46,'Water Retention Capacity'!$K$49,'Water Retention Capacity'!$K$52,'Water Retention Capacity'!$K$55,'Water Retention Capacity'!$O$58,'Water Retention Capacity'!$O$61,'Water Retention Capacity'!$O$64,'Water Retention Capacity'!$O$67)</c:f>
              <c:numCache>
                <c:formatCode>General</c:formatCode>
                <c:ptCount val="21"/>
                <c:pt idx="13" formatCode="0">
                  <c:v>12.582340707664832</c:v>
                </c:pt>
                <c:pt idx="14" formatCode="0">
                  <c:v>12.583237279405433</c:v>
                </c:pt>
                <c:pt idx="15" formatCode="0">
                  <c:v>11.025514010544819</c:v>
                </c:pt>
                <c:pt idx="16" formatCode="0">
                  <c:v>13.752072666766514</c:v>
                </c:pt>
              </c:numCache>
            </c:numRef>
          </c:val>
          <c:extLst>
            <c:ext xmlns:c16="http://schemas.microsoft.com/office/drawing/2014/chart" uri="{C3380CC4-5D6E-409C-BE32-E72D297353CC}">
              <c16:uniqueId val="{00000003-63C3-49A0-9A63-8504D6CACB77}"/>
            </c:ext>
          </c:extLst>
        </c:ser>
        <c:ser>
          <c:idx val="4"/>
          <c:order val="4"/>
          <c:tx>
            <c:strRef>
              <c:f>'Water Retention Capacity'!$O$57</c:f>
              <c:strCache>
                <c:ptCount val="1"/>
                <c:pt idx="0">
                  <c:v>170 deg C</c:v>
                </c:pt>
              </c:strCache>
            </c:strRef>
          </c:tx>
          <c:spPr>
            <a:pattFill prst="divot">
              <a:fgClr>
                <a:schemeClr val="tx1"/>
              </a:fgClr>
              <a:bgClr>
                <a:schemeClr val="bg1"/>
              </a:bgClr>
            </a:pattFill>
            <a:ln>
              <a:solidFill>
                <a:schemeClr val="tx1"/>
              </a:solidFill>
            </a:ln>
            <a:effectLst/>
          </c:spPr>
          <c:invertIfNegative val="0"/>
          <c:errBars>
            <c:errBarType val="both"/>
            <c:errValType val="cust"/>
            <c:noEndCap val="0"/>
            <c:plus>
              <c:numRef>
                <c:f>([2]Sheet1!$O$7,[2]Sheet1!$O$10,[2]Sheet1!$O$13,[2]Sheet1!$O$16,[2]Sheet1!$O$19,[2]Sheet1!$O$22,[2]Sheet1!$O$25,[2]Sheet1!$O$28,[2]Sheet1!$O$31,[2]Sheet1!$O$34,[2]Sheet1!$O$37,[2]Sheet1!$O$40,[2]Sheet1!$O$43,[2]Sheet1!$O$46,[2]Sheet1!$O$49,[2]Sheet1!$O$52,[2]Sheet1!$O$55,[2]Sheet1!$L$58,[2]Sheet1!$L$61,[2]Sheet1!$L$64,[2]Sheet1!$L$67,[2]Sheet1!$L$67)</c:f>
                <c:numCache>
                  <c:formatCode>General</c:formatCode>
                  <c:ptCount val="22"/>
                  <c:pt idx="17">
                    <c:v>0.10991683813946296</c:v>
                  </c:pt>
                  <c:pt idx="18">
                    <c:v>0.2199628916703199</c:v>
                  </c:pt>
                  <c:pt idx="19">
                    <c:v>0.11090285127991316</c:v>
                  </c:pt>
                  <c:pt idx="20">
                    <c:v>4.5076723865366507E-2</c:v>
                  </c:pt>
                  <c:pt idx="21">
                    <c:v>4.5076723865366507E-2</c:v>
                  </c:pt>
                </c:numCache>
              </c:numRef>
            </c:plus>
            <c:minus>
              <c:numRef>
                <c:f>([2]Sheet1!$O$7,[2]Sheet1!$O$10,[2]Sheet1!$O$13,[2]Sheet1!$O$16,[2]Sheet1!$O$19,[2]Sheet1!$O$22,[2]Sheet1!$O$25,[2]Sheet1!$O$28,[2]Sheet1!$O$31,[2]Sheet1!$O$34,[2]Sheet1!$O$37,[2]Sheet1!$O$40,[2]Sheet1!$O$43,[2]Sheet1!$O$46,[2]Sheet1!$O$49,[2]Sheet1!$O$52,[2]Sheet1!$O$55,[2]Sheet1!$L$58,[2]Sheet1!$L$61,[2]Sheet1!$L$64,[2]Sheet1!$L$67,[2]Sheet1!$L$67)</c:f>
                <c:numCache>
                  <c:formatCode>General</c:formatCode>
                  <c:ptCount val="22"/>
                  <c:pt idx="17">
                    <c:v>0.10991683813946296</c:v>
                  </c:pt>
                  <c:pt idx="18">
                    <c:v>0.2199628916703199</c:v>
                  </c:pt>
                  <c:pt idx="19">
                    <c:v>0.11090285127991316</c:v>
                  </c:pt>
                  <c:pt idx="20">
                    <c:v>4.5076723865366507E-2</c:v>
                  </c:pt>
                  <c:pt idx="21">
                    <c:v>4.5076723865366507E-2</c:v>
                  </c:pt>
                </c:numCache>
              </c:numRef>
            </c:minus>
            <c:spPr>
              <a:noFill/>
              <a:ln w="9525" cap="flat" cmpd="sng" algn="ctr">
                <a:solidFill>
                  <a:schemeClr val="tx1">
                    <a:lumMod val="65000"/>
                    <a:lumOff val="35000"/>
                  </a:schemeClr>
                </a:solidFill>
                <a:round/>
              </a:ln>
              <a:effectLst/>
            </c:spPr>
          </c:errBars>
          <c:cat>
            <c:strRef>
              <c:f>('Water Retention Capacity'!$N$7,'Water Retention Capacity'!$N$10,'Water Retention Capacity'!$N$13,'Water Retention Capacity'!$N$16,'Water Retention Capacity'!$N$19,'Water Retention Capacity'!$N$22,'Water Retention Capacity'!$N$25,'Water Retention Capacity'!$N$28,'Water Retention Capacity'!$N$31,'Water Retention Capacity'!$N$34,'Water Retention Capacity'!$N$37,'Water Retention Capacity'!$N$40,'Water Retention Capacity'!$N$43,'Water Retention Capacity'!$N$46,'Water Retention Capacity'!$N$49,'Water Retention Capacity'!$N$52,'Water Retention Capacity'!$N$55,'Water Retention Capacity'!$N$58,'Water Retention Capacity'!$N$61,'Water Retention Capacity'!$N$64,'Water Retention Capacity'!$N$67)</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('Water Retention Capacity'!$O$7,'Water Retention Capacity'!$O$10,'Water Retention Capacity'!$O$13,'Water Retention Capacity'!$O$16,'Water Retention Capacity'!$O$19,'Water Retention Capacity'!$O$22,'Water Retention Capacity'!$O$25,'Water Retention Capacity'!$O$28,'Water Retention Capacity'!$O$31,'Water Retention Capacity'!$O$34,'Water Retention Capacity'!$O$37,'Water Retention Capacity'!$O$40,'Water Retention Capacity'!$O$43,'Water Retention Capacity'!$O$46,'Water Retention Capacity'!$O$49,'Water Retention Capacity'!$O$52,'Water Retention Capacity'!$O$55,'Water Retention Capacity'!$K$58,'Water Retention Capacity'!$K$61,'Water Retention Capacity'!$K$64,'Water Retention Capacity'!$K$67)</c:f>
              <c:numCache>
                <c:formatCode>General</c:formatCode>
                <c:ptCount val="21"/>
                <c:pt idx="17" formatCode="0">
                  <c:v>12.13668084520252</c:v>
                </c:pt>
                <c:pt idx="18" formatCode="0">
                  <c:v>14.19993062404088</c:v>
                </c:pt>
                <c:pt idx="19" formatCode="0">
                  <c:v>14.662548732130929</c:v>
                </c:pt>
                <c:pt idx="20" formatCode="0">
                  <c:v>16.926371766806714</c:v>
                </c:pt>
              </c:numCache>
            </c:numRef>
          </c:val>
          <c:extLst>
            <c:ext xmlns:c16="http://schemas.microsoft.com/office/drawing/2014/chart" uri="{C3380CC4-5D6E-409C-BE32-E72D297353CC}">
              <c16:uniqueId val="{00000004-63C3-49A0-9A63-8504D6CACB77}"/>
            </c:ext>
          </c:extLst>
        </c:ser>
        <c:dLbls>
          <c:showLegendKey val="0"/>
          <c:showVal val="0"/>
          <c:showCatName val="0"/>
          <c:showSerName val="0"/>
          <c:showPercent val="0"/>
          <c:showBubbleSize val="0"/>
        </c:dLbls>
        <c:gapWidth val="80"/>
        <c:overlap val="80"/>
        <c:axId val="498533168"/>
        <c:axId val="498538088"/>
      </c:barChart>
      <c:catAx>
        <c:axId val="49853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538088"/>
        <c:crosses val="autoZero"/>
        <c:auto val="1"/>
        <c:lblAlgn val="ctr"/>
        <c:lblOffset val="100"/>
        <c:noMultiLvlLbl val="0"/>
      </c:catAx>
      <c:valAx>
        <c:axId val="498538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Water Retention Capacity </a:t>
                </a:r>
                <a:r>
                  <a:rPr lang="en-US"/>
                  <a:t>(g of water/g</a:t>
                </a:r>
                <a:r>
                  <a:rPr lang="en-US" baseline="0"/>
                  <a:t> of sample)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533168"/>
        <c:crosses val="autoZero"/>
        <c:crossBetween val="between"/>
      </c:valAx>
      <c:spPr>
        <a:noFill/>
        <a:ln>
          <a:noFill/>
        </a:ln>
        <a:effectLst/>
      </c:spPr>
    </c:plotArea>
    <c:legend>
      <c:legendPos val="t"/>
      <c:layout>
        <c:manualLayout>
          <c:xMode val="edge"/>
          <c:yMode val="edge"/>
          <c:x val="0.27168012924071078"/>
          <c:y val="9.9151969191802566E-2"/>
          <c:w val="0.46310164985434982"/>
          <c:h val="4.40316102887939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'Oil Holding Capacity'!$L$8</c:f>
              <c:strCache>
                <c:ptCount val="1"/>
                <c:pt idx="0">
                  <c:v>Commercial</c:v>
                </c:pt>
              </c:strCache>
            </c:strRef>
          </c:tx>
          <c:spPr>
            <a:pattFill prst="dotDmnd">
              <a:fgClr>
                <a:schemeClr val="tx1"/>
              </a:fgClr>
              <a:bgClr>
                <a:schemeClr val="bg1"/>
              </a:bgClr>
            </a:pattFill>
            <a:ln>
              <a:solidFill>
                <a:schemeClr val="tx1"/>
              </a:solidFill>
            </a:ln>
            <a:effectLst/>
          </c:spPr>
          <c:invertIfNegative val="0"/>
          <c:errBars>
            <c:errBarType val="both"/>
            <c:errValType val="cust"/>
            <c:noEndCap val="0"/>
            <c:plus>
              <c:numRef>
                <c:f>('Oil Holding Capacity'!$I$9,'Oil Holding Capacity'!$I$13,'Oil Holding Capacity'!$I$17)</c:f>
                <c:numCache>
                  <c:formatCode>General</c:formatCode>
                  <c:ptCount val="3"/>
                  <c:pt idx="0">
                    <c:v>4.6337429021181771E-2</c:v>
                  </c:pt>
                  <c:pt idx="1">
                    <c:v>0.10059332344908069</c:v>
                  </c:pt>
                  <c:pt idx="2">
                    <c:v>5.5878223005099516E-2</c:v>
                  </c:pt>
                </c:numCache>
              </c:numRef>
            </c:plus>
            <c:minus>
              <c:numRef>
                <c:f>('Oil Holding Capacity'!$I$9,'Oil Holding Capacity'!$I$13,'Oil Holding Capacity'!$I$17)</c:f>
                <c:numCache>
                  <c:formatCode>General</c:formatCode>
                  <c:ptCount val="3"/>
                  <c:pt idx="0">
                    <c:v>4.6337429021181771E-2</c:v>
                  </c:pt>
                  <c:pt idx="1">
                    <c:v>0.10059332344908069</c:v>
                  </c:pt>
                  <c:pt idx="2">
                    <c:v>5.5878223005099516E-2</c:v>
                  </c:pt>
                </c:numCache>
              </c:numRef>
            </c:minus>
            <c:spPr>
              <a:noFill/>
              <a:ln w="9525" cap="flat" cmpd="sng" algn="ctr">
                <a:solidFill>
                  <a:schemeClr val="tx1">
                    <a:lumMod val="65000"/>
                    <a:lumOff val="35000"/>
                  </a:schemeClr>
                </a:solidFill>
                <a:round/>
              </a:ln>
              <a:effectLst/>
            </c:spPr>
          </c:errBars>
          <c:cat>
            <c:strRef>
              <c:f>('Oil Holding Capacity'!$K$9,'Oil Holding Capacity'!$K$13,'Oil Holding Capacity'!$K$17,'Oil Holding Capacity'!$K$21,'Oil Holding Capacity'!$K$25,'Oil Holding Capacity'!$K$29,'Oil Holding Capacity'!$K$33,'Oil Holding Capacity'!$K$37,'Oil Holding Capacity'!$K$41,'Oil Holding Capacity'!$K$45,'Oil Holding Capacity'!$K$49,'Oil Holding Capacity'!$K$53,'Oil Holding Capacity'!$K$57,'Oil Holding Capacity'!$K$61,'Oil Holding Capacity'!$K$65,'Oil Holding Capacity'!$K$69,'Oil Holding Capacity'!$K$73,'Oil Holding Capacity'!$K$77,'Oil Holding Capacity'!$K$81,'Oil Holding Capacity'!$K$85,'Oil Holding Capacity'!$K$89)</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('Oil Holding Capacity'!$H$9,'Oil Holding Capacity'!$H$13,'Oil Holding Capacity'!$H$17)</c:f>
              <c:numCache>
                <c:formatCode>0</c:formatCode>
                <c:ptCount val="3"/>
                <c:pt idx="0">
                  <c:v>1.9672719565682106</c:v>
                </c:pt>
                <c:pt idx="1">
                  <c:v>1.6198056826454954</c:v>
                </c:pt>
                <c:pt idx="2">
                  <c:v>1.664426688671772</c:v>
                </c:pt>
              </c:numCache>
            </c:numRef>
          </c:val>
          <c:extLst>
            <c:ext xmlns:c16="http://schemas.microsoft.com/office/drawing/2014/chart" uri="{C3380CC4-5D6E-409C-BE32-E72D297353CC}">
              <c16:uniqueId val="{00000000-5A52-468B-95AE-EABB454321BE}"/>
            </c:ext>
          </c:extLst>
        </c:ser>
        <c:ser>
          <c:idx val="1"/>
          <c:order val="1"/>
          <c:tx>
            <c:strRef>
              <c:f>'Oil Holding Capacity'!$L$20</c:f>
              <c:strCache>
                <c:ptCount val="1"/>
                <c:pt idx="0">
                  <c:v>Untreated</c:v>
                </c:pt>
              </c:strCache>
            </c:strRef>
          </c:tx>
          <c:spPr>
            <a:pattFill prst="ltUpDiag">
              <a:fgClr>
                <a:schemeClr val="tx1"/>
              </a:fgClr>
              <a:bgClr>
                <a:schemeClr val="bg1"/>
              </a:bgClr>
            </a:pattFill>
            <a:ln>
              <a:solidFill>
                <a:schemeClr val="tx1"/>
              </a:solidFill>
            </a:ln>
            <a:effectLst/>
          </c:spPr>
          <c:invertIfNegative val="0"/>
          <c:errBars>
            <c:errBarType val="both"/>
            <c:errValType val="cust"/>
            <c:noEndCap val="0"/>
            <c:plus>
              <c:numRef>
                <c:f>([3]Sheet1!$L$9,[3]Sheet1!$L$13,[3]Sheet1!$L$17,[3]Sheet1!$I$21,[3]Sheet1!$I$25,[3]Sheet1!$I$29,[3]Sheet1!$I$33,[3]Sheet1!$I$37,[3]Sheet1!$I$41)</c:f>
                <c:numCache>
                  <c:formatCode>General</c:formatCode>
                  <c:ptCount val="9"/>
                  <c:pt idx="3">
                    <c:v>0.10105393938735839</c:v>
                  </c:pt>
                  <c:pt idx="4">
                    <c:v>0.13791588608322541</c:v>
                  </c:pt>
                  <c:pt idx="5">
                    <c:v>1.9291932903963662E-2</c:v>
                  </c:pt>
                  <c:pt idx="6">
                    <c:v>9.6718890665065185E-2</c:v>
                  </c:pt>
                  <c:pt idx="7">
                    <c:v>2.2157074983504072E-2</c:v>
                  </c:pt>
                  <c:pt idx="8">
                    <c:v>7.3972181321336414E-2</c:v>
                  </c:pt>
                </c:numCache>
              </c:numRef>
            </c:plus>
            <c:minus>
              <c:numRef>
                <c:f>([3]Sheet1!$L$9,[3]Sheet1!$L$13,[3]Sheet1!$L$17,[3]Sheet1!$I$21,[3]Sheet1!$I$25,[3]Sheet1!$I$29,[3]Sheet1!$I$33,[3]Sheet1!$I$37,[3]Sheet1!$I$41)</c:f>
                <c:numCache>
                  <c:formatCode>General</c:formatCode>
                  <c:ptCount val="9"/>
                  <c:pt idx="3">
                    <c:v>0.10105393938735839</c:v>
                  </c:pt>
                  <c:pt idx="4">
                    <c:v>0.13791588608322541</c:v>
                  </c:pt>
                  <c:pt idx="5">
                    <c:v>1.9291932903963662E-2</c:v>
                  </c:pt>
                  <c:pt idx="6">
                    <c:v>9.6718890665065185E-2</c:v>
                  </c:pt>
                  <c:pt idx="7">
                    <c:v>2.2157074983504072E-2</c:v>
                  </c:pt>
                  <c:pt idx="8">
                    <c:v>7.3972181321336414E-2</c:v>
                  </c:pt>
                </c:numCache>
              </c:numRef>
            </c:minus>
            <c:spPr>
              <a:noFill/>
              <a:ln w="9525" cap="flat" cmpd="sng" algn="ctr">
                <a:solidFill>
                  <a:schemeClr val="tx1">
                    <a:lumMod val="65000"/>
                    <a:lumOff val="35000"/>
                  </a:schemeClr>
                </a:solidFill>
                <a:round/>
              </a:ln>
              <a:effectLst/>
            </c:spPr>
          </c:errBars>
          <c:cat>
            <c:strRef>
              <c:f>('Oil Holding Capacity'!$K$9,'Oil Holding Capacity'!$K$13,'Oil Holding Capacity'!$K$17,'Oil Holding Capacity'!$K$21,'Oil Holding Capacity'!$K$25,'Oil Holding Capacity'!$K$29,'Oil Holding Capacity'!$K$33,'Oil Holding Capacity'!$K$37,'Oil Holding Capacity'!$K$41,'Oil Holding Capacity'!$K$45,'Oil Holding Capacity'!$K$49,'Oil Holding Capacity'!$K$53,'Oil Holding Capacity'!$K$57,'Oil Holding Capacity'!$K$61,'Oil Holding Capacity'!$K$65,'Oil Holding Capacity'!$K$69,'Oil Holding Capacity'!$K$73,'Oil Holding Capacity'!$K$77,'Oil Holding Capacity'!$K$81,'Oil Holding Capacity'!$K$85,'Oil Holding Capacity'!$K$89)</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('Oil Holding Capacity'!$L$9,'Oil Holding Capacity'!$L$13,'Oil Holding Capacity'!$L$17,'Oil Holding Capacity'!$H$21,'Oil Holding Capacity'!$H$25,'Oil Holding Capacity'!$H$29,'Oil Holding Capacity'!$H$33,'Oil Holding Capacity'!$H$37,'Oil Holding Capacity'!$H$41,'Oil Holding Capacity'!$L$45,'Oil Holding Capacity'!$L$49,'Oil Holding Capacity'!$L$53,'Oil Holding Capacity'!$L$57,'Oil Holding Capacity'!$L$61,'Oil Holding Capacity'!$L$65,'Oil Holding Capacity'!$L$69,'Oil Holding Capacity'!$L$73,'Oil Holding Capacity'!$L$77,'Oil Holding Capacity'!$L$81,'Oil Holding Capacity'!$L$85,'Oil Holding Capacity'!$L$89)</c:f>
              <c:numCache>
                <c:formatCode>General</c:formatCode>
                <c:ptCount val="21"/>
                <c:pt idx="3" formatCode="0">
                  <c:v>2.5820057011217834</c:v>
                </c:pt>
                <c:pt idx="4" formatCode="0">
                  <c:v>2.3391309876246051</c:v>
                </c:pt>
                <c:pt idx="5" formatCode="0">
                  <c:v>2.5443067130405836</c:v>
                </c:pt>
                <c:pt idx="6" formatCode="0">
                  <c:v>2.4481615838243544</c:v>
                </c:pt>
                <c:pt idx="7" formatCode="0">
                  <c:v>2.6094696445996619</c:v>
                </c:pt>
                <c:pt idx="8" formatCode="0">
                  <c:v>2.7123625059469085</c:v>
                </c:pt>
              </c:numCache>
            </c:numRef>
          </c:val>
          <c:extLst>
            <c:ext xmlns:c16="http://schemas.microsoft.com/office/drawing/2014/chart" uri="{C3380CC4-5D6E-409C-BE32-E72D297353CC}">
              <c16:uniqueId val="{00000001-5A52-468B-95AE-EABB454321BE}"/>
            </c:ext>
          </c:extLst>
        </c:ser>
        <c:ser>
          <c:idx val="2"/>
          <c:order val="2"/>
          <c:tx>
            <c:strRef>
              <c:f>'Oil Holding Capacity'!$L$44</c:f>
              <c:strCache>
                <c:ptCount val="1"/>
                <c:pt idx="0">
                  <c:v>130 deg C</c:v>
                </c:pt>
              </c:strCache>
            </c:strRef>
          </c:tx>
          <c:spPr>
            <a:pattFill prst="dashDnDiag">
              <a:fgClr>
                <a:schemeClr val="tx1"/>
              </a:fgClr>
              <a:bgClr>
                <a:schemeClr val="bg1"/>
              </a:bgClr>
            </a:pattFill>
            <a:ln>
              <a:solidFill>
                <a:schemeClr val="tx1"/>
              </a:solidFill>
            </a:ln>
            <a:effectLst/>
          </c:spPr>
          <c:invertIfNegative val="0"/>
          <c:errBars>
            <c:errBarType val="both"/>
            <c:errValType val="cust"/>
            <c:noEndCap val="0"/>
            <c:plus>
              <c:numRef>
                <c:f>([3]Sheet1!$L$9,[3]Sheet1!$L$13,[3]Sheet1!$L$17,[3]Sheet1!$L$21,[3]Sheet1!$L$25,[3]Sheet1!$L$29,[3]Sheet1!$L$33,[3]Sheet1!$L$37,[3]Sheet1!$L$41,[3]Sheet1!$I$45,[3]Sheet1!$I$49,[3]Sheet1!$I$53,[3]Sheet1!$I$57)</c:f>
                <c:numCache>
                  <c:formatCode>General</c:formatCode>
                  <c:ptCount val="13"/>
                  <c:pt idx="9">
                    <c:v>5.8807873890390314E-2</c:v>
                  </c:pt>
                  <c:pt idx="10">
                    <c:v>0.15436857912783841</c:v>
                  </c:pt>
                  <c:pt idx="11">
                    <c:v>9.5084806739844333E-2</c:v>
                  </c:pt>
                  <c:pt idx="12">
                    <c:v>2.6569924229735108E-2</c:v>
                  </c:pt>
                </c:numCache>
              </c:numRef>
            </c:plus>
            <c:minus>
              <c:numRef>
                <c:f>([3]Sheet1!$L$9,[3]Sheet1!$L$13,[3]Sheet1!$L$17,[3]Sheet1!$L$21,[3]Sheet1!$L$25,[3]Sheet1!$L$29,[3]Sheet1!$L$33,[3]Sheet1!$L$37,[3]Sheet1!$L$41,[3]Sheet1!$I$45,[3]Sheet1!$I$49,[3]Sheet1!$I$53,[3]Sheet1!$I$57)</c:f>
                <c:numCache>
                  <c:formatCode>General</c:formatCode>
                  <c:ptCount val="13"/>
                  <c:pt idx="9">
                    <c:v>5.8807873890390314E-2</c:v>
                  </c:pt>
                  <c:pt idx="10">
                    <c:v>0.15436857912783841</c:v>
                  </c:pt>
                  <c:pt idx="11">
                    <c:v>9.5084806739844333E-2</c:v>
                  </c:pt>
                  <c:pt idx="12">
                    <c:v>2.6569924229735108E-2</c:v>
                  </c:pt>
                </c:numCache>
              </c:numRef>
            </c:minus>
            <c:spPr>
              <a:noFill/>
              <a:ln w="9525" cap="flat" cmpd="sng" algn="ctr">
                <a:solidFill>
                  <a:schemeClr val="tx1">
                    <a:lumMod val="65000"/>
                    <a:lumOff val="35000"/>
                  </a:schemeClr>
                </a:solidFill>
                <a:round/>
              </a:ln>
              <a:effectLst/>
            </c:spPr>
          </c:errBars>
          <c:cat>
            <c:strRef>
              <c:f>('Oil Holding Capacity'!$K$9,'Oil Holding Capacity'!$K$13,'Oil Holding Capacity'!$K$17,'Oil Holding Capacity'!$K$21,'Oil Holding Capacity'!$K$25,'Oil Holding Capacity'!$K$29,'Oil Holding Capacity'!$K$33,'Oil Holding Capacity'!$K$37,'Oil Holding Capacity'!$K$41,'Oil Holding Capacity'!$K$45,'Oil Holding Capacity'!$K$49,'Oil Holding Capacity'!$K$53,'Oil Holding Capacity'!$K$57,'Oil Holding Capacity'!$K$61,'Oil Holding Capacity'!$K$65,'Oil Holding Capacity'!$K$69,'Oil Holding Capacity'!$K$73,'Oil Holding Capacity'!$K$77,'Oil Holding Capacity'!$K$81,'Oil Holding Capacity'!$K$85,'Oil Holding Capacity'!$K$89)</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('Oil Holding Capacity'!$L$9,'Oil Holding Capacity'!$L$13,'Oil Holding Capacity'!$L$17,'Oil Holding Capacity'!$L$21,'Oil Holding Capacity'!$L$25,'Oil Holding Capacity'!$L$29,'Oil Holding Capacity'!$L$33,'Oil Holding Capacity'!$L$37,'Oil Holding Capacity'!$L$41,'Oil Holding Capacity'!$H$45,'Oil Holding Capacity'!$H$49,'Oil Holding Capacity'!$H$53,'Oil Holding Capacity'!$H$57,'Oil Holding Capacity'!$L$61,'Oil Holding Capacity'!$L$65,'Oil Holding Capacity'!$L$69,'Oil Holding Capacity'!$L$73,'Oil Holding Capacity'!$L$77,'Oil Holding Capacity'!$L$81,'Oil Holding Capacity'!$L$85,'Oil Holding Capacity'!$L$89)</c:f>
              <c:numCache>
                <c:formatCode>General</c:formatCode>
                <c:ptCount val="21"/>
                <c:pt idx="9" formatCode="0">
                  <c:v>2.2679328768334277</c:v>
                </c:pt>
                <c:pt idx="10" formatCode="0">
                  <c:v>2.4100914031537521</c:v>
                </c:pt>
                <c:pt idx="11" formatCode="0">
                  <c:v>1.9635122134671887</c:v>
                </c:pt>
                <c:pt idx="12" formatCode="0">
                  <c:v>2.0740327851374154</c:v>
                </c:pt>
              </c:numCache>
            </c:numRef>
          </c:val>
          <c:extLst>
            <c:ext xmlns:c16="http://schemas.microsoft.com/office/drawing/2014/chart" uri="{C3380CC4-5D6E-409C-BE32-E72D297353CC}">
              <c16:uniqueId val="{00000002-5A52-468B-95AE-EABB454321BE}"/>
            </c:ext>
          </c:extLst>
        </c:ser>
        <c:ser>
          <c:idx val="3"/>
          <c:order val="3"/>
          <c:tx>
            <c:strRef>
              <c:f>'Oil Holding Capacity'!$L$60</c:f>
              <c:strCache>
                <c:ptCount val="1"/>
                <c:pt idx="0">
                  <c:v>150 deg C</c:v>
                </c:pt>
              </c:strCache>
            </c:strRef>
          </c:tx>
          <c:spPr>
            <a:pattFill prst="smCheck">
              <a:fgClr>
                <a:schemeClr val="tx1"/>
              </a:fgClr>
              <a:bgClr>
                <a:schemeClr val="bg1"/>
              </a:bgClr>
            </a:pattFill>
            <a:ln>
              <a:solidFill>
                <a:schemeClr val="tx1"/>
              </a:solidFill>
            </a:ln>
            <a:effectLst/>
          </c:spPr>
          <c:invertIfNegative val="0"/>
          <c:errBars>
            <c:errBarType val="both"/>
            <c:errValType val="cust"/>
            <c:noEndCap val="0"/>
            <c:plus>
              <c:numRef>
                <c:f>([3]Sheet1!$L$9,[3]Sheet1!$L$13,[3]Sheet1!$L$17,[3]Sheet1!$L$21,[3]Sheet1!$L$25,[3]Sheet1!$L$29,[3]Sheet1!$L$33,[3]Sheet1!$L$37,[3]Sheet1!$L$41,[3]Sheet1!$L$45,[3]Sheet1!$L$49,[3]Sheet1!$L$53,[3]Sheet1!$L$57,[3]Sheet1!$I$61,[3]Sheet1!$I$65,[3]Sheet1!$I$69,[3]Sheet1!$I$73)</c:f>
                <c:numCache>
                  <c:formatCode>General</c:formatCode>
                  <c:ptCount val="17"/>
                  <c:pt idx="13">
                    <c:v>0.14046716474636489</c:v>
                  </c:pt>
                  <c:pt idx="14">
                    <c:v>0.11791271357578091</c:v>
                  </c:pt>
                  <c:pt idx="15">
                    <c:v>5.730855181515114E-2</c:v>
                  </c:pt>
                  <c:pt idx="16">
                    <c:v>0.12649163110829706</c:v>
                  </c:pt>
                </c:numCache>
              </c:numRef>
            </c:plus>
            <c:minus>
              <c:numRef>
                <c:f>([3]Sheet1!$L$9,[3]Sheet1!$L$13,[3]Sheet1!$L$17,[3]Sheet1!$L$21,[3]Sheet1!$L$25,[3]Sheet1!$L$29,[3]Sheet1!$L$33,[3]Sheet1!$L$37,[3]Sheet1!$L$41,[3]Sheet1!$L$45,[3]Sheet1!$L$49,[3]Sheet1!$L$53,[3]Sheet1!$L$57,[3]Sheet1!$I$61,[3]Sheet1!$I$65,[3]Sheet1!$I$69,[3]Sheet1!$I$73)</c:f>
                <c:numCache>
                  <c:formatCode>General</c:formatCode>
                  <c:ptCount val="17"/>
                  <c:pt idx="13">
                    <c:v>0.14046716474636489</c:v>
                  </c:pt>
                  <c:pt idx="14">
                    <c:v>0.11791271357578091</c:v>
                  </c:pt>
                  <c:pt idx="15">
                    <c:v>5.730855181515114E-2</c:v>
                  </c:pt>
                  <c:pt idx="16">
                    <c:v>0.12649163110829706</c:v>
                  </c:pt>
                </c:numCache>
              </c:numRef>
            </c:minus>
            <c:spPr>
              <a:noFill/>
              <a:ln w="9525" cap="flat" cmpd="sng" algn="ctr">
                <a:solidFill>
                  <a:schemeClr val="tx1">
                    <a:lumMod val="65000"/>
                    <a:lumOff val="35000"/>
                  </a:schemeClr>
                </a:solidFill>
                <a:round/>
              </a:ln>
              <a:effectLst/>
            </c:spPr>
          </c:errBars>
          <c:cat>
            <c:strRef>
              <c:f>('Oil Holding Capacity'!$K$9,'Oil Holding Capacity'!$K$13,'Oil Holding Capacity'!$K$17,'Oil Holding Capacity'!$K$21,'Oil Holding Capacity'!$K$25,'Oil Holding Capacity'!$K$29,'Oil Holding Capacity'!$K$33,'Oil Holding Capacity'!$K$37,'Oil Holding Capacity'!$K$41,'Oil Holding Capacity'!$K$45,'Oil Holding Capacity'!$K$49,'Oil Holding Capacity'!$K$53,'Oil Holding Capacity'!$K$57,'Oil Holding Capacity'!$K$61,'Oil Holding Capacity'!$K$65,'Oil Holding Capacity'!$K$69,'Oil Holding Capacity'!$K$73,'Oil Holding Capacity'!$K$77,'Oil Holding Capacity'!$K$81,'Oil Holding Capacity'!$K$85,'Oil Holding Capacity'!$K$89)</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('Oil Holding Capacity'!$L$9,'Oil Holding Capacity'!$L$13,'Oil Holding Capacity'!$L$17,'Oil Holding Capacity'!$L$21,'Oil Holding Capacity'!$L$25,'Oil Holding Capacity'!$L$29,'Oil Holding Capacity'!$L$33,'Oil Holding Capacity'!$L$37,'Oil Holding Capacity'!$L$41,'Oil Holding Capacity'!$L$45,'Oil Holding Capacity'!$L$49,'Oil Holding Capacity'!$L$53,'Oil Holding Capacity'!$L$57,'Oil Holding Capacity'!$H$61,'Oil Holding Capacity'!$H$65,'Oil Holding Capacity'!$H$69,'Oil Holding Capacity'!$H$73,'Oil Holding Capacity'!$L$77,'Oil Holding Capacity'!$L$81,'Oil Holding Capacity'!$L$85,'Oil Holding Capacity'!$L$89)</c:f>
              <c:numCache>
                <c:formatCode>General</c:formatCode>
                <c:ptCount val="21"/>
                <c:pt idx="13" formatCode="0">
                  <c:v>2.1652674425731759</c:v>
                </c:pt>
                <c:pt idx="14" formatCode="0">
                  <c:v>2.1430840251468726</c:v>
                </c:pt>
                <c:pt idx="15" formatCode="0">
                  <c:v>2.1142232387532349</c:v>
                </c:pt>
                <c:pt idx="16" formatCode="0">
                  <c:v>2.0249358619562625</c:v>
                </c:pt>
              </c:numCache>
            </c:numRef>
          </c:val>
          <c:extLst>
            <c:ext xmlns:c16="http://schemas.microsoft.com/office/drawing/2014/chart" uri="{C3380CC4-5D6E-409C-BE32-E72D297353CC}">
              <c16:uniqueId val="{00000003-5A52-468B-95AE-EABB454321BE}"/>
            </c:ext>
          </c:extLst>
        </c:ser>
        <c:ser>
          <c:idx val="4"/>
          <c:order val="4"/>
          <c:tx>
            <c:strRef>
              <c:f>'Oil Holding Capacity'!$L$76</c:f>
              <c:strCache>
                <c:ptCount val="1"/>
                <c:pt idx="0">
                  <c:v>170 deg C</c:v>
                </c:pt>
              </c:strCache>
            </c:strRef>
          </c:tx>
          <c:spPr>
            <a:pattFill prst="divot">
              <a:fgClr>
                <a:schemeClr val="tx1"/>
              </a:fgClr>
              <a:bgClr>
                <a:schemeClr val="bg1"/>
              </a:bgClr>
            </a:pattFill>
            <a:ln>
              <a:solidFill>
                <a:schemeClr val="tx1"/>
              </a:solidFill>
            </a:ln>
            <a:effectLst/>
          </c:spPr>
          <c:invertIfNegative val="0"/>
          <c:errBars>
            <c:errBarType val="both"/>
            <c:errValType val="cust"/>
            <c:noEndCap val="0"/>
            <c:plus>
              <c:numRef>
                <c:f>([3]Sheet1!$L$9,[3]Sheet1!$L$13,[3]Sheet1!$L$17,[3]Sheet1!$L$21,[3]Sheet1!$L$25,[3]Sheet1!$L$29,[3]Sheet1!$L$33,[3]Sheet1!$L$37,[3]Sheet1!$L$41,[3]Sheet1!$L$45,[3]Sheet1!$L$49,[3]Sheet1!$L$53,[3]Sheet1!$L$57,[3]Sheet1!$L$61,[3]Sheet1!$L$65,[3]Sheet1!$L$69,[3]Sheet1!$L$73,[3]Sheet1!$I$77,[3]Sheet1!$I$81,[3]Sheet1!$I$85,[3]Sheet1!$I$89)</c:f>
                <c:numCache>
                  <c:formatCode>General</c:formatCode>
                  <c:ptCount val="21"/>
                  <c:pt idx="17">
                    <c:v>7.9063322988233931E-2</c:v>
                  </c:pt>
                  <c:pt idx="18">
                    <c:v>5.764173066240328E-2</c:v>
                  </c:pt>
                  <c:pt idx="19">
                    <c:v>6.8222161038619972E-2</c:v>
                  </c:pt>
                  <c:pt idx="20">
                    <c:v>8.2493059526590737E-2</c:v>
                  </c:pt>
                </c:numCache>
              </c:numRef>
            </c:plus>
            <c:minus>
              <c:numRef>
                <c:f>([3]Sheet1!$L$9,[3]Sheet1!$L$13,[3]Sheet1!$L$17,[3]Sheet1!$L$21,[3]Sheet1!$L$25,[3]Sheet1!$L$29,[3]Sheet1!$L$33,[3]Sheet1!$L$37,[3]Sheet1!$L$41,[3]Sheet1!$L$45,[3]Sheet1!$L$49,[3]Sheet1!$L$53,[3]Sheet1!$L$57,[3]Sheet1!$L$61,[3]Sheet1!$L$65,[3]Sheet1!$L$69,[3]Sheet1!$L$73,[3]Sheet1!$I$77,[3]Sheet1!$I$81,[3]Sheet1!$I$85,[3]Sheet1!$I$89)</c:f>
                <c:numCache>
                  <c:formatCode>General</c:formatCode>
                  <c:ptCount val="21"/>
                  <c:pt idx="17">
                    <c:v>7.9063322988233931E-2</c:v>
                  </c:pt>
                  <c:pt idx="18">
                    <c:v>5.764173066240328E-2</c:v>
                  </c:pt>
                  <c:pt idx="19">
                    <c:v>6.8222161038619972E-2</c:v>
                  </c:pt>
                  <c:pt idx="20">
                    <c:v>8.2493059526590737E-2</c:v>
                  </c:pt>
                </c:numCache>
              </c:numRef>
            </c:minus>
            <c:spPr>
              <a:noFill/>
              <a:ln w="9525" cap="flat" cmpd="sng" algn="ctr">
                <a:solidFill>
                  <a:schemeClr val="tx1">
                    <a:lumMod val="65000"/>
                    <a:lumOff val="35000"/>
                  </a:schemeClr>
                </a:solidFill>
                <a:round/>
              </a:ln>
              <a:effectLst/>
            </c:spPr>
          </c:errBars>
          <c:cat>
            <c:strRef>
              <c:f>('Oil Holding Capacity'!$K$9,'Oil Holding Capacity'!$K$13,'Oil Holding Capacity'!$K$17,'Oil Holding Capacity'!$K$21,'Oil Holding Capacity'!$K$25,'Oil Holding Capacity'!$K$29,'Oil Holding Capacity'!$K$33,'Oil Holding Capacity'!$K$37,'Oil Holding Capacity'!$K$41,'Oil Holding Capacity'!$K$45,'Oil Holding Capacity'!$K$49,'Oil Holding Capacity'!$K$53,'Oil Holding Capacity'!$K$57,'Oil Holding Capacity'!$K$61,'Oil Holding Capacity'!$K$65,'Oil Holding Capacity'!$K$69,'Oil Holding Capacity'!$K$73,'Oil Holding Capacity'!$K$77,'Oil Holding Capacity'!$K$81,'Oil Holding Capacity'!$K$85,'Oil Holding Capacity'!$K$89)</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('Oil Holding Capacity'!$L$9,'Oil Holding Capacity'!$L$13,'Oil Holding Capacity'!$L$17,'Oil Holding Capacity'!$L$21,'Oil Holding Capacity'!$L$25,'Oil Holding Capacity'!$L$29,'Oil Holding Capacity'!$L$33,'Oil Holding Capacity'!$L$37,'Oil Holding Capacity'!$L$41,'Oil Holding Capacity'!$L$45,'Oil Holding Capacity'!$L$49,'Oil Holding Capacity'!$L$53,'Oil Holding Capacity'!$L$57,'Oil Holding Capacity'!$L$61,'Oil Holding Capacity'!$L$65,'Oil Holding Capacity'!$L$69,'Oil Holding Capacity'!$L$73,'Oil Holding Capacity'!$H$77,'Oil Holding Capacity'!$H$81,'Oil Holding Capacity'!$H$85,'Oil Holding Capacity'!$H$89)</c:f>
              <c:numCache>
                <c:formatCode>General</c:formatCode>
                <c:ptCount val="21"/>
                <c:pt idx="17" formatCode="0">
                  <c:v>1.6962126795110135</c:v>
                </c:pt>
                <c:pt idx="18" formatCode="0">
                  <c:v>2.3910036840118756</c:v>
                </c:pt>
                <c:pt idx="19" formatCode="0">
                  <c:v>2.514875004082489</c:v>
                </c:pt>
                <c:pt idx="20" formatCode="0">
                  <c:v>2.3049339635847987</c:v>
                </c:pt>
              </c:numCache>
            </c:numRef>
          </c:val>
          <c:extLst>
            <c:ext xmlns:c16="http://schemas.microsoft.com/office/drawing/2014/chart" uri="{C3380CC4-5D6E-409C-BE32-E72D297353CC}">
              <c16:uniqueId val="{00000004-5A52-468B-95AE-EABB454321BE}"/>
            </c:ext>
          </c:extLst>
        </c:ser>
        <c:dLbls>
          <c:showLegendKey val="0"/>
          <c:showVal val="0"/>
          <c:showCatName val="0"/>
          <c:showSerName val="0"/>
          <c:showPercent val="0"/>
          <c:showBubbleSize val="0"/>
        </c:dLbls>
        <c:gapWidth val="80"/>
        <c:overlap val="80"/>
        <c:axId val="403235704"/>
        <c:axId val="403236032"/>
      </c:barChart>
      <c:catAx>
        <c:axId val="40323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236032"/>
        <c:crosses val="autoZero"/>
        <c:auto val="1"/>
        <c:lblAlgn val="ctr"/>
        <c:lblOffset val="100"/>
        <c:noMultiLvlLbl val="0"/>
      </c:catAx>
      <c:valAx>
        <c:axId val="403236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Oil Retenction Capacity </a:t>
                </a:r>
                <a:r>
                  <a:rPr lang="en-US"/>
                  <a:t>(g of oil/g of sample)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235704"/>
        <c:crosses val="autoZero"/>
        <c:crossBetween val="between"/>
        <c:majorUnit val="1"/>
      </c:valAx>
      <c:spPr>
        <a:noFill/>
        <a:ln>
          <a:noFill/>
        </a:ln>
        <a:effectLst/>
      </c:spPr>
    </c:plotArea>
    <c:legend>
      <c:legendPos val="t"/>
      <c:layout>
        <c:manualLayout>
          <c:xMode val="edge"/>
          <c:yMode val="edge"/>
          <c:x val="0.28758106447558424"/>
          <c:y val="7.5920240814438864E-2"/>
          <c:w val="0.41899134264949245"/>
          <c:h val="3.88231221424615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'Soluble Sugar'!$AG$4</c:f>
              <c:strCache>
                <c:ptCount val="1"/>
                <c:pt idx="0">
                  <c:v>Commercial</c:v>
                </c:pt>
              </c:strCache>
            </c:strRef>
          </c:tx>
          <c:spPr>
            <a:pattFill prst="dotDmnd">
              <a:fgClr>
                <a:schemeClr val="tx1"/>
              </a:fgClr>
              <a:bgClr>
                <a:schemeClr val="bg1"/>
              </a:bgClr>
            </a:pattFill>
            <a:ln>
              <a:solidFill>
                <a:schemeClr val="tx1"/>
              </a:solidFill>
            </a:ln>
            <a:effectLst/>
          </c:spPr>
          <c:invertIfNegative val="0"/>
          <c:errBars>
            <c:errBarType val="both"/>
            <c:errValType val="cust"/>
            <c:noEndCap val="0"/>
            <c:plus>
              <c:numRef>
                <c:f>('Soluble Sugar'!$AI$4:$AI$6,'Soluble Sugar'!$AK$7:$AK$24)</c:f>
                <c:numCache>
                  <c:formatCode>General</c:formatCode>
                  <c:ptCount val="21"/>
                  <c:pt idx="0">
                    <c:v>6.421184921217341E-4</c:v>
                  </c:pt>
                  <c:pt idx="1">
                    <c:v>0.13563016487167279</c:v>
                  </c:pt>
                  <c:pt idx="2">
                    <c:v>0.12573183335820873</c:v>
                  </c:pt>
                </c:numCache>
              </c:numRef>
            </c:plus>
            <c:minus>
              <c:numRef>
                <c:f>('Soluble Sugar'!$AI$4:$AI$6,'Soluble Sugar'!$AK$7:$AK$24)</c:f>
                <c:numCache>
                  <c:formatCode>General</c:formatCode>
                  <c:ptCount val="21"/>
                  <c:pt idx="0">
                    <c:v>6.421184921217341E-4</c:v>
                  </c:pt>
                  <c:pt idx="1">
                    <c:v>0.13563016487167279</c:v>
                  </c:pt>
                  <c:pt idx="2">
                    <c:v>0.12573183335820873</c:v>
                  </c:pt>
                </c:numCache>
              </c:numRef>
            </c:minus>
            <c:spPr>
              <a:noFill/>
              <a:ln w="9525" cap="flat" cmpd="sng" algn="ctr">
                <a:solidFill>
                  <a:schemeClr val="tx1">
                    <a:lumMod val="65000"/>
                    <a:lumOff val="35000"/>
                  </a:schemeClr>
                </a:solidFill>
                <a:round/>
              </a:ln>
              <a:effectLst/>
            </c:spPr>
          </c:errBars>
          <c:cat>
            <c:strRef>
              <c:f>'Soluble Sugar'!$AF$4:$AF$24</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('Soluble Sugar'!$AH$4:$AH$6,'Soluble Sugar'!$AK$7:$AK$24)</c:f>
              <c:numCache>
                <c:formatCode>0.0000</c:formatCode>
                <c:ptCount val="21"/>
                <c:pt idx="0">
                  <c:v>4.3274316770173869E-2</c:v>
                </c:pt>
                <c:pt idx="1">
                  <c:v>4.1242316123924887</c:v>
                </c:pt>
                <c:pt idx="2">
                  <c:v>2.2816773923554137</c:v>
                </c:pt>
              </c:numCache>
            </c:numRef>
          </c:val>
          <c:extLst>
            <c:ext xmlns:c16="http://schemas.microsoft.com/office/drawing/2014/chart" uri="{C3380CC4-5D6E-409C-BE32-E72D297353CC}">
              <c16:uniqueId val="{00000000-E683-4194-BDD5-4B3FF4CC1FA4}"/>
            </c:ext>
          </c:extLst>
        </c:ser>
        <c:ser>
          <c:idx val="1"/>
          <c:order val="1"/>
          <c:tx>
            <c:strRef>
              <c:f>'Soluble Sugar'!$AG$7</c:f>
              <c:strCache>
                <c:ptCount val="1"/>
                <c:pt idx="0">
                  <c:v>Untreated</c:v>
                </c:pt>
              </c:strCache>
            </c:strRef>
          </c:tx>
          <c:spPr>
            <a:pattFill prst="ltDnDiag">
              <a:fgClr>
                <a:schemeClr val="tx1"/>
              </a:fgClr>
              <a:bgClr>
                <a:schemeClr val="bg1"/>
              </a:bgClr>
            </a:pattFill>
            <a:ln>
              <a:solidFill>
                <a:schemeClr val="tx1"/>
              </a:solidFill>
            </a:ln>
            <a:effectLst/>
          </c:spPr>
          <c:invertIfNegative val="0"/>
          <c:errBars>
            <c:errBarType val="both"/>
            <c:errValType val="cust"/>
            <c:noEndCap val="0"/>
            <c:plus>
              <c:numRef>
                <c:f>('Soluble Sugar'!$AK$4:$AK$6,'Soluble Sugar'!$AI$7:$AI$12,'Soluble Sugar'!$AK$13:$AK$24)</c:f>
                <c:numCache>
                  <c:formatCode>General</c:formatCode>
                  <c:ptCount val="21"/>
                  <c:pt idx="3">
                    <c:v>0.41735672591164641</c:v>
                  </c:pt>
                  <c:pt idx="4">
                    <c:v>0.83547821689272017</c:v>
                  </c:pt>
                  <c:pt idx="5">
                    <c:v>0.78232113425503214</c:v>
                  </c:pt>
                  <c:pt idx="6">
                    <c:v>0.49220750931423957</c:v>
                  </c:pt>
                  <c:pt idx="7">
                    <c:v>0.56225745866433396</c:v>
                  </c:pt>
                  <c:pt idx="8">
                    <c:v>0.2705252796663366</c:v>
                  </c:pt>
                </c:numCache>
              </c:numRef>
            </c:plus>
            <c:minus>
              <c:numRef>
                <c:f>('Soluble Sugar'!$AK$4:$AK$6,'Soluble Sugar'!$AI$7:$AI$12,'Soluble Sugar'!$AK$13:$AK$24)</c:f>
                <c:numCache>
                  <c:formatCode>General</c:formatCode>
                  <c:ptCount val="21"/>
                  <c:pt idx="3">
                    <c:v>0.41735672591164641</c:v>
                  </c:pt>
                  <c:pt idx="4">
                    <c:v>0.83547821689272017</c:v>
                  </c:pt>
                  <c:pt idx="5">
                    <c:v>0.78232113425503214</c:v>
                  </c:pt>
                  <c:pt idx="6">
                    <c:v>0.49220750931423957</c:v>
                  </c:pt>
                  <c:pt idx="7">
                    <c:v>0.56225745866433396</c:v>
                  </c:pt>
                  <c:pt idx="8">
                    <c:v>0.2705252796663366</c:v>
                  </c:pt>
                </c:numCache>
              </c:numRef>
            </c:minus>
            <c:spPr>
              <a:noFill/>
              <a:ln w="9525" cap="flat" cmpd="sng" algn="ctr">
                <a:solidFill>
                  <a:schemeClr val="tx1">
                    <a:lumMod val="65000"/>
                    <a:lumOff val="35000"/>
                  </a:schemeClr>
                </a:solidFill>
                <a:round/>
              </a:ln>
              <a:effectLst/>
            </c:spPr>
          </c:errBars>
          <c:cat>
            <c:strRef>
              <c:f>'Soluble Sugar'!$AF$4:$AF$24</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('Soluble Sugar'!$AK$4:$AK$6,'Soluble Sugar'!$AH$7:$AH$12,'Soluble Sugar'!$AK$13:$AK$24)</c:f>
              <c:numCache>
                <c:formatCode>General</c:formatCode>
                <c:ptCount val="21"/>
                <c:pt idx="3" formatCode="0.0000">
                  <c:v>19.585237237237237</c:v>
                </c:pt>
                <c:pt idx="4" formatCode="0.0000">
                  <c:v>18.924381679389313</c:v>
                </c:pt>
                <c:pt idx="5" formatCode="0.0000">
                  <c:v>20.167819563152896</c:v>
                </c:pt>
                <c:pt idx="6" formatCode="0.0000">
                  <c:v>22.325245142002984</c:v>
                </c:pt>
                <c:pt idx="7" formatCode="0.0000">
                  <c:v>15.652241198501875</c:v>
                </c:pt>
                <c:pt idx="8" formatCode="0.0000">
                  <c:v>21.119212982309516</c:v>
                </c:pt>
              </c:numCache>
            </c:numRef>
          </c:val>
          <c:extLst>
            <c:ext xmlns:c16="http://schemas.microsoft.com/office/drawing/2014/chart" uri="{C3380CC4-5D6E-409C-BE32-E72D297353CC}">
              <c16:uniqueId val="{00000001-E683-4194-BDD5-4B3FF4CC1FA4}"/>
            </c:ext>
          </c:extLst>
        </c:ser>
        <c:ser>
          <c:idx val="2"/>
          <c:order val="2"/>
          <c:tx>
            <c:strRef>
              <c:f>'Soluble Sugar'!$AG$13</c:f>
              <c:strCache>
                <c:ptCount val="1"/>
                <c:pt idx="0">
                  <c:v>130 deg C</c:v>
                </c:pt>
              </c:strCache>
            </c:strRef>
          </c:tx>
          <c:spPr>
            <a:pattFill prst="dashDnDiag">
              <a:fgClr>
                <a:schemeClr val="tx1"/>
              </a:fgClr>
              <a:bgClr>
                <a:schemeClr val="bg1"/>
              </a:bgClr>
            </a:pattFill>
            <a:ln>
              <a:solidFill>
                <a:schemeClr val="tx1"/>
              </a:solidFill>
            </a:ln>
            <a:effectLst/>
          </c:spPr>
          <c:invertIfNegative val="0"/>
          <c:errBars>
            <c:errBarType val="both"/>
            <c:errValType val="cust"/>
            <c:noEndCap val="0"/>
            <c:plus>
              <c:numRef>
                <c:f>('Soluble Sugar'!$AK$4:$AK$12,'Soluble Sugar'!$AI$13:$AI$16,'Soluble Sugar'!$AK$17:$AK$24)</c:f>
                <c:numCache>
                  <c:formatCode>General</c:formatCode>
                  <c:ptCount val="21"/>
                  <c:pt idx="9">
                    <c:v>0.37928449839386963</c:v>
                  </c:pt>
                  <c:pt idx="10">
                    <c:v>5.2701402418705703E-2</c:v>
                  </c:pt>
                  <c:pt idx="11">
                    <c:v>0.17440147901391237</c:v>
                  </c:pt>
                  <c:pt idx="12">
                    <c:v>0.1262477377222089</c:v>
                  </c:pt>
                </c:numCache>
              </c:numRef>
            </c:plus>
            <c:minus>
              <c:numRef>
                <c:f>('Soluble Sugar'!$AK$4:$AK$12,'Soluble Sugar'!$AI$13:$AI$16,'Soluble Sugar'!$AK$17:$AK$24)</c:f>
                <c:numCache>
                  <c:formatCode>General</c:formatCode>
                  <c:ptCount val="21"/>
                  <c:pt idx="9">
                    <c:v>0.37928449839386963</c:v>
                  </c:pt>
                  <c:pt idx="10">
                    <c:v>5.2701402418705703E-2</c:v>
                  </c:pt>
                  <c:pt idx="11">
                    <c:v>0.17440147901391237</c:v>
                  </c:pt>
                  <c:pt idx="12">
                    <c:v>0.1262477377222089</c:v>
                  </c:pt>
                </c:numCache>
              </c:numRef>
            </c:minus>
            <c:spPr>
              <a:noFill/>
              <a:ln w="9525" cap="flat" cmpd="sng" algn="ctr">
                <a:solidFill>
                  <a:schemeClr val="tx1">
                    <a:lumMod val="65000"/>
                    <a:lumOff val="35000"/>
                  </a:schemeClr>
                </a:solidFill>
                <a:round/>
              </a:ln>
              <a:effectLst/>
            </c:spPr>
          </c:errBars>
          <c:cat>
            <c:strRef>
              <c:f>'Soluble Sugar'!$AF$4:$AF$24</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('Soluble Sugar'!$AK$4:$AK$12,'Soluble Sugar'!$AH$13:$AH$16,'Soluble Sugar'!$AK$17:$AK$24)</c:f>
              <c:numCache>
                <c:formatCode>General</c:formatCode>
                <c:ptCount val="21"/>
                <c:pt idx="9" formatCode="0.0000">
                  <c:v>7.2723127877697848</c:v>
                </c:pt>
                <c:pt idx="10" formatCode="0.0000">
                  <c:v>4.8308416906204013</c:v>
                </c:pt>
                <c:pt idx="11" formatCode="0.0000">
                  <c:v>7.5756766517189833</c:v>
                </c:pt>
                <c:pt idx="12" formatCode="0.0000">
                  <c:v>5.0901580111935445</c:v>
                </c:pt>
              </c:numCache>
            </c:numRef>
          </c:val>
          <c:extLst>
            <c:ext xmlns:c16="http://schemas.microsoft.com/office/drawing/2014/chart" uri="{C3380CC4-5D6E-409C-BE32-E72D297353CC}">
              <c16:uniqueId val="{00000002-E683-4194-BDD5-4B3FF4CC1FA4}"/>
            </c:ext>
          </c:extLst>
        </c:ser>
        <c:ser>
          <c:idx val="3"/>
          <c:order val="3"/>
          <c:tx>
            <c:strRef>
              <c:f>'Soluble Sugar'!$AG$17</c:f>
              <c:strCache>
                <c:ptCount val="1"/>
                <c:pt idx="0">
                  <c:v>150 deg C</c:v>
                </c:pt>
              </c:strCache>
            </c:strRef>
          </c:tx>
          <c:spPr>
            <a:pattFill prst="pct30">
              <a:fgClr>
                <a:schemeClr val="tx1"/>
              </a:fgClr>
              <a:bgClr>
                <a:schemeClr val="bg1"/>
              </a:bgClr>
            </a:pattFill>
            <a:ln>
              <a:solidFill>
                <a:schemeClr val="tx1"/>
              </a:solidFill>
            </a:ln>
            <a:effectLst/>
          </c:spPr>
          <c:invertIfNegative val="0"/>
          <c:errBars>
            <c:errBarType val="both"/>
            <c:errValType val="cust"/>
            <c:noEndCap val="0"/>
            <c:plus>
              <c:numRef>
                <c:f>('Soluble Sugar'!$AK$4:$AK$16,'Soluble Sugar'!$AI$17:$AI$20,'Soluble Sugar'!$AK$21:$AK$24)</c:f>
                <c:numCache>
                  <c:formatCode>General</c:formatCode>
                  <c:ptCount val="21"/>
                  <c:pt idx="13">
                    <c:v>9.7877107934602886E-2</c:v>
                  </c:pt>
                  <c:pt idx="14">
                    <c:v>0.16570334162540223</c:v>
                  </c:pt>
                  <c:pt idx="15">
                    <c:v>3.9725686342208071E-2</c:v>
                  </c:pt>
                  <c:pt idx="16">
                    <c:v>0.19418519493076353</c:v>
                  </c:pt>
                </c:numCache>
              </c:numRef>
            </c:plus>
            <c:minus>
              <c:numRef>
                <c:f>('Soluble Sugar'!$AK$4:$AK$16,'Soluble Sugar'!$AI$17:$AI$20,'Soluble Sugar'!$AK$21:$AK$24)</c:f>
                <c:numCache>
                  <c:formatCode>General</c:formatCode>
                  <c:ptCount val="21"/>
                  <c:pt idx="13">
                    <c:v>9.7877107934602886E-2</c:v>
                  </c:pt>
                  <c:pt idx="14">
                    <c:v>0.16570334162540223</c:v>
                  </c:pt>
                  <c:pt idx="15">
                    <c:v>3.9725686342208071E-2</c:v>
                  </c:pt>
                  <c:pt idx="16">
                    <c:v>0.19418519493076353</c:v>
                  </c:pt>
                </c:numCache>
              </c:numRef>
            </c:minus>
            <c:spPr>
              <a:noFill/>
              <a:ln w="9525" cap="flat" cmpd="sng" algn="ctr">
                <a:solidFill>
                  <a:schemeClr val="tx1">
                    <a:lumMod val="65000"/>
                    <a:lumOff val="35000"/>
                  </a:schemeClr>
                </a:solidFill>
                <a:round/>
              </a:ln>
              <a:effectLst/>
            </c:spPr>
          </c:errBars>
          <c:cat>
            <c:strRef>
              <c:f>'Soluble Sugar'!$AF$4:$AF$24</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('Soluble Sugar'!$AK$4:$AK$16,'Soluble Sugar'!$AH$17:$AH$20,'Soluble Sugar'!$AK$21:$AK$24)</c:f>
              <c:numCache>
                <c:formatCode>General</c:formatCode>
                <c:ptCount val="21"/>
                <c:pt idx="13" formatCode="0.0000">
                  <c:v>5.7342000677312628</c:v>
                </c:pt>
                <c:pt idx="14" formatCode="0.0000">
                  <c:v>4.0624212866587266</c:v>
                </c:pt>
                <c:pt idx="15" formatCode="0.0000">
                  <c:v>5.4423206837274165</c:v>
                </c:pt>
                <c:pt idx="16" formatCode="0.0000">
                  <c:v>3.9280375050229943</c:v>
                </c:pt>
              </c:numCache>
            </c:numRef>
          </c:val>
          <c:extLst>
            <c:ext xmlns:c16="http://schemas.microsoft.com/office/drawing/2014/chart" uri="{C3380CC4-5D6E-409C-BE32-E72D297353CC}">
              <c16:uniqueId val="{00000003-E683-4194-BDD5-4B3FF4CC1FA4}"/>
            </c:ext>
          </c:extLst>
        </c:ser>
        <c:ser>
          <c:idx val="4"/>
          <c:order val="4"/>
          <c:tx>
            <c:strRef>
              <c:f>'Soluble Sugar'!$AG$21</c:f>
              <c:strCache>
                <c:ptCount val="1"/>
                <c:pt idx="0">
                  <c:v>170 deg C</c:v>
                </c:pt>
              </c:strCache>
            </c:strRef>
          </c:tx>
          <c:spPr>
            <a:pattFill prst="divot">
              <a:fgClr>
                <a:schemeClr val="tx1"/>
              </a:fgClr>
              <a:bgClr>
                <a:schemeClr val="bg1"/>
              </a:bgClr>
            </a:pattFill>
            <a:ln>
              <a:solidFill>
                <a:schemeClr val="tx1"/>
              </a:solidFill>
            </a:ln>
            <a:effectLst/>
          </c:spPr>
          <c:invertIfNegative val="0"/>
          <c:errBars>
            <c:errBarType val="both"/>
            <c:errValType val="cust"/>
            <c:noEndCap val="0"/>
            <c:plus>
              <c:numRef>
                <c:f>('Soluble Sugar'!$AK$4:$AK$20,'Soluble Sugar'!$AI$21:$AI$24)</c:f>
                <c:numCache>
                  <c:formatCode>General</c:formatCode>
                  <c:ptCount val="21"/>
                  <c:pt idx="17">
                    <c:v>0.31831624226019195</c:v>
                  </c:pt>
                  <c:pt idx="18">
                    <c:v>0.25689453629359454</c:v>
                  </c:pt>
                  <c:pt idx="19">
                    <c:v>2.2084615027188361E-2</c:v>
                  </c:pt>
                  <c:pt idx="20">
                    <c:v>2.7932047824239734E-2</c:v>
                  </c:pt>
                </c:numCache>
              </c:numRef>
            </c:plus>
            <c:minus>
              <c:numRef>
                <c:f>('Soluble Sugar'!$AK$4:$AK$20,'Soluble Sugar'!$AI$21:$AI$24)</c:f>
                <c:numCache>
                  <c:formatCode>General</c:formatCode>
                  <c:ptCount val="21"/>
                  <c:pt idx="17">
                    <c:v>0.31831624226019195</c:v>
                  </c:pt>
                  <c:pt idx="18">
                    <c:v>0.25689453629359454</c:v>
                  </c:pt>
                  <c:pt idx="19">
                    <c:v>2.2084615027188361E-2</c:v>
                  </c:pt>
                  <c:pt idx="20">
                    <c:v>2.7932047824239734E-2</c:v>
                  </c:pt>
                </c:numCache>
              </c:numRef>
            </c:minus>
            <c:spPr>
              <a:noFill/>
              <a:ln w="9525" cap="flat" cmpd="sng" algn="ctr">
                <a:solidFill>
                  <a:schemeClr val="tx1">
                    <a:lumMod val="65000"/>
                    <a:lumOff val="35000"/>
                  </a:schemeClr>
                </a:solidFill>
                <a:round/>
              </a:ln>
              <a:effectLst/>
            </c:spPr>
          </c:errBars>
          <c:cat>
            <c:strRef>
              <c:f>'Soluble Sugar'!$AF$4:$AF$24</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('Soluble Sugar'!$AK$4:$AK$20,'Soluble Sugar'!$AH$21:$AH$24)</c:f>
              <c:numCache>
                <c:formatCode>General</c:formatCode>
                <c:ptCount val="21"/>
                <c:pt idx="17" formatCode="0.0000">
                  <c:v>6.1267427664227441</c:v>
                </c:pt>
                <c:pt idx="18" formatCode="0.0000">
                  <c:v>3.5455382420091328</c:v>
                </c:pt>
                <c:pt idx="19" formatCode="0.0000">
                  <c:v>2.5435104713074348</c:v>
                </c:pt>
                <c:pt idx="20" formatCode="0.0000">
                  <c:v>1.0886642451420032</c:v>
                </c:pt>
              </c:numCache>
            </c:numRef>
          </c:val>
          <c:extLst>
            <c:ext xmlns:c16="http://schemas.microsoft.com/office/drawing/2014/chart" uri="{C3380CC4-5D6E-409C-BE32-E72D297353CC}">
              <c16:uniqueId val="{00000004-E683-4194-BDD5-4B3FF4CC1FA4}"/>
            </c:ext>
          </c:extLst>
        </c:ser>
        <c:dLbls>
          <c:showLegendKey val="0"/>
          <c:showVal val="0"/>
          <c:showCatName val="0"/>
          <c:showSerName val="0"/>
          <c:showPercent val="0"/>
          <c:showBubbleSize val="0"/>
        </c:dLbls>
        <c:gapWidth val="80"/>
        <c:overlap val="80"/>
        <c:axId val="1344152768"/>
        <c:axId val="505406144"/>
      </c:barChart>
      <c:catAx>
        <c:axId val="134415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406144"/>
        <c:crosses val="autoZero"/>
        <c:auto val="1"/>
        <c:lblAlgn val="ctr"/>
        <c:lblOffset val="100"/>
        <c:noMultiLvlLbl val="0"/>
      </c:catAx>
      <c:valAx>
        <c:axId val="505406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Soluble Sugars (% dw)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2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Commercial</c:v>
          </c:tx>
          <c:spPr>
            <a:pattFill prst="dotDmnd">
              <a:fgClr>
                <a:schemeClr val="tx1"/>
              </a:fgClr>
              <a:bgClr>
                <a:schemeClr val="bg1"/>
              </a:bgClr>
            </a:pattFill>
            <a:ln>
              <a:solidFill>
                <a:schemeClr val="tx1"/>
              </a:solidFill>
            </a:ln>
            <a:effectLst/>
          </c:spPr>
          <c:invertIfNegative val="0"/>
          <c:errBars>
            <c:errBarType val="both"/>
            <c:errValType val="cust"/>
            <c:noEndCap val="0"/>
            <c:plus>
              <c:numRef>
                <c:f>([7]ALL!$AC$2,[7]ALL!$AC$3,[7]ALL!$AC$4,[7]ALL!$AG$5:$AG$22)</c:f>
                <c:numCache>
                  <c:formatCode>General</c:formatCode>
                  <c:ptCount val="21"/>
                  <c:pt idx="0">
                    <c:v>1.2330896005866718</c:v>
                  </c:pt>
                  <c:pt idx="1">
                    <c:v>6.4634812859117582E-2</c:v>
                  </c:pt>
                  <c:pt idx="2">
                    <c:v>1.2330896005866718</c:v>
                  </c:pt>
                </c:numCache>
              </c:numRef>
            </c:plus>
            <c:minus>
              <c:numRef>
                <c:f>([7]ALL!$AC$2,[7]ALL!$AC$3,[7]ALL!$AC$4,[7]ALL!$AG$5:$AG$22)</c:f>
                <c:numCache>
                  <c:formatCode>General</c:formatCode>
                  <c:ptCount val="21"/>
                  <c:pt idx="0">
                    <c:v>1.2330896005866718</c:v>
                  </c:pt>
                  <c:pt idx="1">
                    <c:v>6.4634812859117582E-2</c:v>
                  </c:pt>
                  <c:pt idx="2">
                    <c:v>1.2330896005866718</c:v>
                  </c:pt>
                </c:numCache>
              </c:numRef>
            </c:minus>
            <c:spPr>
              <a:noFill/>
              <a:ln w="9525" cap="flat" cmpd="sng" algn="ctr">
                <a:solidFill>
                  <a:schemeClr val="tx1">
                    <a:lumMod val="65000"/>
                    <a:lumOff val="35000"/>
                  </a:schemeClr>
                </a:solidFill>
                <a:round/>
              </a:ln>
              <a:effectLst/>
            </c:spPr>
          </c:errBars>
          <c:cat>
            <c:strRef>
              <c:f>'Compositinal GalA'!$B$2:$B$22</c:f>
              <c:strCache>
                <c:ptCount val="21"/>
                <c:pt idx="0">
                  <c:v>COM-Citrus Fiber</c:v>
                </c:pt>
                <c:pt idx="1">
                  <c:v>COM-Orange Peel Powder</c:v>
                </c:pt>
                <c:pt idx="2">
                  <c:v>COM-Lemon Peel Powder</c:v>
                </c:pt>
                <c:pt idx="3">
                  <c:v>H-UNT-12-11-20</c:v>
                </c:pt>
                <c:pt idx="4">
                  <c:v>H-UNT-1-12-21</c:v>
                </c:pt>
                <c:pt idx="5">
                  <c:v>H-UNT-1-22-21</c:v>
                </c:pt>
                <c:pt idx="6">
                  <c:v>H-UNT-2-3-21</c:v>
                </c:pt>
                <c:pt idx="7">
                  <c:v>HV-UNT-2-19-21</c:v>
                </c:pt>
                <c:pt idx="8">
                  <c:v>V-UNT-3-5-21</c:v>
                </c:pt>
                <c:pt idx="9">
                  <c:v>H-STEX-(130-1)-2-3-21</c:v>
                </c:pt>
                <c:pt idx="10">
                  <c:v>H-STEX-(130-2)-1-22-21</c:v>
                </c:pt>
                <c:pt idx="11">
                  <c:v>H-STEX-(130-4)-2-3-21</c:v>
                </c:pt>
                <c:pt idx="12">
                  <c:v>V-STEX-(130-8)-3-5-21</c:v>
                </c:pt>
                <c:pt idx="13">
                  <c:v>V-STEX-(150-1)-3-5-21</c:v>
                </c:pt>
                <c:pt idx="14">
                  <c:v>H-STEX-(150-2)-1-12-21</c:v>
                </c:pt>
                <c:pt idx="15">
                  <c:v>H-STEX-(150-4)-12-11-20</c:v>
                </c:pt>
                <c:pt idx="16">
                  <c:v>HV-STEX-(150-8)-2-19-21</c:v>
                </c:pt>
                <c:pt idx="17">
                  <c:v>H-STEX-(170-1)-12-11-20</c:v>
                </c:pt>
                <c:pt idx="18">
                  <c:v>HV-STEX-(170-2)-2-19-21</c:v>
                </c:pt>
                <c:pt idx="19">
                  <c:v>H-STEX-(170-4)-1-22-21</c:v>
                </c:pt>
                <c:pt idx="20">
                  <c:v>H-STEX-(170-8)-1-12-21</c:v>
                </c:pt>
              </c:strCache>
            </c:strRef>
          </c:cat>
          <c:val>
            <c:numRef>
              <c:f>('Compositinal GalA'!$AB$2,'Compositinal GalA'!$AB$3,'Compositinal GalA'!$AB$4,'Compositinal GalA'!$AG$5,'Compositinal GalA'!$AG$6,'Compositinal GalA'!$AG$7,'Compositinal GalA'!$AG$8,'Compositinal GalA'!$AG$9,'Compositinal GalA'!$AG$10,'Compositinal GalA'!$AG$11,'Compositinal GalA'!$AG$12,'Compositinal GalA'!$AG$13,'Compositinal GalA'!$AG$14,'Compositinal GalA'!$AG$15,'Compositinal GalA'!$AG$16,'Compositinal GalA'!$AG$17,'Compositinal GalA'!$AG$18,'Compositinal GalA'!$AG$19,'Compositinal GalA'!$AG$20,'Compositinal GalA'!$AG$21,'Compositinal GalA'!$AG$22)</c:f>
              <c:numCache>
                <c:formatCode>0.0000</c:formatCode>
                <c:ptCount val="21"/>
                <c:pt idx="0">
                  <c:v>33.00244</c:v>
                </c:pt>
                <c:pt idx="1">
                  <c:v>18.995308333333334</c:v>
                </c:pt>
                <c:pt idx="2">
                  <c:v>28.157608333333332</c:v>
                </c:pt>
              </c:numCache>
            </c:numRef>
          </c:val>
          <c:extLst>
            <c:ext xmlns:c16="http://schemas.microsoft.com/office/drawing/2014/chart" uri="{C3380CC4-5D6E-409C-BE32-E72D297353CC}">
              <c16:uniqueId val="{00000000-7E33-4D3E-AD55-CF387F171D80}"/>
            </c:ext>
          </c:extLst>
        </c:ser>
        <c:ser>
          <c:idx val="1"/>
          <c:order val="1"/>
          <c:tx>
            <c:strRef>
              <c:f>'Compositinal GalA'!$A$5</c:f>
              <c:strCache>
                <c:ptCount val="1"/>
                <c:pt idx="0">
                  <c:v>Untreated</c:v>
                </c:pt>
              </c:strCache>
            </c:strRef>
          </c:tx>
          <c:spPr>
            <a:pattFill prst="ltDnDiag">
              <a:fgClr>
                <a:schemeClr val="tx1"/>
              </a:fgClr>
              <a:bgClr>
                <a:schemeClr val="bg1"/>
              </a:bgClr>
            </a:pattFill>
            <a:ln>
              <a:solidFill>
                <a:schemeClr val="tx1"/>
              </a:solidFill>
            </a:ln>
            <a:effectLst/>
          </c:spPr>
          <c:invertIfNegative val="0"/>
          <c:errBars>
            <c:errBarType val="both"/>
            <c:errValType val="cust"/>
            <c:noEndCap val="0"/>
            <c:plus>
              <c:numRef>
                <c:f>([7]ALL!$AG$2,[7]ALL!$AG$3,[7]ALL!$AG$4,[7]ALL!$AC$5:$AC$10,[7]ALL!$AG$11:$AG$22)</c:f>
                <c:numCache>
                  <c:formatCode>General</c:formatCode>
                  <c:ptCount val="21"/>
                  <c:pt idx="3">
                    <c:v>0.65627788017012656</c:v>
                  </c:pt>
                  <c:pt idx="4">
                    <c:v>0.75328883217344345</c:v>
                  </c:pt>
                  <c:pt idx="5">
                    <c:v>0.62465069659429517</c:v>
                  </c:pt>
                  <c:pt idx="6">
                    <c:v>0.30587493191762927</c:v>
                  </c:pt>
                  <c:pt idx="7">
                    <c:v>0.8247126984413029</c:v>
                  </c:pt>
                  <c:pt idx="8">
                    <c:v>0.74120726832775641</c:v>
                  </c:pt>
                </c:numCache>
              </c:numRef>
            </c:plus>
            <c:minus>
              <c:numRef>
                <c:f>([7]ALL!$AG$2,[7]ALL!$AG$3,[7]ALL!$AG$4,[7]ALL!$AC$5:$AC$10,[7]ALL!$AG$11:$AG$22)</c:f>
                <c:numCache>
                  <c:formatCode>General</c:formatCode>
                  <c:ptCount val="21"/>
                  <c:pt idx="3">
                    <c:v>0.65627788017012656</c:v>
                  </c:pt>
                  <c:pt idx="4">
                    <c:v>0.75328883217344345</c:v>
                  </c:pt>
                  <c:pt idx="5">
                    <c:v>0.62465069659429517</c:v>
                  </c:pt>
                  <c:pt idx="6">
                    <c:v>0.30587493191762927</c:v>
                  </c:pt>
                  <c:pt idx="7">
                    <c:v>0.8247126984413029</c:v>
                  </c:pt>
                  <c:pt idx="8">
                    <c:v>0.74120726832775641</c:v>
                  </c:pt>
                </c:numCache>
              </c:numRef>
            </c:minus>
            <c:spPr>
              <a:noFill/>
              <a:ln w="9525" cap="flat" cmpd="sng" algn="ctr">
                <a:solidFill>
                  <a:schemeClr val="tx1">
                    <a:lumMod val="65000"/>
                    <a:lumOff val="35000"/>
                  </a:schemeClr>
                </a:solidFill>
                <a:round/>
              </a:ln>
              <a:effectLst/>
            </c:spPr>
          </c:errBars>
          <c:val>
            <c:numRef>
              <c:f>('Compositinal GalA'!$AG$2,'Compositinal GalA'!$AG$3,'Compositinal GalA'!$AG$4,'Compositinal GalA'!$AB$5,'Compositinal GalA'!$AB$6,'Compositinal GalA'!$AB$7,'Compositinal GalA'!$AB$8,'Compositinal GalA'!$AB$9,'Compositinal GalA'!$AB$10,'Compositinal GalA'!$AG$11,'Compositinal GalA'!$AG$12,'Compositinal GalA'!$AG$13,'Compositinal GalA'!$AG$14,'Compositinal GalA'!$AG$15,'Compositinal GalA'!$AG$16,'Compositinal GalA'!$AG$17,'Compositinal GalA'!$AG$18,'Compositinal GalA'!$AG$19,'Compositinal GalA'!$AG$20,'Compositinal GalA'!$AG$21,'Compositinal GalA'!$AG$22)</c:f>
              <c:numCache>
                <c:formatCode>General</c:formatCode>
                <c:ptCount val="21"/>
                <c:pt idx="3" formatCode="0.0000">
                  <c:v>16.869172672672672</c:v>
                </c:pt>
                <c:pt idx="4" formatCode="0.0000">
                  <c:v>16.387296013570825</c:v>
                </c:pt>
                <c:pt idx="5" formatCode="0.0000">
                  <c:v>14.889418803418801</c:v>
                </c:pt>
                <c:pt idx="6" formatCode="0.0000">
                  <c:v>14.545512705530642</c:v>
                </c:pt>
                <c:pt idx="7" formatCode="0.0000">
                  <c:v>18.258193258426967</c:v>
                </c:pt>
                <c:pt idx="8" formatCode="0.0000">
                  <c:v>16.356152667502439</c:v>
                </c:pt>
              </c:numCache>
            </c:numRef>
          </c:val>
          <c:extLst>
            <c:ext xmlns:c16="http://schemas.microsoft.com/office/drawing/2014/chart" uri="{C3380CC4-5D6E-409C-BE32-E72D297353CC}">
              <c16:uniqueId val="{00000001-7E33-4D3E-AD55-CF387F171D80}"/>
            </c:ext>
          </c:extLst>
        </c:ser>
        <c:ser>
          <c:idx val="2"/>
          <c:order val="2"/>
          <c:tx>
            <c:strRef>
              <c:f>'Compositinal GalA'!$A$11</c:f>
              <c:strCache>
                <c:ptCount val="1"/>
                <c:pt idx="0">
                  <c:v>130 deg C</c:v>
                </c:pt>
              </c:strCache>
            </c:strRef>
          </c:tx>
          <c:spPr>
            <a:pattFill prst="dashDnDiag">
              <a:fgClr>
                <a:schemeClr val="tx1"/>
              </a:fgClr>
              <a:bgClr>
                <a:schemeClr val="bg1"/>
              </a:bgClr>
            </a:pattFill>
            <a:ln>
              <a:solidFill>
                <a:schemeClr val="tx1"/>
              </a:solidFill>
            </a:ln>
            <a:effectLst/>
          </c:spPr>
          <c:invertIfNegative val="0"/>
          <c:errBars>
            <c:errBarType val="both"/>
            <c:errValType val="cust"/>
            <c:noEndCap val="0"/>
            <c:plus>
              <c:numRef>
                <c:f>([7]ALL!$AG$2:$AG$10,[7]ALL!$AC$11:$AC$14,[7]ALL!$AG$15:$AG$22)</c:f>
                <c:numCache>
                  <c:formatCode>General</c:formatCode>
                  <c:ptCount val="21"/>
                  <c:pt idx="9">
                    <c:v>0.48968028469538583</c:v>
                  </c:pt>
                  <c:pt idx="10">
                    <c:v>0.58680884083678642</c:v>
                  </c:pt>
                  <c:pt idx="11">
                    <c:v>1.1690455134022228</c:v>
                  </c:pt>
                  <c:pt idx="12">
                    <c:v>1.1075380460009163</c:v>
                  </c:pt>
                </c:numCache>
              </c:numRef>
            </c:plus>
            <c:minus>
              <c:numRef>
                <c:f>([7]ALL!$AG$2:$AG$10,[7]ALL!$AC$11:$AC$14,[7]ALL!$AG$15:$AG$22)</c:f>
                <c:numCache>
                  <c:formatCode>General</c:formatCode>
                  <c:ptCount val="21"/>
                  <c:pt idx="9">
                    <c:v>0.48968028469538583</c:v>
                  </c:pt>
                  <c:pt idx="10">
                    <c:v>0.58680884083678642</c:v>
                  </c:pt>
                  <c:pt idx="11">
                    <c:v>1.1690455134022228</c:v>
                  </c:pt>
                  <c:pt idx="12">
                    <c:v>1.1075380460009163</c:v>
                  </c:pt>
                </c:numCache>
              </c:numRef>
            </c:minus>
            <c:spPr>
              <a:noFill/>
              <a:ln w="9525" cap="flat" cmpd="sng" algn="ctr">
                <a:solidFill>
                  <a:schemeClr val="tx1">
                    <a:lumMod val="65000"/>
                    <a:lumOff val="35000"/>
                  </a:schemeClr>
                </a:solidFill>
                <a:round/>
              </a:ln>
              <a:effectLst/>
            </c:spPr>
          </c:errBars>
          <c:val>
            <c:numRef>
              <c:f>('Compositinal GalA'!$AG$2,'Compositinal GalA'!$AG$3,'Compositinal GalA'!$AG$4,'Compositinal GalA'!$AG$5,'Compositinal GalA'!$AG$6,'Compositinal GalA'!$AG$7,'Compositinal GalA'!$AG$8,'Compositinal GalA'!$AG$9,'Compositinal GalA'!$AG$10,'Compositinal GalA'!$AB$11,'Compositinal GalA'!$AB$12,'Compositinal GalA'!$AB$13,'Compositinal GalA'!$AB$14,'Compositinal GalA'!$AG$15,'Compositinal GalA'!$AG$16,'Compositinal GalA'!$AG$17,'Compositinal GalA'!$AG$18,'Compositinal GalA'!$AG$19,'Compositinal GalA'!$AG$20,'Compositinal GalA'!$AG$21,'Compositinal GalA'!$AG$22)</c:f>
              <c:numCache>
                <c:formatCode>General</c:formatCode>
                <c:ptCount val="21"/>
                <c:pt idx="9" formatCode="0.0000">
                  <c:v>29.107680592026384</c:v>
                </c:pt>
                <c:pt idx="10" formatCode="0.0000">
                  <c:v>27.867249624439651</c:v>
                </c:pt>
                <c:pt idx="11" formatCode="0.0000">
                  <c:v>26.666832159940213</c:v>
                </c:pt>
                <c:pt idx="12" formatCode="0.0000">
                  <c:v>33.954949472862168</c:v>
                </c:pt>
              </c:numCache>
            </c:numRef>
          </c:val>
          <c:extLst>
            <c:ext xmlns:c16="http://schemas.microsoft.com/office/drawing/2014/chart" uri="{C3380CC4-5D6E-409C-BE32-E72D297353CC}">
              <c16:uniqueId val="{00000002-7E33-4D3E-AD55-CF387F171D80}"/>
            </c:ext>
          </c:extLst>
        </c:ser>
        <c:ser>
          <c:idx val="3"/>
          <c:order val="3"/>
          <c:tx>
            <c:strRef>
              <c:f>'Compositinal GalA'!$A$15</c:f>
              <c:strCache>
                <c:ptCount val="1"/>
                <c:pt idx="0">
                  <c:v>150 deg C</c:v>
                </c:pt>
              </c:strCache>
            </c:strRef>
          </c:tx>
          <c:spPr>
            <a:pattFill prst="pct30">
              <a:fgClr>
                <a:schemeClr val="tx1"/>
              </a:fgClr>
              <a:bgClr>
                <a:schemeClr val="bg1"/>
              </a:bgClr>
            </a:pattFill>
            <a:ln>
              <a:solidFill>
                <a:schemeClr val="tx1"/>
              </a:solidFill>
            </a:ln>
            <a:effectLst/>
          </c:spPr>
          <c:invertIfNegative val="0"/>
          <c:errBars>
            <c:errBarType val="both"/>
            <c:errValType val="cust"/>
            <c:noEndCap val="0"/>
            <c:plus>
              <c:numRef>
                <c:f>([7]ALL!$AG$2:$AG$14,[7]ALL!$AC$15,[7]ALL!$AC$16,[7]ALL!$AC$17,[7]ALL!$AC$18,[7]ALL!$AG$19:$AG$22)</c:f>
                <c:numCache>
                  <c:formatCode>General</c:formatCode>
                  <c:ptCount val="21"/>
                  <c:pt idx="13">
                    <c:v>0.86650568047632903</c:v>
                  </c:pt>
                  <c:pt idx="14">
                    <c:v>0.35565680611725997</c:v>
                  </c:pt>
                  <c:pt idx="15">
                    <c:v>9.9515793191559246E-2</c:v>
                  </c:pt>
                  <c:pt idx="16">
                    <c:v>0.10627975260944859</c:v>
                  </c:pt>
                </c:numCache>
              </c:numRef>
            </c:plus>
            <c:minus>
              <c:numRef>
                <c:f>([7]ALL!$AG$2:$AG$14,[7]ALL!$AC$15,[7]ALL!$AC$16,[7]ALL!$AC$17,[7]ALL!$AC$18,[7]ALL!$AG$19:$AG$22)</c:f>
                <c:numCache>
                  <c:formatCode>General</c:formatCode>
                  <c:ptCount val="21"/>
                  <c:pt idx="13">
                    <c:v>0.86650568047632903</c:v>
                  </c:pt>
                  <c:pt idx="14">
                    <c:v>0.35565680611725997</c:v>
                  </c:pt>
                  <c:pt idx="15">
                    <c:v>9.9515793191559246E-2</c:v>
                  </c:pt>
                  <c:pt idx="16">
                    <c:v>0.10627975260944859</c:v>
                  </c:pt>
                </c:numCache>
              </c:numRef>
            </c:minus>
            <c:spPr>
              <a:noFill/>
              <a:ln w="9525" cap="flat" cmpd="sng" algn="ctr">
                <a:solidFill>
                  <a:schemeClr val="tx1">
                    <a:lumMod val="65000"/>
                    <a:lumOff val="35000"/>
                  </a:schemeClr>
                </a:solidFill>
                <a:round/>
              </a:ln>
              <a:effectLst/>
            </c:spPr>
          </c:errBars>
          <c:val>
            <c:numRef>
              <c:f>('Compositinal GalA'!$AG$2,'Compositinal GalA'!$AG$3,'Compositinal GalA'!$AG$4,'Compositinal GalA'!$AG$5,'Compositinal GalA'!$AG$6,'Compositinal GalA'!$AG$7,'Compositinal GalA'!$AG$8,'Compositinal GalA'!$AG$9,'Compositinal GalA'!$AG$10,'Compositinal GalA'!$AG$11,'Compositinal GalA'!$AG$12,'Compositinal GalA'!$AG$13,'Compositinal GalA'!$AG$14,'Compositinal GalA'!$AB$15,'Compositinal GalA'!$AB$16,'Compositinal GalA'!$AB$17,'Compositinal GalA'!$AB$18)</c:f>
              <c:numCache>
                <c:formatCode>General</c:formatCode>
                <c:ptCount val="17"/>
                <c:pt idx="13" formatCode="0.0000">
                  <c:v>28.13380194683964</c:v>
                </c:pt>
                <c:pt idx="14" formatCode="0.0000">
                  <c:v>27.199665441113009</c:v>
                </c:pt>
                <c:pt idx="15" formatCode="0.0000">
                  <c:v>20.721651162790696</c:v>
                </c:pt>
                <c:pt idx="16" formatCode="0.0000">
                  <c:v>22.08543953803337</c:v>
                </c:pt>
              </c:numCache>
            </c:numRef>
          </c:val>
          <c:extLst>
            <c:ext xmlns:c16="http://schemas.microsoft.com/office/drawing/2014/chart" uri="{C3380CC4-5D6E-409C-BE32-E72D297353CC}">
              <c16:uniqueId val="{00000003-7E33-4D3E-AD55-CF387F171D80}"/>
            </c:ext>
          </c:extLst>
        </c:ser>
        <c:ser>
          <c:idx val="4"/>
          <c:order val="4"/>
          <c:tx>
            <c:strRef>
              <c:f>'Compositinal GalA'!$A$19</c:f>
              <c:strCache>
                <c:ptCount val="1"/>
                <c:pt idx="0">
                  <c:v>170 deg C</c:v>
                </c:pt>
              </c:strCache>
            </c:strRef>
          </c:tx>
          <c:spPr>
            <a:pattFill prst="divot">
              <a:fgClr>
                <a:schemeClr val="tx1"/>
              </a:fgClr>
              <a:bgClr>
                <a:schemeClr val="bg1"/>
              </a:bgClr>
            </a:pattFill>
            <a:ln>
              <a:solidFill>
                <a:schemeClr val="tx1"/>
              </a:solidFill>
            </a:ln>
            <a:effectLst/>
          </c:spPr>
          <c:invertIfNegative val="0"/>
          <c:errBars>
            <c:errBarType val="both"/>
            <c:errValType val="cust"/>
            <c:noEndCap val="0"/>
            <c:plus>
              <c:numRef>
                <c:f>([7]ALL!$AG$2,[7]ALL!$AG$3,[7]ALL!$AG$4,[7]ALL!$AG$5,[7]ALL!$AG$6,[7]ALL!$AG$7,[7]ALL!$AG$8,[7]ALL!$AG$9,[7]ALL!$AG$10,[7]ALL!$AG$11,[7]ALL!$AG$12,[7]ALL!$AG$13,[7]ALL!$AG$14,[7]ALL!$AG$15,[7]ALL!$AG$16,[7]ALL!$AG$17,[7]ALL!$AG$18,[7]ALL!$AC$19,[7]ALL!$AC$20,[7]ALL!$AC$21,[7]ALL!$AC$22)</c:f>
                <c:numCache>
                  <c:formatCode>General</c:formatCode>
                  <c:ptCount val="21"/>
                  <c:pt idx="17">
                    <c:v>0.32016500706551804</c:v>
                  </c:pt>
                  <c:pt idx="18">
                    <c:v>0.92543539806824815</c:v>
                  </c:pt>
                  <c:pt idx="19">
                    <c:v>0.26737254692462314</c:v>
                  </c:pt>
                  <c:pt idx="20">
                    <c:v>0.24130137587814934</c:v>
                  </c:pt>
                </c:numCache>
              </c:numRef>
            </c:plus>
            <c:minus>
              <c:numRef>
                <c:f>([7]ALL!$AG$2,[7]ALL!$AG$3,[7]ALL!$AG$4,[7]ALL!$AG$5,[7]ALL!$AG$6,[7]ALL!$AG$7,[7]ALL!$AG$8,[7]ALL!$AG$9,[7]ALL!$AG$10,[7]ALL!$AG$11,[7]ALL!$AG$12,[7]ALL!$AG$13,[7]ALL!$AG$14,[7]ALL!$AG$15,[7]ALL!$AG$16,[7]ALL!$AG$17,[7]ALL!$AG$18,[7]ALL!$AC$19,[7]ALL!$AC$20,[7]ALL!$AC$21,[7]ALL!$AC$22)</c:f>
                <c:numCache>
                  <c:formatCode>General</c:formatCode>
                  <c:ptCount val="21"/>
                  <c:pt idx="17">
                    <c:v>0.32016500706551804</c:v>
                  </c:pt>
                  <c:pt idx="18">
                    <c:v>0.92543539806824815</c:v>
                  </c:pt>
                  <c:pt idx="19">
                    <c:v>0.26737254692462314</c:v>
                  </c:pt>
                  <c:pt idx="20">
                    <c:v>0.24130137587814934</c:v>
                  </c:pt>
                </c:numCache>
              </c:numRef>
            </c:minus>
            <c:spPr>
              <a:noFill/>
              <a:ln w="9525" cap="flat" cmpd="sng" algn="ctr">
                <a:solidFill>
                  <a:schemeClr val="tx1">
                    <a:lumMod val="65000"/>
                    <a:lumOff val="35000"/>
                  </a:schemeClr>
                </a:solidFill>
                <a:round/>
              </a:ln>
              <a:effectLst/>
            </c:spPr>
          </c:errBars>
          <c:val>
            <c:numRef>
              <c:f>('Compositinal GalA'!$AG$2,'Compositinal GalA'!$AG$3,'Compositinal GalA'!$AG$4,'Compositinal GalA'!$AG$5,'Compositinal GalA'!$AG$6,'Compositinal GalA'!$AG$7,'Compositinal GalA'!$AG$8,'Compositinal GalA'!$AG$9,'Compositinal GalA'!$AG$10,'Compositinal GalA'!$AG$11,'Compositinal GalA'!$AG$12,'Compositinal GalA'!$AG$13,'Compositinal GalA'!$AG$14,'Compositinal GalA'!$AG$15,'Compositinal GalA'!$AG$16,'Compositinal GalA'!$AG$17,'Compositinal GalA'!$AG$18,'Compositinal GalA'!$AB$19,'Compositinal GalA'!$AB$20,'Compositinal GalA'!$AB$21,'Compositinal GalA'!$AB$22)</c:f>
              <c:numCache>
                <c:formatCode>General</c:formatCode>
                <c:ptCount val="21"/>
                <c:pt idx="17" formatCode="0.0000">
                  <c:v>21.819279733366979</c:v>
                </c:pt>
                <c:pt idx="18" formatCode="0.0000">
                  <c:v>22.574816210045665</c:v>
                </c:pt>
                <c:pt idx="19" formatCode="0.0000">
                  <c:v>13.256417300992572</c:v>
                </c:pt>
                <c:pt idx="20" formatCode="0.0000">
                  <c:v>6.8912135724962633</c:v>
                </c:pt>
              </c:numCache>
            </c:numRef>
          </c:val>
          <c:extLst>
            <c:ext xmlns:c16="http://schemas.microsoft.com/office/drawing/2014/chart" uri="{C3380CC4-5D6E-409C-BE32-E72D297353CC}">
              <c16:uniqueId val="{00000004-7E33-4D3E-AD55-CF387F171D80}"/>
            </c:ext>
          </c:extLst>
        </c:ser>
        <c:dLbls>
          <c:showLegendKey val="0"/>
          <c:showVal val="0"/>
          <c:showCatName val="0"/>
          <c:showSerName val="0"/>
          <c:showPercent val="0"/>
          <c:showBubbleSize val="0"/>
        </c:dLbls>
        <c:gapWidth val="80"/>
        <c:overlap val="80"/>
        <c:axId val="373813423"/>
        <c:axId val="376922255"/>
      </c:barChart>
      <c:catAx>
        <c:axId val="37381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922255"/>
        <c:crosses val="autoZero"/>
        <c:auto val="1"/>
        <c:lblAlgn val="ctr"/>
        <c:lblOffset val="100"/>
        <c:noMultiLvlLbl val="0"/>
      </c:catAx>
      <c:valAx>
        <c:axId val="376922255"/>
        <c:scaling>
          <c:orientation val="minMax"/>
          <c:max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Compositional Galacturonic Acid Content </a:t>
                </a:r>
                <a:r>
                  <a:rPr lang="en-US"/>
                  <a:t>(%dw)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3813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Scree plot</a:t>
            </a:r>
          </a:p>
        </c:rich>
      </c:tx>
      <c:overlay val="0"/>
    </c:title>
    <c:autoTitleDeleted val="0"/>
    <c:plotArea>
      <c:layout/>
      <c:barChart>
        <c:barDir val="col"/>
        <c:grouping val="clustered"/>
        <c:varyColors val="0"/>
        <c:ser>
          <c:idx val="0"/>
          <c:order val="0"/>
          <c:tx>
            <c:v>Eigenvalue</c:v>
          </c:tx>
          <c:spPr>
            <a:solidFill>
              <a:srgbClr val="003CE6"/>
            </a:solidFill>
            <a:ln>
              <a:solidFill>
                <a:srgbClr val="000000"/>
              </a:solidFill>
              <a:prstDash val="solid"/>
            </a:ln>
          </c:spPr>
          <c:invertIfNegative val="0"/>
          <c:val>
            <c:numRef>
              <c:f>[8]PCA1!$C$16:$J$16</c:f>
              <c:numCache>
                <c:formatCode>General</c:formatCode>
                <c:ptCount val="8"/>
                <c:pt idx="0">
                  <c:v>322.47581404567097</c:v>
                </c:pt>
                <c:pt idx="1">
                  <c:v>119.48216489334544</c:v>
                </c:pt>
                <c:pt idx="2">
                  <c:v>47.520530985537803</c:v>
                </c:pt>
                <c:pt idx="3">
                  <c:v>18.464577444698268</c:v>
                </c:pt>
                <c:pt idx="4">
                  <c:v>8.9810004201949383</c:v>
                </c:pt>
                <c:pt idx="5">
                  <c:v>3.7726361168658351</c:v>
                </c:pt>
                <c:pt idx="6">
                  <c:v>0.68679996079331807</c:v>
                </c:pt>
                <c:pt idx="7">
                  <c:v>2.6704234955690697E-2</c:v>
                </c:pt>
              </c:numCache>
            </c:numRef>
          </c:val>
          <c:extLst>
            <c:ext xmlns:c15="http://schemas.microsoft.com/office/drawing/2012/chart" uri="{02D57815-91ED-43cb-92C2-25804820EDAC}">
              <c15:filteredCategoryTitle>
                <c15:cat>
                  <c:strRef>
                    <c:extLst>
                      <c:ext uri="{02D57815-91ED-43cb-92C2-25804820EDAC}">
                        <c15:formulaRef>
                          <c15:sqref>[8]PCA1!$C$15:$J$15</c15:sqref>
                        </c15:formulaRef>
                      </c:ext>
                    </c:extLst>
                    <c:strCache>
                      <c:ptCount val="8"/>
                      <c:pt idx="0">
                        <c:v>F1</c:v>
                      </c:pt>
                      <c:pt idx="1">
                        <c:v>F2</c:v>
                      </c:pt>
                      <c:pt idx="2">
                        <c:v>F3</c:v>
                      </c:pt>
                      <c:pt idx="3">
                        <c:v>F4</c:v>
                      </c:pt>
                      <c:pt idx="4">
                        <c:v>F5</c:v>
                      </c:pt>
                      <c:pt idx="5">
                        <c:v>F6</c:v>
                      </c:pt>
                      <c:pt idx="6">
                        <c:v>F7</c:v>
                      </c:pt>
                      <c:pt idx="7">
                        <c:v>F8</c:v>
                      </c:pt>
                    </c:strCache>
                  </c:strRef>
                </c15:cat>
              </c15:filteredCategoryTitle>
            </c:ext>
            <c:ext xmlns:c16="http://schemas.microsoft.com/office/drawing/2014/chart" uri="{C3380CC4-5D6E-409C-BE32-E72D297353CC}">
              <c16:uniqueId val="{00000000-C1B5-4DFA-8C7A-1EDA42D75077}"/>
            </c:ext>
          </c:extLst>
        </c:ser>
        <c:dLbls>
          <c:showLegendKey val="0"/>
          <c:showVal val="0"/>
          <c:showCatName val="0"/>
          <c:showSerName val="0"/>
          <c:showPercent val="0"/>
          <c:showBubbleSize val="0"/>
        </c:dLbls>
        <c:gapWidth val="60"/>
        <c:overlap val="-30"/>
        <c:axId val="945302543"/>
        <c:axId val="945322223"/>
      </c:barChart>
      <c:lineChart>
        <c:grouping val="standard"/>
        <c:varyColors val="0"/>
        <c:ser>
          <c:idx val="1"/>
          <c:order val="1"/>
          <c:tx>
            <c:v>Cumulative %</c:v>
          </c:tx>
          <c:spPr>
            <a:ln w="6350">
              <a:solidFill>
                <a:srgbClr val="FF0000"/>
              </a:solidFill>
              <a:prstDash val="solid"/>
            </a:ln>
            <a:effectLst/>
          </c:spPr>
          <c:marker>
            <c:symbol val="circle"/>
            <c:size val="3"/>
            <c:spPr>
              <a:noFill/>
              <a:ln w="6350">
                <a:solidFill>
                  <a:srgbClr val="FF0000"/>
                </a:solidFill>
                <a:prstDash val="solid"/>
              </a:ln>
            </c:spPr>
          </c:marker>
          <c:val>
            <c:numRef>
              <c:f>[8]PCA1!$C$18:$J$18</c:f>
              <c:numCache>
                <c:formatCode>General</c:formatCode>
                <c:ptCount val="8"/>
                <c:pt idx="0">
                  <c:v>61.846852375620969</c:v>
                </c:pt>
                <c:pt idx="1">
                  <c:v>84.762046296588267</c:v>
                </c:pt>
                <c:pt idx="2">
                  <c:v>93.875893402831835</c:v>
                </c:pt>
                <c:pt idx="3">
                  <c:v>97.41716982004165</c:v>
                </c:pt>
                <c:pt idx="4">
                  <c:v>99.139614056106183</c:v>
                </c:pt>
                <c:pt idx="5">
                  <c:v>99.863158764962066</c:v>
                </c:pt>
                <c:pt idx="6">
                  <c:v>99.994878459700942</c:v>
                </c:pt>
                <c:pt idx="7">
                  <c:v>100</c:v>
                </c:pt>
              </c:numCache>
            </c:numRef>
          </c:val>
          <c:smooth val="0"/>
          <c:extLst>
            <c:ext xmlns:c15="http://schemas.microsoft.com/office/drawing/2012/chart" uri="{02D57815-91ED-43cb-92C2-25804820EDAC}">
              <c15:filteredCategoryTitle>
                <c15:cat>
                  <c:strRef>
                    <c:extLst>
                      <c:ext uri="{02D57815-91ED-43cb-92C2-25804820EDAC}">
                        <c15:formulaRef>
                          <c15:sqref>[8]PCA1!$C$15:$J$15</c15:sqref>
                        </c15:formulaRef>
                      </c:ext>
                    </c:extLst>
                    <c:strCache>
                      <c:ptCount val="8"/>
                      <c:pt idx="0">
                        <c:v>F1</c:v>
                      </c:pt>
                      <c:pt idx="1">
                        <c:v>F2</c:v>
                      </c:pt>
                      <c:pt idx="2">
                        <c:v>F3</c:v>
                      </c:pt>
                      <c:pt idx="3">
                        <c:v>F4</c:v>
                      </c:pt>
                      <c:pt idx="4">
                        <c:v>F5</c:v>
                      </c:pt>
                      <c:pt idx="5">
                        <c:v>F6</c:v>
                      </c:pt>
                      <c:pt idx="6">
                        <c:v>F7</c:v>
                      </c:pt>
                      <c:pt idx="7">
                        <c:v>F8</c:v>
                      </c:pt>
                    </c:strCache>
                  </c:strRef>
                </c15:cat>
              </c15:filteredCategoryTitle>
            </c:ext>
            <c:ext xmlns:c16="http://schemas.microsoft.com/office/drawing/2014/chart" uri="{C3380CC4-5D6E-409C-BE32-E72D297353CC}">
              <c16:uniqueId val="{00000001-C1B5-4DFA-8C7A-1EDA42D75077}"/>
            </c:ext>
          </c:extLst>
        </c:ser>
        <c:dLbls>
          <c:showLegendKey val="0"/>
          <c:showVal val="0"/>
          <c:showCatName val="0"/>
          <c:showSerName val="0"/>
          <c:showPercent val="0"/>
          <c:showBubbleSize val="0"/>
        </c:dLbls>
        <c:marker val="1"/>
        <c:smooth val="0"/>
        <c:axId val="970353807"/>
        <c:axId val="970354287"/>
      </c:lineChart>
      <c:catAx>
        <c:axId val="945302543"/>
        <c:scaling>
          <c:orientation val="minMax"/>
        </c:scaling>
        <c:delete val="0"/>
        <c:axPos val="b"/>
        <c:title>
          <c:tx>
            <c:rich>
              <a:bodyPr/>
              <a:lstStyle/>
              <a:p>
                <a:pPr>
                  <a:defRPr sz="800" b="0">
                    <a:latin typeface="Arial"/>
                    <a:ea typeface="Arial"/>
                    <a:cs typeface="Arial"/>
                  </a:defRPr>
                </a:pPr>
                <a:r>
                  <a:rPr lang="en-US"/>
                  <a:t>axis</a:t>
                </a:r>
              </a:p>
            </c:rich>
          </c:tx>
          <c:overlay val="0"/>
        </c:title>
        <c:numFmt formatCode="General" sourceLinked="0"/>
        <c:majorTickMark val="none"/>
        <c:minorTickMark val="none"/>
        <c:tickLblPos val="nextTo"/>
        <c:txPr>
          <a:bodyPr rot="0" vert="horz"/>
          <a:lstStyle/>
          <a:p>
            <a:pPr>
              <a:defRPr sz="700"/>
            </a:pPr>
            <a:endParaRPr lang="en-US"/>
          </a:p>
        </c:txPr>
        <c:crossAx val="945322223"/>
        <c:crosses val="autoZero"/>
        <c:auto val="1"/>
        <c:lblAlgn val="ctr"/>
        <c:lblOffset val="100"/>
        <c:noMultiLvlLbl val="0"/>
      </c:catAx>
      <c:valAx>
        <c:axId val="945322223"/>
        <c:scaling>
          <c:orientation val="minMax"/>
          <c:min val="0"/>
        </c:scaling>
        <c:delete val="0"/>
        <c:axPos val="l"/>
        <c:title>
          <c:tx>
            <c:rich>
              <a:bodyPr/>
              <a:lstStyle/>
              <a:p>
                <a:pPr>
                  <a:defRPr sz="800" b="0">
                    <a:latin typeface="Arial"/>
                    <a:ea typeface="Arial"/>
                    <a:cs typeface="Arial"/>
                  </a:defRPr>
                </a:pPr>
                <a:r>
                  <a:rPr lang="en-US"/>
                  <a:t>Eigenvalue</a:t>
                </a:r>
              </a:p>
            </c:rich>
          </c:tx>
          <c:overlay val="0"/>
        </c:title>
        <c:numFmt formatCode="General" sourceLinked="0"/>
        <c:majorTickMark val="cross"/>
        <c:minorTickMark val="none"/>
        <c:tickLblPos val="nextTo"/>
        <c:txPr>
          <a:bodyPr/>
          <a:lstStyle/>
          <a:p>
            <a:pPr>
              <a:defRPr sz="700"/>
            </a:pPr>
            <a:endParaRPr lang="en-US"/>
          </a:p>
        </c:txPr>
        <c:crossAx val="945302543"/>
        <c:crosses val="autoZero"/>
        <c:crossBetween val="between"/>
      </c:valAx>
      <c:valAx>
        <c:axId val="970354287"/>
        <c:scaling>
          <c:orientation val="minMax"/>
          <c:max val="100"/>
          <c:min val="0"/>
        </c:scaling>
        <c:delete val="0"/>
        <c:axPos val="r"/>
        <c:title>
          <c:tx>
            <c:rich>
              <a:bodyPr/>
              <a:lstStyle/>
              <a:p>
                <a:pPr>
                  <a:defRPr sz="800" b="0">
                    <a:latin typeface="Arial"/>
                    <a:ea typeface="Arial"/>
                    <a:cs typeface="Arial"/>
                  </a:defRPr>
                </a:pPr>
                <a:r>
                  <a:rPr lang="en-US"/>
                  <a:t>Cumulative variability (%)</a:t>
                </a:r>
              </a:p>
            </c:rich>
          </c:tx>
          <c:overlay val="0"/>
        </c:title>
        <c:numFmt formatCode="General" sourceLinked="0"/>
        <c:majorTickMark val="cross"/>
        <c:minorTickMark val="none"/>
        <c:tickLblPos val="nextTo"/>
        <c:txPr>
          <a:bodyPr/>
          <a:lstStyle/>
          <a:p>
            <a:pPr>
              <a:defRPr sz="700"/>
            </a:pPr>
            <a:endParaRPr lang="en-US"/>
          </a:p>
        </c:txPr>
        <c:crossAx val="970353807"/>
        <c:crosses val="max"/>
        <c:crossBetween val="between"/>
        <c:majorUnit val="20"/>
      </c:valAx>
      <c:catAx>
        <c:axId val="970353807"/>
        <c:scaling>
          <c:orientation val="minMax"/>
        </c:scaling>
        <c:delete val="1"/>
        <c:axPos val="b"/>
        <c:numFmt formatCode="General" sourceLinked="1"/>
        <c:majorTickMark val="out"/>
        <c:minorTickMark val="none"/>
        <c:tickLblPos val="nextTo"/>
        <c:crossAx val="970354287"/>
        <c:crosses val="autoZero"/>
        <c:auto val="1"/>
        <c:lblAlgn val="ctr"/>
        <c:lblOffset val="100"/>
        <c:noMultiLvlLbl val="0"/>
      </c:cat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Variables (axes F1 and F2: 84.76 %)</a:t>
            </a:r>
          </a:p>
        </c:rich>
      </c:tx>
      <c:overlay val="0"/>
    </c:title>
    <c:autoTitleDeleted val="0"/>
    <c:plotArea>
      <c:layout>
        <c:manualLayout>
          <c:xMode val="edge"/>
          <c:yMode val="edge"/>
          <c:x val="5.0555706398769121E-2"/>
          <c:y val="7.7950342414094792E-2"/>
          <c:w val="0.92645578785410432"/>
          <c:h val="0.76469273237397051"/>
        </c:manualLayout>
      </c:layout>
      <c:scatterChart>
        <c:scatterStyle val="lineMarker"/>
        <c:varyColors val="0"/>
        <c:ser>
          <c:idx val="0"/>
          <c:order val="0"/>
          <c:tx>
            <c:v>Active variables</c:v>
          </c:tx>
          <c:spPr>
            <a:ln w="25400">
              <a:noFill/>
            </a:ln>
            <a:effectLst/>
          </c:spPr>
          <c:marker>
            <c:symbol val="circle"/>
            <c:size val="3"/>
            <c:spPr>
              <a:solidFill>
                <a:srgbClr val="FF0000"/>
              </a:solidFill>
              <a:ln w="6350">
                <a:solidFill>
                  <a:srgbClr val="FF0000"/>
                </a:solidFill>
                <a:prstDash val="solid"/>
              </a:ln>
            </c:spPr>
          </c:marker>
          <c:dLbls>
            <c:dLbl>
              <c:idx val="0"/>
              <c:layout>
                <c:manualLayout>
                  <c:x val="-1.9157088122605363E-2"/>
                  <c:y val="-3.0651340996168581E-2"/>
                </c:manualLayout>
              </c:layout>
              <c:tx>
                <c:rich>
                  <a:bodyPr/>
                  <a:lstStyle/>
                  <a:p>
                    <a:r>
                      <a:rPr lang="en-US"/>
                      <a:t>CS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344-40CF-AC5E-9DEB4FDF8BB0}"/>
                </c:ext>
              </c:extLst>
            </c:dLbl>
            <c:dLbl>
              <c:idx val="1"/>
              <c:layout>
                <c:manualLayout>
                  <c:x val="-6.6168582375478915E-2"/>
                  <c:y val="1.7241379310344827E-2"/>
                </c:manualLayout>
              </c:layout>
              <c:tx>
                <c:rich>
                  <a:bodyPr/>
                  <a:lstStyle/>
                  <a:p>
                    <a:r>
                      <a:rPr lang="en-US"/>
                      <a:t>SS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44-40CF-AC5E-9DEB4FDF8BB0}"/>
                </c:ext>
              </c:extLst>
            </c:dLbl>
            <c:dLbl>
              <c:idx val="2"/>
              <c:layout>
                <c:manualLayout>
                  <c:x val="-1.9157088122605435E-2"/>
                  <c:y val="1.7241379310344827E-2"/>
                </c:manualLayout>
              </c:layout>
              <c:tx>
                <c:rich>
                  <a:bodyPr/>
                  <a:lstStyle/>
                  <a:p>
                    <a:r>
                      <a:rPr lang="en-US"/>
                      <a:t>CGalA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344-40CF-AC5E-9DEB4FDF8BB0}"/>
                </c:ext>
              </c:extLst>
            </c:dLbl>
            <c:dLbl>
              <c:idx val="3"/>
              <c:layout>
                <c:manualLayout>
                  <c:x val="-1.9157088122605363E-2"/>
                  <c:y val="-3.0651340996168546E-2"/>
                </c:manualLayout>
              </c:layout>
              <c:tx>
                <c:rich>
                  <a:bodyPr/>
                  <a:lstStyle/>
                  <a:p>
                    <a:r>
                      <a:rPr lang="en-US"/>
                      <a:t>WHC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44-40CF-AC5E-9DEB4FDF8BB0}"/>
                </c:ext>
              </c:extLst>
            </c:dLbl>
            <c:dLbl>
              <c:idx val="4"/>
              <c:layout>
                <c:manualLayout>
                  <c:x val="-1.9157088122605363E-2"/>
                  <c:y val="1.7241379310344827E-2"/>
                </c:manualLayout>
              </c:layout>
              <c:tx>
                <c:rich>
                  <a:bodyPr/>
                  <a:lstStyle/>
                  <a:p>
                    <a:r>
                      <a:rPr lang="en-US"/>
                      <a:t>WSC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44-40CF-AC5E-9DEB4FDF8BB0}"/>
                </c:ext>
              </c:extLst>
            </c:dLbl>
            <c:dLbl>
              <c:idx val="5"/>
              <c:layout>
                <c:manualLayout>
                  <c:x val="-9.0498084291187733E-2"/>
                  <c:y val="-3.0651340996168581E-2"/>
                </c:manualLayout>
              </c:layout>
              <c:tx>
                <c:rich>
                  <a:bodyPr/>
                  <a:lstStyle/>
                  <a:p>
                    <a:r>
                      <a:rPr lang="en-US"/>
                      <a:t>OHC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44-40CF-AC5E-9DEB4FDF8BB0}"/>
                </c:ext>
              </c:extLst>
            </c:dLbl>
            <c:dLbl>
              <c:idx val="6"/>
              <c:layout>
                <c:manualLayout>
                  <c:x val="-1.9157088122605363E-2"/>
                  <c:y val="-3.0651340996168581E-2"/>
                </c:manualLayout>
              </c:layout>
              <c:tx>
                <c:rich>
                  <a:bodyPr/>
                  <a:lstStyle/>
                  <a:p>
                    <a:r>
                      <a:rPr lang="en-US"/>
                      <a:t>IDF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344-40CF-AC5E-9DEB4FDF8BB0}"/>
                </c:ext>
              </c:extLst>
            </c:dLbl>
            <c:dLbl>
              <c:idx val="7"/>
              <c:layout>
                <c:manualLayout>
                  <c:x val="-1.9157088122605505E-2"/>
                  <c:y val="1.7241379310344827E-2"/>
                </c:manualLayout>
              </c:layout>
              <c:tx>
                <c:rich>
                  <a:bodyPr/>
                  <a:lstStyle/>
                  <a:p>
                    <a:r>
                      <a:rPr lang="en-US"/>
                      <a:t>SDF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344-40CF-AC5E-9DEB4FDF8BB0}"/>
                </c:ext>
              </c:extLst>
            </c:dLbl>
            <c:dLbl>
              <c:idx val="8"/>
              <c:layout>
                <c:manualLayout>
                  <c:x val="-1.9157088122605435E-2"/>
                  <c:y val="-3.0651340996168654E-2"/>
                </c:manualLayout>
              </c:layout>
              <c:tx>
                <c:rich>
                  <a:bodyPr/>
                  <a:lstStyle/>
                  <a:p>
                    <a:r>
                      <a:rPr lang="en-US"/>
                      <a:t>TDF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344-40CF-AC5E-9DEB4FDF8BB0}"/>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[8]PCA1_HID6!$A$1:$A$9</c:f>
              <c:numCache>
                <c:formatCode>General</c:formatCode>
                <c:ptCount val="9"/>
                <c:pt idx="0">
                  <c:v>0.3141647402905407</c:v>
                </c:pt>
                <c:pt idx="1">
                  <c:v>-0.82564659703900389</c:v>
                </c:pt>
                <c:pt idx="2">
                  <c:v>0.66100115606334353</c:v>
                </c:pt>
                <c:pt idx="3">
                  <c:v>0.61581363440679238</c:v>
                </c:pt>
                <c:pt idx="4">
                  <c:v>0.70339827660124765</c:v>
                </c:pt>
                <c:pt idx="5">
                  <c:v>-0.40068577793554266</c:v>
                </c:pt>
                <c:pt idx="6">
                  <c:v>0.23608888101762393</c:v>
                </c:pt>
                <c:pt idx="7">
                  <c:v>0.91800269031021775</c:v>
                </c:pt>
                <c:pt idx="8">
                  <c:v>0.9726489253254581</c:v>
                </c:pt>
              </c:numCache>
            </c:numRef>
          </c:xVal>
          <c:yVal>
            <c:numRef>
              <c:f>[8]PCA1_HID6!$B$1:$B$9</c:f>
              <c:numCache>
                <c:formatCode>General</c:formatCode>
                <c:ptCount val="9"/>
                <c:pt idx="0">
                  <c:v>0.71810080680682298</c:v>
                </c:pt>
                <c:pt idx="1">
                  <c:v>-0.23454344565775068</c:v>
                </c:pt>
                <c:pt idx="2">
                  <c:v>-0.63829469228622837</c:v>
                </c:pt>
                <c:pt idx="3">
                  <c:v>0.45391047994288708</c:v>
                </c:pt>
                <c:pt idx="4">
                  <c:v>-0.24058144699140888</c:v>
                </c:pt>
                <c:pt idx="5">
                  <c:v>0.11908723919174274</c:v>
                </c:pt>
                <c:pt idx="6">
                  <c:v>0.84980037772448469</c:v>
                </c:pt>
                <c:pt idx="7">
                  <c:v>-0.35864039442749168</c:v>
                </c:pt>
                <c:pt idx="8">
                  <c:v>0.16883022543037235</c:v>
                </c:pt>
              </c:numCache>
            </c:numRef>
          </c:yVal>
          <c:smooth val="0"/>
          <c:extLst>
            <c:ext xmlns:c16="http://schemas.microsoft.com/office/drawing/2014/chart" uri="{C3380CC4-5D6E-409C-BE32-E72D297353CC}">
              <c16:uniqueId val="{00000009-8344-40CF-AC5E-9DEB4FDF8BB0}"/>
            </c:ext>
          </c:extLst>
        </c:ser>
        <c:ser>
          <c:idx val="1"/>
          <c:order val="1"/>
          <c:tx>
            <c:v/>
          </c:tx>
          <c:spPr>
            <a:ln w="6350">
              <a:solidFill>
                <a:srgbClr val="000000"/>
              </a:solidFill>
              <a:prstDash val="solid"/>
            </a:ln>
            <a:effectLst/>
          </c:spPr>
          <c:marker>
            <c:symbol val="none"/>
          </c:marker>
          <c:xVal>
            <c:numRef>
              <c:f>[9]!ycir2</c:f>
            </c:numRef>
          </c:xVal>
          <c:yVal>
            <c:numRef>
              <c:f>[9]!yycir3</c:f>
              <c:numCache>
                <c:formatCode>General</c:formatCode>
                <c:ptCount val="1"/>
                <c:pt idx="0">
                  <c:v>1</c:v>
                </c:pt>
              </c:numCache>
            </c:numRef>
          </c:yVal>
          <c:smooth val="0"/>
          <c:extLst>
            <c:ext xmlns:c16="http://schemas.microsoft.com/office/drawing/2014/chart" uri="{C3380CC4-5D6E-409C-BE32-E72D297353CC}">
              <c16:uniqueId val="{0000000A-8344-40CF-AC5E-9DEB4FDF8BB0}"/>
            </c:ext>
          </c:extLst>
        </c:ser>
        <c:ser>
          <c:idx val="2"/>
          <c:order val="2"/>
          <c:tx>
            <c:v/>
          </c:tx>
          <c:spPr>
            <a:ln w="6350">
              <a:solidFill>
                <a:srgbClr val="FF0000"/>
              </a:solidFill>
              <a:prstDash val="solid"/>
            </a:ln>
            <a:effectLst/>
          </c:spPr>
          <c:marker>
            <c:symbol val="none"/>
          </c:marker>
          <c:xVal>
            <c:numLit>
              <c:formatCode>General</c:formatCode>
              <c:ptCount val="2"/>
              <c:pt idx="0">
                <c:v>0</c:v>
              </c:pt>
              <c:pt idx="1">
                <c:v>0.3141647402905407</c:v>
              </c:pt>
            </c:numLit>
          </c:xVal>
          <c:yVal>
            <c:numLit>
              <c:formatCode>General</c:formatCode>
              <c:ptCount val="2"/>
              <c:pt idx="0">
                <c:v>0</c:v>
              </c:pt>
              <c:pt idx="1">
                <c:v>0.71810080680682298</c:v>
              </c:pt>
            </c:numLit>
          </c:yVal>
          <c:smooth val="0"/>
          <c:extLst>
            <c:ext xmlns:c16="http://schemas.microsoft.com/office/drawing/2014/chart" uri="{C3380CC4-5D6E-409C-BE32-E72D297353CC}">
              <c16:uniqueId val="{0000000B-8344-40CF-AC5E-9DEB4FDF8BB0}"/>
            </c:ext>
          </c:extLst>
        </c:ser>
        <c:ser>
          <c:idx val="3"/>
          <c:order val="3"/>
          <c:tx>
            <c:v/>
          </c:tx>
          <c:spPr>
            <a:ln w="6350">
              <a:solidFill>
                <a:srgbClr val="FF0000"/>
              </a:solidFill>
              <a:prstDash val="solid"/>
            </a:ln>
            <a:effectLst/>
          </c:spPr>
          <c:marker>
            <c:symbol val="none"/>
          </c:marker>
          <c:xVal>
            <c:numLit>
              <c:formatCode>General</c:formatCode>
              <c:ptCount val="2"/>
              <c:pt idx="0">
                <c:v>0</c:v>
              </c:pt>
              <c:pt idx="1">
                <c:v>-0.82564659703900389</c:v>
              </c:pt>
            </c:numLit>
          </c:xVal>
          <c:yVal>
            <c:numLit>
              <c:formatCode>General</c:formatCode>
              <c:ptCount val="2"/>
              <c:pt idx="0">
                <c:v>0</c:v>
              </c:pt>
              <c:pt idx="1">
                <c:v>-0.23454344565775068</c:v>
              </c:pt>
            </c:numLit>
          </c:yVal>
          <c:smooth val="0"/>
          <c:extLst>
            <c:ext xmlns:c16="http://schemas.microsoft.com/office/drawing/2014/chart" uri="{C3380CC4-5D6E-409C-BE32-E72D297353CC}">
              <c16:uniqueId val="{0000000C-8344-40CF-AC5E-9DEB4FDF8BB0}"/>
            </c:ext>
          </c:extLst>
        </c:ser>
        <c:ser>
          <c:idx val="4"/>
          <c:order val="4"/>
          <c:tx>
            <c:v/>
          </c:tx>
          <c:spPr>
            <a:ln w="6350">
              <a:solidFill>
                <a:srgbClr val="FF0000"/>
              </a:solidFill>
              <a:prstDash val="solid"/>
            </a:ln>
            <a:effectLst/>
          </c:spPr>
          <c:marker>
            <c:symbol val="none"/>
          </c:marker>
          <c:xVal>
            <c:numLit>
              <c:formatCode>General</c:formatCode>
              <c:ptCount val="2"/>
              <c:pt idx="0">
                <c:v>0</c:v>
              </c:pt>
              <c:pt idx="1">
                <c:v>0.66100115606334353</c:v>
              </c:pt>
            </c:numLit>
          </c:xVal>
          <c:yVal>
            <c:numLit>
              <c:formatCode>General</c:formatCode>
              <c:ptCount val="2"/>
              <c:pt idx="0">
                <c:v>0</c:v>
              </c:pt>
              <c:pt idx="1">
                <c:v>-0.63829469228622837</c:v>
              </c:pt>
            </c:numLit>
          </c:yVal>
          <c:smooth val="0"/>
          <c:extLst>
            <c:ext xmlns:c16="http://schemas.microsoft.com/office/drawing/2014/chart" uri="{C3380CC4-5D6E-409C-BE32-E72D297353CC}">
              <c16:uniqueId val="{0000000D-8344-40CF-AC5E-9DEB4FDF8BB0}"/>
            </c:ext>
          </c:extLst>
        </c:ser>
        <c:ser>
          <c:idx val="5"/>
          <c:order val="5"/>
          <c:tx>
            <c:v/>
          </c:tx>
          <c:spPr>
            <a:ln w="6350">
              <a:solidFill>
                <a:srgbClr val="FF0000"/>
              </a:solidFill>
              <a:prstDash val="solid"/>
            </a:ln>
            <a:effectLst/>
          </c:spPr>
          <c:marker>
            <c:symbol val="none"/>
          </c:marker>
          <c:xVal>
            <c:numLit>
              <c:formatCode>General</c:formatCode>
              <c:ptCount val="2"/>
              <c:pt idx="0">
                <c:v>0</c:v>
              </c:pt>
              <c:pt idx="1">
                <c:v>0.61581363440679238</c:v>
              </c:pt>
            </c:numLit>
          </c:xVal>
          <c:yVal>
            <c:numLit>
              <c:formatCode>General</c:formatCode>
              <c:ptCount val="2"/>
              <c:pt idx="0">
                <c:v>0</c:v>
              </c:pt>
              <c:pt idx="1">
                <c:v>0.45391047994288708</c:v>
              </c:pt>
            </c:numLit>
          </c:yVal>
          <c:smooth val="0"/>
          <c:extLst>
            <c:ext xmlns:c16="http://schemas.microsoft.com/office/drawing/2014/chart" uri="{C3380CC4-5D6E-409C-BE32-E72D297353CC}">
              <c16:uniqueId val="{0000000E-8344-40CF-AC5E-9DEB4FDF8BB0}"/>
            </c:ext>
          </c:extLst>
        </c:ser>
        <c:ser>
          <c:idx val="6"/>
          <c:order val="6"/>
          <c:tx>
            <c:v/>
          </c:tx>
          <c:spPr>
            <a:ln w="6350">
              <a:solidFill>
                <a:srgbClr val="FF0000"/>
              </a:solidFill>
              <a:prstDash val="solid"/>
            </a:ln>
            <a:effectLst/>
          </c:spPr>
          <c:marker>
            <c:symbol val="none"/>
          </c:marker>
          <c:xVal>
            <c:numLit>
              <c:formatCode>General</c:formatCode>
              <c:ptCount val="2"/>
              <c:pt idx="0">
                <c:v>0</c:v>
              </c:pt>
              <c:pt idx="1">
                <c:v>0.70339827660124765</c:v>
              </c:pt>
            </c:numLit>
          </c:xVal>
          <c:yVal>
            <c:numLit>
              <c:formatCode>General</c:formatCode>
              <c:ptCount val="2"/>
              <c:pt idx="0">
                <c:v>0</c:v>
              </c:pt>
              <c:pt idx="1">
                <c:v>-0.24058144699140888</c:v>
              </c:pt>
            </c:numLit>
          </c:yVal>
          <c:smooth val="0"/>
          <c:extLst>
            <c:ext xmlns:c16="http://schemas.microsoft.com/office/drawing/2014/chart" uri="{C3380CC4-5D6E-409C-BE32-E72D297353CC}">
              <c16:uniqueId val="{0000000F-8344-40CF-AC5E-9DEB4FDF8BB0}"/>
            </c:ext>
          </c:extLst>
        </c:ser>
        <c:ser>
          <c:idx val="7"/>
          <c:order val="7"/>
          <c:tx>
            <c:v/>
          </c:tx>
          <c:spPr>
            <a:ln w="6350">
              <a:solidFill>
                <a:srgbClr val="FF0000"/>
              </a:solidFill>
              <a:prstDash val="solid"/>
            </a:ln>
            <a:effectLst/>
          </c:spPr>
          <c:marker>
            <c:symbol val="none"/>
          </c:marker>
          <c:xVal>
            <c:numLit>
              <c:formatCode>General</c:formatCode>
              <c:ptCount val="2"/>
              <c:pt idx="0">
                <c:v>0</c:v>
              </c:pt>
              <c:pt idx="1">
                <c:v>-0.40068577793554266</c:v>
              </c:pt>
            </c:numLit>
          </c:xVal>
          <c:yVal>
            <c:numLit>
              <c:formatCode>General</c:formatCode>
              <c:ptCount val="2"/>
              <c:pt idx="0">
                <c:v>0</c:v>
              </c:pt>
              <c:pt idx="1">
                <c:v>0.11908723919174274</c:v>
              </c:pt>
            </c:numLit>
          </c:yVal>
          <c:smooth val="0"/>
          <c:extLst>
            <c:ext xmlns:c16="http://schemas.microsoft.com/office/drawing/2014/chart" uri="{C3380CC4-5D6E-409C-BE32-E72D297353CC}">
              <c16:uniqueId val="{00000010-8344-40CF-AC5E-9DEB4FDF8BB0}"/>
            </c:ext>
          </c:extLst>
        </c:ser>
        <c:ser>
          <c:idx val="8"/>
          <c:order val="8"/>
          <c:tx>
            <c:v/>
          </c:tx>
          <c:spPr>
            <a:ln w="6350">
              <a:solidFill>
                <a:srgbClr val="FF0000"/>
              </a:solidFill>
              <a:prstDash val="solid"/>
            </a:ln>
            <a:effectLst/>
          </c:spPr>
          <c:marker>
            <c:symbol val="none"/>
          </c:marker>
          <c:xVal>
            <c:numLit>
              <c:formatCode>General</c:formatCode>
              <c:ptCount val="2"/>
              <c:pt idx="0">
                <c:v>0</c:v>
              </c:pt>
              <c:pt idx="1">
                <c:v>0.23608888101762393</c:v>
              </c:pt>
            </c:numLit>
          </c:xVal>
          <c:yVal>
            <c:numLit>
              <c:formatCode>General</c:formatCode>
              <c:ptCount val="2"/>
              <c:pt idx="0">
                <c:v>0</c:v>
              </c:pt>
              <c:pt idx="1">
                <c:v>0.84980037772448469</c:v>
              </c:pt>
            </c:numLit>
          </c:yVal>
          <c:smooth val="0"/>
          <c:extLst>
            <c:ext xmlns:c16="http://schemas.microsoft.com/office/drawing/2014/chart" uri="{C3380CC4-5D6E-409C-BE32-E72D297353CC}">
              <c16:uniqueId val="{00000011-8344-40CF-AC5E-9DEB4FDF8BB0}"/>
            </c:ext>
          </c:extLst>
        </c:ser>
        <c:ser>
          <c:idx val="9"/>
          <c:order val="9"/>
          <c:tx>
            <c:v/>
          </c:tx>
          <c:spPr>
            <a:ln w="6350">
              <a:solidFill>
                <a:srgbClr val="FF0000"/>
              </a:solidFill>
              <a:prstDash val="solid"/>
            </a:ln>
            <a:effectLst/>
          </c:spPr>
          <c:marker>
            <c:symbol val="none"/>
          </c:marker>
          <c:xVal>
            <c:numLit>
              <c:formatCode>General</c:formatCode>
              <c:ptCount val="2"/>
              <c:pt idx="0">
                <c:v>0</c:v>
              </c:pt>
              <c:pt idx="1">
                <c:v>0.91800269031021775</c:v>
              </c:pt>
            </c:numLit>
          </c:xVal>
          <c:yVal>
            <c:numLit>
              <c:formatCode>General</c:formatCode>
              <c:ptCount val="2"/>
              <c:pt idx="0">
                <c:v>0</c:v>
              </c:pt>
              <c:pt idx="1">
                <c:v>-0.35864039442749168</c:v>
              </c:pt>
            </c:numLit>
          </c:yVal>
          <c:smooth val="0"/>
          <c:extLst>
            <c:ext xmlns:c16="http://schemas.microsoft.com/office/drawing/2014/chart" uri="{C3380CC4-5D6E-409C-BE32-E72D297353CC}">
              <c16:uniqueId val="{00000012-8344-40CF-AC5E-9DEB4FDF8BB0}"/>
            </c:ext>
          </c:extLst>
        </c:ser>
        <c:ser>
          <c:idx val="10"/>
          <c:order val="10"/>
          <c:tx>
            <c:v/>
          </c:tx>
          <c:spPr>
            <a:ln w="6350">
              <a:solidFill>
                <a:srgbClr val="FF0000"/>
              </a:solidFill>
              <a:prstDash val="solid"/>
            </a:ln>
            <a:effectLst/>
          </c:spPr>
          <c:marker>
            <c:symbol val="none"/>
          </c:marker>
          <c:xVal>
            <c:numLit>
              <c:formatCode>General</c:formatCode>
              <c:ptCount val="2"/>
              <c:pt idx="0">
                <c:v>0</c:v>
              </c:pt>
              <c:pt idx="1">
                <c:v>0.9726489253254581</c:v>
              </c:pt>
            </c:numLit>
          </c:xVal>
          <c:yVal>
            <c:numLit>
              <c:formatCode>General</c:formatCode>
              <c:ptCount val="2"/>
              <c:pt idx="0">
                <c:v>0</c:v>
              </c:pt>
              <c:pt idx="1">
                <c:v>0.16883022543037235</c:v>
              </c:pt>
            </c:numLit>
          </c:yVal>
          <c:smooth val="0"/>
          <c:extLst>
            <c:ext xmlns:c16="http://schemas.microsoft.com/office/drawing/2014/chart" uri="{C3380CC4-5D6E-409C-BE32-E72D297353CC}">
              <c16:uniqueId val="{00000013-8344-40CF-AC5E-9DEB4FDF8BB0}"/>
            </c:ext>
          </c:extLst>
        </c:ser>
        <c:dLbls>
          <c:showLegendKey val="0"/>
          <c:showVal val="0"/>
          <c:showCatName val="0"/>
          <c:showSerName val="0"/>
          <c:showPercent val="0"/>
          <c:showBubbleSize val="0"/>
        </c:dLbls>
        <c:axId val="970349967"/>
        <c:axId val="970330767"/>
      </c:scatterChart>
      <c:valAx>
        <c:axId val="970349967"/>
        <c:scaling>
          <c:orientation val="minMax"/>
          <c:max val="1"/>
          <c:min val="-1"/>
        </c:scaling>
        <c:delete val="0"/>
        <c:axPos val="b"/>
        <c:title>
          <c:tx>
            <c:rich>
              <a:bodyPr/>
              <a:lstStyle/>
              <a:p>
                <a:pPr>
                  <a:defRPr sz="800" b="0">
                    <a:latin typeface="Arial"/>
                    <a:ea typeface="Arial"/>
                    <a:cs typeface="Arial"/>
                  </a:defRPr>
                </a:pPr>
                <a:r>
                  <a:rPr lang="en-US"/>
                  <a:t>F1 (61.85 %)</a:t>
                </a:r>
              </a:p>
            </c:rich>
          </c:tx>
          <c:overlay val="0"/>
        </c:title>
        <c:numFmt formatCode="General" sourceLinked="0"/>
        <c:majorTickMark val="none"/>
        <c:minorTickMark val="none"/>
        <c:tickLblPos val="low"/>
        <c:txPr>
          <a:bodyPr rot="0" vert="horz"/>
          <a:lstStyle/>
          <a:p>
            <a:pPr>
              <a:defRPr sz="700"/>
            </a:pPr>
            <a:endParaRPr lang="en-US"/>
          </a:p>
        </c:txPr>
        <c:crossAx val="970330767"/>
        <c:crosses val="autoZero"/>
        <c:crossBetween val="midCat"/>
        <c:majorUnit val="0.25"/>
      </c:valAx>
      <c:valAx>
        <c:axId val="970330767"/>
        <c:scaling>
          <c:orientation val="minMax"/>
          <c:max val="1"/>
          <c:min val="-1"/>
        </c:scaling>
        <c:delete val="0"/>
        <c:axPos val="l"/>
        <c:title>
          <c:tx>
            <c:rich>
              <a:bodyPr/>
              <a:lstStyle/>
              <a:p>
                <a:pPr>
                  <a:defRPr sz="800" b="0">
                    <a:latin typeface="Arial"/>
                    <a:ea typeface="Arial"/>
                    <a:cs typeface="Arial"/>
                  </a:defRPr>
                </a:pPr>
                <a:r>
                  <a:rPr lang="en-US"/>
                  <a:t>F2 (22.92 %)</a:t>
                </a:r>
              </a:p>
            </c:rich>
          </c:tx>
          <c:overlay val="0"/>
        </c:title>
        <c:numFmt formatCode="General" sourceLinked="0"/>
        <c:majorTickMark val="cross"/>
        <c:minorTickMark val="none"/>
        <c:tickLblPos val="low"/>
        <c:txPr>
          <a:bodyPr/>
          <a:lstStyle/>
          <a:p>
            <a:pPr>
              <a:defRPr sz="700"/>
            </a:pPr>
            <a:endParaRPr lang="en-US"/>
          </a:p>
        </c:txPr>
        <c:crossAx val="970349967"/>
        <c:crosses val="autoZero"/>
        <c:crossBetween val="midCat"/>
        <c:majorUnit val="0.25"/>
      </c:valAx>
      <c:spPr>
        <a:ln>
          <a:solidFill>
            <a:srgbClr val="C0C0C0"/>
          </a:solidFill>
          <a:prstDash val="solid"/>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34540773707634376"/>
          <c:y val="0.91235586930943979"/>
          <c:w val="0.34396679219445397"/>
          <c:h val="6.4655624943433798E-2"/>
        </c:manualLayout>
      </c:layout>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Variables (axes F1 and F3: 70.96 %)</a:t>
            </a:r>
          </a:p>
        </c:rich>
      </c:tx>
      <c:overlay val="0"/>
    </c:title>
    <c:autoTitleDeleted val="0"/>
    <c:plotArea>
      <c:layout>
        <c:manualLayout>
          <c:xMode val="edge"/>
          <c:yMode val="edge"/>
          <c:x val="5.0555706398769121E-2"/>
          <c:y val="7.7950342414094792E-2"/>
          <c:w val="0.92645578785410432"/>
          <c:h val="0.76469273237397051"/>
        </c:manualLayout>
      </c:layout>
      <c:scatterChart>
        <c:scatterStyle val="lineMarker"/>
        <c:varyColors val="0"/>
        <c:ser>
          <c:idx val="0"/>
          <c:order val="0"/>
          <c:tx>
            <c:v>Active variables</c:v>
          </c:tx>
          <c:spPr>
            <a:ln w="25400">
              <a:noFill/>
            </a:ln>
            <a:effectLst/>
          </c:spPr>
          <c:marker>
            <c:symbol val="circle"/>
            <c:size val="3"/>
            <c:spPr>
              <a:solidFill>
                <a:srgbClr val="FF0000"/>
              </a:solidFill>
              <a:ln w="6350">
                <a:solidFill>
                  <a:srgbClr val="FF0000"/>
                </a:solidFill>
                <a:prstDash val="solid"/>
              </a:ln>
            </c:spPr>
          </c:marker>
          <c:dLbls>
            <c:dLbl>
              <c:idx val="0"/>
              <c:layout>
                <c:manualLayout>
                  <c:x val="-1.9157088122605363E-2"/>
                  <c:y val="-3.0651340996168602E-2"/>
                </c:manualLayout>
              </c:layout>
              <c:tx>
                <c:rich>
                  <a:bodyPr/>
                  <a:lstStyle/>
                  <a:p>
                    <a:r>
                      <a:rPr lang="en-US"/>
                      <a:t>CS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CD5-48FB-AC39-1A82329DBFCD}"/>
                </c:ext>
              </c:extLst>
            </c:dLbl>
            <c:dLbl>
              <c:idx val="1"/>
              <c:layout>
                <c:manualLayout>
                  <c:x val="-6.6168582375478915E-2"/>
                  <c:y val="-3.0651340996168581E-2"/>
                </c:manualLayout>
              </c:layout>
              <c:tx>
                <c:rich>
                  <a:bodyPr/>
                  <a:lstStyle/>
                  <a:p>
                    <a:r>
                      <a:rPr lang="en-US"/>
                      <a:t>SS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D5-48FB-AC39-1A82329DBFCD}"/>
                </c:ext>
              </c:extLst>
            </c:dLbl>
            <c:dLbl>
              <c:idx val="2"/>
              <c:layout>
                <c:manualLayout>
                  <c:x val="-1.9157088122605435E-2"/>
                  <c:y val="-3.0651340996168654E-2"/>
                </c:manualLayout>
              </c:layout>
              <c:tx>
                <c:rich>
                  <a:bodyPr/>
                  <a:lstStyle/>
                  <a:p>
                    <a:r>
                      <a:rPr lang="en-US"/>
                      <a:t>CGalA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D5-48FB-AC39-1A82329DBFCD}"/>
                </c:ext>
              </c:extLst>
            </c:dLbl>
            <c:dLbl>
              <c:idx val="3"/>
              <c:layout>
                <c:manualLayout>
                  <c:x val="-1.9157088122605363E-2"/>
                  <c:y val="1.7241379310344827E-2"/>
                </c:manualLayout>
              </c:layout>
              <c:tx>
                <c:rich>
                  <a:bodyPr/>
                  <a:lstStyle/>
                  <a:p>
                    <a:r>
                      <a:rPr lang="en-US"/>
                      <a:t>WHC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D5-48FB-AC39-1A82329DBFCD}"/>
                </c:ext>
              </c:extLst>
            </c:dLbl>
            <c:dLbl>
              <c:idx val="4"/>
              <c:layout>
                <c:manualLayout>
                  <c:x val="-1.9157088122605363E-2"/>
                  <c:y val="1.7241379310344827E-2"/>
                </c:manualLayout>
              </c:layout>
              <c:tx>
                <c:rich>
                  <a:bodyPr/>
                  <a:lstStyle/>
                  <a:p>
                    <a:r>
                      <a:rPr lang="en-US"/>
                      <a:t>WSC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D5-48FB-AC39-1A82329DBFCD}"/>
                </c:ext>
              </c:extLst>
            </c:dLbl>
            <c:dLbl>
              <c:idx val="5"/>
              <c:layout>
                <c:manualLayout>
                  <c:x val="-9.0498084291187733E-2"/>
                  <c:y val="1.7241379310344827E-2"/>
                </c:manualLayout>
              </c:layout>
              <c:tx>
                <c:rich>
                  <a:bodyPr/>
                  <a:lstStyle/>
                  <a:p>
                    <a:r>
                      <a:rPr lang="en-US"/>
                      <a:t>OHC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D5-48FB-AC39-1A82329DBFCD}"/>
                </c:ext>
              </c:extLst>
            </c:dLbl>
            <c:dLbl>
              <c:idx val="6"/>
              <c:layout>
                <c:manualLayout>
                  <c:x val="-1.9157088122605363E-2"/>
                  <c:y val="1.7241379310344827E-2"/>
                </c:manualLayout>
              </c:layout>
              <c:tx>
                <c:rich>
                  <a:bodyPr/>
                  <a:lstStyle/>
                  <a:p>
                    <a:r>
                      <a:rPr lang="en-US"/>
                      <a:t>IDF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D5-48FB-AC39-1A82329DBFCD}"/>
                </c:ext>
              </c:extLst>
            </c:dLbl>
            <c:dLbl>
              <c:idx val="7"/>
              <c:layout>
                <c:manualLayout>
                  <c:x val="-1.9157088122605505E-2"/>
                  <c:y val="-3.0651340996168581E-2"/>
                </c:manualLayout>
              </c:layout>
              <c:tx>
                <c:rich>
                  <a:bodyPr/>
                  <a:lstStyle/>
                  <a:p>
                    <a:r>
                      <a:rPr lang="en-US"/>
                      <a:t>SDF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CD5-48FB-AC39-1A82329DBFCD}"/>
                </c:ext>
              </c:extLst>
            </c:dLbl>
            <c:dLbl>
              <c:idx val="8"/>
              <c:layout>
                <c:manualLayout>
                  <c:x val="-1.9157088122605435E-2"/>
                  <c:y val="1.7241379310344827E-2"/>
                </c:manualLayout>
              </c:layout>
              <c:tx>
                <c:rich>
                  <a:bodyPr/>
                  <a:lstStyle/>
                  <a:p>
                    <a:r>
                      <a:rPr lang="en-US"/>
                      <a:t>TDF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CD5-48FB-AC39-1A82329DBFCD}"/>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[8]PCA1_HID6!$A$10:$A$18</c:f>
              <c:numCache>
                <c:formatCode>General</c:formatCode>
                <c:ptCount val="9"/>
                <c:pt idx="0">
                  <c:v>0.3141647402905407</c:v>
                </c:pt>
                <c:pt idx="1">
                  <c:v>-0.82564659703900389</c:v>
                </c:pt>
                <c:pt idx="2">
                  <c:v>0.66100115606334353</c:v>
                </c:pt>
                <c:pt idx="3">
                  <c:v>0.61581363440679238</c:v>
                </c:pt>
                <c:pt idx="4">
                  <c:v>0.70339827660124765</c:v>
                </c:pt>
                <c:pt idx="5">
                  <c:v>-0.40068577793554266</c:v>
                </c:pt>
                <c:pt idx="6">
                  <c:v>0.23608888101762393</c:v>
                </c:pt>
                <c:pt idx="7">
                  <c:v>0.91800269031021775</c:v>
                </c:pt>
                <c:pt idx="8">
                  <c:v>0.9726489253254581</c:v>
                </c:pt>
              </c:numCache>
            </c:numRef>
          </c:xVal>
          <c:yVal>
            <c:numRef>
              <c:f>[8]PCA1_HID6!$B$10:$B$18</c:f>
              <c:numCache>
                <c:formatCode>General</c:formatCode>
                <c:ptCount val="9"/>
                <c:pt idx="0">
                  <c:v>0.61979690024246548</c:v>
                </c:pt>
                <c:pt idx="1">
                  <c:v>0.18116001198935361</c:v>
                </c:pt>
                <c:pt idx="2">
                  <c:v>0.12120750631689661</c:v>
                </c:pt>
                <c:pt idx="3">
                  <c:v>-0.18002583238212833</c:v>
                </c:pt>
                <c:pt idx="4">
                  <c:v>-0.17293982979390241</c:v>
                </c:pt>
                <c:pt idx="5">
                  <c:v>-1.6472372827613459E-2</c:v>
                </c:pt>
                <c:pt idx="6">
                  <c:v>-0.44525280166963227</c:v>
                </c:pt>
                <c:pt idx="7">
                  <c:v>0.14315065291350909</c:v>
                </c:pt>
                <c:pt idx="8">
                  <c:v>-0.12917572780819089</c:v>
                </c:pt>
              </c:numCache>
            </c:numRef>
          </c:yVal>
          <c:smooth val="0"/>
          <c:extLst>
            <c:ext xmlns:c16="http://schemas.microsoft.com/office/drawing/2014/chart" uri="{C3380CC4-5D6E-409C-BE32-E72D297353CC}">
              <c16:uniqueId val="{00000009-8CD5-48FB-AC39-1A82329DBFCD}"/>
            </c:ext>
          </c:extLst>
        </c:ser>
        <c:ser>
          <c:idx val="1"/>
          <c:order val="1"/>
          <c:tx>
            <c:v/>
          </c:tx>
          <c:spPr>
            <a:ln w="6350">
              <a:solidFill>
                <a:srgbClr val="000000"/>
              </a:solidFill>
              <a:prstDash val="solid"/>
            </a:ln>
            <a:effectLst/>
          </c:spPr>
          <c:marker>
            <c:symbol val="none"/>
          </c:marker>
          <c:xVal>
            <c:numRef>
              <c:f>[9]!ycir4</c:f>
            </c:numRef>
          </c:xVal>
          <c:yVal>
            <c:numRef>
              <c:f>[9]!yycir5</c:f>
              <c:numCache>
                <c:formatCode>General</c:formatCode>
                <c:ptCount val="1"/>
                <c:pt idx="0">
                  <c:v>1</c:v>
                </c:pt>
              </c:numCache>
            </c:numRef>
          </c:yVal>
          <c:smooth val="0"/>
          <c:extLst>
            <c:ext xmlns:c16="http://schemas.microsoft.com/office/drawing/2014/chart" uri="{C3380CC4-5D6E-409C-BE32-E72D297353CC}">
              <c16:uniqueId val="{0000000A-8CD5-48FB-AC39-1A82329DBFCD}"/>
            </c:ext>
          </c:extLst>
        </c:ser>
        <c:ser>
          <c:idx val="2"/>
          <c:order val="2"/>
          <c:tx>
            <c:v/>
          </c:tx>
          <c:spPr>
            <a:ln w="6350">
              <a:solidFill>
                <a:srgbClr val="FF0000"/>
              </a:solidFill>
              <a:prstDash val="solid"/>
            </a:ln>
            <a:effectLst/>
          </c:spPr>
          <c:marker>
            <c:symbol val="none"/>
          </c:marker>
          <c:xVal>
            <c:numLit>
              <c:formatCode>General</c:formatCode>
              <c:ptCount val="2"/>
              <c:pt idx="0">
                <c:v>0</c:v>
              </c:pt>
              <c:pt idx="1">
                <c:v>0.3141647402905407</c:v>
              </c:pt>
            </c:numLit>
          </c:xVal>
          <c:yVal>
            <c:numLit>
              <c:formatCode>General</c:formatCode>
              <c:ptCount val="2"/>
              <c:pt idx="0">
                <c:v>0</c:v>
              </c:pt>
              <c:pt idx="1">
                <c:v>0.61979690024246548</c:v>
              </c:pt>
            </c:numLit>
          </c:yVal>
          <c:smooth val="0"/>
          <c:extLst>
            <c:ext xmlns:c16="http://schemas.microsoft.com/office/drawing/2014/chart" uri="{C3380CC4-5D6E-409C-BE32-E72D297353CC}">
              <c16:uniqueId val="{0000000B-8CD5-48FB-AC39-1A82329DBFCD}"/>
            </c:ext>
          </c:extLst>
        </c:ser>
        <c:ser>
          <c:idx val="3"/>
          <c:order val="3"/>
          <c:tx>
            <c:v/>
          </c:tx>
          <c:spPr>
            <a:ln w="6350">
              <a:solidFill>
                <a:srgbClr val="FF0000"/>
              </a:solidFill>
              <a:prstDash val="solid"/>
            </a:ln>
            <a:effectLst/>
          </c:spPr>
          <c:marker>
            <c:symbol val="none"/>
          </c:marker>
          <c:xVal>
            <c:numLit>
              <c:formatCode>General</c:formatCode>
              <c:ptCount val="2"/>
              <c:pt idx="0">
                <c:v>0</c:v>
              </c:pt>
              <c:pt idx="1">
                <c:v>-0.82564659703900389</c:v>
              </c:pt>
            </c:numLit>
          </c:xVal>
          <c:yVal>
            <c:numLit>
              <c:formatCode>General</c:formatCode>
              <c:ptCount val="2"/>
              <c:pt idx="0">
                <c:v>0</c:v>
              </c:pt>
              <c:pt idx="1">
                <c:v>0.18116001198935361</c:v>
              </c:pt>
            </c:numLit>
          </c:yVal>
          <c:smooth val="0"/>
          <c:extLst>
            <c:ext xmlns:c16="http://schemas.microsoft.com/office/drawing/2014/chart" uri="{C3380CC4-5D6E-409C-BE32-E72D297353CC}">
              <c16:uniqueId val="{0000000C-8CD5-48FB-AC39-1A82329DBFCD}"/>
            </c:ext>
          </c:extLst>
        </c:ser>
        <c:ser>
          <c:idx val="4"/>
          <c:order val="4"/>
          <c:tx>
            <c:v/>
          </c:tx>
          <c:spPr>
            <a:ln w="6350">
              <a:solidFill>
                <a:srgbClr val="FF0000"/>
              </a:solidFill>
              <a:prstDash val="solid"/>
            </a:ln>
            <a:effectLst/>
          </c:spPr>
          <c:marker>
            <c:symbol val="none"/>
          </c:marker>
          <c:xVal>
            <c:numLit>
              <c:formatCode>General</c:formatCode>
              <c:ptCount val="2"/>
              <c:pt idx="0">
                <c:v>0</c:v>
              </c:pt>
              <c:pt idx="1">
                <c:v>0.66100115606334353</c:v>
              </c:pt>
            </c:numLit>
          </c:xVal>
          <c:yVal>
            <c:numLit>
              <c:formatCode>General</c:formatCode>
              <c:ptCount val="2"/>
              <c:pt idx="0">
                <c:v>0</c:v>
              </c:pt>
              <c:pt idx="1">
                <c:v>0.12120750631689661</c:v>
              </c:pt>
            </c:numLit>
          </c:yVal>
          <c:smooth val="0"/>
          <c:extLst>
            <c:ext xmlns:c16="http://schemas.microsoft.com/office/drawing/2014/chart" uri="{C3380CC4-5D6E-409C-BE32-E72D297353CC}">
              <c16:uniqueId val="{0000000D-8CD5-48FB-AC39-1A82329DBFCD}"/>
            </c:ext>
          </c:extLst>
        </c:ser>
        <c:ser>
          <c:idx val="5"/>
          <c:order val="5"/>
          <c:tx>
            <c:v/>
          </c:tx>
          <c:spPr>
            <a:ln w="6350">
              <a:solidFill>
                <a:srgbClr val="FF0000"/>
              </a:solidFill>
              <a:prstDash val="solid"/>
            </a:ln>
            <a:effectLst/>
          </c:spPr>
          <c:marker>
            <c:symbol val="none"/>
          </c:marker>
          <c:xVal>
            <c:numLit>
              <c:formatCode>General</c:formatCode>
              <c:ptCount val="2"/>
              <c:pt idx="0">
                <c:v>0</c:v>
              </c:pt>
              <c:pt idx="1">
                <c:v>0.61581363440679238</c:v>
              </c:pt>
            </c:numLit>
          </c:xVal>
          <c:yVal>
            <c:numLit>
              <c:formatCode>General</c:formatCode>
              <c:ptCount val="2"/>
              <c:pt idx="0">
                <c:v>0</c:v>
              </c:pt>
              <c:pt idx="1">
                <c:v>-0.18002583238212833</c:v>
              </c:pt>
            </c:numLit>
          </c:yVal>
          <c:smooth val="0"/>
          <c:extLst>
            <c:ext xmlns:c16="http://schemas.microsoft.com/office/drawing/2014/chart" uri="{C3380CC4-5D6E-409C-BE32-E72D297353CC}">
              <c16:uniqueId val="{0000000E-8CD5-48FB-AC39-1A82329DBFCD}"/>
            </c:ext>
          </c:extLst>
        </c:ser>
        <c:ser>
          <c:idx val="6"/>
          <c:order val="6"/>
          <c:tx>
            <c:v/>
          </c:tx>
          <c:spPr>
            <a:ln w="6350">
              <a:solidFill>
                <a:srgbClr val="FF0000"/>
              </a:solidFill>
              <a:prstDash val="solid"/>
            </a:ln>
            <a:effectLst/>
          </c:spPr>
          <c:marker>
            <c:symbol val="none"/>
          </c:marker>
          <c:xVal>
            <c:numLit>
              <c:formatCode>General</c:formatCode>
              <c:ptCount val="2"/>
              <c:pt idx="0">
                <c:v>0</c:v>
              </c:pt>
              <c:pt idx="1">
                <c:v>0.70339827660124765</c:v>
              </c:pt>
            </c:numLit>
          </c:xVal>
          <c:yVal>
            <c:numLit>
              <c:formatCode>General</c:formatCode>
              <c:ptCount val="2"/>
              <c:pt idx="0">
                <c:v>0</c:v>
              </c:pt>
              <c:pt idx="1">
                <c:v>-0.17293982979390241</c:v>
              </c:pt>
            </c:numLit>
          </c:yVal>
          <c:smooth val="0"/>
          <c:extLst>
            <c:ext xmlns:c16="http://schemas.microsoft.com/office/drawing/2014/chart" uri="{C3380CC4-5D6E-409C-BE32-E72D297353CC}">
              <c16:uniqueId val="{0000000F-8CD5-48FB-AC39-1A82329DBFCD}"/>
            </c:ext>
          </c:extLst>
        </c:ser>
        <c:ser>
          <c:idx val="7"/>
          <c:order val="7"/>
          <c:tx>
            <c:v/>
          </c:tx>
          <c:spPr>
            <a:ln w="6350">
              <a:solidFill>
                <a:srgbClr val="FF0000"/>
              </a:solidFill>
              <a:prstDash val="solid"/>
            </a:ln>
            <a:effectLst/>
          </c:spPr>
          <c:marker>
            <c:symbol val="none"/>
          </c:marker>
          <c:xVal>
            <c:numLit>
              <c:formatCode>General</c:formatCode>
              <c:ptCount val="2"/>
              <c:pt idx="0">
                <c:v>0</c:v>
              </c:pt>
              <c:pt idx="1">
                <c:v>-0.40068577793554266</c:v>
              </c:pt>
            </c:numLit>
          </c:xVal>
          <c:yVal>
            <c:numLit>
              <c:formatCode>General</c:formatCode>
              <c:ptCount val="2"/>
              <c:pt idx="0">
                <c:v>0</c:v>
              </c:pt>
              <c:pt idx="1">
                <c:v>-1.6472372827613459E-2</c:v>
              </c:pt>
            </c:numLit>
          </c:yVal>
          <c:smooth val="0"/>
          <c:extLst>
            <c:ext xmlns:c16="http://schemas.microsoft.com/office/drawing/2014/chart" uri="{C3380CC4-5D6E-409C-BE32-E72D297353CC}">
              <c16:uniqueId val="{00000010-8CD5-48FB-AC39-1A82329DBFCD}"/>
            </c:ext>
          </c:extLst>
        </c:ser>
        <c:ser>
          <c:idx val="8"/>
          <c:order val="8"/>
          <c:tx>
            <c:v/>
          </c:tx>
          <c:spPr>
            <a:ln w="6350">
              <a:solidFill>
                <a:srgbClr val="FF0000"/>
              </a:solidFill>
              <a:prstDash val="solid"/>
            </a:ln>
            <a:effectLst/>
          </c:spPr>
          <c:marker>
            <c:symbol val="none"/>
          </c:marker>
          <c:xVal>
            <c:numLit>
              <c:formatCode>General</c:formatCode>
              <c:ptCount val="2"/>
              <c:pt idx="0">
                <c:v>0</c:v>
              </c:pt>
              <c:pt idx="1">
                <c:v>0.23608888101762393</c:v>
              </c:pt>
            </c:numLit>
          </c:xVal>
          <c:yVal>
            <c:numLit>
              <c:formatCode>General</c:formatCode>
              <c:ptCount val="2"/>
              <c:pt idx="0">
                <c:v>0</c:v>
              </c:pt>
              <c:pt idx="1">
                <c:v>-0.44525280166963227</c:v>
              </c:pt>
            </c:numLit>
          </c:yVal>
          <c:smooth val="0"/>
          <c:extLst>
            <c:ext xmlns:c16="http://schemas.microsoft.com/office/drawing/2014/chart" uri="{C3380CC4-5D6E-409C-BE32-E72D297353CC}">
              <c16:uniqueId val="{00000011-8CD5-48FB-AC39-1A82329DBFCD}"/>
            </c:ext>
          </c:extLst>
        </c:ser>
        <c:ser>
          <c:idx val="9"/>
          <c:order val="9"/>
          <c:tx>
            <c:v/>
          </c:tx>
          <c:spPr>
            <a:ln w="6350">
              <a:solidFill>
                <a:srgbClr val="FF0000"/>
              </a:solidFill>
              <a:prstDash val="solid"/>
            </a:ln>
            <a:effectLst/>
          </c:spPr>
          <c:marker>
            <c:symbol val="none"/>
          </c:marker>
          <c:xVal>
            <c:numLit>
              <c:formatCode>General</c:formatCode>
              <c:ptCount val="2"/>
              <c:pt idx="0">
                <c:v>0</c:v>
              </c:pt>
              <c:pt idx="1">
                <c:v>0.91800269031021775</c:v>
              </c:pt>
            </c:numLit>
          </c:xVal>
          <c:yVal>
            <c:numLit>
              <c:formatCode>General</c:formatCode>
              <c:ptCount val="2"/>
              <c:pt idx="0">
                <c:v>0</c:v>
              </c:pt>
              <c:pt idx="1">
                <c:v>0.14315065291350909</c:v>
              </c:pt>
            </c:numLit>
          </c:yVal>
          <c:smooth val="0"/>
          <c:extLst>
            <c:ext xmlns:c16="http://schemas.microsoft.com/office/drawing/2014/chart" uri="{C3380CC4-5D6E-409C-BE32-E72D297353CC}">
              <c16:uniqueId val="{00000012-8CD5-48FB-AC39-1A82329DBFCD}"/>
            </c:ext>
          </c:extLst>
        </c:ser>
        <c:ser>
          <c:idx val="10"/>
          <c:order val="10"/>
          <c:tx>
            <c:v/>
          </c:tx>
          <c:spPr>
            <a:ln w="6350">
              <a:solidFill>
                <a:srgbClr val="FF0000"/>
              </a:solidFill>
              <a:prstDash val="solid"/>
            </a:ln>
            <a:effectLst/>
          </c:spPr>
          <c:marker>
            <c:symbol val="none"/>
          </c:marker>
          <c:xVal>
            <c:numLit>
              <c:formatCode>General</c:formatCode>
              <c:ptCount val="2"/>
              <c:pt idx="0">
                <c:v>0</c:v>
              </c:pt>
              <c:pt idx="1">
                <c:v>0.9726489253254581</c:v>
              </c:pt>
            </c:numLit>
          </c:xVal>
          <c:yVal>
            <c:numLit>
              <c:formatCode>General</c:formatCode>
              <c:ptCount val="2"/>
              <c:pt idx="0">
                <c:v>0</c:v>
              </c:pt>
              <c:pt idx="1">
                <c:v>-0.12917572780819089</c:v>
              </c:pt>
            </c:numLit>
          </c:yVal>
          <c:smooth val="0"/>
          <c:extLst>
            <c:ext xmlns:c16="http://schemas.microsoft.com/office/drawing/2014/chart" uri="{C3380CC4-5D6E-409C-BE32-E72D297353CC}">
              <c16:uniqueId val="{00000013-8CD5-48FB-AC39-1A82329DBFCD}"/>
            </c:ext>
          </c:extLst>
        </c:ser>
        <c:dLbls>
          <c:showLegendKey val="0"/>
          <c:showVal val="0"/>
          <c:showCatName val="0"/>
          <c:showSerName val="0"/>
          <c:showPercent val="0"/>
          <c:showBubbleSize val="0"/>
        </c:dLbls>
        <c:axId val="604964288"/>
        <c:axId val="604964768"/>
      </c:scatterChart>
      <c:valAx>
        <c:axId val="604964288"/>
        <c:scaling>
          <c:orientation val="minMax"/>
          <c:max val="1"/>
          <c:min val="-1"/>
        </c:scaling>
        <c:delete val="0"/>
        <c:axPos val="b"/>
        <c:title>
          <c:tx>
            <c:rich>
              <a:bodyPr/>
              <a:lstStyle/>
              <a:p>
                <a:pPr>
                  <a:defRPr sz="800" b="0">
                    <a:latin typeface="Arial"/>
                    <a:ea typeface="Arial"/>
                    <a:cs typeface="Arial"/>
                  </a:defRPr>
                </a:pPr>
                <a:r>
                  <a:rPr lang="en-US"/>
                  <a:t>F1 (61.85 %)</a:t>
                </a:r>
              </a:p>
            </c:rich>
          </c:tx>
          <c:overlay val="0"/>
        </c:title>
        <c:numFmt formatCode="General" sourceLinked="0"/>
        <c:majorTickMark val="none"/>
        <c:minorTickMark val="none"/>
        <c:tickLblPos val="low"/>
        <c:txPr>
          <a:bodyPr rot="0" vert="horz"/>
          <a:lstStyle/>
          <a:p>
            <a:pPr>
              <a:defRPr sz="700"/>
            </a:pPr>
            <a:endParaRPr lang="en-US"/>
          </a:p>
        </c:txPr>
        <c:crossAx val="604964768"/>
        <c:crosses val="autoZero"/>
        <c:crossBetween val="midCat"/>
        <c:majorUnit val="0.25"/>
      </c:valAx>
      <c:valAx>
        <c:axId val="604964768"/>
        <c:scaling>
          <c:orientation val="minMax"/>
          <c:max val="1"/>
          <c:min val="-1"/>
        </c:scaling>
        <c:delete val="0"/>
        <c:axPos val="l"/>
        <c:title>
          <c:tx>
            <c:rich>
              <a:bodyPr/>
              <a:lstStyle/>
              <a:p>
                <a:pPr>
                  <a:defRPr sz="800" b="0">
                    <a:latin typeface="Arial"/>
                    <a:ea typeface="Arial"/>
                    <a:cs typeface="Arial"/>
                  </a:defRPr>
                </a:pPr>
                <a:r>
                  <a:rPr lang="en-US"/>
                  <a:t>F3 (9.11 %)</a:t>
                </a:r>
              </a:p>
            </c:rich>
          </c:tx>
          <c:overlay val="0"/>
        </c:title>
        <c:numFmt formatCode="General" sourceLinked="0"/>
        <c:majorTickMark val="cross"/>
        <c:minorTickMark val="none"/>
        <c:tickLblPos val="low"/>
        <c:txPr>
          <a:bodyPr/>
          <a:lstStyle/>
          <a:p>
            <a:pPr>
              <a:defRPr sz="700"/>
            </a:pPr>
            <a:endParaRPr lang="en-US"/>
          </a:p>
        </c:txPr>
        <c:crossAx val="604964288"/>
        <c:crosses val="autoZero"/>
        <c:crossBetween val="midCat"/>
        <c:majorUnit val="0.25"/>
      </c:valAx>
      <c:spPr>
        <a:ln>
          <a:solidFill>
            <a:srgbClr val="C0C0C0"/>
          </a:solidFill>
          <a:prstDash val="solid"/>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34540773707634376"/>
          <c:y val="0.91235586930943979"/>
          <c:w val="0.34396679219445397"/>
          <c:h val="6.4655624943433798E-2"/>
        </c:manualLayout>
      </c:layout>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25778158849031E-2"/>
          <c:y val="7.9167486876640422E-2"/>
          <c:w val="0.89020129476822385"/>
          <c:h val="0.78214895013123364"/>
        </c:manualLayout>
      </c:layout>
      <c:scatterChart>
        <c:scatterStyle val="lineMarker"/>
        <c:varyColors val="0"/>
        <c:ser>
          <c:idx val="0"/>
          <c:order val="0"/>
          <c:tx>
            <c:v>Active variables</c:v>
          </c:tx>
          <c:spPr>
            <a:ln w="25400">
              <a:noFill/>
            </a:ln>
            <a:effectLst/>
          </c:spPr>
          <c:marker>
            <c:symbol val="circle"/>
            <c:size val="3"/>
            <c:spPr>
              <a:solidFill>
                <a:srgbClr val="FF0000"/>
              </a:solidFill>
              <a:ln w="6350">
                <a:solidFill>
                  <a:srgbClr val="FF0000"/>
                </a:solidFill>
                <a:prstDash val="solid"/>
              </a:ln>
            </c:spPr>
          </c:marker>
          <c:dLbls>
            <c:dLbl>
              <c:idx val="0"/>
              <c:layout>
                <c:manualLayout>
                  <c:x val="-7.3710541427076861E-3"/>
                  <c:y val="-1.2697945970398224E-2"/>
                </c:manualLayout>
              </c:layout>
              <c:tx>
                <c:rich>
                  <a:bodyPr/>
                  <a:lstStyle/>
                  <a:p>
                    <a:r>
                      <a:rPr lang="en-US"/>
                      <a:t>CS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A41-4139-A04E-D3DE080BBB4B}"/>
                </c:ext>
              </c:extLst>
            </c:dLbl>
            <c:dLbl>
              <c:idx val="1"/>
              <c:layout>
                <c:manualLayout>
                  <c:x val="-4.5979217632760937E-2"/>
                  <c:y val="2.0832072831111551E-2"/>
                </c:manualLayout>
              </c:layout>
              <c:tx>
                <c:rich>
                  <a:bodyPr/>
                  <a:lstStyle/>
                  <a:p>
                    <a:r>
                      <a:rPr lang="en-US"/>
                      <a:t>SS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41-4139-A04E-D3DE080BBB4B}"/>
                </c:ext>
              </c:extLst>
            </c:dLbl>
            <c:dLbl>
              <c:idx val="2"/>
              <c:layout>
                <c:manualLayout>
                  <c:x val="-2.7351074122727664E-2"/>
                  <c:y val="2.4422737104002036E-2"/>
                </c:manualLayout>
              </c:layout>
              <c:tx>
                <c:rich>
                  <a:bodyPr/>
                  <a:lstStyle/>
                  <a:p>
                    <a:r>
                      <a:rPr lang="en-US"/>
                      <a:t>CGalA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41-4139-A04E-D3DE080BBB4B}"/>
                </c:ext>
              </c:extLst>
            </c:dLbl>
            <c:dLbl>
              <c:idx val="3"/>
              <c:layout>
                <c:manualLayout>
                  <c:x val="-1.7361111111111112E-2"/>
                  <c:y val="-3.0651340996168581E-2"/>
                </c:manualLayout>
              </c:layout>
              <c:tx>
                <c:rich>
                  <a:bodyPr/>
                  <a:lstStyle/>
                  <a:p>
                    <a:r>
                      <a:rPr lang="en-US"/>
                      <a:t>WHC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A41-4139-A04E-D3DE080BBB4B}"/>
                </c:ext>
              </c:extLst>
            </c:dLbl>
            <c:dLbl>
              <c:idx val="4"/>
              <c:layout>
                <c:manualLayout>
                  <c:x val="6.2095384930030602E-4"/>
                  <c:y val="-2.5846562716464752E-2"/>
                </c:manualLayout>
              </c:layout>
              <c:tx>
                <c:rich>
                  <a:bodyPr/>
                  <a:lstStyle/>
                  <a:p>
                    <a:r>
                      <a:rPr lang="en-US"/>
                      <a:t>WSC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A41-4139-A04E-D3DE080BBB4B}"/>
                </c:ext>
              </c:extLst>
            </c:dLbl>
            <c:dLbl>
              <c:idx val="5"/>
              <c:layout>
                <c:manualLayout>
                  <c:x val="-8.2013888888888886E-2"/>
                  <c:y val="-3.0651340996168654E-2"/>
                </c:manualLayout>
              </c:layout>
              <c:tx>
                <c:rich>
                  <a:bodyPr/>
                  <a:lstStyle/>
                  <a:p>
                    <a:r>
                      <a:rPr lang="en-US"/>
                      <a:t>OHC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A41-4139-A04E-D3DE080BBB4B}"/>
                </c:ext>
              </c:extLst>
            </c:dLbl>
            <c:dLbl>
              <c:idx val="6"/>
              <c:layout>
                <c:manualLayout>
                  <c:x val="-3.9339086110739725E-2"/>
                  <c:y val="-3.0651267334850681E-2"/>
                </c:manualLayout>
              </c:layout>
              <c:tx>
                <c:rich>
                  <a:bodyPr/>
                  <a:lstStyle/>
                  <a:p>
                    <a:r>
                      <a:rPr lang="en-US"/>
                      <a:t>IDF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A41-4139-A04E-D3DE080BBB4B}"/>
                </c:ext>
              </c:extLst>
            </c:dLbl>
            <c:dLbl>
              <c:idx val="7"/>
              <c:layout>
                <c:manualLayout>
                  <c:x val="1.8602971831318288E-2"/>
                  <c:y val="3.8785394195563976E-2"/>
                </c:manualLayout>
              </c:layout>
              <c:tx>
                <c:rich>
                  <a:bodyPr/>
                  <a:lstStyle/>
                  <a:p>
                    <a:r>
                      <a:rPr lang="en-US"/>
                      <a:t>SDF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A41-4139-A04E-D3DE080BBB4B}"/>
                </c:ext>
              </c:extLst>
            </c:dLbl>
            <c:dLbl>
              <c:idx val="8"/>
              <c:layout>
                <c:manualLayout>
                  <c:x val="-1.7361111111111112E-2"/>
                  <c:y val="-3.0651340996168581E-2"/>
                </c:manualLayout>
              </c:layout>
              <c:tx>
                <c:rich>
                  <a:bodyPr/>
                  <a:lstStyle/>
                  <a:p>
                    <a:r>
                      <a:rPr lang="en-US"/>
                      <a:t>TDF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A41-4139-A04E-D3DE080BBB4B}"/>
                </c:ext>
              </c:extLst>
            </c:dLbl>
            <c:spPr>
              <a:noFill/>
              <a:ln>
                <a:noFill/>
              </a:ln>
              <a:effectLst/>
            </c:spPr>
            <c:txPr>
              <a:bodyPr rot="0" vert="horz" wrap="square" lIns="38100" tIns="19050" rIns="38100" bIns="19050" anchor="ctr">
                <a:spAutoFit/>
              </a:bodyPr>
              <a:lstStyle/>
              <a:p>
                <a:pPr>
                  <a:defRPr sz="1200">
                    <a:solidFill>
                      <a:srgbClr val="FF0000"/>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[8]PCA1_HID8!$A$1:$A$9</c:f>
              <c:numCache>
                <c:formatCode>General</c:formatCode>
                <c:ptCount val="9"/>
                <c:pt idx="0">
                  <c:v>6.06493913254603</c:v>
                </c:pt>
                <c:pt idx="1">
                  <c:v>-13.219132560300389</c:v>
                </c:pt>
                <c:pt idx="2">
                  <c:v>9.8472038419340215</c:v>
                </c:pt>
                <c:pt idx="3">
                  <c:v>2.6928679288814057</c:v>
                </c:pt>
                <c:pt idx="4">
                  <c:v>6.8802619471377238</c:v>
                </c:pt>
                <c:pt idx="5">
                  <c:v>-0.2738013778061249</c:v>
                </c:pt>
                <c:pt idx="6">
                  <c:v>3.7101483399881152</c:v>
                </c:pt>
                <c:pt idx="7">
                  <c:v>22.526540738646336</c:v>
                </c:pt>
                <c:pt idx="8">
                  <c:v>26.236689078634459</c:v>
                </c:pt>
              </c:numCache>
            </c:numRef>
          </c:xVal>
          <c:yVal>
            <c:numRef>
              <c:f>[8]PCA1_HID8!$B$1:$B$9</c:f>
              <c:numCache>
                <c:formatCode>General</c:formatCode>
                <c:ptCount val="9"/>
                <c:pt idx="0">
                  <c:v>22.774636421118494</c:v>
                </c:pt>
                <c:pt idx="1">
                  <c:v>-6.1692034934351589</c:v>
                </c:pt>
                <c:pt idx="2">
                  <c:v>-15.621724503384934</c:v>
                </c:pt>
                <c:pt idx="3">
                  <c:v>3.2608663276891043</c:v>
                </c:pt>
                <c:pt idx="4">
                  <c:v>-3.866008799874129</c:v>
                </c:pt>
                <c:pt idx="5">
                  <c:v>0.13368847245195503</c:v>
                </c:pt>
                <c:pt idx="6">
                  <c:v>21.939649867322991</c:v>
                </c:pt>
                <c:pt idx="7">
                  <c:v>-14.457952275862722</c:v>
                </c:pt>
                <c:pt idx="8">
                  <c:v>7.481697591460275</c:v>
                </c:pt>
              </c:numCache>
            </c:numRef>
          </c:yVal>
          <c:smooth val="0"/>
          <c:extLst>
            <c:ext xmlns:c16="http://schemas.microsoft.com/office/drawing/2014/chart" uri="{C3380CC4-5D6E-409C-BE32-E72D297353CC}">
              <c16:uniqueId val="{00000009-FA41-4139-A04E-D3DE080BBB4B}"/>
            </c:ext>
          </c:extLst>
        </c:ser>
        <c:ser>
          <c:idx val="1"/>
          <c:order val="1"/>
          <c:tx>
            <c:v>Active observations</c:v>
          </c:tx>
          <c:spPr>
            <a:ln w="25400">
              <a:noFill/>
            </a:ln>
            <a:effectLst/>
          </c:spPr>
          <c:marker>
            <c:symbol val="circle"/>
            <c:size val="3"/>
            <c:spPr>
              <a:solidFill>
                <a:srgbClr val="003CE6"/>
              </a:solidFill>
              <a:ln w="6350">
                <a:solidFill>
                  <a:srgbClr val="003CE6"/>
                </a:solidFill>
                <a:prstDash val="solid"/>
              </a:ln>
            </c:spPr>
          </c:marker>
          <c:dLbls>
            <c:dLbl>
              <c:idx val="0"/>
              <c:layout>
                <c:manualLayout>
                  <c:x val="-1.5079408780196181E-2"/>
                  <c:y val="-2.3469938789069743E-2"/>
                </c:manualLayout>
              </c:layout>
              <c:tx>
                <c:rich>
                  <a:bodyPr/>
                  <a:lstStyle/>
                  <a:p>
                    <a:r>
                      <a:rPr lang="en-US"/>
                      <a:t>H-UNT-1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A41-4139-A04E-D3DE080BBB4B}"/>
                </c:ext>
              </c:extLst>
            </c:dLbl>
            <c:dLbl>
              <c:idx val="1"/>
              <c:layout>
                <c:manualLayout>
                  <c:x val="-8.5009478710266109E-2"/>
                  <c:y val="-1.9879274516179261E-2"/>
                </c:manualLayout>
              </c:layout>
              <c:tx>
                <c:rich>
                  <a:bodyPr/>
                  <a:lstStyle/>
                  <a:p>
                    <a:r>
                      <a:rPr lang="en-US"/>
                      <a:t>H-UNT-2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A41-4139-A04E-D3DE080BBB4B}"/>
                </c:ext>
              </c:extLst>
            </c:dLbl>
            <c:dLbl>
              <c:idx val="2"/>
              <c:layout>
                <c:manualLayout>
                  <c:x val="-9.4999488700276122E-2"/>
                  <c:y val="-7.8932413520123278E-3"/>
                </c:manualLayout>
              </c:layout>
              <c:tx>
                <c:rich>
                  <a:bodyPr/>
                  <a:lstStyle/>
                  <a:p>
                    <a:r>
                      <a:rPr lang="en-US"/>
                      <a:t>H-UNT-3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A41-4139-A04E-D3DE080BBB4B}"/>
                </c:ext>
              </c:extLst>
            </c:dLbl>
            <c:dLbl>
              <c:idx val="3"/>
              <c:layout>
                <c:manualLayout>
                  <c:x val="-8.1013474714262138E-2"/>
                  <c:y val="3.5194729922673487E-2"/>
                </c:manualLayout>
              </c:layout>
              <c:tx>
                <c:rich>
                  <a:bodyPr/>
                  <a:lstStyle/>
                  <a:p>
                    <a:r>
                      <a:rPr lang="en-US"/>
                      <a:t>H-UNT-4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A41-4139-A04E-D3DE080BBB4B}"/>
                </c:ext>
              </c:extLst>
            </c:dLbl>
            <c:dLbl>
              <c:idx val="4"/>
              <c:layout>
                <c:manualLayout>
                  <c:x val="-4.4168429995201645E-2"/>
                  <c:y val="1.7241408558220934E-2"/>
                </c:manualLayout>
              </c:layout>
              <c:tx>
                <c:rich>
                  <a:bodyPr/>
                  <a:lstStyle/>
                  <a:p>
                    <a:r>
                      <a:rPr lang="en-US"/>
                      <a:t>HV-UNT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A41-4139-A04E-D3DE080BBB4B}"/>
                </c:ext>
              </c:extLst>
            </c:dLbl>
            <c:dLbl>
              <c:idx val="5"/>
              <c:layout>
                <c:manualLayout>
                  <c:x val="-8.4940256593799904E-3"/>
                  <c:y val="2.0832072831111551E-2"/>
                </c:manualLayout>
              </c:layout>
              <c:tx>
                <c:rich>
                  <a:bodyPr/>
                  <a:lstStyle/>
                  <a:p>
                    <a:r>
                      <a:rPr lang="en-US"/>
                      <a:t>V-UNT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A41-4139-A04E-D3DE080BBB4B}"/>
                </c:ext>
              </c:extLst>
            </c:dLbl>
            <c:dLbl>
              <c:idx val="6"/>
              <c:layout>
                <c:manualLayout>
                  <c:x val="-2.3355070126723668E-2"/>
                  <c:y val="-2.2255898443574267E-2"/>
                </c:manualLayout>
              </c:layout>
              <c:tx>
                <c:rich>
                  <a:bodyPr/>
                  <a:lstStyle/>
                  <a:p>
                    <a:r>
                      <a:rPr lang="en-US"/>
                      <a:t>H-STEX-(130-1)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A41-4139-A04E-D3DE080BBB4B}"/>
                </c:ext>
              </c:extLst>
            </c:dLbl>
            <c:dLbl>
              <c:idx val="7"/>
              <c:layout>
                <c:manualLayout>
                  <c:x val="-1.7361064132717676E-2"/>
                  <c:y val="3.1604065649783006E-2"/>
                </c:manualLayout>
              </c:layout>
              <c:tx>
                <c:rich>
                  <a:bodyPr/>
                  <a:lstStyle/>
                  <a:p>
                    <a:r>
                      <a:rPr lang="en-US"/>
                      <a:t>H-STEX-(130-2)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A41-4139-A04E-D3DE080BBB4B}"/>
                </c:ext>
              </c:extLst>
            </c:dLbl>
            <c:dLbl>
              <c:idx val="8"/>
              <c:layout>
                <c:manualLayout>
                  <c:x val="-2.9349076120729664E-2"/>
                  <c:y val="-3.6618555535136203E-2"/>
                </c:manualLayout>
              </c:layout>
              <c:tx>
                <c:rich>
                  <a:bodyPr/>
                  <a:lstStyle/>
                  <a:p>
                    <a:r>
                      <a:rPr lang="en-US"/>
                      <a:t>H-STEX-(130-4)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FA41-4139-A04E-D3DE080BBB4B}"/>
                </c:ext>
              </c:extLst>
            </c:dLbl>
            <c:dLbl>
              <c:idx val="9"/>
              <c:layout>
                <c:manualLayout>
                  <c:x val="2.6189558473023039E-3"/>
                  <c:y val="1.0060080012440097E-2"/>
                </c:manualLayout>
              </c:layout>
              <c:tx>
                <c:rich>
                  <a:bodyPr/>
                  <a:lstStyle/>
                  <a:p>
                    <a:r>
                      <a:rPr lang="en-US"/>
                      <a:t>V-STEX-(130-8)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FA41-4139-A04E-D3DE080BBB4B}"/>
                </c:ext>
              </c:extLst>
            </c:dLbl>
            <c:dLbl>
              <c:idx val="10"/>
              <c:layout>
                <c:manualLayout>
                  <c:x val="-3.3345080116733809E-2"/>
                  <c:y val="3.5194729922673487E-2"/>
                </c:manualLayout>
              </c:layout>
              <c:tx>
                <c:rich>
                  <a:bodyPr/>
                  <a:lstStyle/>
                  <a:p>
                    <a:r>
                      <a:rPr lang="en-US"/>
                      <a:t>V-STEX-(150-1)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A41-4139-A04E-D3DE080BBB4B}"/>
                </c:ext>
              </c:extLst>
            </c:dLbl>
            <c:dLbl>
              <c:idx val="11"/>
              <c:layout>
                <c:manualLayout>
                  <c:x val="6.6149598433062999E-3"/>
                  <c:y val="-2.2255898443574267E-2"/>
                </c:manualLayout>
              </c:layout>
              <c:tx>
                <c:rich>
                  <a:bodyPr/>
                  <a:lstStyle/>
                  <a:p>
                    <a:r>
                      <a:rPr lang="en-US"/>
                      <a:t>H-STEX-(150-2)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FA41-4139-A04E-D3DE080BBB4B}"/>
                </c:ext>
              </c:extLst>
            </c:dLbl>
            <c:dLbl>
              <c:idx val="12"/>
              <c:layout>
                <c:manualLayout>
                  <c:x val="-1.7361111111111112E-2"/>
                  <c:y val="-3.0651340996168581E-2"/>
                </c:manualLayout>
              </c:layout>
              <c:tx>
                <c:rich>
                  <a:bodyPr/>
                  <a:lstStyle/>
                  <a:p>
                    <a:r>
                      <a:rPr lang="en-US"/>
                      <a:t>H-STEX-(150-4)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FA41-4139-A04E-D3DE080BBB4B}"/>
                </c:ext>
              </c:extLst>
            </c:dLbl>
            <c:dLbl>
              <c:idx val="13"/>
              <c:layout>
                <c:manualLayout>
                  <c:x val="-1.7361111111111174E-2"/>
                  <c:y val="-3.0651340996168654E-2"/>
                </c:manualLayout>
              </c:layout>
              <c:tx>
                <c:rich>
                  <a:bodyPr/>
                  <a:lstStyle/>
                  <a:p>
                    <a:r>
                      <a:rPr lang="en-US"/>
                      <a:t>HV-STEX-(150-8)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A41-4139-A04E-D3DE080BBB4B}"/>
                </c:ext>
              </c:extLst>
            </c:dLbl>
            <c:dLbl>
              <c:idx val="14"/>
              <c:layout>
                <c:manualLayout>
                  <c:x val="-3.5343082114735656E-2"/>
                  <c:y val="1.9618032485616138E-2"/>
                </c:manualLayout>
              </c:layout>
              <c:tx>
                <c:rich>
                  <a:bodyPr/>
                  <a:lstStyle/>
                  <a:p>
                    <a:r>
                      <a:rPr lang="en-US"/>
                      <a:t>H-STEX-(170-1)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FA41-4139-A04E-D3DE080BBB4B}"/>
                </c:ext>
              </c:extLst>
            </c:dLbl>
            <c:dLbl>
              <c:idx val="15"/>
              <c:layout>
                <c:manualLayout>
                  <c:x val="-1.3770481487018385E-3"/>
                  <c:y val="-9.1072816975077391E-3"/>
                </c:manualLayout>
              </c:layout>
              <c:tx>
                <c:rich>
                  <a:bodyPr/>
                  <a:lstStyle/>
                  <a:p>
                    <a:r>
                      <a:rPr lang="en-US"/>
                      <a:t>HV-STEX-(170-2)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FA41-4139-A04E-D3DE080BBB4B}"/>
                </c:ext>
              </c:extLst>
            </c:dLbl>
            <c:dLbl>
              <c:idx val="16"/>
              <c:layout>
                <c:manualLayout>
                  <c:x val="-1.7361111111111174E-2"/>
                  <c:y val="-3.0651340996168602E-2"/>
                </c:manualLayout>
              </c:layout>
              <c:tx>
                <c:rich>
                  <a:bodyPr/>
                  <a:lstStyle/>
                  <a:p>
                    <a:r>
                      <a:rPr lang="en-US"/>
                      <a:t>H-STEX-(170-4)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FA41-4139-A04E-D3DE080BBB4B}"/>
                </c:ext>
              </c:extLst>
            </c:dLbl>
            <c:dLbl>
              <c:idx val="17"/>
              <c:layout>
                <c:manualLayout>
                  <c:x val="-3.1347078118731733E-2"/>
                  <c:y val="-1.6288610243288711E-2"/>
                </c:manualLayout>
              </c:layout>
              <c:tx>
                <c:rich>
                  <a:bodyPr/>
                  <a:lstStyle/>
                  <a:p>
                    <a:r>
                      <a:rPr lang="en-US"/>
                      <a:t>H-STEX-(170-8)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FA41-4139-A04E-D3DE080BBB4B}"/>
                </c:ext>
              </c:extLst>
            </c:dLbl>
            <c:dLbl>
              <c:idx val="18"/>
              <c:layout>
                <c:manualLayout>
                  <c:x val="-3.3750501467038367E-3"/>
                  <c:y val="-1.9259531517267043E-3"/>
                </c:manualLayout>
              </c:layout>
              <c:tx>
                <c:rich>
                  <a:bodyPr/>
                  <a:lstStyle/>
                  <a:p>
                    <a:r>
                      <a:rPr lang="en-US"/>
                      <a:t>COM-Citrus Fiber</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FA41-4139-A04E-D3DE080BBB4B}"/>
                </c:ext>
              </c:extLst>
            </c:dLbl>
            <c:dLbl>
              <c:idx val="19"/>
              <c:layout>
                <c:manualLayout>
                  <c:x val="-5.0977211764613339E-2"/>
                  <c:y val="2.8013401376892455E-2"/>
                </c:manualLayout>
              </c:layout>
              <c:tx>
                <c:rich>
                  <a:bodyPr/>
                  <a:lstStyle/>
                  <a:p>
                    <a:r>
                      <a:rPr lang="en-US"/>
                      <a:t>COM-Orange Peel Powder</a:t>
                    </a:r>
                  </a:p>
                </c:rich>
              </c:tx>
              <c:dLblPos val="r"/>
              <c:showLegendKey val="0"/>
              <c:showVal val="0"/>
              <c:showCatName val="1"/>
              <c:showSerName val="0"/>
              <c:showPercent val="0"/>
              <c:showBubbleSize val="0"/>
              <c:extLst>
                <c:ext xmlns:c15="http://schemas.microsoft.com/office/drawing/2012/chart" uri="{CE6537A1-D6FC-4f65-9D91-7224C49458BB}">
                  <c15:layout>
                    <c:manualLayout>
                      <c:w val="0.12315684315684315"/>
                      <c:h val="9.8420107719928193E-2"/>
                    </c:manualLayout>
                  </c15:layout>
                  <c15:showDataLabelsRange val="0"/>
                </c:ext>
                <c:ext xmlns:c16="http://schemas.microsoft.com/office/drawing/2014/chart" uri="{C3380CC4-5D6E-409C-BE32-E72D297353CC}">
                  <c16:uniqueId val="{0000001D-FA41-4139-A04E-D3DE080BBB4B}"/>
                </c:ext>
              </c:extLst>
            </c:dLbl>
            <c:dLbl>
              <c:idx val="20"/>
              <c:layout>
                <c:manualLayout>
                  <c:x val="-6.1882290937409046E-2"/>
                  <c:y val="3.5194729922673355E-2"/>
                </c:manualLayout>
              </c:layout>
              <c:tx>
                <c:rich>
                  <a:bodyPr/>
                  <a:lstStyle/>
                  <a:p>
                    <a:r>
                      <a:rPr lang="en-US"/>
                      <a:t>COM-Lemon Peel Powder</a:t>
                    </a:r>
                  </a:p>
                </c:rich>
              </c:tx>
              <c:dLblPos val="r"/>
              <c:showLegendKey val="0"/>
              <c:showVal val="0"/>
              <c:showCatName val="1"/>
              <c:showSerName val="0"/>
              <c:showPercent val="0"/>
              <c:showBubbleSize val="0"/>
              <c:extLst>
                <c:ext xmlns:c15="http://schemas.microsoft.com/office/drawing/2012/chart" uri="{CE6537A1-D6FC-4f65-9D91-7224C49458BB}">
                  <c15:layout>
                    <c:manualLayout>
                      <c:w val="0.12579420579420578"/>
                      <c:h val="9.8420107719928193E-2"/>
                    </c:manualLayout>
                  </c15:layout>
                  <c15:showDataLabelsRange val="0"/>
                </c:ext>
                <c:ext xmlns:c16="http://schemas.microsoft.com/office/drawing/2014/chart" uri="{C3380CC4-5D6E-409C-BE32-E72D297353CC}">
                  <c16:uniqueId val="{0000001E-FA41-4139-A04E-D3DE080BBB4B}"/>
                </c:ext>
              </c:extLst>
            </c:dLbl>
            <c:spPr>
              <a:noFill/>
              <a:ln>
                <a:noFill/>
              </a:ln>
              <a:effectLst/>
            </c:spPr>
            <c:txPr>
              <a:bodyPr rot="0" vert="horz" wrap="square" lIns="38100" tIns="19050" rIns="38100" bIns="19050" anchor="ctr">
                <a:spAutoFit/>
              </a:bodyPr>
              <a:lstStyle/>
              <a:p>
                <a:pPr>
                  <a:defRPr sz="900">
                    <a:solidFill>
                      <a:srgbClr val="003CE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[8]PCA1_HID8!$A$10:$A$30</c:f>
              <c:numCache>
                <c:formatCode>General</c:formatCode>
                <c:ptCount val="21"/>
                <c:pt idx="0">
                  <c:v>-21.957662364087671</c:v>
                </c:pt>
                <c:pt idx="1">
                  <c:v>-23.509125549606157</c:v>
                </c:pt>
                <c:pt idx="2">
                  <c:v>-28.497468969461721</c:v>
                </c:pt>
                <c:pt idx="3">
                  <c:v>-27.946430857836116</c:v>
                </c:pt>
                <c:pt idx="4">
                  <c:v>-22.647024611256622</c:v>
                </c:pt>
                <c:pt idx="5">
                  <c:v>-26.110174617273298</c:v>
                </c:pt>
                <c:pt idx="6">
                  <c:v>16.149874308871865</c:v>
                </c:pt>
                <c:pt idx="7">
                  <c:v>16.602611031949277</c:v>
                </c:pt>
                <c:pt idx="8">
                  <c:v>17.00145963913231</c:v>
                </c:pt>
                <c:pt idx="9">
                  <c:v>19.573346592814946</c:v>
                </c:pt>
                <c:pt idx="10">
                  <c:v>16.845191967617506</c:v>
                </c:pt>
                <c:pt idx="11">
                  <c:v>16.724928872840383</c:v>
                </c:pt>
                <c:pt idx="12">
                  <c:v>10.799486965680265</c:v>
                </c:pt>
                <c:pt idx="13">
                  <c:v>10.490096744955453</c:v>
                </c:pt>
                <c:pt idx="14">
                  <c:v>8.9422644221139382</c:v>
                </c:pt>
                <c:pt idx="15">
                  <c:v>10.2984281616249</c:v>
                </c:pt>
                <c:pt idx="16">
                  <c:v>7.7472985843975941</c:v>
                </c:pt>
                <c:pt idx="17">
                  <c:v>6.5414748144685388</c:v>
                </c:pt>
                <c:pt idx="18">
                  <c:v>17.832645145925941</c:v>
                </c:pt>
                <c:pt idx="19">
                  <c:v>-16.580478019033414</c:v>
                </c:pt>
                <c:pt idx="20">
                  <c:v>-8.3007422638375949</c:v>
                </c:pt>
              </c:numCache>
            </c:numRef>
          </c:xVal>
          <c:yVal>
            <c:numRef>
              <c:f>[8]PCA1_HID8!$B$10:$B$30</c:f>
              <c:numCache>
                <c:formatCode>General</c:formatCode>
                <c:ptCount val="21"/>
                <c:pt idx="0">
                  <c:v>1.3819939698218349</c:v>
                </c:pt>
                <c:pt idx="1">
                  <c:v>0.1133509900069149</c:v>
                </c:pt>
                <c:pt idx="2">
                  <c:v>-2.671387379430044</c:v>
                </c:pt>
                <c:pt idx="3">
                  <c:v>-4.2331690268028952</c:v>
                </c:pt>
                <c:pt idx="4">
                  <c:v>-1.5302541903317051</c:v>
                </c:pt>
                <c:pt idx="5">
                  <c:v>-4.4546680522569115</c:v>
                </c:pt>
                <c:pt idx="6">
                  <c:v>-10.915347557546008</c:v>
                </c:pt>
                <c:pt idx="7">
                  <c:v>-11.671443093536078</c:v>
                </c:pt>
                <c:pt idx="8">
                  <c:v>-6.1514412267084566</c:v>
                </c:pt>
                <c:pt idx="9">
                  <c:v>-11.028046118180729</c:v>
                </c:pt>
                <c:pt idx="10">
                  <c:v>-15.377742522871609</c:v>
                </c:pt>
                <c:pt idx="11">
                  <c:v>-8.3930345738334111</c:v>
                </c:pt>
                <c:pt idx="12">
                  <c:v>10.722812675625669</c:v>
                </c:pt>
                <c:pt idx="13">
                  <c:v>6.2334071264928737</c:v>
                </c:pt>
                <c:pt idx="14">
                  <c:v>4.4682024771426514</c:v>
                </c:pt>
                <c:pt idx="15">
                  <c:v>4.7326985213896631</c:v>
                </c:pt>
                <c:pt idx="16">
                  <c:v>28.468295526398119</c:v>
                </c:pt>
                <c:pt idx="17">
                  <c:v>25.977067315537706</c:v>
                </c:pt>
                <c:pt idx="18">
                  <c:v>2.3765430141247799</c:v>
                </c:pt>
                <c:pt idx="19">
                  <c:v>-0.96316045913674009</c:v>
                </c:pt>
                <c:pt idx="20">
                  <c:v>-7.0846774159055457</c:v>
                </c:pt>
              </c:numCache>
            </c:numRef>
          </c:yVal>
          <c:smooth val="0"/>
          <c:extLst>
            <c:ext xmlns:c16="http://schemas.microsoft.com/office/drawing/2014/chart" uri="{C3380CC4-5D6E-409C-BE32-E72D297353CC}">
              <c16:uniqueId val="{0000001F-FA41-4139-A04E-D3DE080BBB4B}"/>
            </c:ext>
          </c:extLst>
        </c:ser>
        <c:ser>
          <c:idx val="2"/>
          <c:order val="2"/>
          <c:tx>
            <c:v/>
          </c:tx>
          <c:spPr>
            <a:ln w="6350">
              <a:solidFill>
                <a:srgbClr val="FF0000"/>
              </a:solidFill>
              <a:prstDash val="solid"/>
            </a:ln>
            <a:effectLst/>
          </c:spPr>
          <c:marker>
            <c:symbol val="none"/>
          </c:marker>
          <c:xVal>
            <c:numLit>
              <c:formatCode>General</c:formatCode>
              <c:ptCount val="2"/>
              <c:pt idx="0">
                <c:v>0</c:v>
              </c:pt>
              <c:pt idx="1">
                <c:v>6.06493913254603</c:v>
              </c:pt>
            </c:numLit>
          </c:xVal>
          <c:yVal>
            <c:numLit>
              <c:formatCode>General</c:formatCode>
              <c:ptCount val="2"/>
              <c:pt idx="0">
                <c:v>0</c:v>
              </c:pt>
              <c:pt idx="1">
                <c:v>22.774636421118494</c:v>
              </c:pt>
            </c:numLit>
          </c:yVal>
          <c:smooth val="0"/>
          <c:extLst>
            <c:ext xmlns:c16="http://schemas.microsoft.com/office/drawing/2014/chart" uri="{C3380CC4-5D6E-409C-BE32-E72D297353CC}">
              <c16:uniqueId val="{00000020-FA41-4139-A04E-D3DE080BBB4B}"/>
            </c:ext>
          </c:extLst>
        </c:ser>
        <c:ser>
          <c:idx val="3"/>
          <c:order val="3"/>
          <c:tx>
            <c:v/>
          </c:tx>
          <c:spPr>
            <a:ln w="6350">
              <a:solidFill>
                <a:srgbClr val="FF0000"/>
              </a:solidFill>
              <a:prstDash val="solid"/>
            </a:ln>
            <a:effectLst/>
          </c:spPr>
          <c:marker>
            <c:symbol val="none"/>
          </c:marker>
          <c:xVal>
            <c:numLit>
              <c:formatCode>General</c:formatCode>
              <c:ptCount val="2"/>
              <c:pt idx="0">
                <c:v>0</c:v>
              </c:pt>
              <c:pt idx="1">
                <c:v>-13.219132560300389</c:v>
              </c:pt>
            </c:numLit>
          </c:xVal>
          <c:yVal>
            <c:numLit>
              <c:formatCode>General</c:formatCode>
              <c:ptCount val="2"/>
              <c:pt idx="0">
                <c:v>0</c:v>
              </c:pt>
              <c:pt idx="1">
                <c:v>-6.1692034934351589</c:v>
              </c:pt>
            </c:numLit>
          </c:yVal>
          <c:smooth val="0"/>
          <c:extLst>
            <c:ext xmlns:c16="http://schemas.microsoft.com/office/drawing/2014/chart" uri="{C3380CC4-5D6E-409C-BE32-E72D297353CC}">
              <c16:uniqueId val="{00000021-FA41-4139-A04E-D3DE080BBB4B}"/>
            </c:ext>
          </c:extLst>
        </c:ser>
        <c:ser>
          <c:idx val="4"/>
          <c:order val="4"/>
          <c:tx>
            <c:v/>
          </c:tx>
          <c:spPr>
            <a:ln w="6350">
              <a:solidFill>
                <a:srgbClr val="FF0000"/>
              </a:solidFill>
              <a:prstDash val="solid"/>
            </a:ln>
            <a:effectLst/>
          </c:spPr>
          <c:marker>
            <c:symbol val="none"/>
          </c:marker>
          <c:xVal>
            <c:numLit>
              <c:formatCode>General</c:formatCode>
              <c:ptCount val="2"/>
              <c:pt idx="0">
                <c:v>0</c:v>
              </c:pt>
              <c:pt idx="1">
                <c:v>9.8472038419340215</c:v>
              </c:pt>
            </c:numLit>
          </c:xVal>
          <c:yVal>
            <c:numLit>
              <c:formatCode>General</c:formatCode>
              <c:ptCount val="2"/>
              <c:pt idx="0">
                <c:v>0</c:v>
              </c:pt>
              <c:pt idx="1">
                <c:v>-15.621724503384934</c:v>
              </c:pt>
            </c:numLit>
          </c:yVal>
          <c:smooth val="0"/>
          <c:extLst>
            <c:ext xmlns:c16="http://schemas.microsoft.com/office/drawing/2014/chart" uri="{C3380CC4-5D6E-409C-BE32-E72D297353CC}">
              <c16:uniqueId val="{00000022-FA41-4139-A04E-D3DE080BBB4B}"/>
            </c:ext>
          </c:extLst>
        </c:ser>
        <c:ser>
          <c:idx val="5"/>
          <c:order val="5"/>
          <c:tx>
            <c:v/>
          </c:tx>
          <c:spPr>
            <a:ln w="6350">
              <a:solidFill>
                <a:srgbClr val="FF0000"/>
              </a:solidFill>
              <a:prstDash val="solid"/>
            </a:ln>
            <a:effectLst/>
          </c:spPr>
          <c:marker>
            <c:symbol val="none"/>
          </c:marker>
          <c:xVal>
            <c:numLit>
              <c:formatCode>General</c:formatCode>
              <c:ptCount val="2"/>
              <c:pt idx="0">
                <c:v>0</c:v>
              </c:pt>
              <c:pt idx="1">
                <c:v>2.6928679288814057</c:v>
              </c:pt>
            </c:numLit>
          </c:xVal>
          <c:yVal>
            <c:numLit>
              <c:formatCode>General</c:formatCode>
              <c:ptCount val="2"/>
              <c:pt idx="0">
                <c:v>0</c:v>
              </c:pt>
              <c:pt idx="1">
                <c:v>3.2608663276891043</c:v>
              </c:pt>
            </c:numLit>
          </c:yVal>
          <c:smooth val="0"/>
          <c:extLst>
            <c:ext xmlns:c16="http://schemas.microsoft.com/office/drawing/2014/chart" uri="{C3380CC4-5D6E-409C-BE32-E72D297353CC}">
              <c16:uniqueId val="{00000023-FA41-4139-A04E-D3DE080BBB4B}"/>
            </c:ext>
          </c:extLst>
        </c:ser>
        <c:ser>
          <c:idx val="6"/>
          <c:order val="6"/>
          <c:tx>
            <c:v/>
          </c:tx>
          <c:spPr>
            <a:ln w="6350">
              <a:solidFill>
                <a:srgbClr val="FF0000"/>
              </a:solidFill>
              <a:prstDash val="solid"/>
            </a:ln>
            <a:effectLst/>
          </c:spPr>
          <c:marker>
            <c:symbol val="none"/>
          </c:marker>
          <c:xVal>
            <c:numLit>
              <c:formatCode>General</c:formatCode>
              <c:ptCount val="2"/>
              <c:pt idx="0">
                <c:v>0</c:v>
              </c:pt>
              <c:pt idx="1">
                <c:v>6.8802619471377238</c:v>
              </c:pt>
            </c:numLit>
          </c:xVal>
          <c:yVal>
            <c:numLit>
              <c:formatCode>General</c:formatCode>
              <c:ptCount val="2"/>
              <c:pt idx="0">
                <c:v>0</c:v>
              </c:pt>
              <c:pt idx="1">
                <c:v>-3.866008799874129</c:v>
              </c:pt>
            </c:numLit>
          </c:yVal>
          <c:smooth val="0"/>
          <c:extLst>
            <c:ext xmlns:c16="http://schemas.microsoft.com/office/drawing/2014/chart" uri="{C3380CC4-5D6E-409C-BE32-E72D297353CC}">
              <c16:uniqueId val="{00000024-FA41-4139-A04E-D3DE080BBB4B}"/>
            </c:ext>
          </c:extLst>
        </c:ser>
        <c:ser>
          <c:idx val="7"/>
          <c:order val="7"/>
          <c:tx>
            <c:v/>
          </c:tx>
          <c:spPr>
            <a:ln w="6350">
              <a:solidFill>
                <a:srgbClr val="FF0000"/>
              </a:solidFill>
              <a:prstDash val="solid"/>
            </a:ln>
            <a:effectLst/>
          </c:spPr>
          <c:marker>
            <c:symbol val="none"/>
          </c:marker>
          <c:xVal>
            <c:numLit>
              <c:formatCode>General</c:formatCode>
              <c:ptCount val="2"/>
              <c:pt idx="0">
                <c:v>0</c:v>
              </c:pt>
              <c:pt idx="1">
                <c:v>-0.2738013778061249</c:v>
              </c:pt>
            </c:numLit>
          </c:xVal>
          <c:yVal>
            <c:numLit>
              <c:formatCode>General</c:formatCode>
              <c:ptCount val="2"/>
              <c:pt idx="0">
                <c:v>0</c:v>
              </c:pt>
              <c:pt idx="1">
                <c:v>0.13368847245195503</c:v>
              </c:pt>
            </c:numLit>
          </c:yVal>
          <c:smooth val="0"/>
          <c:extLst>
            <c:ext xmlns:c16="http://schemas.microsoft.com/office/drawing/2014/chart" uri="{C3380CC4-5D6E-409C-BE32-E72D297353CC}">
              <c16:uniqueId val="{00000025-FA41-4139-A04E-D3DE080BBB4B}"/>
            </c:ext>
          </c:extLst>
        </c:ser>
        <c:ser>
          <c:idx val="8"/>
          <c:order val="8"/>
          <c:tx>
            <c:v/>
          </c:tx>
          <c:spPr>
            <a:ln w="6350">
              <a:solidFill>
                <a:srgbClr val="FF0000"/>
              </a:solidFill>
              <a:prstDash val="solid"/>
            </a:ln>
            <a:effectLst/>
          </c:spPr>
          <c:marker>
            <c:symbol val="none"/>
          </c:marker>
          <c:xVal>
            <c:numLit>
              <c:formatCode>General</c:formatCode>
              <c:ptCount val="2"/>
              <c:pt idx="0">
                <c:v>0</c:v>
              </c:pt>
              <c:pt idx="1">
                <c:v>3.7101483399881152</c:v>
              </c:pt>
            </c:numLit>
          </c:xVal>
          <c:yVal>
            <c:numLit>
              <c:formatCode>General</c:formatCode>
              <c:ptCount val="2"/>
              <c:pt idx="0">
                <c:v>0</c:v>
              </c:pt>
              <c:pt idx="1">
                <c:v>21.939649867322991</c:v>
              </c:pt>
            </c:numLit>
          </c:yVal>
          <c:smooth val="0"/>
          <c:extLst>
            <c:ext xmlns:c16="http://schemas.microsoft.com/office/drawing/2014/chart" uri="{C3380CC4-5D6E-409C-BE32-E72D297353CC}">
              <c16:uniqueId val="{00000026-FA41-4139-A04E-D3DE080BBB4B}"/>
            </c:ext>
          </c:extLst>
        </c:ser>
        <c:ser>
          <c:idx val="9"/>
          <c:order val="9"/>
          <c:tx>
            <c:v/>
          </c:tx>
          <c:spPr>
            <a:ln w="6350">
              <a:solidFill>
                <a:srgbClr val="FF0000"/>
              </a:solidFill>
              <a:prstDash val="solid"/>
            </a:ln>
            <a:effectLst/>
          </c:spPr>
          <c:marker>
            <c:symbol val="none"/>
          </c:marker>
          <c:xVal>
            <c:numLit>
              <c:formatCode>General</c:formatCode>
              <c:ptCount val="2"/>
              <c:pt idx="0">
                <c:v>0</c:v>
              </c:pt>
              <c:pt idx="1">
                <c:v>22.526540738646336</c:v>
              </c:pt>
            </c:numLit>
          </c:xVal>
          <c:yVal>
            <c:numLit>
              <c:formatCode>General</c:formatCode>
              <c:ptCount val="2"/>
              <c:pt idx="0">
                <c:v>0</c:v>
              </c:pt>
              <c:pt idx="1">
                <c:v>-14.457952275862722</c:v>
              </c:pt>
            </c:numLit>
          </c:yVal>
          <c:smooth val="0"/>
          <c:extLst>
            <c:ext xmlns:c16="http://schemas.microsoft.com/office/drawing/2014/chart" uri="{C3380CC4-5D6E-409C-BE32-E72D297353CC}">
              <c16:uniqueId val="{00000027-FA41-4139-A04E-D3DE080BBB4B}"/>
            </c:ext>
          </c:extLst>
        </c:ser>
        <c:ser>
          <c:idx val="10"/>
          <c:order val="10"/>
          <c:tx>
            <c:v/>
          </c:tx>
          <c:spPr>
            <a:ln w="6350">
              <a:solidFill>
                <a:srgbClr val="FF0000"/>
              </a:solidFill>
              <a:prstDash val="solid"/>
            </a:ln>
            <a:effectLst/>
          </c:spPr>
          <c:marker>
            <c:symbol val="none"/>
          </c:marker>
          <c:xVal>
            <c:numLit>
              <c:formatCode>General</c:formatCode>
              <c:ptCount val="2"/>
              <c:pt idx="0">
                <c:v>0</c:v>
              </c:pt>
              <c:pt idx="1">
                <c:v>26.236689078634459</c:v>
              </c:pt>
            </c:numLit>
          </c:xVal>
          <c:yVal>
            <c:numLit>
              <c:formatCode>General</c:formatCode>
              <c:ptCount val="2"/>
              <c:pt idx="0">
                <c:v>0</c:v>
              </c:pt>
              <c:pt idx="1">
                <c:v>7.481697591460275</c:v>
              </c:pt>
            </c:numLit>
          </c:yVal>
          <c:smooth val="0"/>
          <c:extLst>
            <c:ext xmlns:c16="http://schemas.microsoft.com/office/drawing/2014/chart" uri="{C3380CC4-5D6E-409C-BE32-E72D297353CC}">
              <c16:uniqueId val="{00000028-FA41-4139-A04E-D3DE080BBB4B}"/>
            </c:ext>
          </c:extLst>
        </c:ser>
        <c:dLbls>
          <c:showLegendKey val="0"/>
          <c:showVal val="0"/>
          <c:showCatName val="0"/>
          <c:showSerName val="0"/>
          <c:showPercent val="0"/>
          <c:showBubbleSize val="0"/>
        </c:dLbls>
        <c:axId val="1172763744"/>
        <c:axId val="1172748384"/>
      </c:scatterChart>
      <c:valAx>
        <c:axId val="1172763744"/>
        <c:scaling>
          <c:orientation val="minMax"/>
        </c:scaling>
        <c:delete val="0"/>
        <c:axPos val="b"/>
        <c:title>
          <c:tx>
            <c:rich>
              <a:bodyPr/>
              <a:lstStyle/>
              <a:p>
                <a:pPr>
                  <a:defRPr sz="900" b="1">
                    <a:latin typeface="Arial"/>
                    <a:ea typeface="Arial"/>
                    <a:cs typeface="Arial"/>
                  </a:defRPr>
                </a:pPr>
                <a:r>
                  <a:rPr lang="en-US" sz="900" b="1"/>
                  <a:t>PC1 (61.85 %)</a:t>
                </a:r>
              </a:p>
            </c:rich>
          </c:tx>
          <c:overlay val="0"/>
        </c:title>
        <c:numFmt formatCode="General" sourceLinked="0"/>
        <c:majorTickMark val="none"/>
        <c:minorTickMark val="none"/>
        <c:tickLblPos val="low"/>
        <c:txPr>
          <a:bodyPr rot="0" vert="horz"/>
          <a:lstStyle/>
          <a:p>
            <a:pPr>
              <a:defRPr sz="700"/>
            </a:pPr>
            <a:endParaRPr lang="en-US"/>
          </a:p>
        </c:txPr>
        <c:crossAx val="1172748384"/>
        <c:crosses val="autoZero"/>
        <c:crossBetween val="midCat"/>
      </c:valAx>
      <c:valAx>
        <c:axId val="1172748384"/>
        <c:scaling>
          <c:orientation val="minMax"/>
          <c:min val="-25"/>
        </c:scaling>
        <c:delete val="0"/>
        <c:axPos val="l"/>
        <c:title>
          <c:tx>
            <c:rich>
              <a:bodyPr/>
              <a:lstStyle/>
              <a:p>
                <a:pPr>
                  <a:defRPr sz="900" b="1">
                    <a:latin typeface="Arial"/>
                    <a:ea typeface="Arial"/>
                    <a:cs typeface="Arial"/>
                  </a:defRPr>
                </a:pPr>
                <a:r>
                  <a:rPr lang="en-US" sz="900" b="1"/>
                  <a:t>PC2 (22.92 %)</a:t>
                </a:r>
              </a:p>
            </c:rich>
          </c:tx>
          <c:overlay val="0"/>
        </c:title>
        <c:numFmt formatCode="General" sourceLinked="0"/>
        <c:majorTickMark val="cross"/>
        <c:minorTickMark val="none"/>
        <c:tickLblPos val="low"/>
        <c:txPr>
          <a:bodyPr/>
          <a:lstStyle/>
          <a:p>
            <a:pPr>
              <a:defRPr sz="700"/>
            </a:pPr>
            <a:endParaRPr lang="en-US"/>
          </a:p>
        </c:txPr>
        <c:crossAx val="1172763744"/>
        <c:crosses val="autoZero"/>
        <c:crossBetween val="midCat"/>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1" sel="1" val="0">
  <itemLst>
    <item val="Principal Component Analysis"/>
    <item val="Eigenvalues"/>
    <item val="Eigenvectors"/>
  </itemLst>
</formControlPr>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png"/><Relationship Id="rId89" Type="http://schemas.openxmlformats.org/officeDocument/2006/relationships/image" Target="../media/image90.png"/><Relationship Id="rId112" Type="http://schemas.openxmlformats.org/officeDocument/2006/relationships/image" Target="../media/image113.png"/><Relationship Id="rId16" Type="http://schemas.openxmlformats.org/officeDocument/2006/relationships/image" Target="../media/image17.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28" Type="http://schemas.openxmlformats.org/officeDocument/2006/relationships/image" Target="../media/image129.png"/><Relationship Id="rId5" Type="http://schemas.openxmlformats.org/officeDocument/2006/relationships/image" Target="../media/image6.png"/><Relationship Id="rId90" Type="http://schemas.openxmlformats.org/officeDocument/2006/relationships/image" Target="../media/image91.png"/><Relationship Id="rId95" Type="http://schemas.openxmlformats.org/officeDocument/2006/relationships/image" Target="../media/image96.pn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png"/><Relationship Id="rId69" Type="http://schemas.openxmlformats.org/officeDocument/2006/relationships/image" Target="../media/image70.png"/><Relationship Id="rId113" Type="http://schemas.openxmlformats.org/officeDocument/2006/relationships/image" Target="../media/image114.png"/><Relationship Id="rId118" Type="http://schemas.openxmlformats.org/officeDocument/2006/relationships/image" Target="../media/image119.png"/><Relationship Id="rId80" Type="http://schemas.openxmlformats.org/officeDocument/2006/relationships/image" Target="../media/image81.png"/><Relationship Id="rId85" Type="http://schemas.openxmlformats.org/officeDocument/2006/relationships/image" Target="../media/image86.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119" Type="http://schemas.openxmlformats.org/officeDocument/2006/relationships/image" Target="../media/image120.png"/><Relationship Id="rId44" Type="http://schemas.openxmlformats.org/officeDocument/2006/relationships/image" Target="../media/image45.png"/><Relationship Id="rId60" Type="http://schemas.openxmlformats.org/officeDocument/2006/relationships/image" Target="../media/image61.png"/><Relationship Id="rId65" Type="http://schemas.openxmlformats.org/officeDocument/2006/relationships/image" Target="../media/image66.png"/><Relationship Id="rId81" Type="http://schemas.openxmlformats.org/officeDocument/2006/relationships/image" Target="../media/image82.png"/><Relationship Id="rId86" Type="http://schemas.openxmlformats.org/officeDocument/2006/relationships/image" Target="../media/image87.png"/><Relationship Id="rId130" Type="http://schemas.openxmlformats.org/officeDocument/2006/relationships/image" Target="../media/image131.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61" Type="http://schemas.openxmlformats.org/officeDocument/2006/relationships/image" Target="../media/image62.png"/><Relationship Id="rId82" Type="http://schemas.openxmlformats.org/officeDocument/2006/relationships/image" Target="../media/image8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3" Type="http://schemas.openxmlformats.org/officeDocument/2006/relationships/image" Target="../media/image4.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4" Type="http://schemas.openxmlformats.org/officeDocument/2006/relationships/image" Target="../media/image5.png"/><Relationship Id="rId9" Type="http://schemas.openxmlformats.org/officeDocument/2006/relationships/image" Target="../media/image10.png"/><Relationship Id="rId26" Type="http://schemas.openxmlformats.org/officeDocument/2006/relationships/image" Target="../media/image27.png"/></Relationships>
</file>

<file path=xl/drawings/_rels/drawing7.xml.rels><?xml version="1.0" encoding="UTF-8" standalone="yes"?>
<Relationships xmlns="http://schemas.openxmlformats.org/package/2006/relationships"><Relationship Id="rId117" Type="http://schemas.openxmlformats.org/officeDocument/2006/relationships/image" Target="../media/image250.png"/><Relationship Id="rId21" Type="http://schemas.openxmlformats.org/officeDocument/2006/relationships/image" Target="../media/image154.png"/><Relationship Id="rId42" Type="http://schemas.openxmlformats.org/officeDocument/2006/relationships/image" Target="../media/image175.png"/><Relationship Id="rId47" Type="http://schemas.openxmlformats.org/officeDocument/2006/relationships/image" Target="../media/image180.png"/><Relationship Id="rId63" Type="http://schemas.openxmlformats.org/officeDocument/2006/relationships/image" Target="../media/image196.png"/><Relationship Id="rId68" Type="http://schemas.openxmlformats.org/officeDocument/2006/relationships/image" Target="../media/image201.png"/><Relationship Id="rId84" Type="http://schemas.openxmlformats.org/officeDocument/2006/relationships/image" Target="../media/image217.png"/><Relationship Id="rId89" Type="http://schemas.openxmlformats.org/officeDocument/2006/relationships/image" Target="../media/image222.png"/><Relationship Id="rId112" Type="http://schemas.openxmlformats.org/officeDocument/2006/relationships/image" Target="../media/image245.png"/><Relationship Id="rId16" Type="http://schemas.openxmlformats.org/officeDocument/2006/relationships/image" Target="../media/image149.png"/><Relationship Id="rId107" Type="http://schemas.openxmlformats.org/officeDocument/2006/relationships/image" Target="../media/image240.png"/><Relationship Id="rId11" Type="http://schemas.openxmlformats.org/officeDocument/2006/relationships/image" Target="../media/image144.png"/><Relationship Id="rId32" Type="http://schemas.openxmlformats.org/officeDocument/2006/relationships/image" Target="../media/image165.png"/><Relationship Id="rId37" Type="http://schemas.openxmlformats.org/officeDocument/2006/relationships/image" Target="../media/image170.png"/><Relationship Id="rId53" Type="http://schemas.openxmlformats.org/officeDocument/2006/relationships/image" Target="../media/image186.png"/><Relationship Id="rId58" Type="http://schemas.openxmlformats.org/officeDocument/2006/relationships/image" Target="../media/image191.png"/><Relationship Id="rId74" Type="http://schemas.openxmlformats.org/officeDocument/2006/relationships/image" Target="../media/image207.png"/><Relationship Id="rId79" Type="http://schemas.openxmlformats.org/officeDocument/2006/relationships/image" Target="../media/image212.png"/><Relationship Id="rId102" Type="http://schemas.openxmlformats.org/officeDocument/2006/relationships/image" Target="../media/image235.png"/><Relationship Id="rId123" Type="http://schemas.openxmlformats.org/officeDocument/2006/relationships/image" Target="../media/image256.png"/><Relationship Id="rId128" Type="http://schemas.openxmlformats.org/officeDocument/2006/relationships/image" Target="../media/image261.png"/><Relationship Id="rId5" Type="http://schemas.openxmlformats.org/officeDocument/2006/relationships/image" Target="../media/image138.png"/><Relationship Id="rId90" Type="http://schemas.openxmlformats.org/officeDocument/2006/relationships/image" Target="../media/image223.png"/><Relationship Id="rId95" Type="http://schemas.openxmlformats.org/officeDocument/2006/relationships/image" Target="../media/image228.png"/><Relationship Id="rId22" Type="http://schemas.openxmlformats.org/officeDocument/2006/relationships/image" Target="../media/image155.png"/><Relationship Id="rId27" Type="http://schemas.openxmlformats.org/officeDocument/2006/relationships/image" Target="../media/image160.png"/><Relationship Id="rId43" Type="http://schemas.openxmlformats.org/officeDocument/2006/relationships/image" Target="../media/image176.png"/><Relationship Id="rId48" Type="http://schemas.openxmlformats.org/officeDocument/2006/relationships/image" Target="../media/image181.png"/><Relationship Id="rId64" Type="http://schemas.openxmlformats.org/officeDocument/2006/relationships/image" Target="../media/image197.png"/><Relationship Id="rId69" Type="http://schemas.openxmlformats.org/officeDocument/2006/relationships/image" Target="../media/image202.png"/><Relationship Id="rId113" Type="http://schemas.openxmlformats.org/officeDocument/2006/relationships/image" Target="../media/image246.png"/><Relationship Id="rId118" Type="http://schemas.openxmlformats.org/officeDocument/2006/relationships/image" Target="../media/image251.png"/><Relationship Id="rId80" Type="http://schemas.openxmlformats.org/officeDocument/2006/relationships/image" Target="../media/image213.png"/><Relationship Id="rId85" Type="http://schemas.openxmlformats.org/officeDocument/2006/relationships/image" Target="../media/image218.png"/><Relationship Id="rId12" Type="http://schemas.openxmlformats.org/officeDocument/2006/relationships/image" Target="../media/image145.png"/><Relationship Id="rId17" Type="http://schemas.openxmlformats.org/officeDocument/2006/relationships/image" Target="../media/image150.png"/><Relationship Id="rId33" Type="http://schemas.openxmlformats.org/officeDocument/2006/relationships/image" Target="../media/image166.png"/><Relationship Id="rId38" Type="http://schemas.openxmlformats.org/officeDocument/2006/relationships/image" Target="../media/image171.png"/><Relationship Id="rId59" Type="http://schemas.openxmlformats.org/officeDocument/2006/relationships/image" Target="../media/image192.png"/><Relationship Id="rId103" Type="http://schemas.openxmlformats.org/officeDocument/2006/relationships/image" Target="../media/image236.png"/><Relationship Id="rId108" Type="http://schemas.openxmlformats.org/officeDocument/2006/relationships/image" Target="../media/image241.png"/><Relationship Id="rId124" Type="http://schemas.openxmlformats.org/officeDocument/2006/relationships/image" Target="../media/image257.png"/><Relationship Id="rId129" Type="http://schemas.openxmlformats.org/officeDocument/2006/relationships/image" Target="../media/image262.png"/><Relationship Id="rId54" Type="http://schemas.openxmlformats.org/officeDocument/2006/relationships/image" Target="../media/image187.png"/><Relationship Id="rId70" Type="http://schemas.openxmlformats.org/officeDocument/2006/relationships/image" Target="../media/image203.png"/><Relationship Id="rId75" Type="http://schemas.openxmlformats.org/officeDocument/2006/relationships/image" Target="../media/image208.png"/><Relationship Id="rId91" Type="http://schemas.openxmlformats.org/officeDocument/2006/relationships/image" Target="../media/image224.png"/><Relationship Id="rId96" Type="http://schemas.openxmlformats.org/officeDocument/2006/relationships/image" Target="../media/image229.png"/><Relationship Id="rId1" Type="http://schemas.openxmlformats.org/officeDocument/2006/relationships/image" Target="../media/image134.png"/><Relationship Id="rId6" Type="http://schemas.openxmlformats.org/officeDocument/2006/relationships/image" Target="../media/image139.png"/><Relationship Id="rId23" Type="http://schemas.openxmlformats.org/officeDocument/2006/relationships/image" Target="../media/image156.png"/><Relationship Id="rId28" Type="http://schemas.openxmlformats.org/officeDocument/2006/relationships/image" Target="../media/image161.png"/><Relationship Id="rId49" Type="http://schemas.openxmlformats.org/officeDocument/2006/relationships/image" Target="../media/image182.png"/><Relationship Id="rId114" Type="http://schemas.openxmlformats.org/officeDocument/2006/relationships/image" Target="../media/image247.png"/><Relationship Id="rId119" Type="http://schemas.openxmlformats.org/officeDocument/2006/relationships/image" Target="../media/image252.png"/><Relationship Id="rId44" Type="http://schemas.openxmlformats.org/officeDocument/2006/relationships/image" Target="../media/image177.png"/><Relationship Id="rId60" Type="http://schemas.openxmlformats.org/officeDocument/2006/relationships/image" Target="../media/image193.png"/><Relationship Id="rId65" Type="http://schemas.openxmlformats.org/officeDocument/2006/relationships/image" Target="../media/image198.png"/><Relationship Id="rId81" Type="http://schemas.openxmlformats.org/officeDocument/2006/relationships/image" Target="../media/image214.png"/><Relationship Id="rId86" Type="http://schemas.openxmlformats.org/officeDocument/2006/relationships/image" Target="../media/image219.png"/><Relationship Id="rId130" Type="http://schemas.openxmlformats.org/officeDocument/2006/relationships/image" Target="../media/image263.png"/><Relationship Id="rId13" Type="http://schemas.openxmlformats.org/officeDocument/2006/relationships/image" Target="../media/image146.png"/><Relationship Id="rId18" Type="http://schemas.openxmlformats.org/officeDocument/2006/relationships/image" Target="../media/image151.png"/><Relationship Id="rId39" Type="http://schemas.openxmlformats.org/officeDocument/2006/relationships/image" Target="../media/image172.png"/><Relationship Id="rId109" Type="http://schemas.openxmlformats.org/officeDocument/2006/relationships/image" Target="../media/image242.png"/><Relationship Id="rId34" Type="http://schemas.openxmlformats.org/officeDocument/2006/relationships/image" Target="../media/image167.png"/><Relationship Id="rId50" Type="http://schemas.openxmlformats.org/officeDocument/2006/relationships/image" Target="../media/image183.png"/><Relationship Id="rId55" Type="http://schemas.openxmlformats.org/officeDocument/2006/relationships/image" Target="../media/image188.png"/><Relationship Id="rId76" Type="http://schemas.openxmlformats.org/officeDocument/2006/relationships/image" Target="../media/image209.png"/><Relationship Id="rId97" Type="http://schemas.openxmlformats.org/officeDocument/2006/relationships/image" Target="../media/image230.png"/><Relationship Id="rId104" Type="http://schemas.openxmlformats.org/officeDocument/2006/relationships/image" Target="../media/image237.png"/><Relationship Id="rId120" Type="http://schemas.openxmlformats.org/officeDocument/2006/relationships/image" Target="../media/image253.png"/><Relationship Id="rId125" Type="http://schemas.openxmlformats.org/officeDocument/2006/relationships/image" Target="../media/image258.png"/><Relationship Id="rId7" Type="http://schemas.openxmlformats.org/officeDocument/2006/relationships/image" Target="../media/image140.png"/><Relationship Id="rId71" Type="http://schemas.openxmlformats.org/officeDocument/2006/relationships/image" Target="../media/image204.png"/><Relationship Id="rId92" Type="http://schemas.openxmlformats.org/officeDocument/2006/relationships/image" Target="../media/image225.png"/><Relationship Id="rId2" Type="http://schemas.openxmlformats.org/officeDocument/2006/relationships/image" Target="../media/image135.png"/><Relationship Id="rId29" Type="http://schemas.openxmlformats.org/officeDocument/2006/relationships/image" Target="../media/image162.png"/><Relationship Id="rId24" Type="http://schemas.openxmlformats.org/officeDocument/2006/relationships/image" Target="../media/image157.png"/><Relationship Id="rId40" Type="http://schemas.openxmlformats.org/officeDocument/2006/relationships/image" Target="../media/image173.png"/><Relationship Id="rId45" Type="http://schemas.openxmlformats.org/officeDocument/2006/relationships/image" Target="../media/image178.png"/><Relationship Id="rId66" Type="http://schemas.openxmlformats.org/officeDocument/2006/relationships/image" Target="../media/image199.png"/><Relationship Id="rId87" Type="http://schemas.openxmlformats.org/officeDocument/2006/relationships/image" Target="../media/image220.png"/><Relationship Id="rId110" Type="http://schemas.openxmlformats.org/officeDocument/2006/relationships/image" Target="../media/image243.png"/><Relationship Id="rId115" Type="http://schemas.openxmlformats.org/officeDocument/2006/relationships/image" Target="../media/image248.png"/><Relationship Id="rId131" Type="http://schemas.openxmlformats.org/officeDocument/2006/relationships/image" Target="../media/image264.png"/><Relationship Id="rId61" Type="http://schemas.openxmlformats.org/officeDocument/2006/relationships/image" Target="../media/image194.png"/><Relationship Id="rId82" Type="http://schemas.openxmlformats.org/officeDocument/2006/relationships/image" Target="../media/image215.png"/><Relationship Id="rId19" Type="http://schemas.openxmlformats.org/officeDocument/2006/relationships/image" Target="../media/image152.png"/><Relationship Id="rId14" Type="http://schemas.openxmlformats.org/officeDocument/2006/relationships/image" Target="../media/image147.png"/><Relationship Id="rId30" Type="http://schemas.openxmlformats.org/officeDocument/2006/relationships/image" Target="../media/image163.png"/><Relationship Id="rId35" Type="http://schemas.openxmlformats.org/officeDocument/2006/relationships/image" Target="../media/image168.png"/><Relationship Id="rId56" Type="http://schemas.openxmlformats.org/officeDocument/2006/relationships/image" Target="../media/image189.png"/><Relationship Id="rId77" Type="http://schemas.openxmlformats.org/officeDocument/2006/relationships/image" Target="../media/image210.png"/><Relationship Id="rId100" Type="http://schemas.openxmlformats.org/officeDocument/2006/relationships/image" Target="../media/image233.png"/><Relationship Id="rId105" Type="http://schemas.openxmlformats.org/officeDocument/2006/relationships/image" Target="../media/image238.png"/><Relationship Id="rId126" Type="http://schemas.openxmlformats.org/officeDocument/2006/relationships/image" Target="../media/image259.png"/><Relationship Id="rId8" Type="http://schemas.openxmlformats.org/officeDocument/2006/relationships/image" Target="../media/image141.png"/><Relationship Id="rId51" Type="http://schemas.openxmlformats.org/officeDocument/2006/relationships/image" Target="../media/image184.png"/><Relationship Id="rId72" Type="http://schemas.openxmlformats.org/officeDocument/2006/relationships/image" Target="../media/image205.png"/><Relationship Id="rId93" Type="http://schemas.openxmlformats.org/officeDocument/2006/relationships/image" Target="../media/image226.png"/><Relationship Id="rId98" Type="http://schemas.openxmlformats.org/officeDocument/2006/relationships/image" Target="../media/image231.png"/><Relationship Id="rId121" Type="http://schemas.openxmlformats.org/officeDocument/2006/relationships/image" Target="../media/image254.png"/><Relationship Id="rId3" Type="http://schemas.openxmlformats.org/officeDocument/2006/relationships/image" Target="../media/image136.png"/><Relationship Id="rId25" Type="http://schemas.openxmlformats.org/officeDocument/2006/relationships/image" Target="../media/image158.png"/><Relationship Id="rId46" Type="http://schemas.openxmlformats.org/officeDocument/2006/relationships/image" Target="../media/image179.png"/><Relationship Id="rId67" Type="http://schemas.openxmlformats.org/officeDocument/2006/relationships/image" Target="../media/image200.png"/><Relationship Id="rId116" Type="http://schemas.openxmlformats.org/officeDocument/2006/relationships/image" Target="../media/image249.png"/><Relationship Id="rId20" Type="http://schemas.openxmlformats.org/officeDocument/2006/relationships/image" Target="../media/image153.png"/><Relationship Id="rId41" Type="http://schemas.openxmlformats.org/officeDocument/2006/relationships/image" Target="../media/image174.png"/><Relationship Id="rId62" Type="http://schemas.openxmlformats.org/officeDocument/2006/relationships/image" Target="../media/image195.png"/><Relationship Id="rId83" Type="http://schemas.openxmlformats.org/officeDocument/2006/relationships/image" Target="../media/image216.png"/><Relationship Id="rId88" Type="http://schemas.openxmlformats.org/officeDocument/2006/relationships/image" Target="../media/image221.png"/><Relationship Id="rId111" Type="http://schemas.openxmlformats.org/officeDocument/2006/relationships/image" Target="../media/image244.png"/><Relationship Id="rId132" Type="http://schemas.openxmlformats.org/officeDocument/2006/relationships/image" Target="../media/image265.png"/><Relationship Id="rId15" Type="http://schemas.openxmlformats.org/officeDocument/2006/relationships/image" Target="../media/image148.png"/><Relationship Id="rId36" Type="http://schemas.openxmlformats.org/officeDocument/2006/relationships/image" Target="../media/image169.png"/><Relationship Id="rId57" Type="http://schemas.openxmlformats.org/officeDocument/2006/relationships/image" Target="../media/image190.png"/><Relationship Id="rId106" Type="http://schemas.openxmlformats.org/officeDocument/2006/relationships/image" Target="../media/image239.png"/><Relationship Id="rId127" Type="http://schemas.openxmlformats.org/officeDocument/2006/relationships/image" Target="../media/image260.png"/><Relationship Id="rId10" Type="http://schemas.openxmlformats.org/officeDocument/2006/relationships/image" Target="../media/image143.png"/><Relationship Id="rId31" Type="http://schemas.openxmlformats.org/officeDocument/2006/relationships/image" Target="../media/image164.png"/><Relationship Id="rId52" Type="http://schemas.openxmlformats.org/officeDocument/2006/relationships/image" Target="../media/image185.png"/><Relationship Id="rId73" Type="http://schemas.openxmlformats.org/officeDocument/2006/relationships/image" Target="../media/image206.png"/><Relationship Id="rId78" Type="http://schemas.openxmlformats.org/officeDocument/2006/relationships/image" Target="../media/image211.png"/><Relationship Id="rId94" Type="http://schemas.openxmlformats.org/officeDocument/2006/relationships/image" Target="../media/image227.png"/><Relationship Id="rId99" Type="http://schemas.openxmlformats.org/officeDocument/2006/relationships/image" Target="../media/image232.png"/><Relationship Id="rId101" Type="http://schemas.openxmlformats.org/officeDocument/2006/relationships/image" Target="../media/image234.png"/><Relationship Id="rId122" Type="http://schemas.openxmlformats.org/officeDocument/2006/relationships/image" Target="../media/image255.png"/><Relationship Id="rId4" Type="http://schemas.openxmlformats.org/officeDocument/2006/relationships/image" Target="../media/image137.png"/><Relationship Id="rId9" Type="http://schemas.openxmlformats.org/officeDocument/2006/relationships/image" Target="../media/image142.png"/><Relationship Id="rId26" Type="http://schemas.openxmlformats.org/officeDocument/2006/relationships/image" Target="../media/image15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57150</xdr:rowOff>
    </xdr:from>
    <xdr:to>
      <xdr:col>8</xdr:col>
      <xdr:colOff>400050</xdr:colOff>
      <xdr:row>27</xdr:row>
      <xdr:rowOff>76200</xdr:rowOff>
    </xdr:to>
    <xdr:pic>
      <xdr:nvPicPr>
        <xdr:cNvPr id="2" name="Picture 2">
          <a:extLst>
            <a:ext uri="{FF2B5EF4-FFF2-40B4-BE49-F238E27FC236}">
              <a16:creationId xmlns:a16="http://schemas.microsoft.com/office/drawing/2014/main" id="{3CDB5658-155C-4F16-B3E9-4E5B6D5D5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57150"/>
          <a:ext cx="4886325" cy="516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0.3956</cdr:x>
      <cdr:y>0.0026</cdr:y>
    </cdr:from>
    <cdr:to>
      <cdr:x>0.72677</cdr:x>
      <cdr:y>0.07292</cdr:y>
    </cdr:to>
    <cdr:sp macro="" textlink="">
      <cdr:nvSpPr>
        <cdr:cNvPr id="2" name="TextBox 1">
          <a:extLst xmlns:a="http://schemas.openxmlformats.org/drawingml/2006/main">
            <a:ext uri="{FF2B5EF4-FFF2-40B4-BE49-F238E27FC236}">
              <a16:creationId xmlns:a16="http://schemas.microsoft.com/office/drawing/2014/main" id="{CA7DA53E-4666-D87D-D1F1-FD80DFAC9C90}"/>
            </a:ext>
          </a:extLst>
        </cdr:cNvPr>
        <cdr:cNvSpPr txBox="1"/>
      </cdr:nvSpPr>
      <cdr:spPr>
        <a:xfrm xmlns:a="http://schemas.openxmlformats.org/drawingml/2006/main">
          <a:off x="2514599" y="9525"/>
          <a:ext cx="210502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kern="1200">
              <a:latin typeface="Arial" panose="020B0604020202020204" pitchFamily="34" charset="0"/>
              <a:cs typeface="Arial" panose="020B0604020202020204" pitchFamily="34" charset="0"/>
            </a:rPr>
            <a:t>Biplot (axes PC1</a:t>
          </a:r>
          <a:r>
            <a:rPr lang="en-US" sz="900" b="1" kern="1200" baseline="0">
              <a:latin typeface="Arial" panose="020B0604020202020204" pitchFamily="34" charset="0"/>
              <a:cs typeface="Arial" panose="020B0604020202020204" pitchFamily="34" charset="0"/>
            </a:rPr>
            <a:t> and PC2: 84.77 %)</a:t>
          </a:r>
          <a:endParaRPr lang="en-US" sz="900" b="1" kern="12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533400</xdr:colOff>
      <xdr:row>1</xdr:row>
      <xdr:rowOff>76200</xdr:rowOff>
    </xdr:from>
    <xdr:to>
      <xdr:col>22</xdr:col>
      <xdr:colOff>514350</xdr:colOff>
      <xdr:row>25</xdr:row>
      <xdr:rowOff>57150</xdr:rowOff>
    </xdr:to>
    <xdr:graphicFrame macro="">
      <xdr:nvGraphicFramePr>
        <xdr:cNvPr id="2" name="Chart 1">
          <a:extLst>
            <a:ext uri="{FF2B5EF4-FFF2-40B4-BE49-F238E27FC236}">
              <a16:creationId xmlns:a16="http://schemas.microsoft.com/office/drawing/2014/main" id="{39D6FBFD-2072-4D03-8ABD-3941D4059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44450</xdr:colOff>
      <xdr:row>2</xdr:row>
      <xdr:rowOff>180974</xdr:rowOff>
    </xdr:from>
    <xdr:to>
      <xdr:col>28</xdr:col>
      <xdr:colOff>590550</xdr:colOff>
      <xdr:row>29</xdr:row>
      <xdr:rowOff>25400</xdr:rowOff>
    </xdr:to>
    <xdr:graphicFrame macro="">
      <xdr:nvGraphicFramePr>
        <xdr:cNvPr id="2" name="Chart 1">
          <a:extLst>
            <a:ext uri="{FF2B5EF4-FFF2-40B4-BE49-F238E27FC236}">
              <a16:creationId xmlns:a16="http://schemas.microsoft.com/office/drawing/2014/main" id="{0A044EE6-71B0-4614-BBB6-E6C864874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518583</xdr:colOff>
      <xdr:row>5</xdr:row>
      <xdr:rowOff>14816</xdr:rowOff>
    </xdr:from>
    <xdr:to>
      <xdr:col>28</xdr:col>
      <xdr:colOff>0</xdr:colOff>
      <xdr:row>30</xdr:row>
      <xdr:rowOff>137583</xdr:rowOff>
    </xdr:to>
    <xdr:graphicFrame macro="">
      <xdr:nvGraphicFramePr>
        <xdr:cNvPr id="2" name="Chart 1">
          <a:extLst>
            <a:ext uri="{FF2B5EF4-FFF2-40B4-BE49-F238E27FC236}">
              <a16:creationId xmlns:a16="http://schemas.microsoft.com/office/drawing/2014/main" id="{6C17718F-7945-4C88-9CF9-E59240C2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733425</xdr:colOff>
      <xdr:row>27</xdr:row>
      <xdr:rowOff>9524</xdr:rowOff>
    </xdr:from>
    <xdr:to>
      <xdr:col>27</xdr:col>
      <xdr:colOff>1343025</xdr:colOff>
      <xdr:row>56</xdr:row>
      <xdr:rowOff>142874</xdr:rowOff>
    </xdr:to>
    <xdr:graphicFrame macro="">
      <xdr:nvGraphicFramePr>
        <xdr:cNvPr id="2" name="Chart 1">
          <a:extLst>
            <a:ext uri="{FF2B5EF4-FFF2-40B4-BE49-F238E27FC236}">
              <a16:creationId xmlns:a16="http://schemas.microsoft.com/office/drawing/2014/main" id="{60F2C6FB-7EA9-4A41-B377-99844AA76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129540</xdr:colOff>
      <xdr:row>4</xdr:row>
      <xdr:rowOff>38100</xdr:rowOff>
    </xdr:from>
    <xdr:to>
      <xdr:col>10</xdr:col>
      <xdr:colOff>396240</xdr:colOff>
      <xdr:row>20</xdr:row>
      <xdr:rowOff>175260</xdr:rowOff>
    </xdr:to>
    <xdr:pic>
      <xdr:nvPicPr>
        <xdr:cNvPr id="2" name="Picture 1">
          <a:extLst>
            <a:ext uri="{FF2B5EF4-FFF2-40B4-BE49-F238E27FC236}">
              <a16:creationId xmlns:a16="http://schemas.microsoft.com/office/drawing/2014/main" id="{07D1011D-6E36-4223-B0CF-04138A042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 y="847725"/>
          <a:ext cx="775335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0</xdr:rowOff>
    </xdr:from>
    <xdr:to>
      <xdr:col>8</xdr:col>
      <xdr:colOff>312420</xdr:colOff>
      <xdr:row>54</xdr:row>
      <xdr:rowOff>137160</xdr:rowOff>
    </xdr:to>
    <xdr:pic>
      <xdr:nvPicPr>
        <xdr:cNvPr id="3" name="Picture 2">
          <a:extLst>
            <a:ext uri="{FF2B5EF4-FFF2-40B4-BE49-F238E27FC236}">
              <a16:creationId xmlns:a16="http://schemas.microsoft.com/office/drawing/2014/main" id="{FFFD312F-B7AE-47D4-9D62-100F7DCB8A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28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0</xdr:rowOff>
    </xdr:from>
    <xdr:to>
      <xdr:col>8</xdr:col>
      <xdr:colOff>312420</xdr:colOff>
      <xdr:row>88</xdr:row>
      <xdr:rowOff>137160</xdr:rowOff>
    </xdr:to>
    <xdr:pic>
      <xdr:nvPicPr>
        <xdr:cNvPr id="4" name="Picture 3">
          <a:extLst>
            <a:ext uri="{FF2B5EF4-FFF2-40B4-BE49-F238E27FC236}">
              <a16:creationId xmlns:a16="http://schemas.microsoft.com/office/drawing/2014/main" id="{58B71DDC-2A10-4307-8D47-B557F63B6B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76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106</xdr:row>
      <xdr:rowOff>0</xdr:rowOff>
    </xdr:from>
    <xdr:to>
      <xdr:col>8</xdr:col>
      <xdr:colOff>312420</xdr:colOff>
      <xdr:row>122</xdr:row>
      <xdr:rowOff>137160</xdr:rowOff>
    </xdr:to>
    <xdr:pic>
      <xdr:nvPicPr>
        <xdr:cNvPr id="5" name="Picture 4">
          <a:extLst>
            <a:ext uri="{FF2B5EF4-FFF2-40B4-BE49-F238E27FC236}">
              <a16:creationId xmlns:a16="http://schemas.microsoft.com/office/drawing/2014/main" id="{A027489E-D970-4E3F-B812-E8086222B5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24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140</xdr:row>
      <xdr:rowOff>0</xdr:rowOff>
    </xdr:from>
    <xdr:to>
      <xdr:col>8</xdr:col>
      <xdr:colOff>312420</xdr:colOff>
      <xdr:row>156</xdr:row>
      <xdr:rowOff>137160</xdr:rowOff>
    </xdr:to>
    <xdr:pic>
      <xdr:nvPicPr>
        <xdr:cNvPr id="6" name="Picture 5">
          <a:extLst>
            <a:ext uri="{FF2B5EF4-FFF2-40B4-BE49-F238E27FC236}">
              <a16:creationId xmlns:a16="http://schemas.microsoft.com/office/drawing/2014/main" id="{63527C16-E1A9-4512-93FC-ACBEB0F4E0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671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xdr:row>
      <xdr:rowOff>0</xdr:rowOff>
    </xdr:from>
    <xdr:to>
      <xdr:col>8</xdr:col>
      <xdr:colOff>312420</xdr:colOff>
      <xdr:row>190</xdr:row>
      <xdr:rowOff>137160</xdr:rowOff>
    </xdr:to>
    <xdr:pic>
      <xdr:nvPicPr>
        <xdr:cNvPr id="7" name="Picture 6">
          <a:extLst>
            <a:ext uri="{FF2B5EF4-FFF2-40B4-BE49-F238E27FC236}">
              <a16:creationId xmlns:a16="http://schemas.microsoft.com/office/drawing/2014/main" id="{8CAA178F-3DDE-4302-B09E-6E4DB3AE43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9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208</xdr:row>
      <xdr:rowOff>0</xdr:rowOff>
    </xdr:from>
    <xdr:to>
      <xdr:col>8</xdr:col>
      <xdr:colOff>312420</xdr:colOff>
      <xdr:row>224</xdr:row>
      <xdr:rowOff>137160</xdr:rowOff>
    </xdr:to>
    <xdr:pic>
      <xdr:nvPicPr>
        <xdr:cNvPr id="8" name="Picture 7">
          <a:extLst>
            <a:ext uri="{FF2B5EF4-FFF2-40B4-BE49-F238E27FC236}">
              <a16:creationId xmlns:a16="http://schemas.microsoft.com/office/drawing/2014/main" id="{8261692A-FBAC-40FD-B3C3-8231149BF3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967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242</xdr:row>
      <xdr:rowOff>0</xdr:rowOff>
    </xdr:from>
    <xdr:to>
      <xdr:col>8</xdr:col>
      <xdr:colOff>312420</xdr:colOff>
      <xdr:row>258</xdr:row>
      <xdr:rowOff>137160</xdr:rowOff>
    </xdr:to>
    <xdr:pic>
      <xdr:nvPicPr>
        <xdr:cNvPr id="9" name="Picture 8">
          <a:extLst>
            <a:ext uri="{FF2B5EF4-FFF2-40B4-BE49-F238E27FC236}">
              <a16:creationId xmlns:a16="http://schemas.microsoft.com/office/drawing/2014/main" id="{3366B087-F216-4C1D-8779-85A029F9612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614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276</xdr:row>
      <xdr:rowOff>0</xdr:rowOff>
    </xdr:from>
    <xdr:to>
      <xdr:col>8</xdr:col>
      <xdr:colOff>312420</xdr:colOff>
      <xdr:row>292</xdr:row>
      <xdr:rowOff>137160</xdr:rowOff>
    </xdr:to>
    <xdr:pic>
      <xdr:nvPicPr>
        <xdr:cNvPr id="10" name="Picture 9">
          <a:extLst>
            <a:ext uri="{FF2B5EF4-FFF2-40B4-BE49-F238E27FC236}">
              <a16:creationId xmlns:a16="http://schemas.microsoft.com/office/drawing/2014/main" id="{35EB8870-257E-44EA-A913-F8D52D180E2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262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310</xdr:row>
      <xdr:rowOff>0</xdr:rowOff>
    </xdr:from>
    <xdr:to>
      <xdr:col>8</xdr:col>
      <xdr:colOff>312420</xdr:colOff>
      <xdr:row>326</xdr:row>
      <xdr:rowOff>137160</xdr:rowOff>
    </xdr:to>
    <xdr:pic>
      <xdr:nvPicPr>
        <xdr:cNvPr id="11" name="Picture 10">
          <a:extLst>
            <a:ext uri="{FF2B5EF4-FFF2-40B4-BE49-F238E27FC236}">
              <a16:creationId xmlns:a16="http://schemas.microsoft.com/office/drawing/2014/main" id="{1E6101EF-D2B6-4239-AA59-6C2420E75F3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910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344</xdr:row>
      <xdr:rowOff>0</xdr:rowOff>
    </xdr:from>
    <xdr:to>
      <xdr:col>8</xdr:col>
      <xdr:colOff>312420</xdr:colOff>
      <xdr:row>360</xdr:row>
      <xdr:rowOff>137160</xdr:rowOff>
    </xdr:to>
    <xdr:pic>
      <xdr:nvPicPr>
        <xdr:cNvPr id="12" name="Picture 11">
          <a:extLst>
            <a:ext uri="{FF2B5EF4-FFF2-40B4-BE49-F238E27FC236}">
              <a16:creationId xmlns:a16="http://schemas.microsoft.com/office/drawing/2014/main" id="{C7836E91-3260-4AC2-8941-063EA3CC743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6557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378</xdr:row>
      <xdr:rowOff>0</xdr:rowOff>
    </xdr:from>
    <xdr:to>
      <xdr:col>8</xdr:col>
      <xdr:colOff>312420</xdr:colOff>
      <xdr:row>394</xdr:row>
      <xdr:rowOff>137160</xdr:rowOff>
    </xdr:to>
    <xdr:pic>
      <xdr:nvPicPr>
        <xdr:cNvPr id="13" name="Picture 12">
          <a:extLst>
            <a:ext uri="{FF2B5EF4-FFF2-40B4-BE49-F238E27FC236}">
              <a16:creationId xmlns:a16="http://schemas.microsoft.com/office/drawing/2014/main" id="{11029ECE-F6CE-45BA-AFF9-C5FAB3496DF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7205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412</xdr:row>
      <xdr:rowOff>0</xdr:rowOff>
    </xdr:from>
    <xdr:to>
      <xdr:col>8</xdr:col>
      <xdr:colOff>312420</xdr:colOff>
      <xdr:row>428</xdr:row>
      <xdr:rowOff>137160</xdr:rowOff>
    </xdr:to>
    <xdr:pic>
      <xdr:nvPicPr>
        <xdr:cNvPr id="14" name="Picture 13">
          <a:extLst>
            <a:ext uri="{FF2B5EF4-FFF2-40B4-BE49-F238E27FC236}">
              <a16:creationId xmlns:a16="http://schemas.microsoft.com/office/drawing/2014/main" id="{D05CB8CB-A5F8-444C-9D04-7680807DFF3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7853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446</xdr:row>
      <xdr:rowOff>0</xdr:rowOff>
    </xdr:from>
    <xdr:to>
      <xdr:col>8</xdr:col>
      <xdr:colOff>312420</xdr:colOff>
      <xdr:row>462</xdr:row>
      <xdr:rowOff>137160</xdr:rowOff>
    </xdr:to>
    <xdr:pic>
      <xdr:nvPicPr>
        <xdr:cNvPr id="15" name="Picture 14">
          <a:extLst>
            <a:ext uri="{FF2B5EF4-FFF2-40B4-BE49-F238E27FC236}">
              <a16:creationId xmlns:a16="http://schemas.microsoft.com/office/drawing/2014/main" id="{4FCD8D0F-0F10-4283-AD18-2A8389947A2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8501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480</xdr:row>
      <xdr:rowOff>0</xdr:rowOff>
    </xdr:from>
    <xdr:to>
      <xdr:col>8</xdr:col>
      <xdr:colOff>312420</xdr:colOff>
      <xdr:row>496</xdr:row>
      <xdr:rowOff>137160</xdr:rowOff>
    </xdr:to>
    <xdr:pic>
      <xdr:nvPicPr>
        <xdr:cNvPr id="16" name="Picture 15">
          <a:extLst>
            <a:ext uri="{FF2B5EF4-FFF2-40B4-BE49-F238E27FC236}">
              <a16:creationId xmlns:a16="http://schemas.microsoft.com/office/drawing/2014/main" id="{01097C0D-E76D-4958-86E4-0ED44D472D6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9148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514</xdr:row>
      <xdr:rowOff>0</xdr:rowOff>
    </xdr:from>
    <xdr:to>
      <xdr:col>8</xdr:col>
      <xdr:colOff>312420</xdr:colOff>
      <xdr:row>530</xdr:row>
      <xdr:rowOff>137160</xdr:rowOff>
    </xdr:to>
    <xdr:pic>
      <xdr:nvPicPr>
        <xdr:cNvPr id="17" name="Picture 16">
          <a:extLst>
            <a:ext uri="{FF2B5EF4-FFF2-40B4-BE49-F238E27FC236}">
              <a16:creationId xmlns:a16="http://schemas.microsoft.com/office/drawing/2014/main" id="{416F356A-AA92-4585-8F8F-3F929769E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9796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548</xdr:row>
      <xdr:rowOff>0</xdr:rowOff>
    </xdr:from>
    <xdr:to>
      <xdr:col>8</xdr:col>
      <xdr:colOff>312420</xdr:colOff>
      <xdr:row>564</xdr:row>
      <xdr:rowOff>137160</xdr:rowOff>
    </xdr:to>
    <xdr:pic>
      <xdr:nvPicPr>
        <xdr:cNvPr id="18" name="Picture 17">
          <a:extLst>
            <a:ext uri="{FF2B5EF4-FFF2-40B4-BE49-F238E27FC236}">
              <a16:creationId xmlns:a16="http://schemas.microsoft.com/office/drawing/2014/main" id="{8F54E7FB-6C47-47F0-8060-173BCA77B92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0444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582</xdr:row>
      <xdr:rowOff>0</xdr:rowOff>
    </xdr:from>
    <xdr:to>
      <xdr:col>8</xdr:col>
      <xdr:colOff>312420</xdr:colOff>
      <xdr:row>598</xdr:row>
      <xdr:rowOff>137160</xdr:rowOff>
    </xdr:to>
    <xdr:pic>
      <xdr:nvPicPr>
        <xdr:cNvPr id="19" name="Picture 18">
          <a:extLst>
            <a:ext uri="{FF2B5EF4-FFF2-40B4-BE49-F238E27FC236}">
              <a16:creationId xmlns:a16="http://schemas.microsoft.com/office/drawing/2014/main" id="{A87242AF-824D-470E-B8A4-C66059BEB11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1091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617</xdr:row>
      <xdr:rowOff>0</xdr:rowOff>
    </xdr:from>
    <xdr:to>
      <xdr:col>8</xdr:col>
      <xdr:colOff>312420</xdr:colOff>
      <xdr:row>633</xdr:row>
      <xdr:rowOff>137160</xdr:rowOff>
    </xdr:to>
    <xdr:pic>
      <xdr:nvPicPr>
        <xdr:cNvPr id="20" name="Picture 19">
          <a:extLst>
            <a:ext uri="{FF2B5EF4-FFF2-40B4-BE49-F238E27FC236}">
              <a16:creationId xmlns:a16="http://schemas.microsoft.com/office/drawing/2014/main" id="{3E6BB487-5273-4354-9EDE-486ED8D2369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17586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651</xdr:row>
      <xdr:rowOff>0</xdr:rowOff>
    </xdr:from>
    <xdr:to>
      <xdr:col>8</xdr:col>
      <xdr:colOff>312420</xdr:colOff>
      <xdr:row>667</xdr:row>
      <xdr:rowOff>137160</xdr:rowOff>
    </xdr:to>
    <xdr:pic>
      <xdr:nvPicPr>
        <xdr:cNvPr id="21" name="Picture 20">
          <a:extLst>
            <a:ext uri="{FF2B5EF4-FFF2-40B4-BE49-F238E27FC236}">
              <a16:creationId xmlns:a16="http://schemas.microsoft.com/office/drawing/2014/main" id="{C3C9E3BE-C361-44FB-88A5-8BE2FDD07C1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24063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685</xdr:row>
      <xdr:rowOff>0</xdr:rowOff>
    </xdr:from>
    <xdr:to>
      <xdr:col>8</xdr:col>
      <xdr:colOff>312420</xdr:colOff>
      <xdr:row>701</xdr:row>
      <xdr:rowOff>137160</xdr:rowOff>
    </xdr:to>
    <xdr:pic>
      <xdr:nvPicPr>
        <xdr:cNvPr id="22" name="Picture 21">
          <a:extLst>
            <a:ext uri="{FF2B5EF4-FFF2-40B4-BE49-F238E27FC236}">
              <a16:creationId xmlns:a16="http://schemas.microsoft.com/office/drawing/2014/main" id="{C8ED05ED-33EF-475E-BBB9-C2BCBF5B6A0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30540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719</xdr:row>
      <xdr:rowOff>0</xdr:rowOff>
    </xdr:from>
    <xdr:to>
      <xdr:col>8</xdr:col>
      <xdr:colOff>312420</xdr:colOff>
      <xdr:row>735</xdr:row>
      <xdr:rowOff>137160</xdr:rowOff>
    </xdr:to>
    <xdr:pic>
      <xdr:nvPicPr>
        <xdr:cNvPr id="23" name="Picture 22">
          <a:extLst>
            <a:ext uri="{FF2B5EF4-FFF2-40B4-BE49-F238E27FC236}">
              <a16:creationId xmlns:a16="http://schemas.microsoft.com/office/drawing/2014/main" id="{6E5D9FAF-1853-418A-9F52-92A5C4813A6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37017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753</xdr:row>
      <xdr:rowOff>0</xdr:rowOff>
    </xdr:from>
    <xdr:to>
      <xdr:col>8</xdr:col>
      <xdr:colOff>312420</xdr:colOff>
      <xdr:row>769</xdr:row>
      <xdr:rowOff>137160</xdr:rowOff>
    </xdr:to>
    <xdr:pic>
      <xdr:nvPicPr>
        <xdr:cNvPr id="24" name="Picture 23">
          <a:extLst>
            <a:ext uri="{FF2B5EF4-FFF2-40B4-BE49-F238E27FC236}">
              <a16:creationId xmlns:a16="http://schemas.microsoft.com/office/drawing/2014/main" id="{EFAD0B58-F068-4ABA-945D-4F6518FC8C5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143494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787</xdr:row>
      <xdr:rowOff>0</xdr:rowOff>
    </xdr:from>
    <xdr:to>
      <xdr:col>8</xdr:col>
      <xdr:colOff>312420</xdr:colOff>
      <xdr:row>803</xdr:row>
      <xdr:rowOff>137160</xdr:rowOff>
    </xdr:to>
    <xdr:pic>
      <xdr:nvPicPr>
        <xdr:cNvPr id="25" name="Picture 24">
          <a:extLst>
            <a:ext uri="{FF2B5EF4-FFF2-40B4-BE49-F238E27FC236}">
              <a16:creationId xmlns:a16="http://schemas.microsoft.com/office/drawing/2014/main" id="{8C5DDB1E-EF77-4D5B-9E4F-30C9C48C3F3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49971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821</xdr:row>
      <xdr:rowOff>0</xdr:rowOff>
    </xdr:from>
    <xdr:to>
      <xdr:col>8</xdr:col>
      <xdr:colOff>312420</xdr:colOff>
      <xdr:row>837</xdr:row>
      <xdr:rowOff>137160</xdr:rowOff>
    </xdr:to>
    <xdr:pic>
      <xdr:nvPicPr>
        <xdr:cNvPr id="26" name="Picture 25">
          <a:extLst>
            <a:ext uri="{FF2B5EF4-FFF2-40B4-BE49-F238E27FC236}">
              <a16:creationId xmlns:a16="http://schemas.microsoft.com/office/drawing/2014/main" id="{063CA708-FEDD-4906-8D68-EF8D995FB6DC}"/>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56448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855</xdr:row>
      <xdr:rowOff>0</xdr:rowOff>
    </xdr:from>
    <xdr:to>
      <xdr:col>8</xdr:col>
      <xdr:colOff>312420</xdr:colOff>
      <xdr:row>871</xdr:row>
      <xdr:rowOff>137160</xdr:rowOff>
    </xdr:to>
    <xdr:pic>
      <xdr:nvPicPr>
        <xdr:cNvPr id="27" name="Picture 26">
          <a:extLst>
            <a:ext uri="{FF2B5EF4-FFF2-40B4-BE49-F238E27FC236}">
              <a16:creationId xmlns:a16="http://schemas.microsoft.com/office/drawing/2014/main" id="{0D524971-263A-45E0-9BC4-A2077E6A732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62925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889</xdr:row>
      <xdr:rowOff>0</xdr:rowOff>
    </xdr:from>
    <xdr:to>
      <xdr:col>8</xdr:col>
      <xdr:colOff>312420</xdr:colOff>
      <xdr:row>905</xdr:row>
      <xdr:rowOff>137160</xdr:rowOff>
    </xdr:to>
    <xdr:pic>
      <xdr:nvPicPr>
        <xdr:cNvPr id="28" name="Picture 27">
          <a:extLst>
            <a:ext uri="{FF2B5EF4-FFF2-40B4-BE49-F238E27FC236}">
              <a16:creationId xmlns:a16="http://schemas.microsoft.com/office/drawing/2014/main" id="{679E6162-A606-4C53-9CA2-0B240AA2E76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69402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923</xdr:row>
      <xdr:rowOff>0</xdr:rowOff>
    </xdr:from>
    <xdr:to>
      <xdr:col>8</xdr:col>
      <xdr:colOff>312420</xdr:colOff>
      <xdr:row>939</xdr:row>
      <xdr:rowOff>137160</xdr:rowOff>
    </xdr:to>
    <xdr:pic>
      <xdr:nvPicPr>
        <xdr:cNvPr id="29" name="Picture 28">
          <a:extLst>
            <a:ext uri="{FF2B5EF4-FFF2-40B4-BE49-F238E27FC236}">
              <a16:creationId xmlns:a16="http://schemas.microsoft.com/office/drawing/2014/main" id="{5CAAEA8F-763F-4853-A4E6-94B9221E3E6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75879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957</xdr:row>
      <xdr:rowOff>0</xdr:rowOff>
    </xdr:from>
    <xdr:to>
      <xdr:col>8</xdr:col>
      <xdr:colOff>312420</xdr:colOff>
      <xdr:row>973</xdr:row>
      <xdr:rowOff>137160</xdr:rowOff>
    </xdr:to>
    <xdr:pic>
      <xdr:nvPicPr>
        <xdr:cNvPr id="30" name="Picture 29">
          <a:extLst>
            <a:ext uri="{FF2B5EF4-FFF2-40B4-BE49-F238E27FC236}">
              <a16:creationId xmlns:a16="http://schemas.microsoft.com/office/drawing/2014/main" id="{6539C8B9-F21C-4163-B44D-A6AF66BC502B}"/>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182356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991</xdr:row>
      <xdr:rowOff>0</xdr:rowOff>
    </xdr:from>
    <xdr:to>
      <xdr:col>8</xdr:col>
      <xdr:colOff>312420</xdr:colOff>
      <xdr:row>1007</xdr:row>
      <xdr:rowOff>137160</xdr:rowOff>
    </xdr:to>
    <xdr:pic>
      <xdr:nvPicPr>
        <xdr:cNvPr id="31" name="Picture 30">
          <a:extLst>
            <a:ext uri="{FF2B5EF4-FFF2-40B4-BE49-F238E27FC236}">
              <a16:creationId xmlns:a16="http://schemas.microsoft.com/office/drawing/2014/main" id="{01CED2B4-7EB1-4623-B19D-B62B5F7227A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88833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1025</xdr:row>
      <xdr:rowOff>0</xdr:rowOff>
    </xdr:from>
    <xdr:to>
      <xdr:col>8</xdr:col>
      <xdr:colOff>312420</xdr:colOff>
      <xdr:row>1041</xdr:row>
      <xdr:rowOff>137160</xdr:rowOff>
    </xdr:to>
    <xdr:pic>
      <xdr:nvPicPr>
        <xdr:cNvPr id="32" name="Picture 31">
          <a:extLst>
            <a:ext uri="{FF2B5EF4-FFF2-40B4-BE49-F238E27FC236}">
              <a16:creationId xmlns:a16="http://schemas.microsoft.com/office/drawing/2014/main" id="{F5931EA6-21D7-4E82-801E-116C4CCABA5B}"/>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95310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1059</xdr:row>
      <xdr:rowOff>0</xdr:rowOff>
    </xdr:from>
    <xdr:to>
      <xdr:col>8</xdr:col>
      <xdr:colOff>312420</xdr:colOff>
      <xdr:row>1075</xdr:row>
      <xdr:rowOff>137160</xdr:rowOff>
    </xdr:to>
    <xdr:pic>
      <xdr:nvPicPr>
        <xdr:cNvPr id="33" name="Picture 32">
          <a:extLst>
            <a:ext uri="{FF2B5EF4-FFF2-40B4-BE49-F238E27FC236}">
              <a16:creationId xmlns:a16="http://schemas.microsoft.com/office/drawing/2014/main" id="{C8CD07FE-A87F-42D6-96A7-3F46C2EA1AD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201787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1093</xdr:row>
      <xdr:rowOff>0</xdr:rowOff>
    </xdr:from>
    <xdr:to>
      <xdr:col>8</xdr:col>
      <xdr:colOff>312420</xdr:colOff>
      <xdr:row>1109</xdr:row>
      <xdr:rowOff>137160</xdr:rowOff>
    </xdr:to>
    <xdr:pic>
      <xdr:nvPicPr>
        <xdr:cNvPr id="34" name="Picture 33">
          <a:extLst>
            <a:ext uri="{FF2B5EF4-FFF2-40B4-BE49-F238E27FC236}">
              <a16:creationId xmlns:a16="http://schemas.microsoft.com/office/drawing/2014/main" id="{AB5F5553-06B2-4079-9D2D-A50555ECAB08}"/>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208264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1127</xdr:row>
      <xdr:rowOff>0</xdr:rowOff>
    </xdr:from>
    <xdr:to>
      <xdr:col>8</xdr:col>
      <xdr:colOff>312420</xdr:colOff>
      <xdr:row>1143</xdr:row>
      <xdr:rowOff>137160</xdr:rowOff>
    </xdr:to>
    <xdr:pic>
      <xdr:nvPicPr>
        <xdr:cNvPr id="35" name="Picture 34">
          <a:extLst>
            <a:ext uri="{FF2B5EF4-FFF2-40B4-BE49-F238E27FC236}">
              <a16:creationId xmlns:a16="http://schemas.microsoft.com/office/drawing/2014/main" id="{8EE4119C-BF1E-4538-A391-7575306D425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214741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1161</xdr:row>
      <xdr:rowOff>0</xdr:rowOff>
    </xdr:from>
    <xdr:to>
      <xdr:col>8</xdr:col>
      <xdr:colOff>312420</xdr:colOff>
      <xdr:row>1177</xdr:row>
      <xdr:rowOff>137160</xdr:rowOff>
    </xdr:to>
    <xdr:pic>
      <xdr:nvPicPr>
        <xdr:cNvPr id="36" name="Picture 35">
          <a:extLst>
            <a:ext uri="{FF2B5EF4-FFF2-40B4-BE49-F238E27FC236}">
              <a16:creationId xmlns:a16="http://schemas.microsoft.com/office/drawing/2014/main" id="{7948CE97-812B-481E-A028-C33E6B6571F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221218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1195</xdr:row>
      <xdr:rowOff>0</xdr:rowOff>
    </xdr:from>
    <xdr:to>
      <xdr:col>8</xdr:col>
      <xdr:colOff>312420</xdr:colOff>
      <xdr:row>1211</xdr:row>
      <xdr:rowOff>137160</xdr:rowOff>
    </xdr:to>
    <xdr:pic>
      <xdr:nvPicPr>
        <xdr:cNvPr id="37" name="Picture 36">
          <a:extLst>
            <a:ext uri="{FF2B5EF4-FFF2-40B4-BE49-F238E27FC236}">
              <a16:creationId xmlns:a16="http://schemas.microsoft.com/office/drawing/2014/main" id="{A821DE40-8758-49E6-92F7-8DBAC7561E27}"/>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227695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1229</xdr:row>
      <xdr:rowOff>0</xdr:rowOff>
    </xdr:from>
    <xdr:to>
      <xdr:col>8</xdr:col>
      <xdr:colOff>312420</xdr:colOff>
      <xdr:row>1245</xdr:row>
      <xdr:rowOff>137160</xdr:rowOff>
    </xdr:to>
    <xdr:pic>
      <xdr:nvPicPr>
        <xdr:cNvPr id="38" name="Picture 37">
          <a:extLst>
            <a:ext uri="{FF2B5EF4-FFF2-40B4-BE49-F238E27FC236}">
              <a16:creationId xmlns:a16="http://schemas.microsoft.com/office/drawing/2014/main" id="{73C7BA83-0B26-4962-B182-924DB85FC016}"/>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234172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1263</xdr:row>
      <xdr:rowOff>0</xdr:rowOff>
    </xdr:from>
    <xdr:to>
      <xdr:col>8</xdr:col>
      <xdr:colOff>312420</xdr:colOff>
      <xdr:row>1279</xdr:row>
      <xdr:rowOff>137160</xdr:rowOff>
    </xdr:to>
    <xdr:pic>
      <xdr:nvPicPr>
        <xdr:cNvPr id="39" name="Picture 38">
          <a:extLst>
            <a:ext uri="{FF2B5EF4-FFF2-40B4-BE49-F238E27FC236}">
              <a16:creationId xmlns:a16="http://schemas.microsoft.com/office/drawing/2014/main" id="{8D284BAE-A343-43F4-AD6C-9D3A4FDC6C5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240649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1297</xdr:row>
      <xdr:rowOff>0</xdr:rowOff>
    </xdr:from>
    <xdr:to>
      <xdr:col>8</xdr:col>
      <xdr:colOff>312420</xdr:colOff>
      <xdr:row>1313</xdr:row>
      <xdr:rowOff>137160</xdr:rowOff>
    </xdr:to>
    <xdr:pic>
      <xdr:nvPicPr>
        <xdr:cNvPr id="40" name="Picture 39">
          <a:extLst>
            <a:ext uri="{FF2B5EF4-FFF2-40B4-BE49-F238E27FC236}">
              <a16:creationId xmlns:a16="http://schemas.microsoft.com/office/drawing/2014/main" id="{FF929C2D-7B29-4288-AF66-13BC3E74D88B}"/>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247126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1331</xdr:row>
      <xdr:rowOff>0</xdr:rowOff>
    </xdr:from>
    <xdr:to>
      <xdr:col>8</xdr:col>
      <xdr:colOff>312420</xdr:colOff>
      <xdr:row>1347</xdr:row>
      <xdr:rowOff>137160</xdr:rowOff>
    </xdr:to>
    <xdr:pic>
      <xdr:nvPicPr>
        <xdr:cNvPr id="41" name="Picture 40">
          <a:extLst>
            <a:ext uri="{FF2B5EF4-FFF2-40B4-BE49-F238E27FC236}">
              <a16:creationId xmlns:a16="http://schemas.microsoft.com/office/drawing/2014/main" id="{058785F3-D91D-4B31-8EB8-731A256D0CB4}"/>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253603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1365</xdr:row>
      <xdr:rowOff>0</xdr:rowOff>
    </xdr:from>
    <xdr:to>
      <xdr:col>8</xdr:col>
      <xdr:colOff>312420</xdr:colOff>
      <xdr:row>1381</xdr:row>
      <xdr:rowOff>137160</xdr:rowOff>
    </xdr:to>
    <xdr:pic>
      <xdr:nvPicPr>
        <xdr:cNvPr id="42" name="Picture 41">
          <a:extLst>
            <a:ext uri="{FF2B5EF4-FFF2-40B4-BE49-F238E27FC236}">
              <a16:creationId xmlns:a16="http://schemas.microsoft.com/office/drawing/2014/main" id="{290343EA-2591-4B63-97B5-EAC9338403F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260080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1399</xdr:row>
      <xdr:rowOff>0</xdr:rowOff>
    </xdr:from>
    <xdr:to>
      <xdr:col>8</xdr:col>
      <xdr:colOff>312420</xdr:colOff>
      <xdr:row>1415</xdr:row>
      <xdr:rowOff>137160</xdr:rowOff>
    </xdr:to>
    <xdr:pic>
      <xdr:nvPicPr>
        <xdr:cNvPr id="43" name="Picture 42">
          <a:extLst>
            <a:ext uri="{FF2B5EF4-FFF2-40B4-BE49-F238E27FC236}">
              <a16:creationId xmlns:a16="http://schemas.microsoft.com/office/drawing/2014/main" id="{FB25E51D-0921-4446-8E92-AA6173A32704}"/>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266557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1433</xdr:row>
      <xdr:rowOff>0</xdr:rowOff>
    </xdr:from>
    <xdr:to>
      <xdr:col>8</xdr:col>
      <xdr:colOff>312420</xdr:colOff>
      <xdr:row>1449</xdr:row>
      <xdr:rowOff>137160</xdr:rowOff>
    </xdr:to>
    <xdr:pic>
      <xdr:nvPicPr>
        <xdr:cNvPr id="44" name="Picture 43">
          <a:extLst>
            <a:ext uri="{FF2B5EF4-FFF2-40B4-BE49-F238E27FC236}">
              <a16:creationId xmlns:a16="http://schemas.microsoft.com/office/drawing/2014/main" id="{0085F114-B21C-4EBA-B6C2-AD5E1E450ADE}"/>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273034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1467</xdr:row>
      <xdr:rowOff>0</xdr:rowOff>
    </xdr:from>
    <xdr:to>
      <xdr:col>8</xdr:col>
      <xdr:colOff>312420</xdr:colOff>
      <xdr:row>1483</xdr:row>
      <xdr:rowOff>137160</xdr:rowOff>
    </xdr:to>
    <xdr:pic>
      <xdr:nvPicPr>
        <xdr:cNvPr id="45" name="Picture 44">
          <a:extLst>
            <a:ext uri="{FF2B5EF4-FFF2-40B4-BE49-F238E27FC236}">
              <a16:creationId xmlns:a16="http://schemas.microsoft.com/office/drawing/2014/main" id="{F5B4B406-837A-422C-85CD-B3A5E40F43CC}"/>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279511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1501</xdr:row>
      <xdr:rowOff>0</xdr:rowOff>
    </xdr:from>
    <xdr:to>
      <xdr:col>8</xdr:col>
      <xdr:colOff>312420</xdr:colOff>
      <xdr:row>1517</xdr:row>
      <xdr:rowOff>137160</xdr:rowOff>
    </xdr:to>
    <xdr:pic>
      <xdr:nvPicPr>
        <xdr:cNvPr id="46" name="Picture 45">
          <a:extLst>
            <a:ext uri="{FF2B5EF4-FFF2-40B4-BE49-F238E27FC236}">
              <a16:creationId xmlns:a16="http://schemas.microsoft.com/office/drawing/2014/main" id="{13D8F504-CBE4-48F0-A108-E7C68723B5E4}"/>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285988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1535</xdr:row>
      <xdr:rowOff>0</xdr:rowOff>
    </xdr:from>
    <xdr:to>
      <xdr:col>8</xdr:col>
      <xdr:colOff>312420</xdr:colOff>
      <xdr:row>1551</xdr:row>
      <xdr:rowOff>137160</xdr:rowOff>
    </xdr:to>
    <xdr:pic>
      <xdr:nvPicPr>
        <xdr:cNvPr id="47" name="Picture 46">
          <a:extLst>
            <a:ext uri="{FF2B5EF4-FFF2-40B4-BE49-F238E27FC236}">
              <a16:creationId xmlns:a16="http://schemas.microsoft.com/office/drawing/2014/main" id="{2D8E46ED-530E-4B37-9175-AE77C1B0713C}"/>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292465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1569</xdr:row>
      <xdr:rowOff>0</xdr:rowOff>
    </xdr:from>
    <xdr:to>
      <xdr:col>8</xdr:col>
      <xdr:colOff>312420</xdr:colOff>
      <xdr:row>1585</xdr:row>
      <xdr:rowOff>137160</xdr:rowOff>
    </xdr:to>
    <xdr:pic>
      <xdr:nvPicPr>
        <xdr:cNvPr id="48" name="Picture 47">
          <a:extLst>
            <a:ext uri="{FF2B5EF4-FFF2-40B4-BE49-F238E27FC236}">
              <a16:creationId xmlns:a16="http://schemas.microsoft.com/office/drawing/2014/main" id="{DF3DCE8D-2661-4E7F-911C-1CFEDD8A1291}"/>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298942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1603</xdr:row>
      <xdr:rowOff>0</xdr:rowOff>
    </xdr:from>
    <xdr:to>
      <xdr:col>8</xdr:col>
      <xdr:colOff>312420</xdr:colOff>
      <xdr:row>1619</xdr:row>
      <xdr:rowOff>137160</xdr:rowOff>
    </xdr:to>
    <xdr:pic>
      <xdr:nvPicPr>
        <xdr:cNvPr id="49" name="Picture 48">
          <a:extLst>
            <a:ext uri="{FF2B5EF4-FFF2-40B4-BE49-F238E27FC236}">
              <a16:creationId xmlns:a16="http://schemas.microsoft.com/office/drawing/2014/main" id="{48849FA2-DE18-4F57-9E80-32E122FC48F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305419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1637</xdr:row>
      <xdr:rowOff>0</xdr:rowOff>
    </xdr:from>
    <xdr:to>
      <xdr:col>8</xdr:col>
      <xdr:colOff>312420</xdr:colOff>
      <xdr:row>1653</xdr:row>
      <xdr:rowOff>137160</xdr:rowOff>
    </xdr:to>
    <xdr:pic>
      <xdr:nvPicPr>
        <xdr:cNvPr id="50" name="Picture 49">
          <a:extLst>
            <a:ext uri="{FF2B5EF4-FFF2-40B4-BE49-F238E27FC236}">
              <a16:creationId xmlns:a16="http://schemas.microsoft.com/office/drawing/2014/main" id="{1EB9EAA4-543B-4F29-A1A5-527C9412B2C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311896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1671</xdr:row>
      <xdr:rowOff>0</xdr:rowOff>
    </xdr:from>
    <xdr:to>
      <xdr:col>8</xdr:col>
      <xdr:colOff>312420</xdr:colOff>
      <xdr:row>1687</xdr:row>
      <xdr:rowOff>137160</xdr:rowOff>
    </xdr:to>
    <xdr:pic>
      <xdr:nvPicPr>
        <xdr:cNvPr id="51" name="Picture 50">
          <a:extLst>
            <a:ext uri="{FF2B5EF4-FFF2-40B4-BE49-F238E27FC236}">
              <a16:creationId xmlns:a16="http://schemas.microsoft.com/office/drawing/2014/main" id="{69AE91E9-6D13-4170-9950-D98362EBF358}"/>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318373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1705</xdr:row>
      <xdr:rowOff>0</xdr:rowOff>
    </xdr:from>
    <xdr:to>
      <xdr:col>8</xdr:col>
      <xdr:colOff>312420</xdr:colOff>
      <xdr:row>1721</xdr:row>
      <xdr:rowOff>137160</xdr:rowOff>
    </xdr:to>
    <xdr:pic>
      <xdr:nvPicPr>
        <xdr:cNvPr id="52" name="Picture 51">
          <a:extLst>
            <a:ext uri="{FF2B5EF4-FFF2-40B4-BE49-F238E27FC236}">
              <a16:creationId xmlns:a16="http://schemas.microsoft.com/office/drawing/2014/main" id="{DBC86D00-F5F7-4DBD-A84D-85444AD91B5F}"/>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324850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1739</xdr:row>
      <xdr:rowOff>0</xdr:rowOff>
    </xdr:from>
    <xdr:to>
      <xdr:col>8</xdr:col>
      <xdr:colOff>312420</xdr:colOff>
      <xdr:row>1755</xdr:row>
      <xdr:rowOff>137160</xdr:rowOff>
    </xdr:to>
    <xdr:pic>
      <xdr:nvPicPr>
        <xdr:cNvPr id="53" name="Picture 52">
          <a:extLst>
            <a:ext uri="{FF2B5EF4-FFF2-40B4-BE49-F238E27FC236}">
              <a16:creationId xmlns:a16="http://schemas.microsoft.com/office/drawing/2014/main" id="{24D540D8-4294-4065-9A50-5C32637296C6}"/>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331327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1773</xdr:row>
      <xdr:rowOff>0</xdr:rowOff>
    </xdr:from>
    <xdr:to>
      <xdr:col>8</xdr:col>
      <xdr:colOff>312420</xdr:colOff>
      <xdr:row>1789</xdr:row>
      <xdr:rowOff>137160</xdr:rowOff>
    </xdr:to>
    <xdr:pic>
      <xdr:nvPicPr>
        <xdr:cNvPr id="54" name="Picture 53">
          <a:extLst>
            <a:ext uri="{FF2B5EF4-FFF2-40B4-BE49-F238E27FC236}">
              <a16:creationId xmlns:a16="http://schemas.microsoft.com/office/drawing/2014/main" id="{43447568-F7B4-4B4A-BC3D-F48ACCE95D8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337804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1807</xdr:row>
      <xdr:rowOff>0</xdr:rowOff>
    </xdr:from>
    <xdr:to>
      <xdr:col>8</xdr:col>
      <xdr:colOff>312420</xdr:colOff>
      <xdr:row>1823</xdr:row>
      <xdr:rowOff>137160</xdr:rowOff>
    </xdr:to>
    <xdr:pic>
      <xdr:nvPicPr>
        <xdr:cNvPr id="55" name="Picture 54">
          <a:extLst>
            <a:ext uri="{FF2B5EF4-FFF2-40B4-BE49-F238E27FC236}">
              <a16:creationId xmlns:a16="http://schemas.microsoft.com/office/drawing/2014/main" id="{9082E678-65B9-4E25-A842-66A32BB019D5}"/>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344281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1841</xdr:row>
      <xdr:rowOff>0</xdr:rowOff>
    </xdr:from>
    <xdr:to>
      <xdr:col>8</xdr:col>
      <xdr:colOff>312420</xdr:colOff>
      <xdr:row>1857</xdr:row>
      <xdr:rowOff>137160</xdr:rowOff>
    </xdr:to>
    <xdr:pic>
      <xdr:nvPicPr>
        <xdr:cNvPr id="56" name="Picture 55">
          <a:extLst>
            <a:ext uri="{FF2B5EF4-FFF2-40B4-BE49-F238E27FC236}">
              <a16:creationId xmlns:a16="http://schemas.microsoft.com/office/drawing/2014/main" id="{C5FBCA14-1D04-4662-8887-C3B88186D235}"/>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350758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1875</xdr:row>
      <xdr:rowOff>0</xdr:rowOff>
    </xdr:from>
    <xdr:to>
      <xdr:col>8</xdr:col>
      <xdr:colOff>312420</xdr:colOff>
      <xdr:row>1891</xdr:row>
      <xdr:rowOff>137160</xdr:rowOff>
    </xdr:to>
    <xdr:pic>
      <xdr:nvPicPr>
        <xdr:cNvPr id="57" name="Picture 56">
          <a:extLst>
            <a:ext uri="{FF2B5EF4-FFF2-40B4-BE49-F238E27FC236}">
              <a16:creationId xmlns:a16="http://schemas.microsoft.com/office/drawing/2014/main" id="{4915435F-83AA-45A2-89A3-879617C146D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357235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1909</xdr:row>
      <xdr:rowOff>0</xdr:rowOff>
    </xdr:from>
    <xdr:to>
      <xdr:col>8</xdr:col>
      <xdr:colOff>312420</xdr:colOff>
      <xdr:row>1925</xdr:row>
      <xdr:rowOff>137160</xdr:rowOff>
    </xdr:to>
    <xdr:pic>
      <xdr:nvPicPr>
        <xdr:cNvPr id="58" name="Picture 57">
          <a:extLst>
            <a:ext uri="{FF2B5EF4-FFF2-40B4-BE49-F238E27FC236}">
              <a16:creationId xmlns:a16="http://schemas.microsoft.com/office/drawing/2014/main" id="{C30BEFFA-BF9D-4C88-BFF6-1C59CA66935B}"/>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363712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1943</xdr:row>
      <xdr:rowOff>0</xdr:rowOff>
    </xdr:from>
    <xdr:to>
      <xdr:col>8</xdr:col>
      <xdr:colOff>312420</xdr:colOff>
      <xdr:row>1959</xdr:row>
      <xdr:rowOff>137160</xdr:rowOff>
    </xdr:to>
    <xdr:pic>
      <xdr:nvPicPr>
        <xdr:cNvPr id="59" name="Picture 58">
          <a:extLst>
            <a:ext uri="{FF2B5EF4-FFF2-40B4-BE49-F238E27FC236}">
              <a16:creationId xmlns:a16="http://schemas.microsoft.com/office/drawing/2014/main" id="{0596B231-9AE4-404B-8675-F79136FF174F}"/>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370189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1977</xdr:row>
      <xdr:rowOff>0</xdr:rowOff>
    </xdr:from>
    <xdr:to>
      <xdr:col>8</xdr:col>
      <xdr:colOff>312420</xdr:colOff>
      <xdr:row>1993</xdr:row>
      <xdr:rowOff>137160</xdr:rowOff>
    </xdr:to>
    <xdr:pic>
      <xdr:nvPicPr>
        <xdr:cNvPr id="60" name="Picture 59">
          <a:extLst>
            <a:ext uri="{FF2B5EF4-FFF2-40B4-BE49-F238E27FC236}">
              <a16:creationId xmlns:a16="http://schemas.microsoft.com/office/drawing/2014/main" id="{FBEA39AB-C295-4CF9-82C6-2EFE0CBB3458}"/>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376666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2011</xdr:row>
      <xdr:rowOff>0</xdr:rowOff>
    </xdr:from>
    <xdr:to>
      <xdr:col>8</xdr:col>
      <xdr:colOff>312420</xdr:colOff>
      <xdr:row>2027</xdr:row>
      <xdr:rowOff>137160</xdr:rowOff>
    </xdr:to>
    <xdr:pic>
      <xdr:nvPicPr>
        <xdr:cNvPr id="61" name="Picture 60">
          <a:extLst>
            <a:ext uri="{FF2B5EF4-FFF2-40B4-BE49-F238E27FC236}">
              <a16:creationId xmlns:a16="http://schemas.microsoft.com/office/drawing/2014/main" id="{A7A2A917-B785-4C97-AC33-33DE9DBA93BC}"/>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383143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2045</xdr:row>
      <xdr:rowOff>0</xdr:rowOff>
    </xdr:from>
    <xdr:to>
      <xdr:col>8</xdr:col>
      <xdr:colOff>312420</xdr:colOff>
      <xdr:row>2061</xdr:row>
      <xdr:rowOff>137160</xdr:rowOff>
    </xdr:to>
    <xdr:pic>
      <xdr:nvPicPr>
        <xdr:cNvPr id="62" name="Picture 61">
          <a:extLst>
            <a:ext uri="{FF2B5EF4-FFF2-40B4-BE49-F238E27FC236}">
              <a16:creationId xmlns:a16="http://schemas.microsoft.com/office/drawing/2014/main" id="{B0964C08-7025-47D7-B174-E0B9BB740ADB}"/>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389620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2078</xdr:row>
      <xdr:rowOff>0</xdr:rowOff>
    </xdr:from>
    <xdr:to>
      <xdr:col>8</xdr:col>
      <xdr:colOff>312420</xdr:colOff>
      <xdr:row>2094</xdr:row>
      <xdr:rowOff>137160</xdr:rowOff>
    </xdr:to>
    <xdr:pic>
      <xdr:nvPicPr>
        <xdr:cNvPr id="63" name="Picture 62">
          <a:extLst>
            <a:ext uri="{FF2B5EF4-FFF2-40B4-BE49-F238E27FC236}">
              <a16:creationId xmlns:a16="http://schemas.microsoft.com/office/drawing/2014/main" id="{607A37FD-A9F4-4250-B285-8B0681F16FEE}"/>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39590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2111</xdr:row>
      <xdr:rowOff>0</xdr:rowOff>
    </xdr:from>
    <xdr:to>
      <xdr:col>8</xdr:col>
      <xdr:colOff>312420</xdr:colOff>
      <xdr:row>2127</xdr:row>
      <xdr:rowOff>137160</xdr:rowOff>
    </xdr:to>
    <xdr:pic>
      <xdr:nvPicPr>
        <xdr:cNvPr id="64" name="Picture 63">
          <a:extLst>
            <a:ext uri="{FF2B5EF4-FFF2-40B4-BE49-F238E27FC236}">
              <a16:creationId xmlns:a16="http://schemas.microsoft.com/office/drawing/2014/main" id="{15011262-1F73-4D6E-A0B5-DD21C99AC2F9}"/>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402193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2145</xdr:row>
      <xdr:rowOff>0</xdr:rowOff>
    </xdr:from>
    <xdr:to>
      <xdr:col>8</xdr:col>
      <xdr:colOff>312420</xdr:colOff>
      <xdr:row>2161</xdr:row>
      <xdr:rowOff>137160</xdr:rowOff>
    </xdr:to>
    <xdr:pic>
      <xdr:nvPicPr>
        <xdr:cNvPr id="65" name="Picture 64">
          <a:extLst>
            <a:ext uri="{FF2B5EF4-FFF2-40B4-BE49-F238E27FC236}">
              <a16:creationId xmlns:a16="http://schemas.microsoft.com/office/drawing/2014/main" id="{9F65A86D-FE43-47B0-96DB-C3832E11CC7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4086701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2178</xdr:row>
      <xdr:rowOff>0</xdr:rowOff>
    </xdr:from>
    <xdr:to>
      <xdr:col>8</xdr:col>
      <xdr:colOff>312420</xdr:colOff>
      <xdr:row>2194</xdr:row>
      <xdr:rowOff>137160</xdr:rowOff>
    </xdr:to>
    <xdr:pic>
      <xdr:nvPicPr>
        <xdr:cNvPr id="66" name="Picture 65">
          <a:extLst>
            <a:ext uri="{FF2B5EF4-FFF2-40B4-BE49-F238E27FC236}">
              <a16:creationId xmlns:a16="http://schemas.microsoft.com/office/drawing/2014/main" id="{D531AAA7-0688-47DA-964E-3CD8CAB603D2}"/>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41495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2212</xdr:row>
      <xdr:rowOff>0</xdr:rowOff>
    </xdr:from>
    <xdr:to>
      <xdr:col>8</xdr:col>
      <xdr:colOff>312420</xdr:colOff>
      <xdr:row>2228</xdr:row>
      <xdr:rowOff>137160</xdr:rowOff>
    </xdr:to>
    <xdr:pic>
      <xdr:nvPicPr>
        <xdr:cNvPr id="67" name="Picture 66">
          <a:extLst>
            <a:ext uri="{FF2B5EF4-FFF2-40B4-BE49-F238E27FC236}">
              <a16:creationId xmlns:a16="http://schemas.microsoft.com/office/drawing/2014/main" id="{451A12C9-5229-4A3D-9B01-F3E982A8A168}"/>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42143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2246</xdr:row>
      <xdr:rowOff>0</xdr:rowOff>
    </xdr:from>
    <xdr:to>
      <xdr:col>8</xdr:col>
      <xdr:colOff>312420</xdr:colOff>
      <xdr:row>2262</xdr:row>
      <xdr:rowOff>137160</xdr:rowOff>
    </xdr:to>
    <xdr:pic>
      <xdr:nvPicPr>
        <xdr:cNvPr id="68" name="Picture 67">
          <a:extLst>
            <a:ext uri="{FF2B5EF4-FFF2-40B4-BE49-F238E27FC236}">
              <a16:creationId xmlns:a16="http://schemas.microsoft.com/office/drawing/2014/main" id="{2ADB804A-1CBE-418D-B0A7-880CFF415BFC}"/>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42791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2280</xdr:row>
      <xdr:rowOff>0</xdr:rowOff>
    </xdr:from>
    <xdr:to>
      <xdr:col>8</xdr:col>
      <xdr:colOff>312420</xdr:colOff>
      <xdr:row>2296</xdr:row>
      <xdr:rowOff>137160</xdr:rowOff>
    </xdr:to>
    <xdr:pic>
      <xdr:nvPicPr>
        <xdr:cNvPr id="69" name="Picture 68">
          <a:extLst>
            <a:ext uri="{FF2B5EF4-FFF2-40B4-BE49-F238E27FC236}">
              <a16:creationId xmlns:a16="http://schemas.microsoft.com/office/drawing/2014/main" id="{43EFA65E-F45F-4D83-B485-389B0B0658FB}"/>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43438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2314</xdr:row>
      <xdr:rowOff>0</xdr:rowOff>
    </xdr:from>
    <xdr:to>
      <xdr:col>8</xdr:col>
      <xdr:colOff>312420</xdr:colOff>
      <xdr:row>2330</xdr:row>
      <xdr:rowOff>137160</xdr:rowOff>
    </xdr:to>
    <xdr:pic>
      <xdr:nvPicPr>
        <xdr:cNvPr id="70" name="Picture 69">
          <a:extLst>
            <a:ext uri="{FF2B5EF4-FFF2-40B4-BE49-F238E27FC236}">
              <a16:creationId xmlns:a16="http://schemas.microsoft.com/office/drawing/2014/main" id="{F2E71747-1409-405F-B632-9BBD1BD1E1FC}"/>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44086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2348</xdr:row>
      <xdr:rowOff>0</xdr:rowOff>
    </xdr:from>
    <xdr:to>
      <xdr:col>8</xdr:col>
      <xdr:colOff>312420</xdr:colOff>
      <xdr:row>2364</xdr:row>
      <xdr:rowOff>137160</xdr:rowOff>
    </xdr:to>
    <xdr:pic>
      <xdr:nvPicPr>
        <xdr:cNvPr id="71" name="Picture 70">
          <a:extLst>
            <a:ext uri="{FF2B5EF4-FFF2-40B4-BE49-F238E27FC236}">
              <a16:creationId xmlns:a16="http://schemas.microsoft.com/office/drawing/2014/main" id="{38474317-F93E-4D1C-BD8D-27604623F3F9}"/>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44734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2382</xdr:row>
      <xdr:rowOff>0</xdr:rowOff>
    </xdr:from>
    <xdr:to>
      <xdr:col>8</xdr:col>
      <xdr:colOff>312420</xdr:colOff>
      <xdr:row>2398</xdr:row>
      <xdr:rowOff>137160</xdr:rowOff>
    </xdr:to>
    <xdr:pic>
      <xdr:nvPicPr>
        <xdr:cNvPr id="72" name="Picture 71">
          <a:extLst>
            <a:ext uri="{FF2B5EF4-FFF2-40B4-BE49-F238E27FC236}">
              <a16:creationId xmlns:a16="http://schemas.microsoft.com/office/drawing/2014/main" id="{2502307D-68C5-4411-BF02-48A53E2AB1EE}"/>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45381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2416</xdr:row>
      <xdr:rowOff>0</xdr:rowOff>
    </xdr:from>
    <xdr:to>
      <xdr:col>8</xdr:col>
      <xdr:colOff>312420</xdr:colOff>
      <xdr:row>2432</xdr:row>
      <xdr:rowOff>137160</xdr:rowOff>
    </xdr:to>
    <xdr:pic>
      <xdr:nvPicPr>
        <xdr:cNvPr id="73" name="Picture 72">
          <a:extLst>
            <a:ext uri="{FF2B5EF4-FFF2-40B4-BE49-F238E27FC236}">
              <a16:creationId xmlns:a16="http://schemas.microsoft.com/office/drawing/2014/main" id="{A9E0FB0B-853A-422D-A5E8-828EBF676EF4}"/>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46029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2450</xdr:row>
      <xdr:rowOff>0</xdr:rowOff>
    </xdr:from>
    <xdr:to>
      <xdr:col>8</xdr:col>
      <xdr:colOff>312420</xdr:colOff>
      <xdr:row>2466</xdr:row>
      <xdr:rowOff>137160</xdr:rowOff>
    </xdr:to>
    <xdr:pic>
      <xdr:nvPicPr>
        <xdr:cNvPr id="74" name="Picture 73">
          <a:extLst>
            <a:ext uri="{FF2B5EF4-FFF2-40B4-BE49-F238E27FC236}">
              <a16:creationId xmlns:a16="http://schemas.microsoft.com/office/drawing/2014/main" id="{302DD1EC-07C7-412C-A75A-2C85B861578D}"/>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46677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2484</xdr:row>
      <xdr:rowOff>0</xdr:rowOff>
    </xdr:from>
    <xdr:to>
      <xdr:col>8</xdr:col>
      <xdr:colOff>312420</xdr:colOff>
      <xdr:row>2500</xdr:row>
      <xdr:rowOff>137160</xdr:rowOff>
    </xdr:to>
    <xdr:pic>
      <xdr:nvPicPr>
        <xdr:cNvPr id="75" name="Picture 74">
          <a:extLst>
            <a:ext uri="{FF2B5EF4-FFF2-40B4-BE49-F238E27FC236}">
              <a16:creationId xmlns:a16="http://schemas.microsoft.com/office/drawing/2014/main" id="{B7F3DB83-6990-46A9-9BF6-F7E6E6BD5BC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47324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2518</xdr:row>
      <xdr:rowOff>0</xdr:rowOff>
    </xdr:from>
    <xdr:to>
      <xdr:col>8</xdr:col>
      <xdr:colOff>312420</xdr:colOff>
      <xdr:row>2534</xdr:row>
      <xdr:rowOff>137160</xdr:rowOff>
    </xdr:to>
    <xdr:pic>
      <xdr:nvPicPr>
        <xdr:cNvPr id="76" name="Picture 75">
          <a:extLst>
            <a:ext uri="{FF2B5EF4-FFF2-40B4-BE49-F238E27FC236}">
              <a16:creationId xmlns:a16="http://schemas.microsoft.com/office/drawing/2014/main" id="{2B1AAF2A-02CD-4CE6-BCDA-E37DF96A872F}"/>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47972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2552</xdr:row>
      <xdr:rowOff>0</xdr:rowOff>
    </xdr:from>
    <xdr:to>
      <xdr:col>8</xdr:col>
      <xdr:colOff>312420</xdr:colOff>
      <xdr:row>2568</xdr:row>
      <xdr:rowOff>137160</xdr:rowOff>
    </xdr:to>
    <xdr:pic>
      <xdr:nvPicPr>
        <xdr:cNvPr id="77" name="Picture 76">
          <a:extLst>
            <a:ext uri="{FF2B5EF4-FFF2-40B4-BE49-F238E27FC236}">
              <a16:creationId xmlns:a16="http://schemas.microsoft.com/office/drawing/2014/main" id="{21BEF0DE-90DB-45A6-84A4-00ADAAA43133}"/>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48620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2586</xdr:row>
      <xdr:rowOff>0</xdr:rowOff>
    </xdr:from>
    <xdr:to>
      <xdr:col>8</xdr:col>
      <xdr:colOff>312420</xdr:colOff>
      <xdr:row>2602</xdr:row>
      <xdr:rowOff>137160</xdr:rowOff>
    </xdr:to>
    <xdr:pic>
      <xdr:nvPicPr>
        <xdr:cNvPr id="78" name="Picture 77">
          <a:extLst>
            <a:ext uri="{FF2B5EF4-FFF2-40B4-BE49-F238E27FC236}">
              <a16:creationId xmlns:a16="http://schemas.microsoft.com/office/drawing/2014/main" id="{400D00BE-969C-48B9-A118-1EB6B6032A77}"/>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49268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2620</xdr:row>
      <xdr:rowOff>0</xdr:rowOff>
    </xdr:from>
    <xdr:to>
      <xdr:col>8</xdr:col>
      <xdr:colOff>312420</xdr:colOff>
      <xdr:row>2636</xdr:row>
      <xdr:rowOff>137160</xdr:rowOff>
    </xdr:to>
    <xdr:pic>
      <xdr:nvPicPr>
        <xdr:cNvPr id="79" name="Picture 78">
          <a:extLst>
            <a:ext uri="{FF2B5EF4-FFF2-40B4-BE49-F238E27FC236}">
              <a16:creationId xmlns:a16="http://schemas.microsoft.com/office/drawing/2014/main" id="{628E02A8-8634-448B-A392-A207B26DFB6E}"/>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49915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2654</xdr:row>
      <xdr:rowOff>0</xdr:rowOff>
    </xdr:from>
    <xdr:to>
      <xdr:col>8</xdr:col>
      <xdr:colOff>312420</xdr:colOff>
      <xdr:row>2670</xdr:row>
      <xdr:rowOff>137160</xdr:rowOff>
    </xdr:to>
    <xdr:pic>
      <xdr:nvPicPr>
        <xdr:cNvPr id="80" name="Picture 79">
          <a:extLst>
            <a:ext uri="{FF2B5EF4-FFF2-40B4-BE49-F238E27FC236}">
              <a16:creationId xmlns:a16="http://schemas.microsoft.com/office/drawing/2014/main" id="{0761E3F0-BA80-49FF-BAA2-BD7BCDCCE5D2}"/>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50563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2688</xdr:row>
      <xdr:rowOff>0</xdr:rowOff>
    </xdr:from>
    <xdr:to>
      <xdr:col>8</xdr:col>
      <xdr:colOff>312420</xdr:colOff>
      <xdr:row>2704</xdr:row>
      <xdr:rowOff>137160</xdr:rowOff>
    </xdr:to>
    <xdr:pic>
      <xdr:nvPicPr>
        <xdr:cNvPr id="81" name="Picture 80">
          <a:extLst>
            <a:ext uri="{FF2B5EF4-FFF2-40B4-BE49-F238E27FC236}">
              <a16:creationId xmlns:a16="http://schemas.microsoft.com/office/drawing/2014/main" id="{50613621-8CC9-4A3C-9071-FB2F304CC3F1}"/>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51211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2722</xdr:row>
      <xdr:rowOff>0</xdr:rowOff>
    </xdr:from>
    <xdr:to>
      <xdr:col>8</xdr:col>
      <xdr:colOff>312420</xdr:colOff>
      <xdr:row>2738</xdr:row>
      <xdr:rowOff>137160</xdr:rowOff>
    </xdr:to>
    <xdr:pic>
      <xdr:nvPicPr>
        <xdr:cNvPr id="82" name="Picture 81">
          <a:extLst>
            <a:ext uri="{FF2B5EF4-FFF2-40B4-BE49-F238E27FC236}">
              <a16:creationId xmlns:a16="http://schemas.microsoft.com/office/drawing/2014/main" id="{925E1C7F-7282-426F-9EB4-A16747FF1506}"/>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51858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2756</xdr:row>
      <xdr:rowOff>0</xdr:rowOff>
    </xdr:from>
    <xdr:to>
      <xdr:col>8</xdr:col>
      <xdr:colOff>312420</xdr:colOff>
      <xdr:row>2772</xdr:row>
      <xdr:rowOff>137160</xdr:rowOff>
    </xdr:to>
    <xdr:pic>
      <xdr:nvPicPr>
        <xdr:cNvPr id="83" name="Picture 82">
          <a:extLst>
            <a:ext uri="{FF2B5EF4-FFF2-40B4-BE49-F238E27FC236}">
              <a16:creationId xmlns:a16="http://schemas.microsoft.com/office/drawing/2014/main" id="{2602BD47-888C-4008-94AB-00628FFA2D18}"/>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52506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2790</xdr:row>
      <xdr:rowOff>0</xdr:rowOff>
    </xdr:from>
    <xdr:to>
      <xdr:col>8</xdr:col>
      <xdr:colOff>312420</xdr:colOff>
      <xdr:row>2806</xdr:row>
      <xdr:rowOff>137160</xdr:rowOff>
    </xdr:to>
    <xdr:pic>
      <xdr:nvPicPr>
        <xdr:cNvPr id="84" name="Picture 83">
          <a:extLst>
            <a:ext uri="{FF2B5EF4-FFF2-40B4-BE49-F238E27FC236}">
              <a16:creationId xmlns:a16="http://schemas.microsoft.com/office/drawing/2014/main" id="{E555D242-2FA0-4E7B-AAD4-CDCC5624B9E3}"/>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53154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2824</xdr:row>
      <xdr:rowOff>0</xdr:rowOff>
    </xdr:from>
    <xdr:to>
      <xdr:col>8</xdr:col>
      <xdr:colOff>312420</xdr:colOff>
      <xdr:row>2840</xdr:row>
      <xdr:rowOff>137160</xdr:rowOff>
    </xdr:to>
    <xdr:pic>
      <xdr:nvPicPr>
        <xdr:cNvPr id="85" name="Picture 84">
          <a:extLst>
            <a:ext uri="{FF2B5EF4-FFF2-40B4-BE49-F238E27FC236}">
              <a16:creationId xmlns:a16="http://schemas.microsoft.com/office/drawing/2014/main" id="{243A759A-3ADD-4E08-B909-06911FDFC20C}"/>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0" y="53801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2858</xdr:row>
      <xdr:rowOff>0</xdr:rowOff>
    </xdr:from>
    <xdr:to>
      <xdr:col>8</xdr:col>
      <xdr:colOff>312420</xdr:colOff>
      <xdr:row>2874</xdr:row>
      <xdr:rowOff>137160</xdr:rowOff>
    </xdr:to>
    <xdr:pic>
      <xdr:nvPicPr>
        <xdr:cNvPr id="86" name="Picture 85">
          <a:extLst>
            <a:ext uri="{FF2B5EF4-FFF2-40B4-BE49-F238E27FC236}">
              <a16:creationId xmlns:a16="http://schemas.microsoft.com/office/drawing/2014/main" id="{05A7C426-7003-4D59-83A0-3092536B481D}"/>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54449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2892</xdr:row>
      <xdr:rowOff>0</xdr:rowOff>
    </xdr:from>
    <xdr:to>
      <xdr:col>8</xdr:col>
      <xdr:colOff>312420</xdr:colOff>
      <xdr:row>2908</xdr:row>
      <xdr:rowOff>137160</xdr:rowOff>
    </xdr:to>
    <xdr:pic>
      <xdr:nvPicPr>
        <xdr:cNvPr id="87" name="Picture 86">
          <a:extLst>
            <a:ext uri="{FF2B5EF4-FFF2-40B4-BE49-F238E27FC236}">
              <a16:creationId xmlns:a16="http://schemas.microsoft.com/office/drawing/2014/main" id="{CB8BB057-6109-4A5E-B84C-0625C6EAEDE5}"/>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55097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2926</xdr:row>
      <xdr:rowOff>0</xdr:rowOff>
    </xdr:from>
    <xdr:to>
      <xdr:col>8</xdr:col>
      <xdr:colOff>312420</xdr:colOff>
      <xdr:row>2942</xdr:row>
      <xdr:rowOff>137160</xdr:rowOff>
    </xdr:to>
    <xdr:pic>
      <xdr:nvPicPr>
        <xdr:cNvPr id="88" name="Picture 87">
          <a:extLst>
            <a:ext uri="{FF2B5EF4-FFF2-40B4-BE49-F238E27FC236}">
              <a16:creationId xmlns:a16="http://schemas.microsoft.com/office/drawing/2014/main" id="{09D99B23-0208-41B3-8F83-4F1398C3B737}"/>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55745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2960</xdr:row>
      <xdr:rowOff>0</xdr:rowOff>
    </xdr:from>
    <xdr:to>
      <xdr:col>8</xdr:col>
      <xdr:colOff>312420</xdr:colOff>
      <xdr:row>2976</xdr:row>
      <xdr:rowOff>137160</xdr:rowOff>
    </xdr:to>
    <xdr:pic>
      <xdr:nvPicPr>
        <xdr:cNvPr id="89" name="Picture 88">
          <a:extLst>
            <a:ext uri="{FF2B5EF4-FFF2-40B4-BE49-F238E27FC236}">
              <a16:creationId xmlns:a16="http://schemas.microsoft.com/office/drawing/2014/main" id="{190C4608-3CAD-4EED-83E8-93282861612F}"/>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56392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2994</xdr:row>
      <xdr:rowOff>0</xdr:rowOff>
    </xdr:from>
    <xdr:to>
      <xdr:col>8</xdr:col>
      <xdr:colOff>312420</xdr:colOff>
      <xdr:row>3010</xdr:row>
      <xdr:rowOff>137160</xdr:rowOff>
    </xdr:to>
    <xdr:pic>
      <xdr:nvPicPr>
        <xdr:cNvPr id="90" name="Picture 89">
          <a:extLst>
            <a:ext uri="{FF2B5EF4-FFF2-40B4-BE49-F238E27FC236}">
              <a16:creationId xmlns:a16="http://schemas.microsoft.com/office/drawing/2014/main" id="{A465EED2-D63F-4383-B5E3-2DBD4E5877CA}"/>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57040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3028</xdr:row>
      <xdr:rowOff>0</xdr:rowOff>
    </xdr:from>
    <xdr:to>
      <xdr:col>8</xdr:col>
      <xdr:colOff>312420</xdr:colOff>
      <xdr:row>3044</xdr:row>
      <xdr:rowOff>137160</xdr:rowOff>
    </xdr:to>
    <xdr:pic>
      <xdr:nvPicPr>
        <xdr:cNvPr id="91" name="Picture 90">
          <a:extLst>
            <a:ext uri="{FF2B5EF4-FFF2-40B4-BE49-F238E27FC236}">
              <a16:creationId xmlns:a16="http://schemas.microsoft.com/office/drawing/2014/main" id="{CA8A9D59-D528-4E53-BF0D-996A562C3EAE}"/>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0" y="57688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3062</xdr:row>
      <xdr:rowOff>0</xdr:rowOff>
    </xdr:from>
    <xdr:to>
      <xdr:col>8</xdr:col>
      <xdr:colOff>312420</xdr:colOff>
      <xdr:row>3078</xdr:row>
      <xdr:rowOff>137160</xdr:rowOff>
    </xdr:to>
    <xdr:pic>
      <xdr:nvPicPr>
        <xdr:cNvPr id="92" name="Picture 91">
          <a:extLst>
            <a:ext uri="{FF2B5EF4-FFF2-40B4-BE49-F238E27FC236}">
              <a16:creationId xmlns:a16="http://schemas.microsoft.com/office/drawing/2014/main" id="{F95D8341-7EB4-42F8-AB6D-939BF54DA8EE}"/>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0" y="58335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3096</xdr:row>
      <xdr:rowOff>0</xdr:rowOff>
    </xdr:from>
    <xdr:to>
      <xdr:col>8</xdr:col>
      <xdr:colOff>312420</xdr:colOff>
      <xdr:row>3112</xdr:row>
      <xdr:rowOff>137160</xdr:rowOff>
    </xdr:to>
    <xdr:pic>
      <xdr:nvPicPr>
        <xdr:cNvPr id="93" name="Picture 92">
          <a:extLst>
            <a:ext uri="{FF2B5EF4-FFF2-40B4-BE49-F238E27FC236}">
              <a16:creationId xmlns:a16="http://schemas.microsoft.com/office/drawing/2014/main" id="{F4EF7CAB-067E-44E2-BB84-CADB7EE6073A}"/>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58983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3130</xdr:row>
      <xdr:rowOff>0</xdr:rowOff>
    </xdr:from>
    <xdr:to>
      <xdr:col>8</xdr:col>
      <xdr:colOff>312420</xdr:colOff>
      <xdr:row>3146</xdr:row>
      <xdr:rowOff>137160</xdr:rowOff>
    </xdr:to>
    <xdr:pic>
      <xdr:nvPicPr>
        <xdr:cNvPr id="94" name="Picture 93">
          <a:extLst>
            <a:ext uri="{FF2B5EF4-FFF2-40B4-BE49-F238E27FC236}">
              <a16:creationId xmlns:a16="http://schemas.microsoft.com/office/drawing/2014/main" id="{7E47122A-3A89-4033-BDCF-33E7341595CC}"/>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0" y="59631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3164</xdr:row>
      <xdr:rowOff>0</xdr:rowOff>
    </xdr:from>
    <xdr:to>
      <xdr:col>8</xdr:col>
      <xdr:colOff>312420</xdr:colOff>
      <xdr:row>3180</xdr:row>
      <xdr:rowOff>137160</xdr:rowOff>
    </xdr:to>
    <xdr:pic>
      <xdr:nvPicPr>
        <xdr:cNvPr id="95" name="Picture 94">
          <a:extLst>
            <a:ext uri="{FF2B5EF4-FFF2-40B4-BE49-F238E27FC236}">
              <a16:creationId xmlns:a16="http://schemas.microsoft.com/office/drawing/2014/main" id="{C0AF66C6-5DDD-4725-B39E-898AE5B4F957}"/>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0" y="60278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3198</xdr:row>
      <xdr:rowOff>0</xdr:rowOff>
    </xdr:from>
    <xdr:to>
      <xdr:col>8</xdr:col>
      <xdr:colOff>312420</xdr:colOff>
      <xdr:row>3214</xdr:row>
      <xdr:rowOff>137160</xdr:rowOff>
    </xdr:to>
    <xdr:pic>
      <xdr:nvPicPr>
        <xdr:cNvPr id="96" name="Picture 95">
          <a:extLst>
            <a:ext uri="{FF2B5EF4-FFF2-40B4-BE49-F238E27FC236}">
              <a16:creationId xmlns:a16="http://schemas.microsoft.com/office/drawing/2014/main" id="{5079FBF2-EAE3-49B6-9E88-5D6F6A999679}"/>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0" y="60926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3232</xdr:row>
      <xdr:rowOff>0</xdr:rowOff>
    </xdr:from>
    <xdr:to>
      <xdr:col>8</xdr:col>
      <xdr:colOff>312420</xdr:colOff>
      <xdr:row>3248</xdr:row>
      <xdr:rowOff>137160</xdr:rowOff>
    </xdr:to>
    <xdr:pic>
      <xdr:nvPicPr>
        <xdr:cNvPr id="97" name="Picture 96">
          <a:extLst>
            <a:ext uri="{FF2B5EF4-FFF2-40B4-BE49-F238E27FC236}">
              <a16:creationId xmlns:a16="http://schemas.microsoft.com/office/drawing/2014/main" id="{201975C7-30F9-4915-A544-0C2528C87EE7}"/>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61574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3266</xdr:row>
      <xdr:rowOff>0</xdr:rowOff>
    </xdr:from>
    <xdr:to>
      <xdr:col>8</xdr:col>
      <xdr:colOff>312420</xdr:colOff>
      <xdr:row>3282</xdr:row>
      <xdr:rowOff>137160</xdr:rowOff>
    </xdr:to>
    <xdr:pic>
      <xdr:nvPicPr>
        <xdr:cNvPr id="98" name="Picture 97">
          <a:extLst>
            <a:ext uri="{FF2B5EF4-FFF2-40B4-BE49-F238E27FC236}">
              <a16:creationId xmlns:a16="http://schemas.microsoft.com/office/drawing/2014/main" id="{82F77E4E-8CE7-4E06-9381-AEB605AB1411}"/>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62222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3300</xdr:row>
      <xdr:rowOff>0</xdr:rowOff>
    </xdr:from>
    <xdr:to>
      <xdr:col>8</xdr:col>
      <xdr:colOff>312420</xdr:colOff>
      <xdr:row>3316</xdr:row>
      <xdr:rowOff>137160</xdr:rowOff>
    </xdr:to>
    <xdr:pic>
      <xdr:nvPicPr>
        <xdr:cNvPr id="99" name="Picture 98">
          <a:extLst>
            <a:ext uri="{FF2B5EF4-FFF2-40B4-BE49-F238E27FC236}">
              <a16:creationId xmlns:a16="http://schemas.microsoft.com/office/drawing/2014/main" id="{37156CA9-228C-4DD0-BE00-9EE0A11A5465}"/>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0" y="62869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3334</xdr:row>
      <xdr:rowOff>0</xdr:rowOff>
    </xdr:from>
    <xdr:to>
      <xdr:col>8</xdr:col>
      <xdr:colOff>312420</xdr:colOff>
      <xdr:row>3350</xdr:row>
      <xdr:rowOff>137160</xdr:rowOff>
    </xdr:to>
    <xdr:pic>
      <xdr:nvPicPr>
        <xdr:cNvPr id="100" name="Picture 99">
          <a:extLst>
            <a:ext uri="{FF2B5EF4-FFF2-40B4-BE49-F238E27FC236}">
              <a16:creationId xmlns:a16="http://schemas.microsoft.com/office/drawing/2014/main" id="{5EF7BC20-1AA9-449A-BBA1-E59AEB21A248}"/>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63517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3368</xdr:row>
      <xdr:rowOff>0</xdr:rowOff>
    </xdr:from>
    <xdr:to>
      <xdr:col>8</xdr:col>
      <xdr:colOff>312420</xdr:colOff>
      <xdr:row>3384</xdr:row>
      <xdr:rowOff>137160</xdr:rowOff>
    </xdr:to>
    <xdr:pic>
      <xdr:nvPicPr>
        <xdr:cNvPr id="101" name="Picture 100">
          <a:extLst>
            <a:ext uri="{FF2B5EF4-FFF2-40B4-BE49-F238E27FC236}">
              <a16:creationId xmlns:a16="http://schemas.microsoft.com/office/drawing/2014/main" id="{91CCAD0C-4CA7-4193-BF29-676CF04B613E}"/>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0" y="64165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3402</xdr:row>
      <xdr:rowOff>0</xdr:rowOff>
    </xdr:from>
    <xdr:to>
      <xdr:col>8</xdr:col>
      <xdr:colOff>312420</xdr:colOff>
      <xdr:row>3418</xdr:row>
      <xdr:rowOff>137160</xdr:rowOff>
    </xdr:to>
    <xdr:pic>
      <xdr:nvPicPr>
        <xdr:cNvPr id="102" name="Picture 101">
          <a:extLst>
            <a:ext uri="{FF2B5EF4-FFF2-40B4-BE49-F238E27FC236}">
              <a16:creationId xmlns:a16="http://schemas.microsoft.com/office/drawing/2014/main" id="{4A82493D-D4F2-47D7-863E-DBA0DA59D5AE}"/>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0" y="64812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3436</xdr:row>
      <xdr:rowOff>0</xdr:rowOff>
    </xdr:from>
    <xdr:to>
      <xdr:col>8</xdr:col>
      <xdr:colOff>312420</xdr:colOff>
      <xdr:row>3452</xdr:row>
      <xdr:rowOff>137160</xdr:rowOff>
    </xdr:to>
    <xdr:pic>
      <xdr:nvPicPr>
        <xdr:cNvPr id="103" name="Picture 102">
          <a:extLst>
            <a:ext uri="{FF2B5EF4-FFF2-40B4-BE49-F238E27FC236}">
              <a16:creationId xmlns:a16="http://schemas.microsoft.com/office/drawing/2014/main" id="{B10DE1BE-B889-4E29-8663-DFC30AEF6229}"/>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0" y="65460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3470</xdr:row>
      <xdr:rowOff>0</xdr:rowOff>
    </xdr:from>
    <xdr:to>
      <xdr:col>8</xdr:col>
      <xdr:colOff>312420</xdr:colOff>
      <xdr:row>3486</xdr:row>
      <xdr:rowOff>137160</xdr:rowOff>
    </xdr:to>
    <xdr:pic>
      <xdr:nvPicPr>
        <xdr:cNvPr id="104" name="Picture 103">
          <a:extLst>
            <a:ext uri="{FF2B5EF4-FFF2-40B4-BE49-F238E27FC236}">
              <a16:creationId xmlns:a16="http://schemas.microsoft.com/office/drawing/2014/main" id="{4EFBF192-6FBB-4CDD-9042-2209197AD087}"/>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0" y="66108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3504</xdr:row>
      <xdr:rowOff>0</xdr:rowOff>
    </xdr:from>
    <xdr:to>
      <xdr:col>8</xdr:col>
      <xdr:colOff>312420</xdr:colOff>
      <xdr:row>3520</xdr:row>
      <xdr:rowOff>137160</xdr:rowOff>
    </xdr:to>
    <xdr:pic>
      <xdr:nvPicPr>
        <xdr:cNvPr id="105" name="Picture 104">
          <a:extLst>
            <a:ext uri="{FF2B5EF4-FFF2-40B4-BE49-F238E27FC236}">
              <a16:creationId xmlns:a16="http://schemas.microsoft.com/office/drawing/2014/main" id="{9C0D3D1F-3F2C-4473-B9E3-794E8D0C415A}"/>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0" y="66755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3538</xdr:row>
      <xdr:rowOff>0</xdr:rowOff>
    </xdr:from>
    <xdr:to>
      <xdr:col>8</xdr:col>
      <xdr:colOff>312420</xdr:colOff>
      <xdr:row>3554</xdr:row>
      <xdr:rowOff>137160</xdr:rowOff>
    </xdr:to>
    <xdr:pic>
      <xdr:nvPicPr>
        <xdr:cNvPr id="106" name="Picture 105">
          <a:extLst>
            <a:ext uri="{FF2B5EF4-FFF2-40B4-BE49-F238E27FC236}">
              <a16:creationId xmlns:a16="http://schemas.microsoft.com/office/drawing/2014/main" id="{3DF7F357-A46B-45C8-8B25-EFCF9B1EA0CB}"/>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0" y="67403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3572</xdr:row>
      <xdr:rowOff>0</xdr:rowOff>
    </xdr:from>
    <xdr:to>
      <xdr:col>8</xdr:col>
      <xdr:colOff>312420</xdr:colOff>
      <xdr:row>3588</xdr:row>
      <xdr:rowOff>137160</xdr:rowOff>
    </xdr:to>
    <xdr:pic>
      <xdr:nvPicPr>
        <xdr:cNvPr id="107" name="Picture 106">
          <a:extLst>
            <a:ext uri="{FF2B5EF4-FFF2-40B4-BE49-F238E27FC236}">
              <a16:creationId xmlns:a16="http://schemas.microsoft.com/office/drawing/2014/main" id="{76976D57-FDA6-4110-896F-8C0A268B617B}"/>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0" y="68051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3606</xdr:row>
      <xdr:rowOff>0</xdr:rowOff>
    </xdr:from>
    <xdr:to>
      <xdr:col>8</xdr:col>
      <xdr:colOff>312420</xdr:colOff>
      <xdr:row>3622</xdr:row>
      <xdr:rowOff>137160</xdr:rowOff>
    </xdr:to>
    <xdr:pic>
      <xdr:nvPicPr>
        <xdr:cNvPr id="108" name="Picture 107">
          <a:extLst>
            <a:ext uri="{FF2B5EF4-FFF2-40B4-BE49-F238E27FC236}">
              <a16:creationId xmlns:a16="http://schemas.microsoft.com/office/drawing/2014/main" id="{E13574D7-6C38-47AC-849A-9D30B7448775}"/>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0" y="68699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3640</xdr:row>
      <xdr:rowOff>0</xdr:rowOff>
    </xdr:from>
    <xdr:to>
      <xdr:col>8</xdr:col>
      <xdr:colOff>312420</xdr:colOff>
      <xdr:row>3656</xdr:row>
      <xdr:rowOff>137160</xdr:rowOff>
    </xdr:to>
    <xdr:pic>
      <xdr:nvPicPr>
        <xdr:cNvPr id="109" name="Picture 108">
          <a:extLst>
            <a:ext uri="{FF2B5EF4-FFF2-40B4-BE49-F238E27FC236}">
              <a16:creationId xmlns:a16="http://schemas.microsoft.com/office/drawing/2014/main" id="{9524735D-85E4-4A62-A53F-21E5A483E1A3}"/>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0" y="69346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3674</xdr:row>
      <xdr:rowOff>0</xdr:rowOff>
    </xdr:from>
    <xdr:to>
      <xdr:col>8</xdr:col>
      <xdr:colOff>312420</xdr:colOff>
      <xdr:row>3690</xdr:row>
      <xdr:rowOff>137160</xdr:rowOff>
    </xdr:to>
    <xdr:pic>
      <xdr:nvPicPr>
        <xdr:cNvPr id="110" name="Picture 109">
          <a:extLst>
            <a:ext uri="{FF2B5EF4-FFF2-40B4-BE49-F238E27FC236}">
              <a16:creationId xmlns:a16="http://schemas.microsoft.com/office/drawing/2014/main" id="{D9B529E9-D3BE-470A-A558-97278CF22C2C}"/>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0" y="69994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3708</xdr:row>
      <xdr:rowOff>0</xdr:rowOff>
    </xdr:from>
    <xdr:to>
      <xdr:col>8</xdr:col>
      <xdr:colOff>312420</xdr:colOff>
      <xdr:row>3724</xdr:row>
      <xdr:rowOff>137160</xdr:rowOff>
    </xdr:to>
    <xdr:pic>
      <xdr:nvPicPr>
        <xdr:cNvPr id="111" name="Picture 110">
          <a:extLst>
            <a:ext uri="{FF2B5EF4-FFF2-40B4-BE49-F238E27FC236}">
              <a16:creationId xmlns:a16="http://schemas.microsoft.com/office/drawing/2014/main" id="{7096C067-D2EE-4D0A-9254-3A8281C73156}"/>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0" y="70642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3742</xdr:row>
      <xdr:rowOff>0</xdr:rowOff>
    </xdr:from>
    <xdr:to>
      <xdr:col>8</xdr:col>
      <xdr:colOff>312420</xdr:colOff>
      <xdr:row>3758</xdr:row>
      <xdr:rowOff>137160</xdr:rowOff>
    </xdr:to>
    <xdr:pic>
      <xdr:nvPicPr>
        <xdr:cNvPr id="112" name="Picture 111">
          <a:extLst>
            <a:ext uri="{FF2B5EF4-FFF2-40B4-BE49-F238E27FC236}">
              <a16:creationId xmlns:a16="http://schemas.microsoft.com/office/drawing/2014/main" id="{E82AB9E3-E213-468A-8578-4A303F1CEEA3}"/>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0" y="71289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3776</xdr:row>
      <xdr:rowOff>0</xdr:rowOff>
    </xdr:from>
    <xdr:to>
      <xdr:col>8</xdr:col>
      <xdr:colOff>312420</xdr:colOff>
      <xdr:row>3792</xdr:row>
      <xdr:rowOff>137160</xdr:rowOff>
    </xdr:to>
    <xdr:pic>
      <xdr:nvPicPr>
        <xdr:cNvPr id="113" name="Picture 112">
          <a:extLst>
            <a:ext uri="{FF2B5EF4-FFF2-40B4-BE49-F238E27FC236}">
              <a16:creationId xmlns:a16="http://schemas.microsoft.com/office/drawing/2014/main" id="{1583B619-7E5D-4B93-BC04-5C4B50E6FCF5}"/>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0" y="71937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3810</xdr:row>
      <xdr:rowOff>0</xdr:rowOff>
    </xdr:from>
    <xdr:to>
      <xdr:col>8</xdr:col>
      <xdr:colOff>312420</xdr:colOff>
      <xdr:row>3826</xdr:row>
      <xdr:rowOff>137160</xdr:rowOff>
    </xdr:to>
    <xdr:pic>
      <xdr:nvPicPr>
        <xdr:cNvPr id="114" name="Picture 113">
          <a:extLst>
            <a:ext uri="{FF2B5EF4-FFF2-40B4-BE49-F238E27FC236}">
              <a16:creationId xmlns:a16="http://schemas.microsoft.com/office/drawing/2014/main" id="{ABBE20D8-1204-4370-9D36-FD5869D093B4}"/>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0" y="72585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3844</xdr:row>
      <xdr:rowOff>0</xdr:rowOff>
    </xdr:from>
    <xdr:to>
      <xdr:col>8</xdr:col>
      <xdr:colOff>312420</xdr:colOff>
      <xdr:row>3860</xdr:row>
      <xdr:rowOff>137160</xdr:rowOff>
    </xdr:to>
    <xdr:pic>
      <xdr:nvPicPr>
        <xdr:cNvPr id="115" name="Picture 114">
          <a:extLst>
            <a:ext uri="{FF2B5EF4-FFF2-40B4-BE49-F238E27FC236}">
              <a16:creationId xmlns:a16="http://schemas.microsoft.com/office/drawing/2014/main" id="{CC847437-EF43-4859-BE40-7F669DD9966B}"/>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0" y="73232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3878</xdr:row>
      <xdr:rowOff>0</xdr:rowOff>
    </xdr:from>
    <xdr:to>
      <xdr:col>8</xdr:col>
      <xdr:colOff>312420</xdr:colOff>
      <xdr:row>3894</xdr:row>
      <xdr:rowOff>137160</xdr:rowOff>
    </xdr:to>
    <xdr:pic>
      <xdr:nvPicPr>
        <xdr:cNvPr id="116" name="Picture 115">
          <a:extLst>
            <a:ext uri="{FF2B5EF4-FFF2-40B4-BE49-F238E27FC236}">
              <a16:creationId xmlns:a16="http://schemas.microsoft.com/office/drawing/2014/main" id="{A5F065E4-E17E-491C-ACA9-ECA7EAAF4408}"/>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0" y="73880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3912</xdr:row>
      <xdr:rowOff>0</xdr:rowOff>
    </xdr:from>
    <xdr:to>
      <xdr:col>8</xdr:col>
      <xdr:colOff>312420</xdr:colOff>
      <xdr:row>3928</xdr:row>
      <xdr:rowOff>137160</xdr:rowOff>
    </xdr:to>
    <xdr:pic>
      <xdr:nvPicPr>
        <xdr:cNvPr id="117" name="Picture 116">
          <a:extLst>
            <a:ext uri="{FF2B5EF4-FFF2-40B4-BE49-F238E27FC236}">
              <a16:creationId xmlns:a16="http://schemas.microsoft.com/office/drawing/2014/main" id="{A9530547-9244-4F52-8FE9-42A6F7CBE406}"/>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0" y="74528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3946</xdr:row>
      <xdr:rowOff>0</xdr:rowOff>
    </xdr:from>
    <xdr:to>
      <xdr:col>8</xdr:col>
      <xdr:colOff>312420</xdr:colOff>
      <xdr:row>3962</xdr:row>
      <xdr:rowOff>137160</xdr:rowOff>
    </xdr:to>
    <xdr:pic>
      <xdr:nvPicPr>
        <xdr:cNvPr id="118" name="Picture 117">
          <a:extLst>
            <a:ext uri="{FF2B5EF4-FFF2-40B4-BE49-F238E27FC236}">
              <a16:creationId xmlns:a16="http://schemas.microsoft.com/office/drawing/2014/main" id="{576B4223-8D9E-4CF1-9E15-655099BD0843}"/>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0" y="75176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3980</xdr:row>
      <xdr:rowOff>0</xdr:rowOff>
    </xdr:from>
    <xdr:to>
      <xdr:col>8</xdr:col>
      <xdr:colOff>312420</xdr:colOff>
      <xdr:row>3996</xdr:row>
      <xdr:rowOff>137160</xdr:rowOff>
    </xdr:to>
    <xdr:pic>
      <xdr:nvPicPr>
        <xdr:cNvPr id="119" name="Picture 118">
          <a:extLst>
            <a:ext uri="{FF2B5EF4-FFF2-40B4-BE49-F238E27FC236}">
              <a16:creationId xmlns:a16="http://schemas.microsoft.com/office/drawing/2014/main" id="{34E8A50A-CAF9-4636-A240-B0D2839B1EAF}"/>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0" y="75823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4014</xdr:row>
      <xdr:rowOff>0</xdr:rowOff>
    </xdr:from>
    <xdr:to>
      <xdr:col>8</xdr:col>
      <xdr:colOff>312420</xdr:colOff>
      <xdr:row>4030</xdr:row>
      <xdr:rowOff>137160</xdr:rowOff>
    </xdr:to>
    <xdr:pic>
      <xdr:nvPicPr>
        <xdr:cNvPr id="120" name="Picture 119">
          <a:extLst>
            <a:ext uri="{FF2B5EF4-FFF2-40B4-BE49-F238E27FC236}">
              <a16:creationId xmlns:a16="http://schemas.microsoft.com/office/drawing/2014/main" id="{115B4578-2AE2-437B-9E9A-4BF8CD5D8FC7}"/>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0" y="76471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4048</xdr:row>
      <xdr:rowOff>0</xdr:rowOff>
    </xdr:from>
    <xdr:to>
      <xdr:col>8</xdr:col>
      <xdr:colOff>312420</xdr:colOff>
      <xdr:row>4064</xdr:row>
      <xdr:rowOff>137160</xdr:rowOff>
    </xdr:to>
    <xdr:pic>
      <xdr:nvPicPr>
        <xdr:cNvPr id="121" name="Picture 120">
          <a:extLst>
            <a:ext uri="{FF2B5EF4-FFF2-40B4-BE49-F238E27FC236}">
              <a16:creationId xmlns:a16="http://schemas.microsoft.com/office/drawing/2014/main" id="{0DF20EFB-2D81-447E-93BD-AE258F86A1C4}"/>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0" y="77119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4082</xdr:row>
      <xdr:rowOff>0</xdr:rowOff>
    </xdr:from>
    <xdr:to>
      <xdr:col>8</xdr:col>
      <xdr:colOff>312420</xdr:colOff>
      <xdr:row>4098</xdr:row>
      <xdr:rowOff>137160</xdr:rowOff>
    </xdr:to>
    <xdr:pic>
      <xdr:nvPicPr>
        <xdr:cNvPr id="122" name="Picture 121">
          <a:extLst>
            <a:ext uri="{FF2B5EF4-FFF2-40B4-BE49-F238E27FC236}">
              <a16:creationId xmlns:a16="http://schemas.microsoft.com/office/drawing/2014/main" id="{A7FBB904-120A-4249-AD82-BDE32F449F9F}"/>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77766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4116</xdr:row>
      <xdr:rowOff>0</xdr:rowOff>
    </xdr:from>
    <xdr:to>
      <xdr:col>8</xdr:col>
      <xdr:colOff>312420</xdr:colOff>
      <xdr:row>4132</xdr:row>
      <xdr:rowOff>137160</xdr:rowOff>
    </xdr:to>
    <xdr:pic>
      <xdr:nvPicPr>
        <xdr:cNvPr id="123" name="Picture 122">
          <a:extLst>
            <a:ext uri="{FF2B5EF4-FFF2-40B4-BE49-F238E27FC236}">
              <a16:creationId xmlns:a16="http://schemas.microsoft.com/office/drawing/2014/main" id="{19C6EC85-E9C7-424E-AD7B-D03EE7EFBA82}"/>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0" y="78414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4150</xdr:row>
      <xdr:rowOff>0</xdr:rowOff>
    </xdr:from>
    <xdr:to>
      <xdr:col>8</xdr:col>
      <xdr:colOff>312420</xdr:colOff>
      <xdr:row>4166</xdr:row>
      <xdr:rowOff>137160</xdr:rowOff>
    </xdr:to>
    <xdr:pic>
      <xdr:nvPicPr>
        <xdr:cNvPr id="124" name="Picture 123">
          <a:extLst>
            <a:ext uri="{FF2B5EF4-FFF2-40B4-BE49-F238E27FC236}">
              <a16:creationId xmlns:a16="http://schemas.microsoft.com/office/drawing/2014/main" id="{0F4013A3-8C18-4971-BCB9-56AA0BCDEF66}"/>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0" y="790622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4184</xdr:row>
      <xdr:rowOff>0</xdr:rowOff>
    </xdr:from>
    <xdr:to>
      <xdr:col>8</xdr:col>
      <xdr:colOff>312420</xdr:colOff>
      <xdr:row>4200</xdr:row>
      <xdr:rowOff>137160</xdr:rowOff>
    </xdr:to>
    <xdr:pic>
      <xdr:nvPicPr>
        <xdr:cNvPr id="125" name="Picture 124">
          <a:extLst>
            <a:ext uri="{FF2B5EF4-FFF2-40B4-BE49-F238E27FC236}">
              <a16:creationId xmlns:a16="http://schemas.microsoft.com/office/drawing/2014/main" id="{8452BF6E-DE1B-4ECA-ABE5-2E66D9F04581}"/>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0" y="797099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4218</xdr:row>
      <xdr:rowOff>0</xdr:rowOff>
    </xdr:from>
    <xdr:to>
      <xdr:col>8</xdr:col>
      <xdr:colOff>312420</xdr:colOff>
      <xdr:row>4234</xdr:row>
      <xdr:rowOff>137160</xdr:rowOff>
    </xdr:to>
    <xdr:pic>
      <xdr:nvPicPr>
        <xdr:cNvPr id="126" name="Picture 125">
          <a:extLst>
            <a:ext uri="{FF2B5EF4-FFF2-40B4-BE49-F238E27FC236}">
              <a16:creationId xmlns:a16="http://schemas.microsoft.com/office/drawing/2014/main" id="{943C9DBA-6A06-4C56-BB82-DFA87BD7522E}"/>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0" y="803576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4252</xdr:row>
      <xdr:rowOff>0</xdr:rowOff>
    </xdr:from>
    <xdr:to>
      <xdr:col>8</xdr:col>
      <xdr:colOff>312420</xdr:colOff>
      <xdr:row>4268</xdr:row>
      <xdr:rowOff>137160</xdr:rowOff>
    </xdr:to>
    <xdr:pic>
      <xdr:nvPicPr>
        <xdr:cNvPr id="127" name="Picture 126">
          <a:extLst>
            <a:ext uri="{FF2B5EF4-FFF2-40B4-BE49-F238E27FC236}">
              <a16:creationId xmlns:a16="http://schemas.microsoft.com/office/drawing/2014/main" id="{9E1E30B0-F01C-4EAC-BD7E-C59CA1D6DC03}"/>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0" y="810053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4286</xdr:row>
      <xdr:rowOff>0</xdr:rowOff>
    </xdr:from>
    <xdr:to>
      <xdr:col>8</xdr:col>
      <xdr:colOff>312420</xdr:colOff>
      <xdr:row>4302</xdr:row>
      <xdr:rowOff>137160</xdr:rowOff>
    </xdr:to>
    <xdr:pic>
      <xdr:nvPicPr>
        <xdr:cNvPr id="128" name="Picture 127">
          <a:extLst>
            <a:ext uri="{FF2B5EF4-FFF2-40B4-BE49-F238E27FC236}">
              <a16:creationId xmlns:a16="http://schemas.microsoft.com/office/drawing/2014/main" id="{190EA76E-112C-4CDA-80C6-79BBFD4A4897}"/>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0" y="816530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4320</xdr:row>
      <xdr:rowOff>0</xdr:rowOff>
    </xdr:from>
    <xdr:to>
      <xdr:col>8</xdr:col>
      <xdr:colOff>312420</xdr:colOff>
      <xdr:row>4336</xdr:row>
      <xdr:rowOff>137160</xdr:rowOff>
    </xdr:to>
    <xdr:pic>
      <xdr:nvPicPr>
        <xdr:cNvPr id="129" name="Picture 128">
          <a:extLst>
            <a:ext uri="{FF2B5EF4-FFF2-40B4-BE49-F238E27FC236}">
              <a16:creationId xmlns:a16="http://schemas.microsoft.com/office/drawing/2014/main" id="{A4E38351-F1E0-4DEC-9521-DA376BE3E521}"/>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0" y="823007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4354</xdr:row>
      <xdr:rowOff>0</xdr:rowOff>
    </xdr:from>
    <xdr:to>
      <xdr:col>8</xdr:col>
      <xdr:colOff>312420</xdr:colOff>
      <xdr:row>4370</xdr:row>
      <xdr:rowOff>137160</xdr:rowOff>
    </xdr:to>
    <xdr:pic>
      <xdr:nvPicPr>
        <xdr:cNvPr id="130" name="Picture 129">
          <a:extLst>
            <a:ext uri="{FF2B5EF4-FFF2-40B4-BE49-F238E27FC236}">
              <a16:creationId xmlns:a16="http://schemas.microsoft.com/office/drawing/2014/main" id="{FF1D7221-B5A7-4AEE-9F9F-F89D3EF66A2D}"/>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0" y="829484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4388</xdr:row>
      <xdr:rowOff>0</xdr:rowOff>
    </xdr:from>
    <xdr:to>
      <xdr:col>8</xdr:col>
      <xdr:colOff>312420</xdr:colOff>
      <xdr:row>4404</xdr:row>
      <xdr:rowOff>137160</xdr:rowOff>
    </xdr:to>
    <xdr:pic>
      <xdr:nvPicPr>
        <xdr:cNvPr id="131" name="Picture 130">
          <a:extLst>
            <a:ext uri="{FF2B5EF4-FFF2-40B4-BE49-F238E27FC236}">
              <a16:creationId xmlns:a16="http://schemas.microsoft.com/office/drawing/2014/main" id="{9DA178A7-64E3-4B8B-926D-8963C7700E5F}"/>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0" y="835961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4422</xdr:row>
      <xdr:rowOff>0</xdr:rowOff>
    </xdr:from>
    <xdr:to>
      <xdr:col>8</xdr:col>
      <xdr:colOff>312420</xdr:colOff>
      <xdr:row>4438</xdr:row>
      <xdr:rowOff>137160</xdr:rowOff>
    </xdr:to>
    <xdr:pic>
      <xdr:nvPicPr>
        <xdr:cNvPr id="132" name="Picture 131">
          <a:extLst>
            <a:ext uri="{FF2B5EF4-FFF2-40B4-BE49-F238E27FC236}">
              <a16:creationId xmlns:a16="http://schemas.microsoft.com/office/drawing/2014/main" id="{8920781E-ECCF-47F1-8CB1-F56581D40D76}"/>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0" y="842438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4456</xdr:row>
      <xdr:rowOff>0</xdr:rowOff>
    </xdr:from>
    <xdr:to>
      <xdr:col>8</xdr:col>
      <xdr:colOff>312420</xdr:colOff>
      <xdr:row>4472</xdr:row>
      <xdr:rowOff>137160</xdr:rowOff>
    </xdr:to>
    <xdr:pic>
      <xdr:nvPicPr>
        <xdr:cNvPr id="133" name="Picture 132">
          <a:extLst>
            <a:ext uri="{FF2B5EF4-FFF2-40B4-BE49-F238E27FC236}">
              <a16:creationId xmlns:a16="http://schemas.microsoft.com/office/drawing/2014/main" id="{64EBE40D-8E7D-4608-A4D4-B578270E0C61}"/>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0" y="848915625"/>
          <a:ext cx="6579870"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10</xdr:col>
      <xdr:colOff>266700</xdr:colOff>
      <xdr:row>20</xdr:row>
      <xdr:rowOff>137160</xdr:rowOff>
    </xdr:to>
    <xdr:pic>
      <xdr:nvPicPr>
        <xdr:cNvPr id="2" name="Picture 1">
          <a:extLst>
            <a:ext uri="{FF2B5EF4-FFF2-40B4-BE49-F238E27FC236}">
              <a16:creationId xmlns:a16="http://schemas.microsoft.com/office/drawing/2014/main" id="{985FE10C-49B4-4D5E-B37A-604958502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755332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0</xdr:rowOff>
    </xdr:from>
    <xdr:to>
      <xdr:col>9</xdr:col>
      <xdr:colOff>76200</xdr:colOff>
      <xdr:row>53</xdr:row>
      <xdr:rowOff>137160</xdr:rowOff>
    </xdr:to>
    <xdr:pic>
      <xdr:nvPicPr>
        <xdr:cNvPr id="3" name="Picture 2">
          <a:extLst>
            <a:ext uri="{FF2B5EF4-FFF2-40B4-BE49-F238E27FC236}">
              <a16:creationId xmlns:a16="http://schemas.microsoft.com/office/drawing/2014/main" id="{CD3DB503-2253-458A-94AD-30741AC19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96125"/>
          <a:ext cx="675322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0</xdr:rowOff>
    </xdr:from>
    <xdr:to>
      <xdr:col>9</xdr:col>
      <xdr:colOff>76200</xdr:colOff>
      <xdr:row>86</xdr:row>
      <xdr:rowOff>137160</xdr:rowOff>
    </xdr:to>
    <xdr:pic>
      <xdr:nvPicPr>
        <xdr:cNvPr id="4" name="Picture 3">
          <a:extLst>
            <a:ext uri="{FF2B5EF4-FFF2-40B4-BE49-F238E27FC236}">
              <a16:creationId xmlns:a16="http://schemas.microsoft.com/office/drawing/2014/main" id="{9FCB1B7B-E4D6-4A5B-B7E0-072F52055D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82625"/>
          <a:ext cx="675322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103</xdr:row>
      <xdr:rowOff>0</xdr:rowOff>
    </xdr:from>
    <xdr:to>
      <xdr:col>9</xdr:col>
      <xdr:colOff>76200</xdr:colOff>
      <xdr:row>119</xdr:row>
      <xdr:rowOff>137160</xdr:rowOff>
    </xdr:to>
    <xdr:pic>
      <xdr:nvPicPr>
        <xdr:cNvPr id="5" name="Picture 4">
          <a:extLst>
            <a:ext uri="{FF2B5EF4-FFF2-40B4-BE49-F238E27FC236}">
              <a16:creationId xmlns:a16="http://schemas.microsoft.com/office/drawing/2014/main" id="{5561EF5F-660F-4A01-9D14-7724AF965B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669125"/>
          <a:ext cx="675322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136</xdr:row>
      <xdr:rowOff>0</xdr:rowOff>
    </xdr:from>
    <xdr:to>
      <xdr:col>9</xdr:col>
      <xdr:colOff>76200</xdr:colOff>
      <xdr:row>152</xdr:row>
      <xdr:rowOff>137160</xdr:rowOff>
    </xdr:to>
    <xdr:pic>
      <xdr:nvPicPr>
        <xdr:cNvPr id="6" name="Picture 5">
          <a:extLst>
            <a:ext uri="{FF2B5EF4-FFF2-40B4-BE49-F238E27FC236}">
              <a16:creationId xmlns:a16="http://schemas.microsoft.com/office/drawing/2014/main" id="{9F18CF19-F972-4CE0-8B3D-18774735DE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5955625"/>
          <a:ext cx="675322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169</xdr:row>
      <xdr:rowOff>0</xdr:rowOff>
    </xdr:from>
    <xdr:to>
      <xdr:col>9</xdr:col>
      <xdr:colOff>76200</xdr:colOff>
      <xdr:row>185</xdr:row>
      <xdr:rowOff>137160</xdr:rowOff>
    </xdr:to>
    <xdr:pic>
      <xdr:nvPicPr>
        <xdr:cNvPr id="7" name="Picture 6">
          <a:extLst>
            <a:ext uri="{FF2B5EF4-FFF2-40B4-BE49-F238E27FC236}">
              <a16:creationId xmlns:a16="http://schemas.microsoft.com/office/drawing/2014/main" id="{51EE59FB-AA84-45F5-80F2-80B8D6F6483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2242125"/>
          <a:ext cx="675322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202</xdr:row>
      <xdr:rowOff>0</xdr:rowOff>
    </xdr:from>
    <xdr:to>
      <xdr:col>8</xdr:col>
      <xdr:colOff>297180</xdr:colOff>
      <xdr:row>218</xdr:row>
      <xdr:rowOff>137160</xdr:rowOff>
    </xdr:to>
    <xdr:pic>
      <xdr:nvPicPr>
        <xdr:cNvPr id="8" name="Picture 7">
          <a:extLst>
            <a:ext uri="{FF2B5EF4-FFF2-40B4-BE49-F238E27FC236}">
              <a16:creationId xmlns:a16="http://schemas.microsoft.com/office/drawing/2014/main" id="{229634DB-B9FB-4D8E-ADC9-DE29C2DF3E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852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235</xdr:row>
      <xdr:rowOff>0</xdr:rowOff>
    </xdr:from>
    <xdr:to>
      <xdr:col>8</xdr:col>
      <xdr:colOff>297180</xdr:colOff>
      <xdr:row>251</xdr:row>
      <xdr:rowOff>137160</xdr:rowOff>
    </xdr:to>
    <xdr:pic>
      <xdr:nvPicPr>
        <xdr:cNvPr id="9" name="Picture 8">
          <a:extLst>
            <a:ext uri="{FF2B5EF4-FFF2-40B4-BE49-F238E27FC236}">
              <a16:creationId xmlns:a16="http://schemas.microsoft.com/office/drawing/2014/main" id="{5FF95264-0B30-409B-A380-4EEFA5CC177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481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268</xdr:row>
      <xdr:rowOff>0</xdr:rowOff>
    </xdr:from>
    <xdr:to>
      <xdr:col>8</xdr:col>
      <xdr:colOff>297180</xdr:colOff>
      <xdr:row>284</xdr:row>
      <xdr:rowOff>137160</xdr:rowOff>
    </xdr:to>
    <xdr:pic>
      <xdr:nvPicPr>
        <xdr:cNvPr id="10" name="Picture 9">
          <a:extLst>
            <a:ext uri="{FF2B5EF4-FFF2-40B4-BE49-F238E27FC236}">
              <a16:creationId xmlns:a16="http://schemas.microsoft.com/office/drawing/2014/main" id="{6880507C-E0DF-41C5-80DF-B588E413542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110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301</xdr:row>
      <xdr:rowOff>0</xdr:rowOff>
    </xdr:from>
    <xdr:to>
      <xdr:col>8</xdr:col>
      <xdr:colOff>297180</xdr:colOff>
      <xdr:row>317</xdr:row>
      <xdr:rowOff>137160</xdr:rowOff>
    </xdr:to>
    <xdr:pic>
      <xdr:nvPicPr>
        <xdr:cNvPr id="11" name="Picture 10">
          <a:extLst>
            <a:ext uri="{FF2B5EF4-FFF2-40B4-BE49-F238E27FC236}">
              <a16:creationId xmlns:a16="http://schemas.microsoft.com/office/drawing/2014/main" id="{BD307C82-6B09-4BCF-A497-643EAE01C56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57388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334</xdr:row>
      <xdr:rowOff>0</xdr:rowOff>
    </xdr:from>
    <xdr:to>
      <xdr:col>8</xdr:col>
      <xdr:colOff>297180</xdr:colOff>
      <xdr:row>350</xdr:row>
      <xdr:rowOff>137160</xdr:rowOff>
    </xdr:to>
    <xdr:pic>
      <xdr:nvPicPr>
        <xdr:cNvPr id="12" name="Picture 11">
          <a:extLst>
            <a:ext uri="{FF2B5EF4-FFF2-40B4-BE49-F238E27FC236}">
              <a16:creationId xmlns:a16="http://schemas.microsoft.com/office/drawing/2014/main" id="{C080E8A8-922B-4649-8778-3B60352F220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63674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367</xdr:row>
      <xdr:rowOff>0</xdr:rowOff>
    </xdr:from>
    <xdr:to>
      <xdr:col>8</xdr:col>
      <xdr:colOff>297180</xdr:colOff>
      <xdr:row>383</xdr:row>
      <xdr:rowOff>137160</xdr:rowOff>
    </xdr:to>
    <xdr:pic>
      <xdr:nvPicPr>
        <xdr:cNvPr id="13" name="Picture 12">
          <a:extLst>
            <a:ext uri="{FF2B5EF4-FFF2-40B4-BE49-F238E27FC236}">
              <a16:creationId xmlns:a16="http://schemas.microsoft.com/office/drawing/2014/main" id="{72542D21-7D02-4ACF-B5AC-8949FC729C3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69961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400</xdr:row>
      <xdr:rowOff>0</xdr:rowOff>
    </xdr:from>
    <xdr:to>
      <xdr:col>8</xdr:col>
      <xdr:colOff>297180</xdr:colOff>
      <xdr:row>416</xdr:row>
      <xdr:rowOff>137160</xdr:rowOff>
    </xdr:to>
    <xdr:pic>
      <xdr:nvPicPr>
        <xdr:cNvPr id="14" name="Picture 13">
          <a:extLst>
            <a:ext uri="{FF2B5EF4-FFF2-40B4-BE49-F238E27FC236}">
              <a16:creationId xmlns:a16="http://schemas.microsoft.com/office/drawing/2014/main" id="{0E037D55-747F-4625-AEF6-5FC5819398C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76247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433</xdr:row>
      <xdr:rowOff>0</xdr:rowOff>
    </xdr:from>
    <xdr:to>
      <xdr:col>8</xdr:col>
      <xdr:colOff>297180</xdr:colOff>
      <xdr:row>449</xdr:row>
      <xdr:rowOff>137160</xdr:rowOff>
    </xdr:to>
    <xdr:pic>
      <xdr:nvPicPr>
        <xdr:cNvPr id="15" name="Picture 14">
          <a:extLst>
            <a:ext uri="{FF2B5EF4-FFF2-40B4-BE49-F238E27FC236}">
              <a16:creationId xmlns:a16="http://schemas.microsoft.com/office/drawing/2014/main" id="{8F39D20B-7F72-41DB-BC4C-590860BCD5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82534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466</xdr:row>
      <xdr:rowOff>0</xdr:rowOff>
    </xdr:from>
    <xdr:to>
      <xdr:col>8</xdr:col>
      <xdr:colOff>297180</xdr:colOff>
      <xdr:row>482</xdr:row>
      <xdr:rowOff>137160</xdr:rowOff>
    </xdr:to>
    <xdr:pic>
      <xdr:nvPicPr>
        <xdr:cNvPr id="16" name="Picture 15">
          <a:extLst>
            <a:ext uri="{FF2B5EF4-FFF2-40B4-BE49-F238E27FC236}">
              <a16:creationId xmlns:a16="http://schemas.microsoft.com/office/drawing/2014/main" id="{35554A8C-79EF-4D9D-81ED-66381802D73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8820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499</xdr:row>
      <xdr:rowOff>0</xdr:rowOff>
    </xdr:from>
    <xdr:to>
      <xdr:col>8</xdr:col>
      <xdr:colOff>297180</xdr:colOff>
      <xdr:row>515</xdr:row>
      <xdr:rowOff>137160</xdr:rowOff>
    </xdr:to>
    <xdr:pic>
      <xdr:nvPicPr>
        <xdr:cNvPr id="17" name="Picture 16">
          <a:extLst>
            <a:ext uri="{FF2B5EF4-FFF2-40B4-BE49-F238E27FC236}">
              <a16:creationId xmlns:a16="http://schemas.microsoft.com/office/drawing/2014/main" id="{9D4E72BC-C1F9-4B00-B763-9AE7C0DD1FC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9510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532</xdr:row>
      <xdr:rowOff>0</xdr:rowOff>
    </xdr:from>
    <xdr:to>
      <xdr:col>8</xdr:col>
      <xdr:colOff>297180</xdr:colOff>
      <xdr:row>548</xdr:row>
      <xdr:rowOff>137160</xdr:rowOff>
    </xdr:to>
    <xdr:pic>
      <xdr:nvPicPr>
        <xdr:cNvPr id="18" name="Picture 17">
          <a:extLst>
            <a:ext uri="{FF2B5EF4-FFF2-40B4-BE49-F238E27FC236}">
              <a16:creationId xmlns:a16="http://schemas.microsoft.com/office/drawing/2014/main" id="{255F3F02-5469-4724-94C1-73528E89C3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0139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565</xdr:row>
      <xdr:rowOff>0</xdr:rowOff>
    </xdr:from>
    <xdr:to>
      <xdr:col>8</xdr:col>
      <xdr:colOff>297180</xdr:colOff>
      <xdr:row>581</xdr:row>
      <xdr:rowOff>137160</xdr:rowOff>
    </xdr:to>
    <xdr:pic>
      <xdr:nvPicPr>
        <xdr:cNvPr id="19" name="Picture 18">
          <a:extLst>
            <a:ext uri="{FF2B5EF4-FFF2-40B4-BE49-F238E27FC236}">
              <a16:creationId xmlns:a16="http://schemas.microsoft.com/office/drawing/2014/main" id="{AA78AF67-3CC4-46B0-938A-D6F643F6A4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0768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598</xdr:row>
      <xdr:rowOff>0</xdr:rowOff>
    </xdr:from>
    <xdr:to>
      <xdr:col>8</xdr:col>
      <xdr:colOff>297180</xdr:colOff>
      <xdr:row>614</xdr:row>
      <xdr:rowOff>137160</xdr:rowOff>
    </xdr:to>
    <xdr:pic>
      <xdr:nvPicPr>
        <xdr:cNvPr id="20" name="Picture 19">
          <a:extLst>
            <a:ext uri="{FF2B5EF4-FFF2-40B4-BE49-F238E27FC236}">
              <a16:creationId xmlns:a16="http://schemas.microsoft.com/office/drawing/2014/main" id="{C2891CC7-3279-41C5-A76E-34D42B6024F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13966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631</xdr:row>
      <xdr:rowOff>0</xdr:rowOff>
    </xdr:from>
    <xdr:to>
      <xdr:col>8</xdr:col>
      <xdr:colOff>297180</xdr:colOff>
      <xdr:row>647</xdr:row>
      <xdr:rowOff>137160</xdr:rowOff>
    </xdr:to>
    <xdr:pic>
      <xdr:nvPicPr>
        <xdr:cNvPr id="21" name="Picture 20">
          <a:extLst>
            <a:ext uri="{FF2B5EF4-FFF2-40B4-BE49-F238E27FC236}">
              <a16:creationId xmlns:a16="http://schemas.microsoft.com/office/drawing/2014/main" id="{79D9AE4D-8EED-4362-B93E-8354CA9DDE9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20253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664</xdr:row>
      <xdr:rowOff>0</xdr:rowOff>
    </xdr:from>
    <xdr:to>
      <xdr:col>8</xdr:col>
      <xdr:colOff>297180</xdr:colOff>
      <xdr:row>680</xdr:row>
      <xdr:rowOff>137160</xdr:rowOff>
    </xdr:to>
    <xdr:pic>
      <xdr:nvPicPr>
        <xdr:cNvPr id="22" name="Picture 21">
          <a:extLst>
            <a:ext uri="{FF2B5EF4-FFF2-40B4-BE49-F238E27FC236}">
              <a16:creationId xmlns:a16="http://schemas.microsoft.com/office/drawing/2014/main" id="{C00E588A-50A4-4F24-BC3D-6E778F2762A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26539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697</xdr:row>
      <xdr:rowOff>0</xdr:rowOff>
    </xdr:from>
    <xdr:to>
      <xdr:col>8</xdr:col>
      <xdr:colOff>297180</xdr:colOff>
      <xdr:row>713</xdr:row>
      <xdr:rowOff>137160</xdr:rowOff>
    </xdr:to>
    <xdr:pic>
      <xdr:nvPicPr>
        <xdr:cNvPr id="23" name="Picture 22">
          <a:extLst>
            <a:ext uri="{FF2B5EF4-FFF2-40B4-BE49-F238E27FC236}">
              <a16:creationId xmlns:a16="http://schemas.microsoft.com/office/drawing/2014/main" id="{1470B73D-99CD-431A-AF73-2D9A96B79C4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32826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730</xdr:row>
      <xdr:rowOff>0</xdr:rowOff>
    </xdr:from>
    <xdr:to>
      <xdr:col>8</xdr:col>
      <xdr:colOff>297180</xdr:colOff>
      <xdr:row>746</xdr:row>
      <xdr:rowOff>137160</xdr:rowOff>
    </xdr:to>
    <xdr:pic>
      <xdr:nvPicPr>
        <xdr:cNvPr id="24" name="Picture 23">
          <a:extLst>
            <a:ext uri="{FF2B5EF4-FFF2-40B4-BE49-F238E27FC236}">
              <a16:creationId xmlns:a16="http://schemas.microsoft.com/office/drawing/2014/main" id="{87B0AB8B-CD20-4F8D-BAC7-2E8DAAA6F83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139112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763</xdr:row>
      <xdr:rowOff>0</xdr:rowOff>
    </xdr:from>
    <xdr:to>
      <xdr:col>8</xdr:col>
      <xdr:colOff>297180</xdr:colOff>
      <xdr:row>779</xdr:row>
      <xdr:rowOff>137160</xdr:rowOff>
    </xdr:to>
    <xdr:pic>
      <xdr:nvPicPr>
        <xdr:cNvPr id="25" name="Picture 24">
          <a:extLst>
            <a:ext uri="{FF2B5EF4-FFF2-40B4-BE49-F238E27FC236}">
              <a16:creationId xmlns:a16="http://schemas.microsoft.com/office/drawing/2014/main" id="{A37CA655-6CB1-447C-9B53-42518A2686D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45399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796</xdr:row>
      <xdr:rowOff>0</xdr:rowOff>
    </xdr:from>
    <xdr:to>
      <xdr:col>8</xdr:col>
      <xdr:colOff>297180</xdr:colOff>
      <xdr:row>812</xdr:row>
      <xdr:rowOff>137160</xdr:rowOff>
    </xdr:to>
    <xdr:pic>
      <xdr:nvPicPr>
        <xdr:cNvPr id="26" name="Picture 25">
          <a:extLst>
            <a:ext uri="{FF2B5EF4-FFF2-40B4-BE49-F238E27FC236}">
              <a16:creationId xmlns:a16="http://schemas.microsoft.com/office/drawing/2014/main" id="{D8C58C45-86BB-4A54-A56A-2027592527D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51685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829</xdr:row>
      <xdr:rowOff>0</xdr:rowOff>
    </xdr:from>
    <xdr:to>
      <xdr:col>8</xdr:col>
      <xdr:colOff>297180</xdr:colOff>
      <xdr:row>845</xdr:row>
      <xdr:rowOff>137160</xdr:rowOff>
    </xdr:to>
    <xdr:pic>
      <xdr:nvPicPr>
        <xdr:cNvPr id="27" name="Picture 26">
          <a:extLst>
            <a:ext uri="{FF2B5EF4-FFF2-40B4-BE49-F238E27FC236}">
              <a16:creationId xmlns:a16="http://schemas.microsoft.com/office/drawing/2014/main" id="{F2699569-B45F-4E45-B909-83328934B72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57972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862</xdr:row>
      <xdr:rowOff>0</xdr:rowOff>
    </xdr:from>
    <xdr:to>
      <xdr:col>8</xdr:col>
      <xdr:colOff>297180</xdr:colOff>
      <xdr:row>878</xdr:row>
      <xdr:rowOff>137160</xdr:rowOff>
    </xdr:to>
    <xdr:pic>
      <xdr:nvPicPr>
        <xdr:cNvPr id="28" name="Picture 27">
          <a:extLst>
            <a:ext uri="{FF2B5EF4-FFF2-40B4-BE49-F238E27FC236}">
              <a16:creationId xmlns:a16="http://schemas.microsoft.com/office/drawing/2014/main" id="{6B8BEBD4-CD83-433D-BF0D-573A5B1A500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6425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895</xdr:row>
      <xdr:rowOff>0</xdr:rowOff>
    </xdr:from>
    <xdr:to>
      <xdr:col>8</xdr:col>
      <xdr:colOff>297180</xdr:colOff>
      <xdr:row>911</xdr:row>
      <xdr:rowOff>137160</xdr:rowOff>
    </xdr:to>
    <xdr:pic>
      <xdr:nvPicPr>
        <xdr:cNvPr id="29" name="Picture 28">
          <a:extLst>
            <a:ext uri="{FF2B5EF4-FFF2-40B4-BE49-F238E27FC236}">
              <a16:creationId xmlns:a16="http://schemas.microsoft.com/office/drawing/2014/main" id="{290F43D1-BB45-4593-BCA9-CE2FD866FAE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7054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928</xdr:row>
      <xdr:rowOff>0</xdr:rowOff>
    </xdr:from>
    <xdr:to>
      <xdr:col>8</xdr:col>
      <xdr:colOff>297180</xdr:colOff>
      <xdr:row>944</xdr:row>
      <xdr:rowOff>137160</xdr:rowOff>
    </xdr:to>
    <xdr:pic>
      <xdr:nvPicPr>
        <xdr:cNvPr id="30" name="Picture 29">
          <a:extLst>
            <a:ext uri="{FF2B5EF4-FFF2-40B4-BE49-F238E27FC236}">
              <a16:creationId xmlns:a16="http://schemas.microsoft.com/office/drawing/2014/main" id="{3D96C644-CCEA-447C-A643-4BE44A96B203}"/>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17683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961</xdr:row>
      <xdr:rowOff>0</xdr:rowOff>
    </xdr:from>
    <xdr:to>
      <xdr:col>8</xdr:col>
      <xdr:colOff>297180</xdr:colOff>
      <xdr:row>977</xdr:row>
      <xdr:rowOff>137160</xdr:rowOff>
    </xdr:to>
    <xdr:pic>
      <xdr:nvPicPr>
        <xdr:cNvPr id="31" name="Picture 30">
          <a:extLst>
            <a:ext uri="{FF2B5EF4-FFF2-40B4-BE49-F238E27FC236}">
              <a16:creationId xmlns:a16="http://schemas.microsoft.com/office/drawing/2014/main" id="{B9B16994-ADA9-4EF4-87B3-968D5E230EAE}"/>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83118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994</xdr:row>
      <xdr:rowOff>0</xdr:rowOff>
    </xdr:from>
    <xdr:to>
      <xdr:col>8</xdr:col>
      <xdr:colOff>297180</xdr:colOff>
      <xdr:row>1010</xdr:row>
      <xdr:rowOff>137160</xdr:rowOff>
    </xdr:to>
    <xdr:pic>
      <xdr:nvPicPr>
        <xdr:cNvPr id="32" name="Picture 31">
          <a:extLst>
            <a:ext uri="{FF2B5EF4-FFF2-40B4-BE49-F238E27FC236}">
              <a16:creationId xmlns:a16="http://schemas.microsoft.com/office/drawing/2014/main" id="{4F70E227-A528-42AF-94A4-CF83800D71EE}"/>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89404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1027</xdr:row>
      <xdr:rowOff>0</xdr:rowOff>
    </xdr:from>
    <xdr:to>
      <xdr:col>8</xdr:col>
      <xdr:colOff>297180</xdr:colOff>
      <xdr:row>1043</xdr:row>
      <xdr:rowOff>137160</xdr:rowOff>
    </xdr:to>
    <xdr:pic>
      <xdr:nvPicPr>
        <xdr:cNvPr id="33" name="Picture 32">
          <a:extLst>
            <a:ext uri="{FF2B5EF4-FFF2-40B4-BE49-F238E27FC236}">
              <a16:creationId xmlns:a16="http://schemas.microsoft.com/office/drawing/2014/main" id="{8986B6AA-6073-49A7-AE13-9EA15AA78FBD}"/>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195691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1060</xdr:row>
      <xdr:rowOff>0</xdr:rowOff>
    </xdr:from>
    <xdr:to>
      <xdr:col>8</xdr:col>
      <xdr:colOff>297180</xdr:colOff>
      <xdr:row>1076</xdr:row>
      <xdr:rowOff>137160</xdr:rowOff>
    </xdr:to>
    <xdr:pic>
      <xdr:nvPicPr>
        <xdr:cNvPr id="34" name="Picture 33">
          <a:extLst>
            <a:ext uri="{FF2B5EF4-FFF2-40B4-BE49-F238E27FC236}">
              <a16:creationId xmlns:a16="http://schemas.microsoft.com/office/drawing/2014/main" id="{107CACF6-A681-4366-A7A5-CEAC9158FA7E}"/>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201977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1093</xdr:row>
      <xdr:rowOff>0</xdr:rowOff>
    </xdr:from>
    <xdr:to>
      <xdr:col>8</xdr:col>
      <xdr:colOff>297180</xdr:colOff>
      <xdr:row>1109</xdr:row>
      <xdr:rowOff>137160</xdr:rowOff>
    </xdr:to>
    <xdr:pic>
      <xdr:nvPicPr>
        <xdr:cNvPr id="35" name="Picture 34">
          <a:extLst>
            <a:ext uri="{FF2B5EF4-FFF2-40B4-BE49-F238E27FC236}">
              <a16:creationId xmlns:a16="http://schemas.microsoft.com/office/drawing/2014/main" id="{BA3C58C7-0446-426A-95C1-217FBC3706A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208264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1126</xdr:row>
      <xdr:rowOff>0</xdr:rowOff>
    </xdr:from>
    <xdr:to>
      <xdr:col>8</xdr:col>
      <xdr:colOff>297180</xdr:colOff>
      <xdr:row>1142</xdr:row>
      <xdr:rowOff>137160</xdr:rowOff>
    </xdr:to>
    <xdr:pic>
      <xdr:nvPicPr>
        <xdr:cNvPr id="36" name="Picture 35">
          <a:extLst>
            <a:ext uri="{FF2B5EF4-FFF2-40B4-BE49-F238E27FC236}">
              <a16:creationId xmlns:a16="http://schemas.microsoft.com/office/drawing/2014/main" id="{F6021772-516D-4B02-A264-849D4E69B5E6}"/>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214550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1159</xdr:row>
      <xdr:rowOff>0</xdr:rowOff>
    </xdr:from>
    <xdr:to>
      <xdr:col>8</xdr:col>
      <xdr:colOff>297180</xdr:colOff>
      <xdr:row>1175</xdr:row>
      <xdr:rowOff>137160</xdr:rowOff>
    </xdr:to>
    <xdr:pic>
      <xdr:nvPicPr>
        <xdr:cNvPr id="37" name="Picture 36">
          <a:extLst>
            <a:ext uri="{FF2B5EF4-FFF2-40B4-BE49-F238E27FC236}">
              <a16:creationId xmlns:a16="http://schemas.microsoft.com/office/drawing/2014/main" id="{4C884C2B-6624-4FE6-8688-CC2A9F9E01BC}"/>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22083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1192</xdr:row>
      <xdr:rowOff>0</xdr:rowOff>
    </xdr:from>
    <xdr:to>
      <xdr:col>8</xdr:col>
      <xdr:colOff>297180</xdr:colOff>
      <xdr:row>1208</xdr:row>
      <xdr:rowOff>137160</xdr:rowOff>
    </xdr:to>
    <xdr:pic>
      <xdr:nvPicPr>
        <xdr:cNvPr id="38" name="Picture 37">
          <a:extLst>
            <a:ext uri="{FF2B5EF4-FFF2-40B4-BE49-F238E27FC236}">
              <a16:creationId xmlns:a16="http://schemas.microsoft.com/office/drawing/2014/main" id="{E1D4D219-6B24-4E5F-8683-C0D48E26C3EA}"/>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22712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1225</xdr:row>
      <xdr:rowOff>0</xdr:rowOff>
    </xdr:from>
    <xdr:to>
      <xdr:col>8</xdr:col>
      <xdr:colOff>297180</xdr:colOff>
      <xdr:row>1241</xdr:row>
      <xdr:rowOff>137160</xdr:rowOff>
    </xdr:to>
    <xdr:pic>
      <xdr:nvPicPr>
        <xdr:cNvPr id="39" name="Picture 38">
          <a:extLst>
            <a:ext uri="{FF2B5EF4-FFF2-40B4-BE49-F238E27FC236}">
              <a16:creationId xmlns:a16="http://schemas.microsoft.com/office/drawing/2014/main" id="{7ED4743C-EB82-4690-8A1B-863CA6A5B5E2}"/>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23341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1325</xdr:row>
      <xdr:rowOff>0</xdr:rowOff>
    </xdr:from>
    <xdr:to>
      <xdr:col>8</xdr:col>
      <xdr:colOff>297180</xdr:colOff>
      <xdr:row>1341</xdr:row>
      <xdr:rowOff>137160</xdr:rowOff>
    </xdr:to>
    <xdr:pic>
      <xdr:nvPicPr>
        <xdr:cNvPr id="40" name="Picture 39">
          <a:extLst>
            <a:ext uri="{FF2B5EF4-FFF2-40B4-BE49-F238E27FC236}">
              <a16:creationId xmlns:a16="http://schemas.microsoft.com/office/drawing/2014/main" id="{C4A200E3-2B14-4337-8507-2B72F17B60F6}"/>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25246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1358</xdr:row>
      <xdr:rowOff>0</xdr:rowOff>
    </xdr:from>
    <xdr:to>
      <xdr:col>8</xdr:col>
      <xdr:colOff>297180</xdr:colOff>
      <xdr:row>1374</xdr:row>
      <xdr:rowOff>137160</xdr:rowOff>
    </xdr:to>
    <xdr:pic>
      <xdr:nvPicPr>
        <xdr:cNvPr id="41" name="Picture 40">
          <a:extLst>
            <a:ext uri="{FF2B5EF4-FFF2-40B4-BE49-F238E27FC236}">
              <a16:creationId xmlns:a16="http://schemas.microsoft.com/office/drawing/2014/main" id="{02D20760-C24B-4F6F-8D9E-24B5C478B112}"/>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258746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1391</xdr:row>
      <xdr:rowOff>0</xdr:rowOff>
    </xdr:from>
    <xdr:to>
      <xdr:col>8</xdr:col>
      <xdr:colOff>297180</xdr:colOff>
      <xdr:row>1407</xdr:row>
      <xdr:rowOff>137160</xdr:rowOff>
    </xdr:to>
    <xdr:pic>
      <xdr:nvPicPr>
        <xdr:cNvPr id="42" name="Picture 41">
          <a:extLst>
            <a:ext uri="{FF2B5EF4-FFF2-40B4-BE49-F238E27FC236}">
              <a16:creationId xmlns:a16="http://schemas.microsoft.com/office/drawing/2014/main" id="{8B9B5B8A-1479-4EB8-986B-7A02C7895946}"/>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265033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1424</xdr:row>
      <xdr:rowOff>0</xdr:rowOff>
    </xdr:from>
    <xdr:to>
      <xdr:col>8</xdr:col>
      <xdr:colOff>297180</xdr:colOff>
      <xdr:row>1440</xdr:row>
      <xdr:rowOff>137160</xdr:rowOff>
    </xdr:to>
    <xdr:pic>
      <xdr:nvPicPr>
        <xdr:cNvPr id="43" name="Picture 42">
          <a:extLst>
            <a:ext uri="{FF2B5EF4-FFF2-40B4-BE49-F238E27FC236}">
              <a16:creationId xmlns:a16="http://schemas.microsoft.com/office/drawing/2014/main" id="{FB7E93C6-E48A-40AC-9FFC-068106060A3A}"/>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271319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1457</xdr:row>
      <xdr:rowOff>0</xdr:rowOff>
    </xdr:from>
    <xdr:to>
      <xdr:col>8</xdr:col>
      <xdr:colOff>297180</xdr:colOff>
      <xdr:row>1473</xdr:row>
      <xdr:rowOff>137160</xdr:rowOff>
    </xdr:to>
    <xdr:pic>
      <xdr:nvPicPr>
        <xdr:cNvPr id="44" name="Picture 43">
          <a:extLst>
            <a:ext uri="{FF2B5EF4-FFF2-40B4-BE49-F238E27FC236}">
              <a16:creationId xmlns:a16="http://schemas.microsoft.com/office/drawing/2014/main" id="{14D90C4B-A583-4F2C-A2F3-D28EB43B0068}"/>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277606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1490</xdr:row>
      <xdr:rowOff>0</xdr:rowOff>
    </xdr:from>
    <xdr:to>
      <xdr:col>8</xdr:col>
      <xdr:colOff>297180</xdr:colOff>
      <xdr:row>1506</xdr:row>
      <xdr:rowOff>137160</xdr:rowOff>
    </xdr:to>
    <xdr:pic>
      <xdr:nvPicPr>
        <xdr:cNvPr id="45" name="Picture 44">
          <a:extLst>
            <a:ext uri="{FF2B5EF4-FFF2-40B4-BE49-F238E27FC236}">
              <a16:creationId xmlns:a16="http://schemas.microsoft.com/office/drawing/2014/main" id="{318271F1-4F25-4030-8327-11B25E71EB8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283892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1523</xdr:row>
      <xdr:rowOff>0</xdr:rowOff>
    </xdr:from>
    <xdr:to>
      <xdr:col>8</xdr:col>
      <xdr:colOff>297180</xdr:colOff>
      <xdr:row>1539</xdr:row>
      <xdr:rowOff>137160</xdr:rowOff>
    </xdr:to>
    <xdr:pic>
      <xdr:nvPicPr>
        <xdr:cNvPr id="46" name="Picture 45">
          <a:extLst>
            <a:ext uri="{FF2B5EF4-FFF2-40B4-BE49-F238E27FC236}">
              <a16:creationId xmlns:a16="http://schemas.microsoft.com/office/drawing/2014/main" id="{3F308EF9-F4F6-4EEC-AC48-01951BCD4309}"/>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290179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1556</xdr:row>
      <xdr:rowOff>0</xdr:rowOff>
    </xdr:from>
    <xdr:to>
      <xdr:col>8</xdr:col>
      <xdr:colOff>297180</xdr:colOff>
      <xdr:row>1572</xdr:row>
      <xdr:rowOff>137160</xdr:rowOff>
    </xdr:to>
    <xdr:pic>
      <xdr:nvPicPr>
        <xdr:cNvPr id="47" name="Picture 46">
          <a:extLst>
            <a:ext uri="{FF2B5EF4-FFF2-40B4-BE49-F238E27FC236}">
              <a16:creationId xmlns:a16="http://schemas.microsoft.com/office/drawing/2014/main" id="{7BDEC6BE-8EFC-4280-BA1D-585F5CBBF675}"/>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296465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1589</xdr:row>
      <xdr:rowOff>0</xdr:rowOff>
    </xdr:from>
    <xdr:to>
      <xdr:col>8</xdr:col>
      <xdr:colOff>297180</xdr:colOff>
      <xdr:row>1605</xdr:row>
      <xdr:rowOff>137160</xdr:rowOff>
    </xdr:to>
    <xdr:pic>
      <xdr:nvPicPr>
        <xdr:cNvPr id="48" name="Picture 47">
          <a:extLst>
            <a:ext uri="{FF2B5EF4-FFF2-40B4-BE49-F238E27FC236}">
              <a16:creationId xmlns:a16="http://schemas.microsoft.com/office/drawing/2014/main" id="{9AF4D07A-E048-4F95-9E96-EE4BC8FC503E}"/>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302752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1622</xdr:row>
      <xdr:rowOff>0</xdr:rowOff>
    </xdr:from>
    <xdr:to>
      <xdr:col>8</xdr:col>
      <xdr:colOff>297180</xdr:colOff>
      <xdr:row>1638</xdr:row>
      <xdr:rowOff>137160</xdr:rowOff>
    </xdr:to>
    <xdr:pic>
      <xdr:nvPicPr>
        <xdr:cNvPr id="49" name="Picture 48">
          <a:extLst>
            <a:ext uri="{FF2B5EF4-FFF2-40B4-BE49-F238E27FC236}">
              <a16:creationId xmlns:a16="http://schemas.microsoft.com/office/drawing/2014/main" id="{EFC9118D-614C-4F27-8238-D99B37B5FD94}"/>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30903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1655</xdr:row>
      <xdr:rowOff>0</xdr:rowOff>
    </xdr:from>
    <xdr:to>
      <xdr:col>8</xdr:col>
      <xdr:colOff>297180</xdr:colOff>
      <xdr:row>1671</xdr:row>
      <xdr:rowOff>137160</xdr:rowOff>
    </xdr:to>
    <xdr:pic>
      <xdr:nvPicPr>
        <xdr:cNvPr id="50" name="Picture 49">
          <a:extLst>
            <a:ext uri="{FF2B5EF4-FFF2-40B4-BE49-F238E27FC236}">
              <a16:creationId xmlns:a16="http://schemas.microsoft.com/office/drawing/2014/main" id="{6D3BA59A-9609-4C12-A5CB-DF72FDD1053C}"/>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31532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1688</xdr:row>
      <xdr:rowOff>0</xdr:rowOff>
    </xdr:from>
    <xdr:to>
      <xdr:col>8</xdr:col>
      <xdr:colOff>297180</xdr:colOff>
      <xdr:row>1704</xdr:row>
      <xdr:rowOff>137160</xdr:rowOff>
    </xdr:to>
    <xdr:pic>
      <xdr:nvPicPr>
        <xdr:cNvPr id="51" name="Picture 50">
          <a:extLst>
            <a:ext uri="{FF2B5EF4-FFF2-40B4-BE49-F238E27FC236}">
              <a16:creationId xmlns:a16="http://schemas.microsoft.com/office/drawing/2014/main" id="{623A6E90-6C42-414C-B3D6-FB6AE8A53477}"/>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32161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1721</xdr:row>
      <xdr:rowOff>0</xdr:rowOff>
    </xdr:from>
    <xdr:to>
      <xdr:col>8</xdr:col>
      <xdr:colOff>297180</xdr:colOff>
      <xdr:row>1737</xdr:row>
      <xdr:rowOff>137160</xdr:rowOff>
    </xdr:to>
    <xdr:pic>
      <xdr:nvPicPr>
        <xdr:cNvPr id="52" name="Picture 51">
          <a:extLst>
            <a:ext uri="{FF2B5EF4-FFF2-40B4-BE49-F238E27FC236}">
              <a16:creationId xmlns:a16="http://schemas.microsoft.com/office/drawing/2014/main" id="{B826AF24-D4E0-40DD-A52F-0BCC181977BD}"/>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327898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1754</xdr:row>
      <xdr:rowOff>0</xdr:rowOff>
    </xdr:from>
    <xdr:to>
      <xdr:col>8</xdr:col>
      <xdr:colOff>297180</xdr:colOff>
      <xdr:row>1770</xdr:row>
      <xdr:rowOff>137160</xdr:rowOff>
    </xdr:to>
    <xdr:pic>
      <xdr:nvPicPr>
        <xdr:cNvPr id="53" name="Picture 52">
          <a:extLst>
            <a:ext uri="{FF2B5EF4-FFF2-40B4-BE49-F238E27FC236}">
              <a16:creationId xmlns:a16="http://schemas.microsoft.com/office/drawing/2014/main" id="{7BC9E237-AAFF-4CB7-B7D4-E7ED234A4731}"/>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334184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1259</xdr:row>
      <xdr:rowOff>0</xdr:rowOff>
    </xdr:from>
    <xdr:to>
      <xdr:col>8</xdr:col>
      <xdr:colOff>297180</xdr:colOff>
      <xdr:row>1275</xdr:row>
      <xdr:rowOff>137160</xdr:rowOff>
    </xdr:to>
    <xdr:pic>
      <xdr:nvPicPr>
        <xdr:cNvPr id="54" name="Picture 53">
          <a:extLst>
            <a:ext uri="{FF2B5EF4-FFF2-40B4-BE49-F238E27FC236}">
              <a16:creationId xmlns:a16="http://schemas.microsoft.com/office/drawing/2014/main" id="{E229C3EC-FFC1-4B27-8609-4B5652FE981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23988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1292</xdr:row>
      <xdr:rowOff>0</xdr:rowOff>
    </xdr:from>
    <xdr:to>
      <xdr:col>8</xdr:col>
      <xdr:colOff>297180</xdr:colOff>
      <xdr:row>1308</xdr:row>
      <xdr:rowOff>137160</xdr:rowOff>
    </xdr:to>
    <xdr:pic>
      <xdr:nvPicPr>
        <xdr:cNvPr id="55" name="Picture 54">
          <a:extLst>
            <a:ext uri="{FF2B5EF4-FFF2-40B4-BE49-F238E27FC236}">
              <a16:creationId xmlns:a16="http://schemas.microsoft.com/office/drawing/2014/main" id="{35727973-66B0-4E38-BD12-D83E117D1691}"/>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24617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1787</xdr:row>
      <xdr:rowOff>0</xdr:rowOff>
    </xdr:from>
    <xdr:to>
      <xdr:col>8</xdr:col>
      <xdr:colOff>297180</xdr:colOff>
      <xdr:row>1803</xdr:row>
      <xdr:rowOff>137160</xdr:rowOff>
    </xdr:to>
    <xdr:pic>
      <xdr:nvPicPr>
        <xdr:cNvPr id="56" name="Picture 55">
          <a:extLst>
            <a:ext uri="{FF2B5EF4-FFF2-40B4-BE49-F238E27FC236}">
              <a16:creationId xmlns:a16="http://schemas.microsoft.com/office/drawing/2014/main" id="{9B38C9F5-A77B-4421-ABB4-9189DB7DF64D}"/>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340471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1820</xdr:row>
      <xdr:rowOff>0</xdr:rowOff>
    </xdr:from>
    <xdr:to>
      <xdr:col>8</xdr:col>
      <xdr:colOff>297180</xdr:colOff>
      <xdr:row>1836</xdr:row>
      <xdr:rowOff>137160</xdr:rowOff>
    </xdr:to>
    <xdr:pic>
      <xdr:nvPicPr>
        <xdr:cNvPr id="57" name="Picture 56">
          <a:extLst>
            <a:ext uri="{FF2B5EF4-FFF2-40B4-BE49-F238E27FC236}">
              <a16:creationId xmlns:a16="http://schemas.microsoft.com/office/drawing/2014/main" id="{E4CCCC0A-94F6-4F03-9CFE-8CA33ABCD3ED}"/>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346757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1853</xdr:row>
      <xdr:rowOff>0</xdr:rowOff>
    </xdr:from>
    <xdr:to>
      <xdr:col>8</xdr:col>
      <xdr:colOff>297180</xdr:colOff>
      <xdr:row>1869</xdr:row>
      <xdr:rowOff>137160</xdr:rowOff>
    </xdr:to>
    <xdr:pic>
      <xdr:nvPicPr>
        <xdr:cNvPr id="58" name="Picture 57">
          <a:extLst>
            <a:ext uri="{FF2B5EF4-FFF2-40B4-BE49-F238E27FC236}">
              <a16:creationId xmlns:a16="http://schemas.microsoft.com/office/drawing/2014/main" id="{16D755CB-35B8-43DA-AC87-6791993431A7}"/>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353044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1886</xdr:row>
      <xdr:rowOff>0</xdr:rowOff>
    </xdr:from>
    <xdr:to>
      <xdr:col>8</xdr:col>
      <xdr:colOff>297180</xdr:colOff>
      <xdr:row>1902</xdr:row>
      <xdr:rowOff>137160</xdr:rowOff>
    </xdr:to>
    <xdr:pic>
      <xdr:nvPicPr>
        <xdr:cNvPr id="59" name="Picture 58">
          <a:extLst>
            <a:ext uri="{FF2B5EF4-FFF2-40B4-BE49-F238E27FC236}">
              <a16:creationId xmlns:a16="http://schemas.microsoft.com/office/drawing/2014/main" id="{FC90B177-C13E-4433-89EE-74211DCE3B76}"/>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359330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1919</xdr:row>
      <xdr:rowOff>0</xdr:rowOff>
    </xdr:from>
    <xdr:to>
      <xdr:col>8</xdr:col>
      <xdr:colOff>297180</xdr:colOff>
      <xdr:row>1935</xdr:row>
      <xdr:rowOff>137160</xdr:rowOff>
    </xdr:to>
    <xdr:pic>
      <xdr:nvPicPr>
        <xdr:cNvPr id="60" name="Picture 59">
          <a:extLst>
            <a:ext uri="{FF2B5EF4-FFF2-40B4-BE49-F238E27FC236}">
              <a16:creationId xmlns:a16="http://schemas.microsoft.com/office/drawing/2014/main" id="{574C4E21-A0C1-493E-B2C8-B4EF2E216632}"/>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36561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1952</xdr:row>
      <xdr:rowOff>0</xdr:rowOff>
    </xdr:from>
    <xdr:to>
      <xdr:col>8</xdr:col>
      <xdr:colOff>297180</xdr:colOff>
      <xdr:row>1968</xdr:row>
      <xdr:rowOff>137160</xdr:rowOff>
    </xdr:to>
    <xdr:pic>
      <xdr:nvPicPr>
        <xdr:cNvPr id="61" name="Picture 60">
          <a:extLst>
            <a:ext uri="{FF2B5EF4-FFF2-40B4-BE49-F238E27FC236}">
              <a16:creationId xmlns:a16="http://schemas.microsoft.com/office/drawing/2014/main" id="{2796F6DD-80A1-46BE-842F-7E635F076C7A}"/>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37190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1985</xdr:row>
      <xdr:rowOff>0</xdr:rowOff>
    </xdr:from>
    <xdr:to>
      <xdr:col>8</xdr:col>
      <xdr:colOff>297180</xdr:colOff>
      <xdr:row>2001</xdr:row>
      <xdr:rowOff>137160</xdr:rowOff>
    </xdr:to>
    <xdr:pic>
      <xdr:nvPicPr>
        <xdr:cNvPr id="62" name="Picture 61">
          <a:extLst>
            <a:ext uri="{FF2B5EF4-FFF2-40B4-BE49-F238E27FC236}">
              <a16:creationId xmlns:a16="http://schemas.microsoft.com/office/drawing/2014/main" id="{DF8FE741-F3F8-46E8-BFAC-B82089831FA1}"/>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37819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2018</xdr:row>
      <xdr:rowOff>0</xdr:rowOff>
    </xdr:from>
    <xdr:to>
      <xdr:col>8</xdr:col>
      <xdr:colOff>297180</xdr:colOff>
      <xdr:row>2034</xdr:row>
      <xdr:rowOff>137160</xdr:rowOff>
    </xdr:to>
    <xdr:pic>
      <xdr:nvPicPr>
        <xdr:cNvPr id="63" name="Picture 62">
          <a:extLst>
            <a:ext uri="{FF2B5EF4-FFF2-40B4-BE49-F238E27FC236}">
              <a16:creationId xmlns:a16="http://schemas.microsoft.com/office/drawing/2014/main" id="{0B816C5D-1B52-4203-B4A9-5B0943FFCC4D}"/>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384476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2051</xdr:row>
      <xdr:rowOff>0</xdr:rowOff>
    </xdr:from>
    <xdr:to>
      <xdr:col>8</xdr:col>
      <xdr:colOff>297180</xdr:colOff>
      <xdr:row>2067</xdr:row>
      <xdr:rowOff>137160</xdr:rowOff>
    </xdr:to>
    <xdr:pic>
      <xdr:nvPicPr>
        <xdr:cNvPr id="64" name="Picture 63">
          <a:extLst>
            <a:ext uri="{FF2B5EF4-FFF2-40B4-BE49-F238E27FC236}">
              <a16:creationId xmlns:a16="http://schemas.microsoft.com/office/drawing/2014/main" id="{1926F0CB-AA64-436B-BA0E-E18B5729F6D6}"/>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390763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2084</xdr:row>
      <xdr:rowOff>0</xdr:rowOff>
    </xdr:from>
    <xdr:to>
      <xdr:col>8</xdr:col>
      <xdr:colOff>297180</xdr:colOff>
      <xdr:row>2100</xdr:row>
      <xdr:rowOff>137160</xdr:rowOff>
    </xdr:to>
    <xdr:pic>
      <xdr:nvPicPr>
        <xdr:cNvPr id="65" name="Picture 64">
          <a:extLst>
            <a:ext uri="{FF2B5EF4-FFF2-40B4-BE49-F238E27FC236}">
              <a16:creationId xmlns:a16="http://schemas.microsoft.com/office/drawing/2014/main" id="{90997262-EBB5-448F-A65B-23B4B19503F9}"/>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397049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2117</xdr:row>
      <xdr:rowOff>0</xdr:rowOff>
    </xdr:from>
    <xdr:to>
      <xdr:col>8</xdr:col>
      <xdr:colOff>297180</xdr:colOff>
      <xdr:row>2133</xdr:row>
      <xdr:rowOff>137160</xdr:rowOff>
    </xdr:to>
    <xdr:pic>
      <xdr:nvPicPr>
        <xdr:cNvPr id="66" name="Picture 65">
          <a:extLst>
            <a:ext uri="{FF2B5EF4-FFF2-40B4-BE49-F238E27FC236}">
              <a16:creationId xmlns:a16="http://schemas.microsoft.com/office/drawing/2014/main" id="{B5AC7D9C-56E9-47EA-AE28-3721A3B9536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403336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2150</xdr:row>
      <xdr:rowOff>0</xdr:rowOff>
    </xdr:from>
    <xdr:to>
      <xdr:col>8</xdr:col>
      <xdr:colOff>297180</xdr:colOff>
      <xdr:row>2166</xdr:row>
      <xdr:rowOff>137160</xdr:rowOff>
    </xdr:to>
    <xdr:pic>
      <xdr:nvPicPr>
        <xdr:cNvPr id="67" name="Picture 66">
          <a:extLst>
            <a:ext uri="{FF2B5EF4-FFF2-40B4-BE49-F238E27FC236}">
              <a16:creationId xmlns:a16="http://schemas.microsoft.com/office/drawing/2014/main" id="{03D30A6F-77AD-4224-B4DE-3B999CB19EC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409622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2183</xdr:row>
      <xdr:rowOff>0</xdr:rowOff>
    </xdr:from>
    <xdr:to>
      <xdr:col>8</xdr:col>
      <xdr:colOff>297180</xdr:colOff>
      <xdr:row>2199</xdr:row>
      <xdr:rowOff>137160</xdr:rowOff>
    </xdr:to>
    <xdr:pic>
      <xdr:nvPicPr>
        <xdr:cNvPr id="68" name="Picture 67">
          <a:extLst>
            <a:ext uri="{FF2B5EF4-FFF2-40B4-BE49-F238E27FC236}">
              <a16:creationId xmlns:a16="http://schemas.microsoft.com/office/drawing/2014/main" id="{5286FBCB-701C-4483-AAA5-62C9AF12E088}"/>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415909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2216</xdr:row>
      <xdr:rowOff>0</xdr:rowOff>
    </xdr:from>
    <xdr:to>
      <xdr:col>8</xdr:col>
      <xdr:colOff>297180</xdr:colOff>
      <xdr:row>2232</xdr:row>
      <xdr:rowOff>137160</xdr:rowOff>
    </xdr:to>
    <xdr:pic>
      <xdr:nvPicPr>
        <xdr:cNvPr id="69" name="Picture 68">
          <a:extLst>
            <a:ext uri="{FF2B5EF4-FFF2-40B4-BE49-F238E27FC236}">
              <a16:creationId xmlns:a16="http://schemas.microsoft.com/office/drawing/2014/main" id="{240BA69D-D200-495B-94B6-D72CE1658BA8}"/>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422195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2249</xdr:row>
      <xdr:rowOff>0</xdr:rowOff>
    </xdr:from>
    <xdr:to>
      <xdr:col>8</xdr:col>
      <xdr:colOff>297180</xdr:colOff>
      <xdr:row>2265</xdr:row>
      <xdr:rowOff>137160</xdr:rowOff>
    </xdr:to>
    <xdr:pic>
      <xdr:nvPicPr>
        <xdr:cNvPr id="70" name="Picture 69">
          <a:extLst>
            <a:ext uri="{FF2B5EF4-FFF2-40B4-BE49-F238E27FC236}">
              <a16:creationId xmlns:a16="http://schemas.microsoft.com/office/drawing/2014/main" id="{B721A534-1EBB-486D-A26D-B76327A0F7BD}"/>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428482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2282</xdr:row>
      <xdr:rowOff>0</xdr:rowOff>
    </xdr:from>
    <xdr:to>
      <xdr:col>8</xdr:col>
      <xdr:colOff>297180</xdr:colOff>
      <xdr:row>2298</xdr:row>
      <xdr:rowOff>137160</xdr:rowOff>
    </xdr:to>
    <xdr:pic>
      <xdr:nvPicPr>
        <xdr:cNvPr id="71" name="Picture 70">
          <a:extLst>
            <a:ext uri="{FF2B5EF4-FFF2-40B4-BE49-F238E27FC236}">
              <a16:creationId xmlns:a16="http://schemas.microsoft.com/office/drawing/2014/main" id="{2244FC91-733C-447F-84B7-D61455F4AC06}"/>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43476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2315</xdr:row>
      <xdr:rowOff>0</xdr:rowOff>
    </xdr:from>
    <xdr:to>
      <xdr:col>8</xdr:col>
      <xdr:colOff>297180</xdr:colOff>
      <xdr:row>2331</xdr:row>
      <xdr:rowOff>137160</xdr:rowOff>
    </xdr:to>
    <xdr:pic>
      <xdr:nvPicPr>
        <xdr:cNvPr id="72" name="Picture 71">
          <a:extLst>
            <a:ext uri="{FF2B5EF4-FFF2-40B4-BE49-F238E27FC236}">
              <a16:creationId xmlns:a16="http://schemas.microsoft.com/office/drawing/2014/main" id="{A95CAF8F-CA1A-49E4-98C7-1067E23A578D}"/>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44105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2348</xdr:row>
      <xdr:rowOff>0</xdr:rowOff>
    </xdr:from>
    <xdr:to>
      <xdr:col>8</xdr:col>
      <xdr:colOff>297180</xdr:colOff>
      <xdr:row>2364</xdr:row>
      <xdr:rowOff>137160</xdr:rowOff>
    </xdr:to>
    <xdr:pic>
      <xdr:nvPicPr>
        <xdr:cNvPr id="73" name="Picture 72">
          <a:extLst>
            <a:ext uri="{FF2B5EF4-FFF2-40B4-BE49-F238E27FC236}">
              <a16:creationId xmlns:a16="http://schemas.microsoft.com/office/drawing/2014/main" id="{8ABE3B46-CCD1-4A1D-8F13-E42975AD3C19}"/>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44734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2381</xdr:row>
      <xdr:rowOff>0</xdr:rowOff>
    </xdr:from>
    <xdr:to>
      <xdr:col>8</xdr:col>
      <xdr:colOff>297180</xdr:colOff>
      <xdr:row>2397</xdr:row>
      <xdr:rowOff>137160</xdr:rowOff>
    </xdr:to>
    <xdr:pic>
      <xdr:nvPicPr>
        <xdr:cNvPr id="74" name="Picture 73">
          <a:extLst>
            <a:ext uri="{FF2B5EF4-FFF2-40B4-BE49-F238E27FC236}">
              <a16:creationId xmlns:a16="http://schemas.microsoft.com/office/drawing/2014/main" id="{AD3A6C7F-2D17-4857-984C-9C3A8E3F239E}"/>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453628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2414</xdr:row>
      <xdr:rowOff>0</xdr:rowOff>
    </xdr:from>
    <xdr:to>
      <xdr:col>8</xdr:col>
      <xdr:colOff>297180</xdr:colOff>
      <xdr:row>2430</xdr:row>
      <xdr:rowOff>137160</xdr:rowOff>
    </xdr:to>
    <xdr:pic>
      <xdr:nvPicPr>
        <xdr:cNvPr id="75" name="Picture 74">
          <a:extLst>
            <a:ext uri="{FF2B5EF4-FFF2-40B4-BE49-F238E27FC236}">
              <a16:creationId xmlns:a16="http://schemas.microsoft.com/office/drawing/2014/main" id="{335A267F-A98A-4484-8696-21CF230F4979}"/>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459914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2447</xdr:row>
      <xdr:rowOff>0</xdr:rowOff>
    </xdr:from>
    <xdr:to>
      <xdr:col>8</xdr:col>
      <xdr:colOff>297180</xdr:colOff>
      <xdr:row>2463</xdr:row>
      <xdr:rowOff>137160</xdr:rowOff>
    </xdr:to>
    <xdr:pic>
      <xdr:nvPicPr>
        <xdr:cNvPr id="76" name="Picture 75">
          <a:extLst>
            <a:ext uri="{FF2B5EF4-FFF2-40B4-BE49-F238E27FC236}">
              <a16:creationId xmlns:a16="http://schemas.microsoft.com/office/drawing/2014/main" id="{7B8FA78D-79DB-4CD8-834B-F6AF81439E95}"/>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466201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2480</xdr:row>
      <xdr:rowOff>0</xdr:rowOff>
    </xdr:from>
    <xdr:to>
      <xdr:col>8</xdr:col>
      <xdr:colOff>297180</xdr:colOff>
      <xdr:row>2496</xdr:row>
      <xdr:rowOff>137160</xdr:rowOff>
    </xdr:to>
    <xdr:pic>
      <xdr:nvPicPr>
        <xdr:cNvPr id="77" name="Picture 76">
          <a:extLst>
            <a:ext uri="{FF2B5EF4-FFF2-40B4-BE49-F238E27FC236}">
              <a16:creationId xmlns:a16="http://schemas.microsoft.com/office/drawing/2014/main" id="{FC91A652-EABA-4100-9562-9380E8D740AF}"/>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472487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2513</xdr:row>
      <xdr:rowOff>0</xdr:rowOff>
    </xdr:from>
    <xdr:to>
      <xdr:col>8</xdr:col>
      <xdr:colOff>297180</xdr:colOff>
      <xdr:row>2529</xdr:row>
      <xdr:rowOff>137160</xdr:rowOff>
    </xdr:to>
    <xdr:pic>
      <xdr:nvPicPr>
        <xdr:cNvPr id="78" name="Picture 77">
          <a:extLst>
            <a:ext uri="{FF2B5EF4-FFF2-40B4-BE49-F238E27FC236}">
              <a16:creationId xmlns:a16="http://schemas.microsoft.com/office/drawing/2014/main" id="{A3F47D5B-6D18-4ACD-931B-262ECBDC8C3B}"/>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478774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2546</xdr:row>
      <xdr:rowOff>0</xdr:rowOff>
    </xdr:from>
    <xdr:to>
      <xdr:col>8</xdr:col>
      <xdr:colOff>297180</xdr:colOff>
      <xdr:row>2562</xdr:row>
      <xdr:rowOff>137160</xdr:rowOff>
    </xdr:to>
    <xdr:pic>
      <xdr:nvPicPr>
        <xdr:cNvPr id="79" name="Picture 78">
          <a:extLst>
            <a:ext uri="{FF2B5EF4-FFF2-40B4-BE49-F238E27FC236}">
              <a16:creationId xmlns:a16="http://schemas.microsoft.com/office/drawing/2014/main" id="{67903493-8BA9-45CF-840D-CA9C3C53D7CC}"/>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485060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2579</xdr:row>
      <xdr:rowOff>0</xdr:rowOff>
    </xdr:from>
    <xdr:to>
      <xdr:col>8</xdr:col>
      <xdr:colOff>297180</xdr:colOff>
      <xdr:row>2595</xdr:row>
      <xdr:rowOff>137160</xdr:rowOff>
    </xdr:to>
    <xdr:pic>
      <xdr:nvPicPr>
        <xdr:cNvPr id="80" name="Picture 79">
          <a:extLst>
            <a:ext uri="{FF2B5EF4-FFF2-40B4-BE49-F238E27FC236}">
              <a16:creationId xmlns:a16="http://schemas.microsoft.com/office/drawing/2014/main" id="{10AD298B-F8D1-463F-B0D0-CC3B2BB24872}"/>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49134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2612</xdr:row>
      <xdr:rowOff>0</xdr:rowOff>
    </xdr:from>
    <xdr:to>
      <xdr:col>8</xdr:col>
      <xdr:colOff>297180</xdr:colOff>
      <xdr:row>2628</xdr:row>
      <xdr:rowOff>137160</xdr:rowOff>
    </xdr:to>
    <xdr:pic>
      <xdr:nvPicPr>
        <xdr:cNvPr id="81" name="Picture 80">
          <a:extLst>
            <a:ext uri="{FF2B5EF4-FFF2-40B4-BE49-F238E27FC236}">
              <a16:creationId xmlns:a16="http://schemas.microsoft.com/office/drawing/2014/main" id="{F2BB579B-4F55-45E5-904C-9064C1A5137B}"/>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49763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2645</xdr:row>
      <xdr:rowOff>0</xdr:rowOff>
    </xdr:from>
    <xdr:to>
      <xdr:col>8</xdr:col>
      <xdr:colOff>297180</xdr:colOff>
      <xdr:row>2661</xdr:row>
      <xdr:rowOff>137160</xdr:rowOff>
    </xdr:to>
    <xdr:pic>
      <xdr:nvPicPr>
        <xdr:cNvPr id="82" name="Picture 81">
          <a:extLst>
            <a:ext uri="{FF2B5EF4-FFF2-40B4-BE49-F238E27FC236}">
              <a16:creationId xmlns:a16="http://schemas.microsoft.com/office/drawing/2014/main" id="{8C33357B-F68A-4434-9977-FA76987BA7AC}"/>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50392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2678</xdr:row>
      <xdr:rowOff>0</xdr:rowOff>
    </xdr:from>
    <xdr:to>
      <xdr:col>8</xdr:col>
      <xdr:colOff>297180</xdr:colOff>
      <xdr:row>2694</xdr:row>
      <xdr:rowOff>137160</xdr:rowOff>
    </xdr:to>
    <xdr:pic>
      <xdr:nvPicPr>
        <xdr:cNvPr id="83" name="Picture 82">
          <a:extLst>
            <a:ext uri="{FF2B5EF4-FFF2-40B4-BE49-F238E27FC236}">
              <a16:creationId xmlns:a16="http://schemas.microsoft.com/office/drawing/2014/main" id="{2D941EB3-453F-4EEC-AA1B-72761A532A8E}"/>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510206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2711</xdr:row>
      <xdr:rowOff>0</xdr:rowOff>
    </xdr:from>
    <xdr:to>
      <xdr:col>8</xdr:col>
      <xdr:colOff>297180</xdr:colOff>
      <xdr:row>2727</xdr:row>
      <xdr:rowOff>137160</xdr:rowOff>
    </xdr:to>
    <xdr:pic>
      <xdr:nvPicPr>
        <xdr:cNvPr id="84" name="Picture 83">
          <a:extLst>
            <a:ext uri="{FF2B5EF4-FFF2-40B4-BE49-F238E27FC236}">
              <a16:creationId xmlns:a16="http://schemas.microsoft.com/office/drawing/2014/main" id="{D59454B4-F68F-4B1F-96EE-6783BBEE4D06}"/>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516493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2744</xdr:row>
      <xdr:rowOff>0</xdr:rowOff>
    </xdr:from>
    <xdr:to>
      <xdr:col>8</xdr:col>
      <xdr:colOff>297180</xdr:colOff>
      <xdr:row>2760</xdr:row>
      <xdr:rowOff>137160</xdr:rowOff>
    </xdr:to>
    <xdr:pic>
      <xdr:nvPicPr>
        <xdr:cNvPr id="85" name="Picture 84">
          <a:extLst>
            <a:ext uri="{FF2B5EF4-FFF2-40B4-BE49-F238E27FC236}">
              <a16:creationId xmlns:a16="http://schemas.microsoft.com/office/drawing/2014/main" id="{DBB00A61-C372-431E-805F-828400594D72}"/>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0" y="522779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2777</xdr:row>
      <xdr:rowOff>0</xdr:rowOff>
    </xdr:from>
    <xdr:to>
      <xdr:col>8</xdr:col>
      <xdr:colOff>297180</xdr:colOff>
      <xdr:row>2793</xdr:row>
      <xdr:rowOff>137160</xdr:rowOff>
    </xdr:to>
    <xdr:pic>
      <xdr:nvPicPr>
        <xdr:cNvPr id="86" name="Picture 85">
          <a:extLst>
            <a:ext uri="{FF2B5EF4-FFF2-40B4-BE49-F238E27FC236}">
              <a16:creationId xmlns:a16="http://schemas.microsoft.com/office/drawing/2014/main" id="{84C91DB2-6702-4F92-A479-1889BA925ED2}"/>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529066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2810</xdr:row>
      <xdr:rowOff>0</xdr:rowOff>
    </xdr:from>
    <xdr:to>
      <xdr:col>8</xdr:col>
      <xdr:colOff>297180</xdr:colOff>
      <xdr:row>2826</xdr:row>
      <xdr:rowOff>137160</xdr:rowOff>
    </xdr:to>
    <xdr:pic>
      <xdr:nvPicPr>
        <xdr:cNvPr id="87" name="Picture 86">
          <a:extLst>
            <a:ext uri="{FF2B5EF4-FFF2-40B4-BE49-F238E27FC236}">
              <a16:creationId xmlns:a16="http://schemas.microsoft.com/office/drawing/2014/main" id="{86A1C491-AEF1-42D4-9C13-C18E29AFF338}"/>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535352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2843</xdr:row>
      <xdr:rowOff>0</xdr:rowOff>
    </xdr:from>
    <xdr:to>
      <xdr:col>8</xdr:col>
      <xdr:colOff>297180</xdr:colOff>
      <xdr:row>2859</xdr:row>
      <xdr:rowOff>137160</xdr:rowOff>
    </xdr:to>
    <xdr:pic>
      <xdr:nvPicPr>
        <xdr:cNvPr id="88" name="Picture 87">
          <a:extLst>
            <a:ext uri="{FF2B5EF4-FFF2-40B4-BE49-F238E27FC236}">
              <a16:creationId xmlns:a16="http://schemas.microsoft.com/office/drawing/2014/main" id="{70F904E6-711C-4EE3-9046-BCA60582C73D}"/>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541639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2876</xdr:row>
      <xdr:rowOff>0</xdr:rowOff>
    </xdr:from>
    <xdr:to>
      <xdr:col>8</xdr:col>
      <xdr:colOff>297180</xdr:colOff>
      <xdr:row>2892</xdr:row>
      <xdr:rowOff>137160</xdr:rowOff>
    </xdr:to>
    <xdr:pic>
      <xdr:nvPicPr>
        <xdr:cNvPr id="89" name="Picture 88">
          <a:extLst>
            <a:ext uri="{FF2B5EF4-FFF2-40B4-BE49-F238E27FC236}">
              <a16:creationId xmlns:a16="http://schemas.microsoft.com/office/drawing/2014/main" id="{57FEBE57-26C6-4AC6-974C-3B4F96EB794C}"/>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547925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2909</xdr:row>
      <xdr:rowOff>0</xdr:rowOff>
    </xdr:from>
    <xdr:to>
      <xdr:col>8</xdr:col>
      <xdr:colOff>297180</xdr:colOff>
      <xdr:row>2925</xdr:row>
      <xdr:rowOff>137160</xdr:rowOff>
    </xdr:to>
    <xdr:pic>
      <xdr:nvPicPr>
        <xdr:cNvPr id="90" name="Picture 89">
          <a:extLst>
            <a:ext uri="{FF2B5EF4-FFF2-40B4-BE49-F238E27FC236}">
              <a16:creationId xmlns:a16="http://schemas.microsoft.com/office/drawing/2014/main" id="{7212D595-3AA6-41A8-919D-8E955BBC2CC2}"/>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554212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2942</xdr:row>
      <xdr:rowOff>0</xdr:rowOff>
    </xdr:from>
    <xdr:to>
      <xdr:col>8</xdr:col>
      <xdr:colOff>297180</xdr:colOff>
      <xdr:row>2958</xdr:row>
      <xdr:rowOff>137160</xdr:rowOff>
    </xdr:to>
    <xdr:pic>
      <xdr:nvPicPr>
        <xdr:cNvPr id="91" name="Picture 90">
          <a:extLst>
            <a:ext uri="{FF2B5EF4-FFF2-40B4-BE49-F238E27FC236}">
              <a16:creationId xmlns:a16="http://schemas.microsoft.com/office/drawing/2014/main" id="{F0D19F05-6748-48A7-AEF7-C8D3D4C56107}"/>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0" y="56049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2975</xdr:row>
      <xdr:rowOff>0</xdr:rowOff>
    </xdr:from>
    <xdr:to>
      <xdr:col>8</xdr:col>
      <xdr:colOff>297180</xdr:colOff>
      <xdr:row>2991</xdr:row>
      <xdr:rowOff>137160</xdr:rowOff>
    </xdr:to>
    <xdr:pic>
      <xdr:nvPicPr>
        <xdr:cNvPr id="92" name="Picture 91">
          <a:extLst>
            <a:ext uri="{FF2B5EF4-FFF2-40B4-BE49-F238E27FC236}">
              <a16:creationId xmlns:a16="http://schemas.microsoft.com/office/drawing/2014/main" id="{F6776D8F-4511-470F-B81C-0A01CC668999}"/>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0" y="56678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3008</xdr:row>
      <xdr:rowOff>0</xdr:rowOff>
    </xdr:from>
    <xdr:to>
      <xdr:col>8</xdr:col>
      <xdr:colOff>297180</xdr:colOff>
      <xdr:row>3024</xdr:row>
      <xdr:rowOff>137160</xdr:rowOff>
    </xdr:to>
    <xdr:pic>
      <xdr:nvPicPr>
        <xdr:cNvPr id="93" name="Picture 92">
          <a:extLst>
            <a:ext uri="{FF2B5EF4-FFF2-40B4-BE49-F238E27FC236}">
              <a16:creationId xmlns:a16="http://schemas.microsoft.com/office/drawing/2014/main" id="{CCF494B8-B59F-4F55-8FA2-A91748310EB5}"/>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57307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3041</xdr:row>
      <xdr:rowOff>0</xdr:rowOff>
    </xdr:from>
    <xdr:to>
      <xdr:col>8</xdr:col>
      <xdr:colOff>297180</xdr:colOff>
      <xdr:row>3057</xdr:row>
      <xdr:rowOff>137160</xdr:rowOff>
    </xdr:to>
    <xdr:pic>
      <xdr:nvPicPr>
        <xdr:cNvPr id="94" name="Picture 93">
          <a:extLst>
            <a:ext uri="{FF2B5EF4-FFF2-40B4-BE49-F238E27FC236}">
              <a16:creationId xmlns:a16="http://schemas.microsoft.com/office/drawing/2014/main" id="{8007ABB5-C7C8-4761-A63E-87AC086A098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0" y="579358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3074</xdr:row>
      <xdr:rowOff>0</xdr:rowOff>
    </xdr:from>
    <xdr:to>
      <xdr:col>8</xdr:col>
      <xdr:colOff>297180</xdr:colOff>
      <xdr:row>3090</xdr:row>
      <xdr:rowOff>137160</xdr:rowOff>
    </xdr:to>
    <xdr:pic>
      <xdr:nvPicPr>
        <xdr:cNvPr id="95" name="Picture 94">
          <a:extLst>
            <a:ext uri="{FF2B5EF4-FFF2-40B4-BE49-F238E27FC236}">
              <a16:creationId xmlns:a16="http://schemas.microsoft.com/office/drawing/2014/main" id="{E0C81017-C831-41A8-822E-361782B64A91}"/>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0" y="585644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3107</xdr:row>
      <xdr:rowOff>0</xdr:rowOff>
    </xdr:from>
    <xdr:to>
      <xdr:col>8</xdr:col>
      <xdr:colOff>297180</xdr:colOff>
      <xdr:row>3123</xdr:row>
      <xdr:rowOff>137160</xdr:rowOff>
    </xdr:to>
    <xdr:pic>
      <xdr:nvPicPr>
        <xdr:cNvPr id="96" name="Picture 95">
          <a:extLst>
            <a:ext uri="{FF2B5EF4-FFF2-40B4-BE49-F238E27FC236}">
              <a16:creationId xmlns:a16="http://schemas.microsoft.com/office/drawing/2014/main" id="{0914D118-66AA-46EB-BAFE-07CDC5B79B04}"/>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0" y="591931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3140</xdr:row>
      <xdr:rowOff>0</xdr:rowOff>
    </xdr:from>
    <xdr:to>
      <xdr:col>8</xdr:col>
      <xdr:colOff>297180</xdr:colOff>
      <xdr:row>3156</xdr:row>
      <xdr:rowOff>137160</xdr:rowOff>
    </xdr:to>
    <xdr:pic>
      <xdr:nvPicPr>
        <xdr:cNvPr id="97" name="Picture 96">
          <a:extLst>
            <a:ext uri="{FF2B5EF4-FFF2-40B4-BE49-F238E27FC236}">
              <a16:creationId xmlns:a16="http://schemas.microsoft.com/office/drawing/2014/main" id="{E7B3BB7C-EDD3-4C4A-9493-44314987785A}"/>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598217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3173</xdr:row>
      <xdr:rowOff>0</xdr:rowOff>
    </xdr:from>
    <xdr:to>
      <xdr:col>8</xdr:col>
      <xdr:colOff>297180</xdr:colOff>
      <xdr:row>3189</xdr:row>
      <xdr:rowOff>137160</xdr:rowOff>
    </xdr:to>
    <xdr:pic>
      <xdr:nvPicPr>
        <xdr:cNvPr id="98" name="Picture 97">
          <a:extLst>
            <a:ext uri="{FF2B5EF4-FFF2-40B4-BE49-F238E27FC236}">
              <a16:creationId xmlns:a16="http://schemas.microsoft.com/office/drawing/2014/main" id="{BAE2D18D-0C5C-40CD-B974-2A61242D32F6}"/>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604504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3206</xdr:row>
      <xdr:rowOff>0</xdr:rowOff>
    </xdr:from>
    <xdr:to>
      <xdr:col>8</xdr:col>
      <xdr:colOff>297180</xdr:colOff>
      <xdr:row>3222</xdr:row>
      <xdr:rowOff>137160</xdr:rowOff>
    </xdr:to>
    <xdr:pic>
      <xdr:nvPicPr>
        <xdr:cNvPr id="99" name="Picture 98">
          <a:extLst>
            <a:ext uri="{FF2B5EF4-FFF2-40B4-BE49-F238E27FC236}">
              <a16:creationId xmlns:a16="http://schemas.microsoft.com/office/drawing/2014/main" id="{9E718D27-B9E5-49F9-8F6B-D90CEAF2BEE9}"/>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0" y="610790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3239</xdr:row>
      <xdr:rowOff>0</xdr:rowOff>
    </xdr:from>
    <xdr:to>
      <xdr:col>8</xdr:col>
      <xdr:colOff>297180</xdr:colOff>
      <xdr:row>3255</xdr:row>
      <xdr:rowOff>137160</xdr:rowOff>
    </xdr:to>
    <xdr:pic>
      <xdr:nvPicPr>
        <xdr:cNvPr id="100" name="Picture 99">
          <a:extLst>
            <a:ext uri="{FF2B5EF4-FFF2-40B4-BE49-F238E27FC236}">
              <a16:creationId xmlns:a16="http://schemas.microsoft.com/office/drawing/2014/main" id="{01EAD1B0-6C9E-4401-85F9-4151449B7FD5}"/>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61707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3272</xdr:row>
      <xdr:rowOff>0</xdr:rowOff>
    </xdr:from>
    <xdr:to>
      <xdr:col>8</xdr:col>
      <xdr:colOff>297180</xdr:colOff>
      <xdr:row>3288</xdr:row>
      <xdr:rowOff>137160</xdr:rowOff>
    </xdr:to>
    <xdr:pic>
      <xdr:nvPicPr>
        <xdr:cNvPr id="101" name="Picture 100">
          <a:extLst>
            <a:ext uri="{FF2B5EF4-FFF2-40B4-BE49-F238E27FC236}">
              <a16:creationId xmlns:a16="http://schemas.microsoft.com/office/drawing/2014/main" id="{4E63963C-5A9E-4DA0-AD64-79A910EF778F}"/>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0" y="62336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3305</xdr:row>
      <xdr:rowOff>0</xdr:rowOff>
    </xdr:from>
    <xdr:to>
      <xdr:col>8</xdr:col>
      <xdr:colOff>297180</xdr:colOff>
      <xdr:row>3321</xdr:row>
      <xdr:rowOff>137160</xdr:rowOff>
    </xdr:to>
    <xdr:pic>
      <xdr:nvPicPr>
        <xdr:cNvPr id="102" name="Picture 101">
          <a:extLst>
            <a:ext uri="{FF2B5EF4-FFF2-40B4-BE49-F238E27FC236}">
              <a16:creationId xmlns:a16="http://schemas.microsoft.com/office/drawing/2014/main" id="{40C47DAA-CFF2-4B12-9788-6871C80D52C2}"/>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0" y="62965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3338</xdr:row>
      <xdr:rowOff>0</xdr:rowOff>
    </xdr:from>
    <xdr:to>
      <xdr:col>8</xdr:col>
      <xdr:colOff>297180</xdr:colOff>
      <xdr:row>3354</xdr:row>
      <xdr:rowOff>137160</xdr:rowOff>
    </xdr:to>
    <xdr:pic>
      <xdr:nvPicPr>
        <xdr:cNvPr id="103" name="Picture 102">
          <a:extLst>
            <a:ext uri="{FF2B5EF4-FFF2-40B4-BE49-F238E27FC236}">
              <a16:creationId xmlns:a16="http://schemas.microsoft.com/office/drawing/2014/main" id="{FB4925F0-E1FC-4885-8307-F1E8BC6BA4D9}"/>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0" y="635936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3371</xdr:row>
      <xdr:rowOff>0</xdr:rowOff>
    </xdr:from>
    <xdr:to>
      <xdr:col>8</xdr:col>
      <xdr:colOff>297180</xdr:colOff>
      <xdr:row>3387</xdr:row>
      <xdr:rowOff>137160</xdr:rowOff>
    </xdr:to>
    <xdr:pic>
      <xdr:nvPicPr>
        <xdr:cNvPr id="104" name="Picture 103">
          <a:extLst>
            <a:ext uri="{FF2B5EF4-FFF2-40B4-BE49-F238E27FC236}">
              <a16:creationId xmlns:a16="http://schemas.microsoft.com/office/drawing/2014/main" id="{F7BC7FB5-728C-4979-99C6-5B7125BFDDB1}"/>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0" y="642223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3404</xdr:row>
      <xdr:rowOff>0</xdr:rowOff>
    </xdr:from>
    <xdr:to>
      <xdr:col>8</xdr:col>
      <xdr:colOff>297180</xdr:colOff>
      <xdr:row>3420</xdr:row>
      <xdr:rowOff>137160</xdr:rowOff>
    </xdr:to>
    <xdr:pic>
      <xdr:nvPicPr>
        <xdr:cNvPr id="105" name="Picture 104">
          <a:extLst>
            <a:ext uri="{FF2B5EF4-FFF2-40B4-BE49-F238E27FC236}">
              <a16:creationId xmlns:a16="http://schemas.microsoft.com/office/drawing/2014/main" id="{72E5B5D5-3AF2-4EBA-8E02-77FBA94BD3F8}"/>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0" y="648509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3437</xdr:row>
      <xdr:rowOff>0</xdr:rowOff>
    </xdr:from>
    <xdr:to>
      <xdr:col>8</xdr:col>
      <xdr:colOff>297180</xdr:colOff>
      <xdr:row>3453</xdr:row>
      <xdr:rowOff>137160</xdr:rowOff>
    </xdr:to>
    <xdr:pic>
      <xdr:nvPicPr>
        <xdr:cNvPr id="106" name="Picture 105">
          <a:extLst>
            <a:ext uri="{FF2B5EF4-FFF2-40B4-BE49-F238E27FC236}">
              <a16:creationId xmlns:a16="http://schemas.microsoft.com/office/drawing/2014/main" id="{A3B595BA-98F9-4C0D-8F41-B96CDCE33DD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0" y="654796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3470</xdr:row>
      <xdr:rowOff>0</xdr:rowOff>
    </xdr:from>
    <xdr:to>
      <xdr:col>8</xdr:col>
      <xdr:colOff>297180</xdr:colOff>
      <xdr:row>3486</xdr:row>
      <xdr:rowOff>137160</xdr:rowOff>
    </xdr:to>
    <xdr:pic>
      <xdr:nvPicPr>
        <xdr:cNvPr id="107" name="Picture 106">
          <a:extLst>
            <a:ext uri="{FF2B5EF4-FFF2-40B4-BE49-F238E27FC236}">
              <a16:creationId xmlns:a16="http://schemas.microsoft.com/office/drawing/2014/main" id="{485F7CE2-8A68-4D7A-BEE2-C56BA2B9374D}"/>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0" y="661082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3503</xdr:row>
      <xdr:rowOff>0</xdr:rowOff>
    </xdr:from>
    <xdr:to>
      <xdr:col>8</xdr:col>
      <xdr:colOff>297180</xdr:colOff>
      <xdr:row>3519</xdr:row>
      <xdr:rowOff>137160</xdr:rowOff>
    </xdr:to>
    <xdr:pic>
      <xdr:nvPicPr>
        <xdr:cNvPr id="108" name="Picture 107">
          <a:extLst>
            <a:ext uri="{FF2B5EF4-FFF2-40B4-BE49-F238E27FC236}">
              <a16:creationId xmlns:a16="http://schemas.microsoft.com/office/drawing/2014/main" id="{F1F2097C-7757-4824-8DBC-E3E7A9F0FE8E}"/>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0" y="667369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3536</xdr:row>
      <xdr:rowOff>0</xdr:rowOff>
    </xdr:from>
    <xdr:to>
      <xdr:col>8</xdr:col>
      <xdr:colOff>297180</xdr:colOff>
      <xdr:row>3552</xdr:row>
      <xdr:rowOff>137160</xdr:rowOff>
    </xdr:to>
    <xdr:pic>
      <xdr:nvPicPr>
        <xdr:cNvPr id="109" name="Picture 108">
          <a:extLst>
            <a:ext uri="{FF2B5EF4-FFF2-40B4-BE49-F238E27FC236}">
              <a16:creationId xmlns:a16="http://schemas.microsoft.com/office/drawing/2014/main" id="{17A54C80-8081-430E-A928-CF6102FE7DD4}"/>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0" y="673655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3569</xdr:row>
      <xdr:rowOff>0</xdr:rowOff>
    </xdr:from>
    <xdr:to>
      <xdr:col>8</xdr:col>
      <xdr:colOff>297180</xdr:colOff>
      <xdr:row>3585</xdr:row>
      <xdr:rowOff>137160</xdr:rowOff>
    </xdr:to>
    <xdr:pic>
      <xdr:nvPicPr>
        <xdr:cNvPr id="110" name="Picture 109">
          <a:extLst>
            <a:ext uri="{FF2B5EF4-FFF2-40B4-BE49-F238E27FC236}">
              <a16:creationId xmlns:a16="http://schemas.microsoft.com/office/drawing/2014/main" id="{8E53FBA7-7CC3-4F9A-9AB6-E2D73722300A}"/>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0" y="679942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3602</xdr:row>
      <xdr:rowOff>0</xdr:rowOff>
    </xdr:from>
    <xdr:to>
      <xdr:col>8</xdr:col>
      <xdr:colOff>297180</xdr:colOff>
      <xdr:row>3618</xdr:row>
      <xdr:rowOff>137160</xdr:rowOff>
    </xdr:to>
    <xdr:pic>
      <xdr:nvPicPr>
        <xdr:cNvPr id="111" name="Picture 110">
          <a:extLst>
            <a:ext uri="{FF2B5EF4-FFF2-40B4-BE49-F238E27FC236}">
              <a16:creationId xmlns:a16="http://schemas.microsoft.com/office/drawing/2014/main" id="{FBD03155-2E04-49B9-95AF-B34EDCA7BD45}"/>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0" y="68622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3635</xdr:row>
      <xdr:rowOff>0</xdr:rowOff>
    </xdr:from>
    <xdr:to>
      <xdr:col>8</xdr:col>
      <xdr:colOff>297180</xdr:colOff>
      <xdr:row>3651</xdr:row>
      <xdr:rowOff>137160</xdr:rowOff>
    </xdr:to>
    <xdr:pic>
      <xdr:nvPicPr>
        <xdr:cNvPr id="112" name="Picture 111">
          <a:extLst>
            <a:ext uri="{FF2B5EF4-FFF2-40B4-BE49-F238E27FC236}">
              <a16:creationId xmlns:a16="http://schemas.microsoft.com/office/drawing/2014/main" id="{674E3879-7B01-4E79-BD9A-2AB43444E46E}"/>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0" y="69251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3668</xdr:row>
      <xdr:rowOff>0</xdr:rowOff>
    </xdr:from>
    <xdr:to>
      <xdr:col>8</xdr:col>
      <xdr:colOff>297180</xdr:colOff>
      <xdr:row>3684</xdr:row>
      <xdr:rowOff>137160</xdr:rowOff>
    </xdr:to>
    <xdr:pic>
      <xdr:nvPicPr>
        <xdr:cNvPr id="113" name="Picture 112">
          <a:extLst>
            <a:ext uri="{FF2B5EF4-FFF2-40B4-BE49-F238E27FC236}">
              <a16:creationId xmlns:a16="http://schemas.microsoft.com/office/drawing/2014/main" id="{56EE6B95-C805-404C-8C26-73527AE91C9D}"/>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0" y="69880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3701</xdr:row>
      <xdr:rowOff>0</xdr:rowOff>
    </xdr:from>
    <xdr:to>
      <xdr:col>8</xdr:col>
      <xdr:colOff>297180</xdr:colOff>
      <xdr:row>3717</xdr:row>
      <xdr:rowOff>137160</xdr:rowOff>
    </xdr:to>
    <xdr:pic>
      <xdr:nvPicPr>
        <xdr:cNvPr id="114" name="Picture 113">
          <a:extLst>
            <a:ext uri="{FF2B5EF4-FFF2-40B4-BE49-F238E27FC236}">
              <a16:creationId xmlns:a16="http://schemas.microsoft.com/office/drawing/2014/main" id="{4B994533-0D19-4CBF-9421-268496831E5D}"/>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0" y="705088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3734</xdr:row>
      <xdr:rowOff>0</xdr:rowOff>
    </xdr:from>
    <xdr:to>
      <xdr:col>8</xdr:col>
      <xdr:colOff>297180</xdr:colOff>
      <xdr:row>3750</xdr:row>
      <xdr:rowOff>137160</xdr:rowOff>
    </xdr:to>
    <xdr:pic>
      <xdr:nvPicPr>
        <xdr:cNvPr id="115" name="Picture 114">
          <a:extLst>
            <a:ext uri="{FF2B5EF4-FFF2-40B4-BE49-F238E27FC236}">
              <a16:creationId xmlns:a16="http://schemas.microsoft.com/office/drawing/2014/main" id="{056E1DA5-AAF7-4FF7-A603-92AB057668FD}"/>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0" y="711374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3767</xdr:row>
      <xdr:rowOff>0</xdr:rowOff>
    </xdr:from>
    <xdr:to>
      <xdr:col>8</xdr:col>
      <xdr:colOff>297180</xdr:colOff>
      <xdr:row>3783</xdr:row>
      <xdr:rowOff>137160</xdr:rowOff>
    </xdr:to>
    <xdr:pic>
      <xdr:nvPicPr>
        <xdr:cNvPr id="116" name="Picture 115">
          <a:extLst>
            <a:ext uri="{FF2B5EF4-FFF2-40B4-BE49-F238E27FC236}">
              <a16:creationId xmlns:a16="http://schemas.microsoft.com/office/drawing/2014/main" id="{DC615D27-639C-4D96-8382-2B28190B39A4}"/>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0" y="717661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3800</xdr:row>
      <xdr:rowOff>0</xdr:rowOff>
    </xdr:from>
    <xdr:to>
      <xdr:col>8</xdr:col>
      <xdr:colOff>297180</xdr:colOff>
      <xdr:row>3816</xdr:row>
      <xdr:rowOff>137160</xdr:rowOff>
    </xdr:to>
    <xdr:pic>
      <xdr:nvPicPr>
        <xdr:cNvPr id="117" name="Picture 116">
          <a:extLst>
            <a:ext uri="{FF2B5EF4-FFF2-40B4-BE49-F238E27FC236}">
              <a16:creationId xmlns:a16="http://schemas.microsoft.com/office/drawing/2014/main" id="{9557AF33-3A1E-4B91-80A4-264C6BD18A5B}"/>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0" y="723947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3833</xdr:row>
      <xdr:rowOff>0</xdr:rowOff>
    </xdr:from>
    <xdr:to>
      <xdr:col>8</xdr:col>
      <xdr:colOff>297180</xdr:colOff>
      <xdr:row>3849</xdr:row>
      <xdr:rowOff>137160</xdr:rowOff>
    </xdr:to>
    <xdr:pic>
      <xdr:nvPicPr>
        <xdr:cNvPr id="118" name="Picture 117">
          <a:extLst>
            <a:ext uri="{FF2B5EF4-FFF2-40B4-BE49-F238E27FC236}">
              <a16:creationId xmlns:a16="http://schemas.microsoft.com/office/drawing/2014/main" id="{41228477-D6BA-4588-9A77-BCA3D184747B}"/>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0" y="730234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3866</xdr:row>
      <xdr:rowOff>0</xdr:rowOff>
    </xdr:from>
    <xdr:to>
      <xdr:col>8</xdr:col>
      <xdr:colOff>297180</xdr:colOff>
      <xdr:row>3882</xdr:row>
      <xdr:rowOff>137160</xdr:rowOff>
    </xdr:to>
    <xdr:pic>
      <xdr:nvPicPr>
        <xdr:cNvPr id="119" name="Picture 118">
          <a:extLst>
            <a:ext uri="{FF2B5EF4-FFF2-40B4-BE49-F238E27FC236}">
              <a16:creationId xmlns:a16="http://schemas.microsoft.com/office/drawing/2014/main" id="{B101E9FE-94AB-4A8D-A3E6-34212E8C21A5}"/>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0" y="736520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3899</xdr:row>
      <xdr:rowOff>0</xdr:rowOff>
    </xdr:from>
    <xdr:to>
      <xdr:col>8</xdr:col>
      <xdr:colOff>297180</xdr:colOff>
      <xdr:row>3915</xdr:row>
      <xdr:rowOff>137160</xdr:rowOff>
    </xdr:to>
    <xdr:pic>
      <xdr:nvPicPr>
        <xdr:cNvPr id="120" name="Picture 119">
          <a:extLst>
            <a:ext uri="{FF2B5EF4-FFF2-40B4-BE49-F238E27FC236}">
              <a16:creationId xmlns:a16="http://schemas.microsoft.com/office/drawing/2014/main" id="{1E3D93AA-15F3-4B80-B884-446D18ED8CE4}"/>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0" y="742807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3932</xdr:row>
      <xdr:rowOff>0</xdr:rowOff>
    </xdr:from>
    <xdr:to>
      <xdr:col>8</xdr:col>
      <xdr:colOff>297180</xdr:colOff>
      <xdr:row>3948</xdr:row>
      <xdr:rowOff>137160</xdr:rowOff>
    </xdr:to>
    <xdr:pic>
      <xdr:nvPicPr>
        <xdr:cNvPr id="121" name="Picture 120">
          <a:extLst>
            <a:ext uri="{FF2B5EF4-FFF2-40B4-BE49-F238E27FC236}">
              <a16:creationId xmlns:a16="http://schemas.microsoft.com/office/drawing/2014/main" id="{2C783235-B4E7-4BFB-BEA9-65AB1B6A6AD6}"/>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0" y="749093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3965</xdr:row>
      <xdr:rowOff>0</xdr:rowOff>
    </xdr:from>
    <xdr:to>
      <xdr:col>8</xdr:col>
      <xdr:colOff>297180</xdr:colOff>
      <xdr:row>3981</xdr:row>
      <xdr:rowOff>137160</xdr:rowOff>
    </xdr:to>
    <xdr:pic>
      <xdr:nvPicPr>
        <xdr:cNvPr id="122" name="Picture 121">
          <a:extLst>
            <a:ext uri="{FF2B5EF4-FFF2-40B4-BE49-F238E27FC236}">
              <a16:creationId xmlns:a16="http://schemas.microsoft.com/office/drawing/2014/main" id="{227AE7BE-3C46-42D0-BCA6-7FFC115B4907}"/>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755380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3998</xdr:row>
      <xdr:rowOff>0</xdr:rowOff>
    </xdr:from>
    <xdr:to>
      <xdr:col>8</xdr:col>
      <xdr:colOff>297180</xdr:colOff>
      <xdr:row>4014</xdr:row>
      <xdr:rowOff>137160</xdr:rowOff>
    </xdr:to>
    <xdr:pic>
      <xdr:nvPicPr>
        <xdr:cNvPr id="123" name="Picture 122">
          <a:extLst>
            <a:ext uri="{FF2B5EF4-FFF2-40B4-BE49-F238E27FC236}">
              <a16:creationId xmlns:a16="http://schemas.microsoft.com/office/drawing/2014/main" id="{D24F9AA8-3E5D-4A57-A543-1E17E44C4FF3}"/>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0" y="761666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4031</xdr:row>
      <xdr:rowOff>0</xdr:rowOff>
    </xdr:from>
    <xdr:to>
      <xdr:col>8</xdr:col>
      <xdr:colOff>297180</xdr:colOff>
      <xdr:row>4047</xdr:row>
      <xdr:rowOff>137160</xdr:rowOff>
    </xdr:to>
    <xdr:pic>
      <xdr:nvPicPr>
        <xdr:cNvPr id="124" name="Picture 123">
          <a:extLst>
            <a:ext uri="{FF2B5EF4-FFF2-40B4-BE49-F238E27FC236}">
              <a16:creationId xmlns:a16="http://schemas.microsoft.com/office/drawing/2014/main" id="{155B6FF1-404F-4027-96DF-2348BD020B46}"/>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0" y="767953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4064</xdr:row>
      <xdr:rowOff>0</xdr:rowOff>
    </xdr:from>
    <xdr:to>
      <xdr:col>8</xdr:col>
      <xdr:colOff>297180</xdr:colOff>
      <xdr:row>4080</xdr:row>
      <xdr:rowOff>137160</xdr:rowOff>
    </xdr:to>
    <xdr:pic>
      <xdr:nvPicPr>
        <xdr:cNvPr id="125" name="Picture 124">
          <a:extLst>
            <a:ext uri="{FF2B5EF4-FFF2-40B4-BE49-F238E27FC236}">
              <a16:creationId xmlns:a16="http://schemas.microsoft.com/office/drawing/2014/main" id="{5AA1ED4F-DAA9-4B7E-963D-9BD615E1F908}"/>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0" y="774239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4097</xdr:row>
      <xdr:rowOff>0</xdr:rowOff>
    </xdr:from>
    <xdr:to>
      <xdr:col>8</xdr:col>
      <xdr:colOff>297180</xdr:colOff>
      <xdr:row>4113</xdr:row>
      <xdr:rowOff>137160</xdr:rowOff>
    </xdr:to>
    <xdr:pic>
      <xdr:nvPicPr>
        <xdr:cNvPr id="126" name="Picture 125">
          <a:extLst>
            <a:ext uri="{FF2B5EF4-FFF2-40B4-BE49-F238E27FC236}">
              <a16:creationId xmlns:a16="http://schemas.microsoft.com/office/drawing/2014/main" id="{5CF744BF-8893-480B-9638-BEB2D7FFCEE4}"/>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0" y="780526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4130</xdr:row>
      <xdr:rowOff>0</xdr:rowOff>
    </xdr:from>
    <xdr:to>
      <xdr:col>8</xdr:col>
      <xdr:colOff>297180</xdr:colOff>
      <xdr:row>4146</xdr:row>
      <xdr:rowOff>137160</xdr:rowOff>
    </xdr:to>
    <xdr:pic>
      <xdr:nvPicPr>
        <xdr:cNvPr id="127" name="Picture 126">
          <a:extLst>
            <a:ext uri="{FF2B5EF4-FFF2-40B4-BE49-F238E27FC236}">
              <a16:creationId xmlns:a16="http://schemas.microsoft.com/office/drawing/2014/main" id="{4BFD159F-4FA4-4D35-A749-5C4E1E2B2212}"/>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0" y="786812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4163</xdr:row>
      <xdr:rowOff>0</xdr:rowOff>
    </xdr:from>
    <xdr:to>
      <xdr:col>8</xdr:col>
      <xdr:colOff>297180</xdr:colOff>
      <xdr:row>4179</xdr:row>
      <xdr:rowOff>137160</xdr:rowOff>
    </xdr:to>
    <xdr:pic>
      <xdr:nvPicPr>
        <xdr:cNvPr id="128" name="Picture 127">
          <a:extLst>
            <a:ext uri="{FF2B5EF4-FFF2-40B4-BE49-F238E27FC236}">
              <a16:creationId xmlns:a16="http://schemas.microsoft.com/office/drawing/2014/main" id="{7D5F2F37-39B9-49EA-8F61-080CD2D349AF}"/>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0" y="793099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4196</xdr:row>
      <xdr:rowOff>0</xdr:rowOff>
    </xdr:from>
    <xdr:to>
      <xdr:col>8</xdr:col>
      <xdr:colOff>297180</xdr:colOff>
      <xdr:row>4212</xdr:row>
      <xdr:rowOff>137160</xdr:rowOff>
    </xdr:to>
    <xdr:pic>
      <xdr:nvPicPr>
        <xdr:cNvPr id="129" name="Picture 128">
          <a:extLst>
            <a:ext uri="{FF2B5EF4-FFF2-40B4-BE49-F238E27FC236}">
              <a16:creationId xmlns:a16="http://schemas.microsoft.com/office/drawing/2014/main" id="{E9869E03-C26F-4A21-A6D3-9C354031011C}"/>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0" y="799385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4229</xdr:row>
      <xdr:rowOff>0</xdr:rowOff>
    </xdr:from>
    <xdr:to>
      <xdr:col>8</xdr:col>
      <xdr:colOff>297180</xdr:colOff>
      <xdr:row>4245</xdr:row>
      <xdr:rowOff>137160</xdr:rowOff>
    </xdr:to>
    <xdr:pic>
      <xdr:nvPicPr>
        <xdr:cNvPr id="130" name="Picture 129">
          <a:extLst>
            <a:ext uri="{FF2B5EF4-FFF2-40B4-BE49-F238E27FC236}">
              <a16:creationId xmlns:a16="http://schemas.microsoft.com/office/drawing/2014/main" id="{E087F82B-E266-4CFD-A098-11B29CBCB795}"/>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0" y="805672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4262</xdr:row>
      <xdr:rowOff>0</xdr:rowOff>
    </xdr:from>
    <xdr:to>
      <xdr:col>8</xdr:col>
      <xdr:colOff>297180</xdr:colOff>
      <xdr:row>4278</xdr:row>
      <xdr:rowOff>137160</xdr:rowOff>
    </xdr:to>
    <xdr:pic>
      <xdr:nvPicPr>
        <xdr:cNvPr id="131" name="Picture 130">
          <a:extLst>
            <a:ext uri="{FF2B5EF4-FFF2-40B4-BE49-F238E27FC236}">
              <a16:creationId xmlns:a16="http://schemas.microsoft.com/office/drawing/2014/main" id="{B38BEF73-D8BD-4256-859E-9066F86C3B6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0" y="811958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4295</xdr:row>
      <xdr:rowOff>0</xdr:rowOff>
    </xdr:from>
    <xdr:to>
      <xdr:col>8</xdr:col>
      <xdr:colOff>297180</xdr:colOff>
      <xdr:row>4311</xdr:row>
      <xdr:rowOff>137160</xdr:rowOff>
    </xdr:to>
    <xdr:pic>
      <xdr:nvPicPr>
        <xdr:cNvPr id="132" name="Picture 131">
          <a:extLst>
            <a:ext uri="{FF2B5EF4-FFF2-40B4-BE49-F238E27FC236}">
              <a16:creationId xmlns:a16="http://schemas.microsoft.com/office/drawing/2014/main" id="{C37E44C8-DF90-4290-AB02-3807FE3D0207}"/>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0" y="8182451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4328</xdr:row>
      <xdr:rowOff>0</xdr:rowOff>
    </xdr:from>
    <xdr:to>
      <xdr:col>8</xdr:col>
      <xdr:colOff>297180</xdr:colOff>
      <xdr:row>4344</xdr:row>
      <xdr:rowOff>137160</xdr:rowOff>
    </xdr:to>
    <xdr:pic>
      <xdr:nvPicPr>
        <xdr:cNvPr id="133" name="Picture 132">
          <a:extLst>
            <a:ext uri="{FF2B5EF4-FFF2-40B4-BE49-F238E27FC236}">
              <a16:creationId xmlns:a16="http://schemas.microsoft.com/office/drawing/2014/main" id="{8AE7595F-07E1-4EBF-8137-48D5D0E41E6D}"/>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0" y="824531625"/>
          <a:ext cx="6364605" cy="318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252413</xdr:colOff>
      <xdr:row>22</xdr:row>
      <xdr:rowOff>142875</xdr:rowOff>
    </xdr:from>
    <xdr:to>
      <xdr:col>9</xdr:col>
      <xdr:colOff>407988</xdr:colOff>
      <xdr:row>46</xdr:row>
      <xdr:rowOff>44450</xdr:rowOff>
    </xdr:to>
    <xdr:graphicFrame macro="">
      <xdr:nvGraphicFramePr>
        <xdr:cNvPr id="13" name="Chart 12">
          <a:extLst>
            <a:ext uri="{FF2B5EF4-FFF2-40B4-BE49-F238E27FC236}">
              <a16:creationId xmlns:a16="http://schemas.microsoft.com/office/drawing/2014/main" id="{DE24EA0A-8F28-4889-8874-5B93D15AC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12700</xdr:colOff>
      <xdr:row>6</xdr:row>
      <xdr:rowOff>0</xdr:rowOff>
    </xdr:from>
    <xdr:to>
      <xdr:col>2</xdr:col>
      <xdr:colOff>38100</xdr:colOff>
      <xdr:row>6</xdr:row>
      <xdr:rowOff>25400</xdr:rowOff>
    </xdr:to>
    <xdr:sp macro="" textlink="">
      <xdr:nvSpPr>
        <xdr:cNvPr id="2" name="TX250450" hidden="1">
          <a:extLst>
            <a:ext uri="{FF2B5EF4-FFF2-40B4-BE49-F238E27FC236}">
              <a16:creationId xmlns:a16="http://schemas.microsoft.com/office/drawing/2014/main" id="{56CCCCAD-CDD0-44FC-A9DE-8E4D151E1BA0}"/>
            </a:ext>
          </a:extLst>
        </xdr:cNvPr>
        <xdr:cNvSpPr txBox="1"/>
      </xdr:nvSpPr>
      <xdr:spPr>
        <a:xfrm>
          <a:off x="927100" y="1143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kern="1200"/>
            <a:t>RunProcPCA
Form22.txt
CheckBoxTrans,CheckBox,False,False,03,False,Trans,False,
TextBoxList,TextBox,,False,04,False,,False,
RefEditT,RefEdit0,'Sheet1'!$C$24:$K$45,True,000000000100_General,True,,False,
RefEdit_W,RefEdit0,,True,000000000601_General,True,Weights:,False,
CheckBox_W,CheckBox,False,True,000000000501_General,True,Weights,False,
CheckBox_ObsLabels,CheckBox,True,True,000000000301_General,True,Observation labels,False,
RefEdit_ObsLabels,RefEdit0,'Sheet157951X765'!$B$24:$B$45,True,000000000401_General,True,Observation labels:,False,
OptionButtonOV,OptionButton,True,True,000000010500_General,True,Observations/variables table,False,
OptionButtonCorr,OptionButton,False,True,000000020500_General,True,Correlation matrix,False,
OptionButtonCov,OptionButton,False,True,000000030500_General,True,Covariance matrix,False,
ComboBoxType,ComboBox,1,True,000000000700_General,True,Select the type of PCA to perform,False,
CheckBox_Desc,CheckBox,False,True,400000000000_Outputs,True,Descriptive statistics,False,
CheckBox_Corr,CheckBox,False,True,400000000100_Outputs,True,Covariance,False,
CheckBoxSig,CheckBox,False,True,400000000200_Outputs,True,Test significance,False,
TextBox_conf,TextBox,95,True,400000010300_Outputs,True,Significance level (%):,False,
CheckBoxBartlett,CheckBox,False,True,400000000400_Outputs,True,Bartlett's sphericity test,False,
CheckBoxKMO,CheckBox,False,True,400000000500_Outputs,True,Kaiser-Meyer-Olkin,False,
CheckBox_RankedMat,CheckBox,False,False,400000000600_Outputs,False,Ranks matrix,False,
CheckBoxLoadings,CheckBox,False,True,400000000101_Outputs,True,Factor loadings,False,
CheckBoxScores,CheckBox,False,True,400000000301_Outputs,True,Factor scores,False,
CheckBoxCorrFactVar,CheckBox,False,True,400000000201_Outputs,True,Variables/Factors correlations,False,
CheckBoxEigen,CheckBox,True,True,400000000001_Outputs,True,Eigenvalues,False,
CheckBoxContrib,CheckBox,False,True,400000000401_Outputs,True,Contributions,False,
CheckBoxCos,CheckBox,False,True,400000000501_Outputs,True,Squared cosines,False,
CheckBoxSuppObs,CheckBox,False,True,200000000000_Supplementary data,True,Supplementary observations,False,
RefEdit_SuppObs,RefEdit0,,True,200000000100_Supplementary data,True,,False,
CheckBox_VarLabelsSuppObs,CheckBox,False,True,200000000200_Supplementary data,True,Var. labels for supp. obs,False,
CheckBox_ObsLabelsSuppObs,CheckBox,False,True,200000000300_Supplementary data,True,Supp. obs labels,False,
RefEdit_ObsSuppLabels,RefEdit0,,True,200000000400_Supplementary data,True,,False,
CheckBoxSuppVar,CheckBox,False,True,200000000001_Supplementary data,True,Supplementary variables,False,
RefEdit_Q,RefEdit0,,True,200000000401_Supplementary data,True,Qualitative:,False,
CheckBox_Q,CheckBox,False,True,200000000301_Supplementary data,True,Qualitative,False,
RefEdit_X,RefEdit0,,True,200000000201_Supplementary data,True,Quantitative:,False,
CheckBox_X,CheckBox,False,True,200000000101_Supplementary data,True,Quantitative,False,
CheckBoxCentroids,CheckBox,False,True,200000000501_Supplementary data,True,Display centroids,False,
OptionButton_MVRemove,OptionButton,False,True,300000000100_Data options,True,Remove the observations,False,
OptionButton_MVRefuse,OptionButton,True,True,300000000000_Data options,True,Do not accept missing data,False,
OptionButton_MeanMode,OptionButton,True,True,300000000400_Data options,True,Mean or mode,False,
OptionButton_NN,OptionButton,False,True,300000010400_Data options,True,Nearest neighbor,False,
OptionButton_MVEstimate,OptionButton,False,True,300000000300_Data options,True,Estimate missing data,False,
OptionButton_MVPair,OptionButton,False,True,300000000200_Data options,True,Pairwise deletion,False,
OptionButton_MVReplace0,OptionButton,False,False,300000000500_Data options,False,Replace missing data by 0,False,
RefEditGroups,RefEdit0,,True,300000000101_Data options,True,,False,
CheckBoxByGroup,CheckBox,False,True,300000000001_Data options,True,By group analysis,False,
OptionButton_ByGroups,OptionButton,True,True,300000000301_Data options,True,One PCA per group,False,
OptionButton_ByGroupsSelected,OptionButton,False,True,300000010301_Data options,True,One PCA per selected group,False,
OptionButton_GroupsMerged,OptionButton,False,True,300000020301_Data options,True,One PCA on merged groups,False,
CheckBoxIndCharts,CheckBox,True,True,510000000000_Charts|Observations,True,Observations charts,False,
CheckBoxLabelsInd,CheckBox,True,True,510000000100_Charts|Observations,True,Labels,False,
CheckBoxColorsLabelObs,CheckBox,False,True,510000000200_Charts|Observations,True,Colored labels,False,
CheckBoxSizeObs,CheckBox,False,True,510000000300_Charts|Observations,True,Resize points with Cos2,False,
CheckBoxColorObsGroup,CheckBox,False,True,510000000400_Charts|Observations,True,Color by group,False,
RefEditColorObsGroup,RefEdit0,,True,510000000500_Charts|Observations,True,Color by group,False,
CheckBoxEllipseGroup,CheckBox,False,True,510000000600_Charts|Observations,True,Confidence ellipses,False,
TextBox_Conf_Ellipse,TextBox,95,True,510000010700_Charts|Observations,True,,False,
RefEditGroupFilter,RefEdit0,,True,510000000501_Charts|Observations,True,Group variable:,False,
TextBoxPoints,TextBox,0.5,True,510000000301_Charts|Observations,True,Sum(Cos2)&gt;,False,
ComboBoxFilter,ComboBox,4,True,510000000101_Charts|Observations,True,Select the filtering option,False,
CheckBoxChartsFilter,CheckBox,False,True,510000000001_Charts|Observations,True,Filter,False,
CheckBoxVectors,CheckBox,True,True,500000000000_Charts|Variables,True,Vectors,False,
CheckBoxCorrCharts,CheckBox,True,True,500000000100_Charts|Variables,True,Correlation charts,False,
CheckBoxColorsVar,CheckBox,False,True,500000000200_Charts|Variables,True,Colored labels,False,
CheckBoxColorVarGroup,CheckBox,False,True,500000000300_Charts|Variables,True,Color by group,False,
RefEditColorVarGroup,RefEdit,,True,500000000400_Charts|Variables,True,Color by group,False,
CheckBoxSizeVar,CheckBox,False,True,500000000500_Charts|Variables,True,Resize points with Cos2,False,
CheckBoxLabelAngle,CheckBox,False,True,500000000600_Charts|Variables,True,Orientate labels,False,
RefEditGroupFilterVar,RefEdit,,True,500000000501_Charts|Variables,True,Group variable:,False,
TextBoxPointsVar,TextBox,0.5,True,500000000301_Charts|Variables,True,Sum(Cos2)&gt;,False,
ComboBoxFilterVar,ComboBox,4,True,500000000101_Charts|Variables,True,Select the filtering option,False,
CheckBoxChartsFilterVar,CheckBox,False,True,500000000001_Charts|Variables,True,Filter,False,
CheckBoxBiplotVectorsVar,CheckBox,True,True,520000000000_Charts|Biplots,True,Vectors,False,
CheckBoxBiplotLabelsVar,CheckBox,True,True,520000000100_Charts|Biplots,True,Labels,False,
CheckBoxBiplots,CheckBox,True,True,520000000200_Charts|Biplots,True,Biplots,False,
CheckBoxBiplotSuppVar,CheckBox,True,True,520000000400_Charts|Biplots,True,Supplementary variables,False,
CheckBoxBiplotFilterVar,CheckBox,True,True,520000000500_Charts|Biplots,True,Filter variables,False,
CheckBoxBiplotLabelsObs,CheckBox,True,True,520000000700_Charts|Biplots,True,Labels,False,
CheckBoxBiplotSuppObs,CheckBox,True,True,520000000800_Charts|Biplots,True,Supp. observations,False,
CheckBoxBiplotFilterObs,CheckBox,True,True,520000000900_Charts|Biplots,True,Filter observations,False,
ComboBoxBiplot,ComboBox,1,True,520000000101_Charts|Biplots,True,Select the type of biplot,False,
ComboBoxScale,ComboBox,3,True,520000000301_Charts|Biplots,True,Coefficient:,False,
TextBoxScale,TextBox,1,False,520000000401_Charts|Biplots,False,Coefficient:,False,
OptionButtonEllipseBoot,OptionButton,False,True,530000010000_Charts|Bootstrap charts,True,Confidence ellipses,False,
OptionButtonConvexHullBoot,OptionButton,True,True,530000020000_Charts|Bootstrap charts,True,Convex hulls,False,
CheckBoxBootChart,CheckBox,False,True,530000000100_Charts|Bootstrap charts,True,Bootstrap observations chart,False,
TextBoxNbSampleBoot,TextBox,50,True,530000010200_Charts|Bootstrap charts,True,Number of samples:,False,
CheckBoxColorObsBoot,CheckBox,False,True,530000000300_Charts|Bootstrap charts,True,Color observations,False,
CheckBoxChartsFilterBoot,CheckBox,False,True,530000000400_Charts|Bootstrap charts,True,Filter observations,False,
ScrollBarFact,ScrollBar,251,True,100000000500_Options,False,,,
TextBoxCompMax,TextBox,5,True,100000000400_Options,True,,False,
TextBoxMinPerc,TextBox,80,True,100000000200_Options,True,,False,
CheckBoxMaxFilter,CheckBox,False,True,100000000300_Options,True,Maximum number,False,
CheckBoxMinFilter,CheckBox,False,True,100000000100_Options,True,Minimum %,False,
ComboBoxRotation,ComboBox,0,True,100000000101_Options,True,Select the type of rotation,False,
CheckBoxRotation,CheckBox,False,True,100000000001_Options,True,Rotation,False,
TextBoxGammTau,TextBox,0,False,100000000301_Options,False,,False,
CheckBoxKaiser,CheckBox,False,True,100000000401_Options,True,Kaiser normalization,False,
TextBoxNbFact,TextBox,2,True,100000000501_Options,True,Number of factors:,False,
OptionButton_Std_n1,OptionButton,False,True,100000000102_Options,True,n-1,False,
OptionButton_Std_n,OptionButton,True,True,100000000202_Options,True,n,False,
FileSelect1,CommandButton,,False,000000000400_General,False,,False,
OptionButton_W,OptionButton,False,True,000000000001_General,True,Workbook,False,
OptionButton_R,OptionButton,False,True,000000010001_General,True,Range,False,
OptionButton_S,OptionButton,True,True,000000020001_General,True,Sheet,False,
RefEdit_R,RefEdit,,True,000000000101_General,True,Range:,False,
CheckBoxVarLabels,CheckBox,True,True,000000000201_General,True,Variable labels,False,
FileSelect2,CommandButton,,False,200000000500_Supplementary data,False,,False,
ScrollBarSelect,ScrollBar,0,False,05,False,,,
</a:t>
          </a:r>
        </a:p>
      </xdr:txBody>
    </xdr:sp>
    <xdr:clientData/>
  </xdr:twoCellAnchor>
  <xdr:twoCellAnchor>
    <xdr:from>
      <xdr:col>1</xdr:col>
      <xdr:colOff>0</xdr:colOff>
      <xdr:row>20</xdr:row>
      <xdr:rowOff>0</xdr:rowOff>
    </xdr:from>
    <xdr:to>
      <xdr:col>7</xdr:col>
      <xdr:colOff>0</xdr:colOff>
      <xdr:row>38</xdr:row>
      <xdr:rowOff>0</xdr:rowOff>
    </xdr:to>
    <xdr:graphicFrame macro="">
      <xdr:nvGraphicFramePr>
        <xdr:cNvPr id="3" name="Chart 2">
          <a:extLst>
            <a:ext uri="{FF2B5EF4-FFF2-40B4-BE49-F238E27FC236}">
              <a16:creationId xmlns:a16="http://schemas.microsoft.com/office/drawing/2014/main" id="{A7112000-EA8B-4427-BF6E-0DB1966BD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54</xdr:row>
      <xdr:rowOff>0</xdr:rowOff>
    </xdr:from>
    <xdr:to>
      <xdr:col>5</xdr:col>
      <xdr:colOff>482600</xdr:colOff>
      <xdr:row>72</xdr:row>
      <xdr:rowOff>0</xdr:rowOff>
    </xdr:to>
    <xdr:graphicFrame macro="">
      <xdr:nvGraphicFramePr>
        <xdr:cNvPr id="4" name="Chart 3">
          <a:extLst>
            <a:ext uri="{FF2B5EF4-FFF2-40B4-BE49-F238E27FC236}">
              <a16:creationId xmlns:a16="http://schemas.microsoft.com/office/drawing/2014/main" id="{E9AECA09-B0B4-4FC2-A876-C50112FDC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393700</xdr:colOff>
      <xdr:row>54</xdr:row>
      <xdr:rowOff>0</xdr:rowOff>
    </xdr:from>
    <xdr:to>
      <xdr:col>11</xdr:col>
      <xdr:colOff>266700</xdr:colOff>
      <xdr:row>72</xdr:row>
      <xdr:rowOff>0</xdr:rowOff>
    </xdr:to>
    <xdr:graphicFrame macro="">
      <xdr:nvGraphicFramePr>
        <xdr:cNvPr id="5" name="Chart 4">
          <a:extLst>
            <a:ext uri="{FF2B5EF4-FFF2-40B4-BE49-F238E27FC236}">
              <a16:creationId xmlns:a16="http://schemas.microsoft.com/office/drawing/2014/main" id="{C99BCC9B-6F04-4021-B5BC-2A0DFB372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75</xdr:row>
      <xdr:rowOff>0</xdr:rowOff>
    </xdr:from>
    <xdr:to>
      <xdr:col>11</xdr:col>
      <xdr:colOff>260350</xdr:colOff>
      <xdr:row>94</xdr:row>
      <xdr:rowOff>38100</xdr:rowOff>
    </xdr:to>
    <xdr:graphicFrame macro="">
      <xdr:nvGraphicFramePr>
        <xdr:cNvPr id="6" name="Chart 5">
          <a:extLst>
            <a:ext uri="{FF2B5EF4-FFF2-40B4-BE49-F238E27FC236}">
              <a16:creationId xmlns:a16="http://schemas.microsoft.com/office/drawing/2014/main" id="{C3291EFB-3EFF-417B-A1C1-79C5E3ED4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6350</xdr:colOff>
      <xdr:row>74</xdr:row>
      <xdr:rowOff>180975</xdr:rowOff>
    </xdr:from>
    <xdr:to>
      <xdr:col>22</xdr:col>
      <xdr:colOff>247650</xdr:colOff>
      <xdr:row>94</xdr:row>
      <xdr:rowOff>47625</xdr:rowOff>
    </xdr:to>
    <xdr:graphicFrame macro="">
      <xdr:nvGraphicFramePr>
        <xdr:cNvPr id="7" name="Chart 6">
          <a:extLst>
            <a:ext uri="{FF2B5EF4-FFF2-40B4-BE49-F238E27FC236}">
              <a16:creationId xmlns:a16="http://schemas.microsoft.com/office/drawing/2014/main" id="{45FC3403-2A14-4671-8BDE-2EBD9ECF7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xdr:colOff>
          <xdr:row>7</xdr:row>
          <xdr:rowOff>0</xdr:rowOff>
        </xdr:from>
        <xdr:to>
          <xdr:col>4</xdr:col>
          <xdr:colOff>12700</xdr:colOff>
          <xdr:row>8</xdr:row>
          <xdr:rowOff>19050</xdr:rowOff>
        </xdr:to>
        <xdr:sp macro="" textlink="">
          <xdr:nvSpPr>
            <xdr:cNvPr id="7169" name="DD444860" hidden="1">
              <a:extLst>
                <a:ext uri="{63B3BB69-23CF-44E3-9099-C40C66FF867C}">
                  <a14:compatExt spid="_x0000_s7169"/>
                </a:ext>
                <a:ext uri="{FF2B5EF4-FFF2-40B4-BE49-F238E27FC236}">
                  <a16:creationId xmlns:a16="http://schemas.microsoft.com/office/drawing/2014/main" id="{00000000-0008-0000-0B00-00000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CSP\Citrus\CitrusIdeas\Fiber\ProjectPlan\Manuscript\Sustainable%20Food%20Technology\Supplementary%20Information\20220714%20Water%20Swelling%20Fiber.xlsx" TargetMode="External"/><Relationship Id="rId1" Type="http://schemas.openxmlformats.org/officeDocument/2006/relationships/externalLinkPath" Target="file:///F:\CSP\Citrus\CitrusIdeas\Fiber\ProjectPlan\Manuscript\Sustainable%20Food%20Technology\Supplementary%20Information\20220714%20Water%20Swelling%20Fib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CSP\Citrus\CitrusIdeas\Fiber\ProjectPlan\Manuscript\Sustainable%20Food%20Technology\Supplementary%20Information\SI_Water%20Holding.xlsx" TargetMode="External"/><Relationship Id="rId1" Type="http://schemas.openxmlformats.org/officeDocument/2006/relationships/externalLinkPath" Target="https://usdagcc-my.sharepoint.com/CSP/Citrus/CitrusIdeas/Fiber/ProjectPlan/Manuscript/Sustainable%20Food%20Technology/Supplementary%20Information/SI_Water%20Hold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CSP\Citrus\CitrusIdeas\Fiber\ProjectPlan\Manuscript\Sustainable%20Food%20Technology\Supplementary%20Information\SI_Oil%20Holding.xlsx" TargetMode="External"/><Relationship Id="rId1" Type="http://schemas.openxmlformats.org/officeDocument/2006/relationships/externalLinkPath" Target="https://usdagcc-my.sharepoint.com/CSP/Citrus/CitrusIdeas/Fiber/ProjectPlan/Manuscript/Sustainable%20Food%20Technology/Supplementary%20Information/SI_Oil%20Holding.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CSP\Citrus\CitrusIdeas\Fiber\ProjectPlan\Sugar%20Data\20231109%20Fiber%20Soluble%20Sugar%20RevC_SM.xlsx" TargetMode="External"/><Relationship Id="rId1" Type="http://schemas.openxmlformats.org/officeDocument/2006/relationships/externalLinkPath" Target="https://usdagcc-my.sharepoint.com/CSP/Citrus/CitrusIdeas/Fiber/ProjectPlan/Sugar%20Data/20231109%20Fiber%20Soluble%20Sugar%20RevC_SM.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CSP\Citrus\CitrusIdeas\Fiber\ProjectPlan\Sugar%20Data\20220706%20Fiber%20Hydrolysis%20RevC_SM.xlsx" TargetMode="External"/><Relationship Id="rId1" Type="http://schemas.openxmlformats.org/officeDocument/2006/relationships/externalLinkPath" Target="https://usdagcc-my.sharepoint.com/CSP/Citrus/CitrusIdeas/Fiber/ProjectPlan/Sugar%20Data/20220706%20Fiber%20Hydrolysis%20RevC_S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sdagcc-my.sharepoint.com/CSP/Citrus/CitrusIdeas/Fiber/ProjectPlan/Sugar%20Data/20220706%20Fiber%20Hydrolysis%20RevC.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CSP\Citrus\CitrusIdeas\Fiber\ProjectPlan\Sugar%20Data\20220706%20Fiber%20Hydrolysis%20RevC_Final_Data_Table_Only_Updated.xlsx" TargetMode="External"/><Relationship Id="rId1" Type="http://schemas.openxmlformats.org/officeDocument/2006/relationships/externalLinkPath" Target="https://usdagcc-my.sharepoint.com/CSP/Citrus/CitrusIdeas/Fiber/ProjectPlan/Sugar%20Data/20220706%20Fiber%20Hydrolysis%20RevC_Final_Data_Table_Only_Updated.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usdagcc-my.sharepoint.com/personal/anne_plotto_usda_gov/Documents/A%20Drive%202020/co-authored%20manuscripts/Christna%20fiber%20study/Fiber%20STEX%202020-2021_PCAs.xlsx" TargetMode="External"/><Relationship Id="rId1" Type="http://schemas.openxmlformats.org/officeDocument/2006/relationships/externalLinkPath" Target="https://usdagcc-my.sharepoint.com/personal/anne_plotto_usda_gov/Documents/A%20Drive%202020/co-authored%20manuscripts/Christna%20fiber%20study/Fiber%20STEX%202020-2021_PCAs.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CA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 1"/>
      <sheetName val="Rep 2"/>
      <sheetName val="Rep 3"/>
      <sheetName val="Compare"/>
    </sheetNames>
    <sheetDataSet>
      <sheetData sheetId="0">
        <row r="7">
          <cell r="H7">
            <v>10.956175298804782</v>
          </cell>
        </row>
        <row r="8">
          <cell r="H8">
            <v>13.013013013013014</v>
          </cell>
        </row>
        <row r="9">
          <cell r="H9">
            <v>10.01001001001001</v>
          </cell>
        </row>
        <row r="10">
          <cell r="H10">
            <v>10.945273631840797</v>
          </cell>
        </row>
        <row r="11">
          <cell r="H11">
            <v>11.044176706827312</v>
          </cell>
        </row>
        <row r="12">
          <cell r="H12">
            <v>11.033099297893683</v>
          </cell>
        </row>
        <row r="13">
          <cell r="H13">
            <v>10.040160642570282</v>
          </cell>
        </row>
        <row r="14">
          <cell r="H14">
            <v>23.069207622868603</v>
          </cell>
        </row>
        <row r="15">
          <cell r="H15">
            <v>22.817460317460316</v>
          </cell>
        </row>
        <row r="16">
          <cell r="H16">
            <v>21.632251720747298</v>
          </cell>
        </row>
        <row r="17">
          <cell r="H17">
            <v>20.628683693516699</v>
          </cell>
        </row>
        <row r="18">
          <cell r="H18">
            <v>20.309477756286267</v>
          </cell>
        </row>
        <row r="19">
          <cell r="H19">
            <v>18.943170488534395</v>
          </cell>
        </row>
        <row r="20">
          <cell r="H20">
            <v>13.999999999999998</v>
          </cell>
        </row>
        <row r="21">
          <cell r="H21">
            <v>14.014014014014013</v>
          </cell>
        </row>
        <row r="22">
          <cell r="H22">
            <v>11.764705882352942</v>
          </cell>
        </row>
        <row r="23">
          <cell r="H23">
            <v>12.909632571996028</v>
          </cell>
        </row>
        <row r="24">
          <cell r="H24">
            <v>15.984015984015986</v>
          </cell>
        </row>
        <row r="25">
          <cell r="H25">
            <v>19.607843137254903</v>
          </cell>
        </row>
      </sheetData>
      <sheetData sheetId="1">
        <row r="7">
          <cell r="H7">
            <v>13</v>
          </cell>
        </row>
        <row r="8">
          <cell r="H8">
            <v>12.987012987012989</v>
          </cell>
        </row>
        <row r="9">
          <cell r="H9">
            <v>10.945273631840797</v>
          </cell>
        </row>
        <row r="10">
          <cell r="H10">
            <v>10.945273631840797</v>
          </cell>
        </row>
        <row r="11">
          <cell r="H11">
            <v>11.011011011011012</v>
          </cell>
        </row>
        <row r="12">
          <cell r="H12">
            <v>10.967098703888336</v>
          </cell>
        </row>
        <row r="13">
          <cell r="H13">
            <v>10.967098703888336</v>
          </cell>
        </row>
        <row r="14">
          <cell r="H14">
            <v>21.978021978021982</v>
          </cell>
        </row>
        <row r="15">
          <cell r="H15">
            <v>23.80952380952381</v>
          </cell>
        </row>
        <row r="16">
          <cell r="H16">
            <v>19.940179461615156</v>
          </cell>
        </row>
        <row r="17">
          <cell r="H17">
            <v>18.036072144288578</v>
          </cell>
        </row>
        <row r="18">
          <cell r="H18">
            <v>18.962075848303392</v>
          </cell>
        </row>
        <row r="19">
          <cell r="H19">
            <v>19.821605550049554</v>
          </cell>
        </row>
        <row r="20">
          <cell r="H20">
            <v>13</v>
          </cell>
        </row>
        <row r="21">
          <cell r="H21">
            <v>13.013013013013014</v>
          </cell>
        </row>
        <row r="22">
          <cell r="H22">
            <v>11.033099297893683</v>
          </cell>
        </row>
        <row r="23">
          <cell r="H23">
            <v>12.036108324974924</v>
          </cell>
        </row>
        <row r="24">
          <cell r="H24">
            <v>13.875123885034686</v>
          </cell>
        </row>
        <row r="25">
          <cell r="H25">
            <v>19.019019019019019</v>
          </cell>
        </row>
        <row r="26">
          <cell r="H26">
            <v>10.967098703888336</v>
          </cell>
        </row>
        <row r="27">
          <cell r="H27">
            <v>10.912698412698413</v>
          </cell>
        </row>
        <row r="28">
          <cell r="H28">
            <v>9.9206349206349209</v>
          </cell>
        </row>
        <row r="29">
          <cell r="H29">
            <v>9.990009990009991</v>
          </cell>
        </row>
      </sheetData>
      <sheetData sheetId="2">
        <row r="7">
          <cell r="H7">
            <v>11.916583912611717</v>
          </cell>
        </row>
        <row r="8">
          <cell r="H8">
            <v>11.916583912611717</v>
          </cell>
        </row>
        <row r="9">
          <cell r="H9">
            <v>9.9601593625498008</v>
          </cell>
        </row>
        <row r="10">
          <cell r="H10">
            <v>11.916583912611717</v>
          </cell>
        </row>
        <row r="11">
          <cell r="H11">
            <v>10.945273631840797</v>
          </cell>
        </row>
        <row r="12">
          <cell r="H12">
            <v>10.92353525322741</v>
          </cell>
        </row>
        <row r="13">
          <cell r="H13">
            <v>9.9009900990099009</v>
          </cell>
        </row>
        <row r="14">
          <cell r="H14">
            <v>10.020040080160321</v>
          </cell>
        </row>
        <row r="15">
          <cell r="H15">
            <v>11</v>
          </cell>
        </row>
        <row r="16">
          <cell r="H16">
            <v>24.801587301587301</v>
          </cell>
        </row>
        <row r="17">
          <cell r="H17">
            <v>25.050100200400802</v>
          </cell>
        </row>
        <row r="18">
          <cell r="H18">
            <v>20.874751491053679</v>
          </cell>
        </row>
        <row r="19">
          <cell r="H19">
            <v>19.057171514543629</v>
          </cell>
        </row>
        <row r="20">
          <cell r="H20">
            <v>17.946161515453639</v>
          </cell>
        </row>
        <row r="21">
          <cell r="H21">
            <v>16.915422885572138</v>
          </cell>
        </row>
        <row r="22">
          <cell r="H22">
            <v>12.024048096192384</v>
          </cell>
        </row>
        <row r="23">
          <cell r="H23">
            <v>13</v>
          </cell>
        </row>
        <row r="24">
          <cell r="H24">
            <v>11.952191235059761</v>
          </cell>
        </row>
        <row r="25">
          <cell r="H25">
            <v>12.935323383084576</v>
          </cell>
        </row>
        <row r="26">
          <cell r="H26">
            <v>15.015015015015015</v>
          </cell>
        </row>
        <row r="27">
          <cell r="H27">
            <v>17.982017982017982</v>
          </cell>
        </row>
      </sheetData>
      <sheetData sheetId="3">
        <row r="4">
          <cell r="K4" t="str">
            <v>Commercial</v>
          </cell>
        </row>
        <row r="8">
          <cell r="G8">
            <v>0.62565314896812196</v>
          </cell>
        </row>
        <row r="9">
          <cell r="G9">
            <v>0.53997470382726909</v>
          </cell>
        </row>
        <row r="10">
          <cell r="G10">
            <v>1.255065874418493E-2</v>
          </cell>
        </row>
        <row r="11">
          <cell r="G11">
            <v>0.65065633642139087</v>
          </cell>
        </row>
        <row r="12">
          <cell r="G12">
            <v>0.5667987729081625</v>
          </cell>
        </row>
        <row r="13">
          <cell r="G13">
            <v>0.54491409978653138</v>
          </cell>
        </row>
        <row r="14">
          <cell r="G14">
            <v>1.4238648460672896</v>
          </cell>
        </row>
        <row r="15">
          <cell r="G15">
            <v>1.1186227097628512</v>
          </cell>
        </row>
        <row r="16">
          <cell r="G16">
            <v>0.84757890550273451</v>
          </cell>
        </row>
        <row r="17">
          <cell r="G17">
            <v>1.3060072165310435</v>
          </cell>
        </row>
        <row r="18">
          <cell r="G18">
            <v>1.1855264293067387</v>
          </cell>
        </row>
        <row r="19">
          <cell r="G19">
            <v>1.4904868431672127</v>
          </cell>
        </row>
        <row r="20">
          <cell r="G20">
            <v>0.98800034115266033</v>
          </cell>
        </row>
        <row r="21">
          <cell r="G21">
            <v>0.58172111919852232</v>
          </cell>
        </row>
        <row r="22">
          <cell r="G22">
            <v>0.48564886850265199</v>
          </cell>
        </row>
        <row r="23">
          <cell r="G23">
            <v>0.51190694933085235</v>
          </cell>
        </row>
        <row r="24">
          <cell r="G24">
            <v>1.0555993993365735</v>
          </cell>
        </row>
        <row r="25">
          <cell r="G25">
            <v>0.82314361124073709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16">
          <cell r="L16">
            <v>4.9158715796872782E-2</v>
          </cell>
        </row>
        <row r="19">
          <cell r="L19">
            <v>0.15794755974882152</v>
          </cell>
        </row>
        <row r="22">
          <cell r="L22">
            <v>0.17259281738571833</v>
          </cell>
        </row>
        <row r="25">
          <cell r="L25">
            <v>0.11852911252792454</v>
          </cell>
        </row>
        <row r="28">
          <cell r="L28">
            <v>0.14857210520828742</v>
          </cell>
        </row>
        <row r="31">
          <cell r="L31">
            <v>9.8686198924451379E-2</v>
          </cell>
        </row>
        <row r="34">
          <cell r="L34">
            <v>0.11341799032871826</v>
          </cell>
        </row>
        <row r="37">
          <cell r="L37">
            <v>0.38540266599023559</v>
          </cell>
        </row>
        <row r="40">
          <cell r="L40">
            <v>0.6379803052717854</v>
          </cell>
        </row>
        <row r="43">
          <cell r="L43">
            <v>0.61528166583534527</v>
          </cell>
        </row>
        <row r="46">
          <cell r="L46">
            <v>0.595148706793731</v>
          </cell>
        </row>
        <row r="49">
          <cell r="L49">
            <v>0.49361113176438653</v>
          </cell>
        </row>
        <row r="52">
          <cell r="L52">
            <v>0.70432606357473193</v>
          </cell>
        </row>
        <row r="55">
          <cell r="L55">
            <v>0.20172869580946434</v>
          </cell>
        </row>
        <row r="58">
          <cell r="L58">
            <v>0.10991683813946296</v>
          </cell>
        </row>
        <row r="61">
          <cell r="L61">
            <v>0.2199628916703199</v>
          </cell>
        </row>
        <row r="64">
          <cell r="L64">
            <v>0.11090285127991316</v>
          </cell>
        </row>
        <row r="67">
          <cell r="L67">
            <v>4.5076723865366507E-2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21">
          <cell r="I21">
            <v>0.10105393938735839</v>
          </cell>
        </row>
        <row r="25">
          <cell r="I25">
            <v>0.13791588608322541</v>
          </cell>
        </row>
        <row r="29">
          <cell r="I29">
            <v>1.9291932903963662E-2</v>
          </cell>
        </row>
        <row r="33">
          <cell r="I33">
            <v>9.6718890665065185E-2</v>
          </cell>
        </row>
        <row r="37">
          <cell r="I37">
            <v>2.2157074983504072E-2</v>
          </cell>
        </row>
        <row r="41">
          <cell r="I41">
            <v>7.3972181321336414E-2</v>
          </cell>
        </row>
        <row r="45">
          <cell r="I45">
            <v>5.8807873890390314E-2</v>
          </cell>
        </row>
        <row r="49">
          <cell r="I49">
            <v>0.15436857912783841</v>
          </cell>
        </row>
        <row r="53">
          <cell r="I53">
            <v>9.5084806739844333E-2</v>
          </cell>
        </row>
        <row r="57">
          <cell r="I57">
            <v>2.6569924229735108E-2</v>
          </cell>
        </row>
        <row r="61">
          <cell r="I61">
            <v>0.14046716474636489</v>
          </cell>
        </row>
        <row r="65">
          <cell r="I65">
            <v>0.11791271357578091</v>
          </cell>
        </row>
        <row r="69">
          <cell r="I69">
            <v>5.730855181515114E-2</v>
          </cell>
        </row>
        <row r="73">
          <cell r="I73">
            <v>0.12649163110829706</v>
          </cell>
        </row>
        <row r="77">
          <cell r="I77">
            <v>7.9063322988233931E-2</v>
          </cell>
        </row>
        <row r="81">
          <cell r="I81">
            <v>5.764173066240328E-2</v>
          </cell>
        </row>
        <row r="85">
          <cell r="I85">
            <v>6.8222161038619972E-2</v>
          </cell>
        </row>
        <row r="89">
          <cell r="I89">
            <v>8.2493059526590737E-2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y wt"/>
      <sheetName val="WE Set Up"/>
      <sheetName val="CE DryWt"/>
      <sheetName val="Raw-CE"/>
      <sheetName val="130°C"/>
      <sheetName val="150°C"/>
      <sheetName val="170°C"/>
      <sheetName val="Soluble Compare "/>
      <sheetName val="Soluble Compare 1st"/>
      <sheetName val="GalA Compare 1st "/>
      <sheetName val="Soluble DX11"/>
      <sheetName val="Other Data"/>
    </sheetNames>
    <sheetDataSet>
      <sheetData sheetId="0"/>
      <sheetData sheetId="1"/>
      <sheetData sheetId="2"/>
      <sheetData sheetId="3">
        <row r="14">
          <cell r="D14">
            <v>0</v>
          </cell>
        </row>
        <row r="15">
          <cell r="D15">
            <v>0</v>
          </cell>
        </row>
        <row r="16">
          <cell r="D16">
            <v>8.330630630630631E-2</v>
          </cell>
        </row>
        <row r="17">
          <cell r="D17">
            <v>5.3422882882882892</v>
          </cell>
        </row>
        <row r="18">
          <cell r="D18">
            <v>0</v>
          </cell>
        </row>
        <row r="19">
          <cell r="D19">
            <v>5.0482927927927932</v>
          </cell>
        </row>
        <row r="20">
          <cell r="D20">
            <v>8.7177432432432429</v>
          </cell>
        </row>
        <row r="21">
          <cell r="D21">
            <v>0</v>
          </cell>
        </row>
        <row r="22">
          <cell r="D22">
            <v>0</v>
          </cell>
        </row>
        <row r="26">
          <cell r="D26">
            <v>19.191630630630634</v>
          </cell>
        </row>
        <row r="52">
          <cell r="D52">
            <v>0</v>
          </cell>
        </row>
        <row r="53">
          <cell r="D53">
            <v>0</v>
          </cell>
        </row>
        <row r="54">
          <cell r="D54">
            <v>8.934234234234234E-2</v>
          </cell>
        </row>
        <row r="55">
          <cell r="D55">
            <v>5.4013063063063065</v>
          </cell>
        </row>
        <row r="56">
          <cell r="D56">
            <v>0</v>
          </cell>
        </row>
        <row r="57">
          <cell r="D57">
            <v>5.0020585585585584</v>
          </cell>
        </row>
        <row r="58">
          <cell r="D58">
            <v>9.0485180180180169</v>
          </cell>
        </row>
        <row r="59">
          <cell r="D59">
            <v>0</v>
          </cell>
        </row>
        <row r="60">
          <cell r="D60">
            <v>0</v>
          </cell>
        </row>
        <row r="64">
          <cell r="D64">
            <v>19.541225225225226</v>
          </cell>
        </row>
        <row r="90">
          <cell r="D90">
            <v>0</v>
          </cell>
        </row>
        <row r="91">
          <cell r="D91">
            <v>0</v>
          </cell>
        </row>
        <row r="92">
          <cell r="D92">
            <v>8.89009009009009E-2</v>
          </cell>
        </row>
        <row r="93">
          <cell r="D93">
            <v>5.3751081081081082</v>
          </cell>
        </row>
        <row r="94">
          <cell r="D94">
            <v>0</v>
          </cell>
        </row>
        <row r="95">
          <cell r="D95">
            <v>5.0530810810810811</v>
          </cell>
        </row>
        <row r="96">
          <cell r="D96">
            <v>9.5057657657657657</v>
          </cell>
        </row>
        <row r="97">
          <cell r="D97">
            <v>0</v>
          </cell>
        </row>
        <row r="98">
          <cell r="D98">
            <v>0</v>
          </cell>
        </row>
        <row r="102">
          <cell r="D102">
            <v>20.022855855855855</v>
          </cell>
        </row>
        <row r="128">
          <cell r="D128">
            <v>0</v>
          </cell>
        </row>
        <row r="129">
          <cell r="D129">
            <v>0</v>
          </cell>
        </row>
        <row r="130">
          <cell r="D130">
            <v>0.12079898218829517</v>
          </cell>
        </row>
        <row r="131">
          <cell r="D131">
            <v>5.9637302798982192</v>
          </cell>
        </row>
        <row r="132">
          <cell r="D132">
            <v>0</v>
          </cell>
        </row>
        <row r="133">
          <cell r="D133">
            <v>5.7754147582697204</v>
          </cell>
        </row>
        <row r="134">
          <cell r="D134">
            <v>6.1122340966921129</v>
          </cell>
        </row>
        <row r="135">
          <cell r="D135">
            <v>0</v>
          </cell>
        </row>
        <row r="136">
          <cell r="D136">
            <v>0</v>
          </cell>
        </row>
        <row r="140">
          <cell r="D140">
            <v>17.972178117048347</v>
          </cell>
        </row>
        <row r="166">
          <cell r="D166">
            <v>0</v>
          </cell>
        </row>
        <row r="167">
          <cell r="D167">
            <v>0</v>
          </cell>
        </row>
        <row r="168">
          <cell r="D168">
            <v>0.12537913486005089</v>
          </cell>
        </row>
        <row r="169">
          <cell r="D169">
            <v>6.5034402035623415</v>
          </cell>
        </row>
        <row r="170">
          <cell r="D170">
            <v>0</v>
          </cell>
        </row>
        <row r="171">
          <cell r="D171">
            <v>6.4061170483460561</v>
          </cell>
        </row>
        <row r="172">
          <cell r="D172">
            <v>6.4997302798982197</v>
          </cell>
        </row>
        <row r="173">
          <cell r="D173">
            <v>0</v>
          </cell>
        </row>
        <row r="174">
          <cell r="D174">
            <v>0</v>
          </cell>
        </row>
        <row r="178">
          <cell r="D178">
            <v>19.534666666666666</v>
          </cell>
        </row>
        <row r="204">
          <cell r="D204">
            <v>0</v>
          </cell>
        </row>
        <row r="205">
          <cell r="D205">
            <v>0</v>
          </cell>
        </row>
        <row r="206">
          <cell r="D206">
            <v>0.12612722646310434</v>
          </cell>
        </row>
        <row r="207">
          <cell r="D207">
            <v>6.4653536895674311</v>
          </cell>
        </row>
        <row r="208">
          <cell r="D208">
            <v>0</v>
          </cell>
        </row>
        <row r="209">
          <cell r="D209">
            <v>6.3766310432569977</v>
          </cell>
        </row>
        <row r="210">
          <cell r="D210">
            <v>6.2981882951653949</v>
          </cell>
        </row>
        <row r="211">
          <cell r="D211">
            <v>0</v>
          </cell>
        </row>
        <row r="212">
          <cell r="D212">
            <v>0</v>
          </cell>
        </row>
        <row r="216">
          <cell r="D216">
            <v>19.266300254452929</v>
          </cell>
        </row>
        <row r="242">
          <cell r="D242">
            <v>0</v>
          </cell>
        </row>
        <row r="243">
          <cell r="D243">
            <v>0</v>
          </cell>
        </row>
        <row r="244">
          <cell r="D244">
            <v>0.11643874643874642</v>
          </cell>
        </row>
        <row r="245">
          <cell r="D245">
            <v>6.6779088319088311</v>
          </cell>
        </row>
        <row r="246">
          <cell r="D246">
            <v>0</v>
          </cell>
        </row>
        <row r="247">
          <cell r="D247">
            <v>7.3049173789173789</v>
          </cell>
        </row>
        <row r="248">
          <cell r="D248">
            <v>5.5819145299145303</v>
          </cell>
        </row>
        <row r="249">
          <cell r="D249">
            <v>0</v>
          </cell>
        </row>
        <row r="250">
          <cell r="D250">
            <v>0</v>
          </cell>
        </row>
        <row r="254">
          <cell r="D254">
            <v>19.681179487179488</v>
          </cell>
        </row>
        <row r="280">
          <cell r="D280">
            <v>0</v>
          </cell>
        </row>
        <row r="281">
          <cell r="D281">
            <v>0</v>
          </cell>
        </row>
        <row r="282">
          <cell r="D282">
            <v>0.10339601139601139</v>
          </cell>
        </row>
        <row r="283">
          <cell r="D283">
            <v>6.7878632478632479</v>
          </cell>
        </row>
        <row r="284">
          <cell r="D284">
            <v>0</v>
          </cell>
        </row>
        <row r="285">
          <cell r="D285">
            <v>7.2551054131054133</v>
          </cell>
        </row>
        <row r="286">
          <cell r="D286">
            <v>5.6056752136752133</v>
          </cell>
        </row>
        <row r="287">
          <cell r="D287">
            <v>0</v>
          </cell>
        </row>
        <row r="288">
          <cell r="D288">
            <v>0</v>
          </cell>
        </row>
        <row r="292">
          <cell r="D292">
            <v>19.752039886039885</v>
          </cell>
        </row>
        <row r="318">
          <cell r="D318">
            <v>0</v>
          </cell>
        </row>
        <row r="319">
          <cell r="D319">
            <v>0</v>
          </cell>
        </row>
        <row r="320">
          <cell r="D320">
            <v>0.11574358974358974</v>
          </cell>
        </row>
        <row r="321">
          <cell r="D321">
            <v>7.1903874643874639</v>
          </cell>
        </row>
        <row r="322">
          <cell r="D322">
            <v>0</v>
          </cell>
        </row>
        <row r="323">
          <cell r="D323">
            <v>7.5555270655270652</v>
          </cell>
        </row>
        <row r="324">
          <cell r="D324">
            <v>6.2085811965811972</v>
          </cell>
        </row>
        <row r="325">
          <cell r="D325">
            <v>0</v>
          </cell>
        </row>
        <row r="326">
          <cell r="D326">
            <v>0</v>
          </cell>
        </row>
        <row r="330">
          <cell r="D330">
            <v>21.070239316239316</v>
          </cell>
        </row>
        <row r="356">
          <cell r="D356">
            <v>0</v>
          </cell>
        </row>
        <row r="357">
          <cell r="D357">
            <v>0</v>
          </cell>
        </row>
        <row r="358">
          <cell r="D358">
            <v>0.11204484304932737</v>
          </cell>
        </row>
        <row r="359">
          <cell r="D359">
            <v>7.5775605381165914</v>
          </cell>
        </row>
        <row r="360">
          <cell r="D360">
            <v>0</v>
          </cell>
        </row>
        <row r="361">
          <cell r="D361">
            <v>7.4725470852017928</v>
          </cell>
        </row>
        <row r="362">
          <cell r="D362">
            <v>7.7065336322869955</v>
          </cell>
        </row>
        <row r="363">
          <cell r="D363">
            <v>0</v>
          </cell>
        </row>
        <row r="364">
          <cell r="D364">
            <v>0</v>
          </cell>
        </row>
        <row r="368">
          <cell r="D368">
            <v>22.868686098654706</v>
          </cell>
        </row>
        <row r="394">
          <cell r="D394">
            <v>0</v>
          </cell>
        </row>
        <row r="395">
          <cell r="D395">
            <v>0</v>
          </cell>
        </row>
        <row r="396">
          <cell r="D396">
            <v>0.10442600896860986</v>
          </cell>
        </row>
        <row r="397">
          <cell r="D397">
            <v>7.051381165919282</v>
          </cell>
        </row>
        <row r="398">
          <cell r="D398">
            <v>0</v>
          </cell>
        </row>
        <row r="399">
          <cell r="D399">
            <v>6.9590448430493277</v>
          </cell>
        </row>
        <row r="400">
          <cell r="D400">
            <v>7.7945470852017928</v>
          </cell>
        </row>
        <row r="401">
          <cell r="D401">
            <v>0</v>
          </cell>
        </row>
        <row r="402">
          <cell r="D402">
            <v>0</v>
          </cell>
        </row>
        <row r="406">
          <cell r="D406">
            <v>21.909399103139013</v>
          </cell>
        </row>
        <row r="432">
          <cell r="D432">
            <v>0</v>
          </cell>
        </row>
        <row r="433">
          <cell r="D433">
            <v>0</v>
          </cell>
        </row>
        <row r="434">
          <cell r="D434">
            <v>0.10476233183856502</v>
          </cell>
        </row>
        <row r="435">
          <cell r="D435">
            <v>7.1048340807174881</v>
          </cell>
        </row>
        <row r="436">
          <cell r="D436">
            <v>0</v>
          </cell>
        </row>
        <row r="437">
          <cell r="D437">
            <v>7.20504932735426</v>
          </cell>
        </row>
        <row r="438">
          <cell r="D438">
            <v>7.7830044843049322</v>
          </cell>
        </row>
        <row r="439">
          <cell r="D439">
            <v>0</v>
          </cell>
        </row>
        <row r="440">
          <cell r="D440">
            <v>0</v>
          </cell>
        </row>
        <row r="444">
          <cell r="D444">
            <v>22.197650224215245</v>
          </cell>
        </row>
        <row r="470">
          <cell r="D470">
            <v>0</v>
          </cell>
        </row>
        <row r="471">
          <cell r="D471">
            <v>0</v>
          </cell>
        </row>
        <row r="472">
          <cell r="D472">
            <v>0.10695280898876404</v>
          </cell>
        </row>
        <row r="473">
          <cell r="D473">
            <v>5.0421258426966284</v>
          </cell>
        </row>
        <row r="474">
          <cell r="D474">
            <v>0</v>
          </cell>
        </row>
        <row r="475">
          <cell r="D475">
            <v>5.1363056179775279</v>
          </cell>
        </row>
        <row r="476">
          <cell r="D476">
            <v>5.1299685393258434</v>
          </cell>
        </row>
        <row r="477">
          <cell r="D477">
            <v>0</v>
          </cell>
        </row>
        <row r="478">
          <cell r="D478">
            <v>0</v>
          </cell>
        </row>
        <row r="482">
          <cell r="D482">
            <v>15.415352808988764</v>
          </cell>
        </row>
        <row r="508">
          <cell r="D508">
            <v>0</v>
          </cell>
        </row>
        <row r="509">
          <cell r="D509">
            <v>0</v>
          </cell>
        </row>
        <row r="510">
          <cell r="D510">
            <v>0.10290337078651686</v>
          </cell>
        </row>
        <row r="511">
          <cell r="D511">
            <v>5.0249528089887638</v>
          </cell>
        </row>
        <row r="512">
          <cell r="D512">
            <v>0</v>
          </cell>
        </row>
        <row r="513">
          <cell r="D513">
            <v>5.1985033707865158</v>
          </cell>
        </row>
        <row r="514">
          <cell r="D514">
            <v>4.9208314606741581</v>
          </cell>
        </row>
        <row r="515">
          <cell r="D515">
            <v>0</v>
          </cell>
        </row>
        <row r="516">
          <cell r="D516">
            <v>0</v>
          </cell>
        </row>
        <row r="520">
          <cell r="D520">
            <v>15.247191011235955</v>
          </cell>
        </row>
        <row r="546">
          <cell r="D546">
            <v>0</v>
          </cell>
        </row>
        <row r="547">
          <cell r="D547">
            <v>0</v>
          </cell>
        </row>
        <row r="548">
          <cell r="D548">
            <v>0.10659775280898877</v>
          </cell>
        </row>
        <row r="549">
          <cell r="D549">
            <v>5.3465932584269664</v>
          </cell>
        </row>
        <row r="550">
          <cell r="D550">
            <v>0</v>
          </cell>
        </row>
        <row r="551">
          <cell r="D551">
            <v>5.5019865168539326</v>
          </cell>
        </row>
        <row r="552">
          <cell r="D552">
            <v>5.3390022471910115</v>
          </cell>
        </row>
        <row r="553">
          <cell r="D553">
            <v>0</v>
          </cell>
        </row>
        <row r="554">
          <cell r="D554">
            <v>0</v>
          </cell>
        </row>
        <row r="558">
          <cell r="D558">
            <v>16.294179775280899</v>
          </cell>
        </row>
        <row r="584">
          <cell r="D584">
            <v>0</v>
          </cell>
        </row>
        <row r="585">
          <cell r="D585">
            <v>0</v>
          </cell>
        </row>
        <row r="586">
          <cell r="D586">
            <v>0.12108232344337651</v>
          </cell>
        </row>
        <row r="587">
          <cell r="D587">
            <v>6.3985959047221073</v>
          </cell>
        </row>
        <row r="588">
          <cell r="D588">
            <v>0</v>
          </cell>
        </row>
        <row r="589">
          <cell r="D589">
            <v>5.3403552026744672</v>
          </cell>
        </row>
        <row r="590">
          <cell r="D590">
            <v>8.9571792728792321</v>
          </cell>
        </row>
        <row r="591">
          <cell r="D591">
            <v>0</v>
          </cell>
        </row>
        <row r="592">
          <cell r="D592">
            <v>0</v>
          </cell>
        </row>
        <row r="596">
          <cell r="D596">
            <v>20.817212703719186</v>
          </cell>
        </row>
        <row r="622">
          <cell r="D622">
            <v>0</v>
          </cell>
        </row>
        <row r="623">
          <cell r="D623">
            <v>0</v>
          </cell>
        </row>
        <row r="624">
          <cell r="D624">
            <v>0.12040534893439196</v>
          </cell>
        </row>
        <row r="625">
          <cell r="D625">
            <v>6.5116840785624746</v>
          </cell>
        </row>
        <row r="626">
          <cell r="D626">
            <v>0</v>
          </cell>
        </row>
        <row r="627">
          <cell r="D627">
            <v>5.3394818219807769</v>
          </cell>
        </row>
        <row r="628">
          <cell r="D628">
            <v>9.2294985374007528</v>
          </cell>
        </row>
        <row r="629">
          <cell r="D629">
            <v>0</v>
          </cell>
        </row>
        <row r="630">
          <cell r="D630">
            <v>0</v>
          </cell>
        </row>
        <row r="634">
          <cell r="D634">
            <v>21.201069786878399</v>
          </cell>
        </row>
        <row r="660">
          <cell r="D660">
            <v>0</v>
          </cell>
        </row>
        <row r="661">
          <cell r="D661">
            <v>0</v>
          </cell>
        </row>
        <row r="662">
          <cell r="D662">
            <v>0.11816130380275804</v>
          </cell>
        </row>
        <row r="663">
          <cell r="D663">
            <v>6.5026284997910579</v>
          </cell>
        </row>
        <row r="664">
          <cell r="D664">
            <v>0</v>
          </cell>
        </row>
        <row r="665">
          <cell r="D665">
            <v>5.3725365649811954</v>
          </cell>
        </row>
        <row r="666">
          <cell r="D666">
            <v>9.3460300877559561</v>
          </cell>
        </row>
        <row r="667">
          <cell r="D667">
            <v>0</v>
          </cell>
        </row>
        <row r="668">
          <cell r="D668">
            <v>0</v>
          </cell>
        </row>
        <row r="672">
          <cell r="D672">
            <v>21.339356456330968</v>
          </cell>
        </row>
        <row r="698">
          <cell r="D698">
            <v>0</v>
          </cell>
        </row>
        <row r="699">
          <cell r="D699">
            <v>4.7518499831127664E-3</v>
          </cell>
        </row>
        <row r="700">
          <cell r="D700">
            <v>2.2346833676343673E-3</v>
          </cell>
        </row>
        <row r="701">
          <cell r="D701">
            <v>1.4276352979218285E-2</v>
          </cell>
        </row>
        <row r="702">
          <cell r="D702">
            <v>0</v>
          </cell>
        </row>
        <row r="703">
          <cell r="D703">
            <v>6.4248515439874901E-3</v>
          </cell>
        </row>
        <row r="704">
          <cell r="D704">
            <v>1.5780740508434171E-2</v>
          </cell>
        </row>
        <row r="705">
          <cell r="D705">
            <v>0</v>
          </cell>
        </row>
        <row r="706">
          <cell r="D706">
            <v>0</v>
          </cell>
        </row>
        <row r="710">
          <cell r="D710">
            <v>4.3468478382387078E-2</v>
          </cell>
        </row>
        <row r="736">
          <cell r="D736">
            <v>0</v>
          </cell>
        </row>
        <row r="737">
          <cell r="D737">
            <v>4.8788579550116326E-3</v>
          </cell>
        </row>
        <row r="738">
          <cell r="D738">
            <v>2.7153428474930093E-3</v>
          </cell>
        </row>
        <row r="739">
          <cell r="D739">
            <v>1.4685844198961183E-2</v>
          </cell>
        </row>
        <row r="740">
          <cell r="D740">
            <v>0</v>
          </cell>
        </row>
        <row r="741">
          <cell r="D741">
            <v>6.6142686055263179E-3</v>
          </cell>
        </row>
        <row r="742">
          <cell r="D742">
            <v>1.4902633668236834E-2</v>
          </cell>
        </row>
        <row r="743">
          <cell r="D743">
            <v>0</v>
          </cell>
        </row>
        <row r="744">
          <cell r="D744">
            <v>0</v>
          </cell>
        </row>
        <row r="748">
          <cell r="D748">
            <v>4.3796947275228974E-2</v>
          </cell>
        </row>
        <row r="774">
          <cell r="D774">
            <v>0</v>
          </cell>
        </row>
        <row r="775">
          <cell r="D775">
            <v>4.8810477476305793E-3</v>
          </cell>
        </row>
        <row r="776">
          <cell r="D776">
            <v>2.4876044151226277E-3</v>
          </cell>
        </row>
        <row r="777">
          <cell r="D777">
            <v>1.4610296353607544E-2</v>
          </cell>
        </row>
        <row r="778">
          <cell r="D778">
            <v>0</v>
          </cell>
        </row>
        <row r="779">
          <cell r="D779">
            <v>6.8474815194440649E-3</v>
          </cell>
        </row>
        <row r="780">
          <cell r="D780">
            <v>1.3731094617100738E-2</v>
          </cell>
        </row>
        <row r="781">
          <cell r="D781">
            <v>0</v>
          </cell>
        </row>
        <row r="782">
          <cell r="D782">
            <v>0</v>
          </cell>
        </row>
        <row r="786">
          <cell r="D786">
            <v>4.2557524652905555E-2</v>
          </cell>
        </row>
        <row r="812">
          <cell r="D812">
            <v>0</v>
          </cell>
        </row>
        <row r="813">
          <cell r="D813">
            <v>0</v>
          </cell>
        </row>
        <row r="814">
          <cell r="D814">
            <v>2.3002955088987406E-2</v>
          </cell>
        </row>
        <row r="815">
          <cell r="D815">
            <v>1.28775913056062</v>
          </cell>
        </row>
        <row r="816">
          <cell r="D816">
            <v>0</v>
          </cell>
        </row>
        <row r="817">
          <cell r="D817">
            <v>1.5106236645490589</v>
          </cell>
        </row>
        <row r="818">
          <cell r="D818">
            <v>1.3966291681815948</v>
          </cell>
        </row>
        <row r="819">
          <cell r="D819">
            <v>0</v>
          </cell>
        </row>
        <row r="820">
          <cell r="D820">
            <v>0</v>
          </cell>
        </row>
        <row r="824">
          <cell r="D824">
            <v>4.2180149183802609</v>
          </cell>
        </row>
        <row r="850">
          <cell r="D850">
            <v>0</v>
          </cell>
        </row>
        <row r="851">
          <cell r="D851">
            <v>0</v>
          </cell>
        </row>
        <row r="852">
          <cell r="D852">
            <v>2.3646532634088703E-2</v>
          </cell>
        </row>
        <row r="853">
          <cell r="D853">
            <v>1.282071266898368</v>
          </cell>
        </row>
        <row r="854">
          <cell r="D854">
            <v>0</v>
          </cell>
        </row>
        <row r="855">
          <cell r="D855">
            <v>1.4965385416549908</v>
          </cell>
        </row>
        <row r="856">
          <cell r="D856">
            <v>1.3837070975405339</v>
          </cell>
        </row>
        <row r="857">
          <cell r="D857">
            <v>0</v>
          </cell>
        </row>
        <row r="858">
          <cell r="D858">
            <v>0</v>
          </cell>
        </row>
        <row r="862">
          <cell r="D862">
            <v>4.1859634387279812</v>
          </cell>
        </row>
        <row r="888">
          <cell r="D888">
            <v>0</v>
          </cell>
        </row>
        <row r="889">
          <cell r="D889">
            <v>0</v>
          </cell>
        </row>
        <row r="890">
          <cell r="D890">
            <v>2.1969496949157515E-2</v>
          </cell>
        </row>
        <row r="891">
          <cell r="D891">
            <v>1.2178859384540763</v>
          </cell>
        </row>
        <row r="892">
          <cell r="D892">
            <v>0</v>
          </cell>
        </row>
        <row r="893">
          <cell r="D893">
            <v>1.4173796018627278</v>
          </cell>
        </row>
        <row r="894">
          <cell r="D894">
            <v>1.3114814428032615</v>
          </cell>
        </row>
        <row r="895">
          <cell r="D895">
            <v>0</v>
          </cell>
        </row>
        <row r="896">
          <cell r="D896">
            <v>0</v>
          </cell>
        </row>
        <row r="900">
          <cell r="D900">
            <v>3.9687164800692232</v>
          </cell>
        </row>
        <row r="926">
          <cell r="D926">
            <v>0</v>
          </cell>
        </row>
        <row r="927">
          <cell r="D927">
            <v>0</v>
          </cell>
        </row>
        <row r="928">
          <cell r="D928">
            <v>1.3950147899373369E-2</v>
          </cell>
        </row>
        <row r="929">
          <cell r="D929">
            <v>0.92220193336385059</v>
          </cell>
        </row>
        <row r="930">
          <cell r="D930">
            <v>0</v>
          </cell>
        </row>
        <row r="931">
          <cell r="D931">
            <v>0.68980123171994756</v>
          </cell>
        </row>
        <row r="932">
          <cell r="D932">
            <v>0.51519246966900256</v>
          </cell>
        </row>
        <row r="933">
          <cell r="D933">
            <v>0</v>
          </cell>
        </row>
        <row r="934">
          <cell r="D934">
            <v>0</v>
          </cell>
        </row>
        <row r="938">
          <cell r="D938">
            <v>2.141145782652174</v>
          </cell>
        </row>
        <row r="964">
          <cell r="D964">
            <v>0</v>
          </cell>
        </row>
        <row r="965">
          <cell r="D965">
            <v>0</v>
          </cell>
        </row>
        <row r="966">
          <cell r="D966">
            <v>1.5144528219407255E-2</v>
          </cell>
        </row>
        <row r="967">
          <cell r="D967">
            <v>1.0118972174156149</v>
          </cell>
        </row>
        <row r="968">
          <cell r="D968">
            <v>0</v>
          </cell>
        </row>
        <row r="969">
          <cell r="D969">
            <v>0.76984720821757291</v>
          </cell>
        </row>
        <row r="970">
          <cell r="D970">
            <v>0.58662391115881396</v>
          </cell>
        </row>
        <row r="971">
          <cell r="D971">
            <v>0</v>
          </cell>
        </row>
        <row r="972">
          <cell r="D972">
            <v>0</v>
          </cell>
        </row>
        <row r="976">
          <cell r="D976">
            <v>2.3835128650114088</v>
          </cell>
        </row>
        <row r="1002">
          <cell r="D1002">
            <v>0</v>
          </cell>
        </row>
        <row r="1003">
          <cell r="D1003">
            <v>0</v>
          </cell>
        </row>
        <row r="1004">
          <cell r="D1004">
            <v>1.4644281036038802E-2</v>
          </cell>
        </row>
        <row r="1005">
          <cell r="D1005">
            <v>0.99230509539461087</v>
          </cell>
        </row>
        <row r="1006">
          <cell r="D1006">
            <v>0</v>
          </cell>
        </row>
        <row r="1007">
          <cell r="D1007">
            <v>0.75420671758724567</v>
          </cell>
        </row>
        <row r="1008">
          <cell r="D1008">
            <v>0.55921743538476287</v>
          </cell>
        </row>
        <row r="1009">
          <cell r="D1009">
            <v>0</v>
          </cell>
        </row>
        <row r="1010">
          <cell r="D1010">
            <v>0</v>
          </cell>
        </row>
        <row r="1014">
          <cell r="D1014">
            <v>2.3203735294026582</v>
          </cell>
        </row>
        <row r="1040">
          <cell r="D1040">
            <v>0</v>
          </cell>
        </row>
        <row r="1041">
          <cell r="D1041">
            <v>3.4169319256036569E-3</v>
          </cell>
        </row>
        <row r="1042">
          <cell r="D1042">
            <v>6.8025343955155915E-3</v>
          </cell>
        </row>
        <row r="1043">
          <cell r="D1043">
            <v>0.35384093634793029</v>
          </cell>
        </row>
        <row r="1044">
          <cell r="D1044">
            <v>0</v>
          </cell>
        </row>
        <row r="1045">
          <cell r="D1045">
            <v>0.41896173657218266</v>
          </cell>
        </row>
        <row r="1046">
          <cell r="D1046">
            <v>0.38792132037490651</v>
          </cell>
        </row>
        <row r="1047">
          <cell r="D1047">
            <v>0</v>
          </cell>
        </row>
        <row r="1048">
          <cell r="D1048">
            <v>0</v>
          </cell>
        </row>
        <row r="1052">
          <cell r="D1052">
            <v>1.1709434596161388</v>
          </cell>
        </row>
        <row r="1078">
          <cell r="D1078">
            <v>0</v>
          </cell>
        </row>
        <row r="1079">
          <cell r="D1079">
            <v>3.3158691653077787E-3</v>
          </cell>
        </row>
        <row r="1080">
          <cell r="D1080">
            <v>6.6863122211753313E-3</v>
          </cell>
        </row>
        <row r="1081">
          <cell r="D1081">
            <v>0.35014001806589523</v>
          </cell>
        </row>
        <row r="1082">
          <cell r="D1082">
            <v>0</v>
          </cell>
        </row>
        <row r="1083">
          <cell r="D1083">
            <v>0.42310025660629891</v>
          </cell>
        </row>
        <row r="1084">
          <cell r="D1084">
            <v>0.38583336374719368</v>
          </cell>
        </row>
        <row r="1085">
          <cell r="D1085">
            <v>0</v>
          </cell>
        </row>
        <row r="1086">
          <cell r="D1086">
            <v>0</v>
          </cell>
        </row>
        <row r="1090">
          <cell r="D1090">
            <v>1.1690758198058711</v>
          </cell>
        </row>
        <row r="1116">
          <cell r="D1116">
            <v>0</v>
          </cell>
        </row>
        <row r="1117">
          <cell r="D1117">
            <v>3.3957087459415224E-3</v>
          </cell>
        </row>
        <row r="1118">
          <cell r="D1118">
            <v>6.6034407577327111E-3</v>
          </cell>
        </row>
        <row r="1119">
          <cell r="D1119">
            <v>0.34921529380918792</v>
          </cell>
        </row>
        <row r="1120">
          <cell r="D1120">
            <v>0</v>
          </cell>
        </row>
        <row r="1121">
          <cell r="D1121">
            <v>0.42107293763476361</v>
          </cell>
        </row>
        <row r="1122">
          <cell r="D1122">
            <v>0.37901566993763364</v>
          </cell>
        </row>
        <row r="1123">
          <cell r="D1123">
            <v>0</v>
          </cell>
        </row>
        <row r="1124">
          <cell r="D1124">
            <v>0</v>
          </cell>
        </row>
        <row r="1128">
          <cell r="D1128">
            <v>1.1593030508852595</v>
          </cell>
        </row>
      </sheetData>
      <sheetData sheetId="4">
        <row r="14">
          <cell r="D14">
            <v>0</v>
          </cell>
        </row>
        <row r="15">
          <cell r="D15">
            <v>0</v>
          </cell>
        </row>
        <row r="16">
          <cell r="D16">
            <v>3.5684473920863317E-2</v>
          </cell>
        </row>
        <row r="17">
          <cell r="D17">
            <v>2.1533523920863313</v>
          </cell>
        </row>
        <row r="18">
          <cell r="D18">
            <v>0</v>
          </cell>
        </row>
        <row r="19">
          <cell r="D19">
            <v>2.177247212230216</v>
          </cell>
        </row>
        <row r="20">
          <cell r="D20">
            <v>2.7755116681654677</v>
          </cell>
        </row>
        <row r="21">
          <cell r="D21">
            <v>0</v>
          </cell>
        </row>
        <row r="22">
          <cell r="D22">
            <v>0</v>
          </cell>
        </row>
        <row r="26">
          <cell r="D26">
            <v>7.1417957464028783</v>
          </cell>
        </row>
        <row r="52">
          <cell r="D52">
            <v>0</v>
          </cell>
        </row>
        <row r="53">
          <cell r="D53">
            <v>0</v>
          </cell>
        </row>
        <row r="54">
          <cell r="D54">
            <v>3.8681843525179858E-2</v>
          </cell>
        </row>
        <row r="55">
          <cell r="D55">
            <v>2.2982568075539569</v>
          </cell>
        </row>
        <row r="56">
          <cell r="D56">
            <v>0</v>
          </cell>
        </row>
        <row r="57">
          <cell r="D57">
            <v>2.3405880800359711</v>
          </cell>
        </row>
        <row r="58">
          <cell r="D58">
            <v>3.0220952742805762</v>
          </cell>
        </row>
        <row r="59">
          <cell r="D59">
            <v>0</v>
          </cell>
        </row>
        <row r="60">
          <cell r="D60">
            <v>0</v>
          </cell>
        </row>
        <row r="64">
          <cell r="D64">
            <v>7.6996220053956845</v>
          </cell>
        </row>
        <row r="90">
          <cell r="D90">
            <v>0</v>
          </cell>
        </row>
        <row r="91">
          <cell r="D91">
            <v>0</v>
          </cell>
        </row>
        <row r="92">
          <cell r="D92">
            <v>3.6178776978417267E-2</v>
          </cell>
        </row>
        <row r="93">
          <cell r="D93">
            <v>2.0585303417266188</v>
          </cell>
        </row>
        <row r="94">
          <cell r="D94">
            <v>0</v>
          </cell>
        </row>
        <row r="95">
          <cell r="D95">
            <v>2.0864426888489209</v>
          </cell>
        </row>
        <row r="96">
          <cell r="D96">
            <v>2.7943688039568348</v>
          </cell>
        </row>
        <row r="97">
          <cell r="D97">
            <v>0</v>
          </cell>
        </row>
        <row r="98">
          <cell r="D98">
            <v>0</v>
          </cell>
        </row>
        <row r="102">
          <cell r="D102">
            <v>6.9755206115107917</v>
          </cell>
        </row>
        <row r="128">
          <cell r="D128">
            <v>0</v>
          </cell>
        </row>
        <row r="129">
          <cell r="D129">
            <v>0</v>
          </cell>
        </row>
        <row r="130">
          <cell r="D130">
            <v>4.3091340724771582E-2</v>
          </cell>
        </row>
        <row r="131">
          <cell r="D131">
            <v>1.8524024381480337</v>
          </cell>
        </row>
        <row r="132">
          <cell r="D132">
            <v>0</v>
          </cell>
        </row>
        <row r="133">
          <cell r="D133">
            <v>1.553568168052561</v>
          </cell>
        </row>
        <row r="134">
          <cell r="D134">
            <v>1.431933607945796</v>
          </cell>
        </row>
        <row r="135">
          <cell r="D135">
            <v>0</v>
          </cell>
        </row>
        <row r="136">
          <cell r="D136">
            <v>0</v>
          </cell>
        </row>
        <row r="140">
          <cell r="D140">
            <v>4.8809955548711619</v>
          </cell>
        </row>
        <row r="166">
          <cell r="D166">
            <v>0</v>
          </cell>
        </row>
        <row r="167">
          <cell r="D167">
            <v>0</v>
          </cell>
        </row>
        <row r="168">
          <cell r="D168">
            <v>3.8161500359306023E-2</v>
          </cell>
        </row>
        <row r="169">
          <cell r="D169">
            <v>1.8628231418745504</v>
          </cell>
        </row>
        <row r="170">
          <cell r="D170">
            <v>0</v>
          </cell>
        </row>
        <row r="171">
          <cell r="D171">
            <v>1.5022405322862127</v>
          </cell>
        </row>
        <row r="172">
          <cell r="D172">
            <v>1.3726919669438455</v>
          </cell>
        </row>
        <row r="173">
          <cell r="D173">
            <v>0</v>
          </cell>
        </row>
        <row r="174">
          <cell r="D174">
            <v>0</v>
          </cell>
        </row>
        <row r="178">
          <cell r="D178">
            <v>4.775917141463915</v>
          </cell>
        </row>
        <row r="204">
          <cell r="D204">
            <v>0</v>
          </cell>
        </row>
        <row r="205">
          <cell r="D205">
            <v>0</v>
          </cell>
        </row>
        <row r="206">
          <cell r="D206">
            <v>4.0417529001129243E-2</v>
          </cell>
        </row>
        <row r="207">
          <cell r="D207">
            <v>1.8592421440303868</v>
          </cell>
        </row>
        <row r="208">
          <cell r="D208">
            <v>0</v>
          </cell>
        </row>
        <row r="209">
          <cell r="D209">
            <v>1.533562326763166</v>
          </cell>
        </row>
        <row r="210">
          <cell r="D210">
            <v>1.4023903757314442</v>
          </cell>
        </row>
        <row r="211">
          <cell r="D211">
            <v>0</v>
          </cell>
        </row>
        <row r="212">
          <cell r="D212">
            <v>0</v>
          </cell>
        </row>
        <row r="216">
          <cell r="D216">
            <v>4.8356123755261269</v>
          </cell>
        </row>
        <row r="242">
          <cell r="D242">
            <v>0</v>
          </cell>
        </row>
        <row r="243">
          <cell r="D243">
            <v>0</v>
          </cell>
        </row>
        <row r="244">
          <cell r="D244">
            <v>3.7029843049327354E-2</v>
          </cell>
        </row>
        <row r="245">
          <cell r="D245">
            <v>2.5484287892376685</v>
          </cell>
        </row>
        <row r="246">
          <cell r="D246">
            <v>0</v>
          </cell>
        </row>
        <row r="247">
          <cell r="D247">
            <v>2.5377644618834081</v>
          </cell>
        </row>
        <row r="248">
          <cell r="D248">
            <v>2.6187219730941704</v>
          </cell>
        </row>
        <row r="249">
          <cell r="D249">
            <v>0</v>
          </cell>
        </row>
        <row r="250">
          <cell r="D250">
            <v>0</v>
          </cell>
        </row>
        <row r="254">
          <cell r="D254">
            <v>7.7419450672645747</v>
          </cell>
        </row>
        <row r="280">
          <cell r="D280">
            <v>0</v>
          </cell>
        </row>
        <row r="281">
          <cell r="D281">
            <v>0</v>
          </cell>
        </row>
        <row r="282">
          <cell r="D282">
            <v>3.9615134529147986E-2</v>
          </cell>
        </row>
        <row r="283">
          <cell r="D283">
            <v>2.5147642825112109</v>
          </cell>
        </row>
        <row r="284">
          <cell r="D284">
            <v>0</v>
          </cell>
        </row>
        <row r="285">
          <cell r="D285">
            <v>2.4947059865470851</v>
          </cell>
        </row>
        <row r="286">
          <cell r="D286">
            <v>2.5418541255605382</v>
          </cell>
        </row>
        <row r="287">
          <cell r="D287">
            <v>0</v>
          </cell>
        </row>
        <row r="288">
          <cell r="D288">
            <v>0</v>
          </cell>
        </row>
        <row r="292">
          <cell r="D292">
            <v>7.5909395291479829</v>
          </cell>
        </row>
        <row r="318">
          <cell r="D318">
            <v>0</v>
          </cell>
        </row>
        <row r="319">
          <cell r="D319">
            <v>0</v>
          </cell>
        </row>
        <row r="320">
          <cell r="D320">
            <v>3.7018699551569507E-2</v>
          </cell>
        </row>
        <row r="321">
          <cell r="D321">
            <v>2.4254714349775783</v>
          </cell>
        </row>
        <row r="322">
          <cell r="D322">
            <v>0</v>
          </cell>
        </row>
        <row r="323">
          <cell r="D323">
            <v>2.4670143946188343</v>
          </cell>
        </row>
        <row r="324">
          <cell r="D324">
            <v>2.4646408295964126</v>
          </cell>
        </row>
        <row r="325">
          <cell r="D325">
            <v>0</v>
          </cell>
        </row>
        <row r="326">
          <cell r="D326">
            <v>0</v>
          </cell>
        </row>
        <row r="330">
          <cell r="D330">
            <v>7.3941453587443942</v>
          </cell>
        </row>
        <row r="356">
          <cell r="D356">
            <v>0</v>
          </cell>
        </row>
        <row r="357">
          <cell r="D357">
            <v>0</v>
          </cell>
        </row>
        <row r="358">
          <cell r="D358">
            <v>3.4456071846934798E-2</v>
          </cell>
        </row>
        <row r="359">
          <cell r="D359">
            <v>1.7890578680203046</v>
          </cell>
        </row>
        <row r="360">
          <cell r="D360">
            <v>0</v>
          </cell>
        </row>
        <row r="361">
          <cell r="D361">
            <v>1.4893321358844203</v>
          </cell>
        </row>
        <row r="362">
          <cell r="D362">
            <v>1.7800980866848892</v>
          </cell>
        </row>
        <row r="363">
          <cell r="D363">
            <v>0</v>
          </cell>
        </row>
        <row r="364">
          <cell r="D364">
            <v>0</v>
          </cell>
        </row>
        <row r="368">
          <cell r="D368">
            <v>5.0929441624365488</v>
          </cell>
        </row>
        <row r="394">
          <cell r="D394">
            <v>0</v>
          </cell>
        </row>
        <row r="395">
          <cell r="D395">
            <v>0</v>
          </cell>
        </row>
        <row r="396">
          <cell r="D396">
            <v>3.1389301054275676E-2</v>
          </cell>
        </row>
        <row r="397">
          <cell r="D397">
            <v>1.8234778602108555</v>
          </cell>
        </row>
        <row r="398">
          <cell r="D398">
            <v>0</v>
          </cell>
        </row>
        <row r="399">
          <cell r="D399">
            <v>1.5531329949238581</v>
          </cell>
        </row>
        <row r="400">
          <cell r="D400">
            <v>1.8069894572432645</v>
          </cell>
        </row>
        <row r="401">
          <cell r="D401">
            <v>0</v>
          </cell>
        </row>
        <row r="402">
          <cell r="D402">
            <v>0</v>
          </cell>
        </row>
        <row r="406">
          <cell r="D406">
            <v>5.2149896134322535</v>
          </cell>
        </row>
        <row r="432">
          <cell r="D432">
            <v>0</v>
          </cell>
        </row>
        <row r="433">
          <cell r="D433">
            <v>0</v>
          </cell>
        </row>
        <row r="434">
          <cell r="D434">
            <v>3.5658727059742296E-2</v>
          </cell>
        </row>
        <row r="435">
          <cell r="D435">
            <v>1.7185702459976575</v>
          </cell>
        </row>
        <row r="436">
          <cell r="D436">
            <v>0</v>
          </cell>
        </row>
        <row r="437">
          <cell r="D437">
            <v>1.4627775087856307</v>
          </cell>
        </row>
        <row r="438">
          <cell r="D438">
            <v>1.7455337758688012</v>
          </cell>
        </row>
        <row r="439">
          <cell r="D439">
            <v>0</v>
          </cell>
        </row>
        <row r="440">
          <cell r="D440">
            <v>0</v>
          </cell>
        </row>
        <row r="444">
          <cell r="D444">
            <v>4.962540257711832</v>
          </cell>
        </row>
      </sheetData>
      <sheetData sheetId="5">
        <row r="14">
          <cell r="D14">
            <v>0</v>
          </cell>
        </row>
        <row r="15">
          <cell r="D15">
            <v>0</v>
          </cell>
        </row>
        <row r="16">
          <cell r="D16">
            <v>4.2923593925026704E-2</v>
          </cell>
        </row>
        <row r="17">
          <cell r="D17">
            <v>2.0824717221976186</v>
          </cell>
        </row>
        <row r="18">
          <cell r="D18">
            <v>0</v>
          </cell>
        </row>
        <row r="19">
          <cell r="D19">
            <v>1.667697605960351</v>
          </cell>
        </row>
        <row r="20">
          <cell r="D20">
            <v>2.0486932555292157</v>
          </cell>
        </row>
        <row r="21">
          <cell r="D21">
            <v>0</v>
          </cell>
        </row>
        <row r="22">
          <cell r="D22">
            <v>0</v>
          </cell>
        </row>
        <row r="26">
          <cell r="D26">
            <v>5.841786177612212</v>
          </cell>
        </row>
        <row r="52">
          <cell r="D52">
            <v>0</v>
          </cell>
        </row>
        <row r="53">
          <cell r="D53">
            <v>0</v>
          </cell>
        </row>
        <row r="54">
          <cell r="D54">
            <v>4.3693385781644833E-2</v>
          </cell>
        </row>
        <row r="55">
          <cell r="D55">
            <v>2.0374542944225906</v>
          </cell>
        </row>
        <row r="56">
          <cell r="D56">
            <v>0</v>
          </cell>
        </row>
        <row r="57">
          <cell r="D57">
            <v>1.5892404199338319</v>
          </cell>
        </row>
        <row r="58">
          <cell r="D58">
            <v>1.9800380858103004</v>
          </cell>
        </row>
        <row r="59">
          <cell r="D59">
            <v>0</v>
          </cell>
        </row>
        <row r="60">
          <cell r="D60">
            <v>0</v>
          </cell>
        </row>
        <row r="64">
          <cell r="D64">
            <v>5.6504261859483682</v>
          </cell>
        </row>
        <row r="90">
          <cell r="D90">
            <v>0</v>
          </cell>
        </row>
        <row r="91">
          <cell r="D91">
            <v>0</v>
          </cell>
        </row>
        <row r="92">
          <cell r="D92">
            <v>4.174324641154558E-2</v>
          </cell>
        </row>
        <row r="93">
          <cell r="D93">
            <v>2.0354117800296976</v>
          </cell>
        </row>
        <row r="94">
          <cell r="D94">
            <v>0</v>
          </cell>
        </row>
        <row r="95">
          <cell r="D95">
            <v>1.6190159689478207</v>
          </cell>
        </row>
        <row r="96">
          <cell r="D96">
            <v>2.014216844244145</v>
          </cell>
        </row>
        <row r="97">
          <cell r="D97">
            <v>0</v>
          </cell>
        </row>
        <row r="98">
          <cell r="D98">
            <v>0</v>
          </cell>
        </row>
        <row r="102">
          <cell r="D102">
            <v>5.7103878396332091</v>
          </cell>
        </row>
        <row r="128">
          <cell r="D128">
            <v>0</v>
          </cell>
        </row>
        <row r="129">
          <cell r="D129">
            <v>0</v>
          </cell>
        </row>
        <row r="130">
          <cell r="D130">
            <v>4.6786329035264869E-2</v>
          </cell>
        </row>
        <row r="131">
          <cell r="D131">
            <v>1.7794900937289631</v>
          </cell>
        </row>
        <row r="132">
          <cell r="D132">
            <v>0</v>
          </cell>
        </row>
        <row r="133">
          <cell r="D133">
            <v>1.4068902076536687</v>
          </cell>
        </row>
        <row r="134">
          <cell r="D134">
            <v>0.94949601781368131</v>
          </cell>
        </row>
        <row r="135">
          <cell r="D135">
            <v>0</v>
          </cell>
        </row>
        <row r="136">
          <cell r="D136">
            <v>0</v>
          </cell>
        </row>
        <row r="140">
          <cell r="D140">
            <v>4.1826626482315774</v>
          </cell>
        </row>
        <row r="166">
          <cell r="D166">
            <v>0</v>
          </cell>
        </row>
        <row r="167">
          <cell r="D167">
            <v>0</v>
          </cell>
        </row>
        <row r="168">
          <cell r="D168">
            <v>4.1971083838226918E-2</v>
          </cell>
        </row>
        <row r="169">
          <cell r="D169">
            <v>1.7675331365542952</v>
          </cell>
        </row>
        <row r="170">
          <cell r="D170">
            <v>0</v>
          </cell>
        </row>
        <row r="171">
          <cell r="D171">
            <v>1.3796894826782662</v>
          </cell>
        </row>
        <row r="172">
          <cell r="D172">
            <v>0.94200263062503231</v>
          </cell>
        </row>
        <row r="173">
          <cell r="D173">
            <v>0</v>
          </cell>
        </row>
        <row r="174">
          <cell r="D174">
            <v>0</v>
          </cell>
        </row>
        <row r="178">
          <cell r="D178">
            <v>4.1311963336958213</v>
          </cell>
        </row>
        <row r="204">
          <cell r="D204">
            <v>0</v>
          </cell>
        </row>
        <row r="205">
          <cell r="D205">
            <v>0</v>
          </cell>
        </row>
        <row r="206">
          <cell r="D206">
            <v>3.9806928693490756E-2</v>
          </cell>
        </row>
        <row r="207">
          <cell r="D207">
            <v>1.6443656568794989</v>
          </cell>
        </row>
        <row r="208">
          <cell r="D208">
            <v>0</v>
          </cell>
        </row>
        <row r="209">
          <cell r="D209">
            <v>1.3028619750401327</v>
          </cell>
        </row>
        <row r="210">
          <cell r="D210">
            <v>0.88637031743565853</v>
          </cell>
        </row>
        <row r="211">
          <cell r="D211">
            <v>0</v>
          </cell>
        </row>
        <row r="212">
          <cell r="D212">
            <v>0</v>
          </cell>
        </row>
        <row r="216">
          <cell r="D216">
            <v>3.8734048780487811</v>
          </cell>
        </row>
        <row r="242">
          <cell r="D242">
            <v>0</v>
          </cell>
        </row>
        <row r="243">
          <cell r="D243">
            <v>0</v>
          </cell>
        </row>
        <row r="244">
          <cell r="D244">
            <v>4.8535954072200058E-2</v>
          </cell>
        </row>
        <row r="245">
          <cell r="D245">
            <v>1.91722769290649</v>
          </cell>
        </row>
        <row r="246">
          <cell r="D246">
            <v>0</v>
          </cell>
        </row>
        <row r="247">
          <cell r="D247">
            <v>1.4900077843728714</v>
          </cell>
        </row>
        <row r="248">
          <cell r="D248">
            <v>1.9414765009243944</v>
          </cell>
        </row>
        <row r="249">
          <cell r="D249">
            <v>0</v>
          </cell>
        </row>
        <row r="250">
          <cell r="D250">
            <v>0</v>
          </cell>
        </row>
        <row r="254">
          <cell r="D254">
            <v>5.3972479322759561</v>
          </cell>
        </row>
        <row r="280">
          <cell r="D280">
            <v>0</v>
          </cell>
        </row>
        <row r="281">
          <cell r="D281">
            <v>0</v>
          </cell>
        </row>
        <row r="282">
          <cell r="D282">
            <v>5.0663715091952902E-2</v>
          </cell>
        </row>
        <row r="283">
          <cell r="D283">
            <v>1.9695782815996887</v>
          </cell>
        </row>
        <row r="284">
          <cell r="D284">
            <v>0</v>
          </cell>
        </row>
        <row r="285">
          <cell r="D285">
            <v>1.5475915150335702</v>
          </cell>
        </row>
        <row r="286">
          <cell r="D286">
            <v>1.8896434757224869</v>
          </cell>
        </row>
        <row r="287">
          <cell r="D287">
            <v>0</v>
          </cell>
        </row>
        <row r="288">
          <cell r="D288">
            <v>0</v>
          </cell>
        </row>
        <row r="292">
          <cell r="D292">
            <v>5.4574769874476985</v>
          </cell>
        </row>
        <row r="318">
          <cell r="D318">
            <v>0</v>
          </cell>
        </row>
        <row r="319">
          <cell r="D319">
            <v>0</v>
          </cell>
        </row>
        <row r="320">
          <cell r="D320">
            <v>4.9781940254938213E-2</v>
          </cell>
        </row>
        <row r="321">
          <cell r="D321">
            <v>1.9753289870584803</v>
          </cell>
        </row>
        <row r="322">
          <cell r="D322">
            <v>0</v>
          </cell>
        </row>
        <row r="323">
          <cell r="D323">
            <v>1.5916227498297169</v>
          </cell>
        </row>
        <row r="324">
          <cell r="D324">
            <v>1.8555034543154616</v>
          </cell>
        </row>
        <row r="325">
          <cell r="D325">
            <v>0</v>
          </cell>
        </row>
        <row r="326">
          <cell r="D326">
            <v>0</v>
          </cell>
        </row>
        <row r="330">
          <cell r="D330">
            <v>5.4722371314585967</v>
          </cell>
        </row>
        <row r="356">
          <cell r="D356">
            <v>0</v>
          </cell>
        </row>
        <row r="357">
          <cell r="D357">
            <v>3.2807536723668346E-2</v>
          </cell>
        </row>
        <row r="358">
          <cell r="D358">
            <v>5.0113283028977093E-2</v>
          </cell>
        </row>
        <row r="359">
          <cell r="D359">
            <v>1.7975350270125465</v>
          </cell>
        </row>
        <row r="360">
          <cell r="D360">
            <v>0</v>
          </cell>
        </row>
        <row r="361">
          <cell r="D361">
            <v>1.3594030629102112</v>
          </cell>
        </row>
        <row r="362">
          <cell r="D362">
            <v>0.49391700674197442</v>
          </cell>
        </row>
        <row r="363">
          <cell r="D363">
            <v>0</v>
          </cell>
        </row>
        <row r="364">
          <cell r="D364">
            <v>0</v>
          </cell>
        </row>
        <row r="368">
          <cell r="D368">
            <v>3.7337759164173776</v>
          </cell>
        </row>
        <row r="394">
          <cell r="D394">
            <v>0</v>
          </cell>
        </row>
        <row r="395">
          <cell r="D395">
            <v>3.6828218064919413E-2</v>
          </cell>
        </row>
        <row r="396">
          <cell r="D396">
            <v>5.1917238915926249E-2</v>
          </cell>
        </row>
        <row r="397">
          <cell r="D397">
            <v>1.8722768942269052</v>
          </cell>
        </row>
        <row r="398">
          <cell r="D398">
            <v>0</v>
          </cell>
        </row>
        <row r="399">
          <cell r="D399">
            <v>1.4546458186364246</v>
          </cell>
        </row>
        <row r="400">
          <cell r="D400">
            <v>0.51252221279635668</v>
          </cell>
        </row>
        <row r="401">
          <cell r="D401">
            <v>0</v>
          </cell>
        </row>
        <row r="402">
          <cell r="D402">
            <v>0</v>
          </cell>
        </row>
        <row r="406">
          <cell r="D406">
            <v>3.928190382640532</v>
          </cell>
        </row>
        <row r="432">
          <cell r="D432">
            <v>0</v>
          </cell>
        </row>
        <row r="433">
          <cell r="D433">
            <v>3.7913649149439656E-2</v>
          </cell>
        </row>
        <row r="434">
          <cell r="D434">
            <v>5.7665437335357422E-2</v>
          </cell>
        </row>
        <row r="435">
          <cell r="D435">
            <v>1.9590349421797562</v>
          </cell>
        </row>
        <row r="436">
          <cell r="D436">
            <v>0</v>
          </cell>
        </row>
        <row r="437">
          <cell r="D437">
            <v>1.5351358842702147</v>
          </cell>
        </row>
        <row r="438">
          <cell r="D438">
            <v>0.53239630307630481</v>
          </cell>
        </row>
        <row r="439">
          <cell r="D439">
            <v>0</v>
          </cell>
        </row>
        <row r="440">
          <cell r="D440">
            <v>0</v>
          </cell>
        </row>
        <row r="444">
          <cell r="D444">
            <v>4.1221462160110729</v>
          </cell>
        </row>
      </sheetData>
      <sheetData sheetId="6">
        <row r="14">
          <cell r="D14">
            <v>0</v>
          </cell>
        </row>
        <row r="15">
          <cell r="D15">
            <v>0</v>
          </cell>
        </row>
        <row r="16">
          <cell r="D16">
            <v>4.3340398687862727E-2</v>
          </cell>
        </row>
        <row r="17">
          <cell r="D17">
            <v>2.2305812515770884</v>
          </cell>
        </row>
        <row r="18">
          <cell r="D18">
            <v>0</v>
          </cell>
        </row>
        <row r="19">
          <cell r="D19">
            <v>1.8297515770880644</v>
          </cell>
        </row>
        <row r="20">
          <cell r="D20">
            <v>2.1172957986373957</v>
          </cell>
        </row>
        <row r="21">
          <cell r="D21">
            <v>0</v>
          </cell>
        </row>
        <row r="22">
          <cell r="D22">
            <v>0</v>
          </cell>
        </row>
        <row r="26">
          <cell r="D26">
            <v>6.2209690259904109</v>
          </cell>
        </row>
        <row r="52">
          <cell r="D52">
            <v>0</v>
          </cell>
        </row>
        <row r="53">
          <cell r="D53">
            <v>0</v>
          </cell>
        </row>
        <row r="54">
          <cell r="D54">
            <v>4.0510850365884428E-2</v>
          </cell>
        </row>
        <row r="55">
          <cell r="D55">
            <v>2.0851873265203129</v>
          </cell>
        </row>
        <row r="56">
          <cell r="D56">
            <v>0</v>
          </cell>
        </row>
        <row r="57">
          <cell r="D57">
            <v>1.7048546240222051</v>
          </cell>
        </row>
        <row r="58">
          <cell r="D58">
            <v>1.9413979624022204</v>
          </cell>
        </row>
        <row r="59">
          <cell r="D59">
            <v>0</v>
          </cell>
        </row>
        <row r="60">
          <cell r="D60">
            <v>0</v>
          </cell>
        </row>
        <row r="64">
          <cell r="D64">
            <v>5.7719507633106231</v>
          </cell>
        </row>
        <row r="90">
          <cell r="D90">
            <v>0</v>
          </cell>
        </row>
        <row r="91">
          <cell r="D91">
            <v>0</v>
          </cell>
        </row>
        <row r="92">
          <cell r="D92">
            <v>4.1321757506939186E-2</v>
          </cell>
        </row>
        <row r="93">
          <cell r="D93">
            <v>2.2673136197325259</v>
          </cell>
        </row>
        <row r="94">
          <cell r="D94">
            <v>0</v>
          </cell>
        </row>
        <row r="95">
          <cell r="D95">
            <v>1.8878953444360334</v>
          </cell>
        </row>
        <row r="96">
          <cell r="D96">
            <v>2.1907777882916983</v>
          </cell>
        </row>
        <row r="97">
          <cell r="D97">
            <v>0</v>
          </cell>
        </row>
        <row r="98">
          <cell r="D98">
            <v>0</v>
          </cell>
        </row>
        <row r="102">
          <cell r="D102">
            <v>6.3873085099671973</v>
          </cell>
        </row>
        <row r="128">
          <cell r="D128">
            <v>0</v>
          </cell>
        </row>
        <row r="129">
          <cell r="D129">
            <v>2.8076198630136988E-2</v>
          </cell>
        </row>
        <row r="130">
          <cell r="D130">
            <v>4.3504280821917811E-2</v>
          </cell>
        </row>
        <row r="131">
          <cell r="D131">
            <v>1.6236309931506852</v>
          </cell>
        </row>
        <row r="132">
          <cell r="D132">
            <v>0</v>
          </cell>
        </row>
        <row r="133">
          <cell r="D133">
            <v>1.1675856164383562</v>
          </cell>
        </row>
        <row r="134">
          <cell r="D134">
            <v>0.60981678082191781</v>
          </cell>
        </row>
        <row r="135">
          <cell r="D135">
            <v>0</v>
          </cell>
        </row>
        <row r="136">
          <cell r="D136">
            <v>0</v>
          </cell>
        </row>
        <row r="140">
          <cell r="D140">
            <v>3.4726138698630136</v>
          </cell>
        </row>
        <row r="166">
          <cell r="D166">
            <v>0</v>
          </cell>
        </row>
        <row r="167">
          <cell r="D167">
            <v>2.9051369863013699E-2</v>
          </cell>
        </row>
        <row r="168">
          <cell r="D168">
            <v>4.4988869863013696E-2</v>
          </cell>
        </row>
        <row r="169">
          <cell r="D169">
            <v>1.7513638698630138</v>
          </cell>
        </row>
        <row r="170">
          <cell r="D170">
            <v>0</v>
          </cell>
        </row>
        <row r="171">
          <cell r="D171">
            <v>1.3424032534246575</v>
          </cell>
        </row>
        <row r="172">
          <cell r="D172">
            <v>0.66320376712328777</v>
          </cell>
        </row>
        <row r="173">
          <cell r="D173">
            <v>0</v>
          </cell>
        </row>
        <row r="174">
          <cell r="D174">
            <v>0</v>
          </cell>
        </row>
        <row r="178">
          <cell r="D178">
            <v>3.8310111301369867</v>
          </cell>
        </row>
        <row r="204">
          <cell r="D204">
            <v>0</v>
          </cell>
        </row>
        <row r="205">
          <cell r="D205">
            <v>2.9211472602739728E-2</v>
          </cell>
        </row>
        <row r="206">
          <cell r="D206">
            <v>4.415924657534246E-2</v>
          </cell>
        </row>
        <row r="207">
          <cell r="D207">
            <v>1.5257354452054794</v>
          </cell>
        </row>
        <row r="208">
          <cell r="D208">
            <v>0</v>
          </cell>
        </row>
        <row r="209">
          <cell r="D209">
            <v>1.1270505136986302</v>
          </cell>
        </row>
        <row r="210">
          <cell r="D210">
            <v>0.60683304794520554</v>
          </cell>
        </row>
        <row r="211">
          <cell r="D211">
            <v>0</v>
          </cell>
        </row>
        <row r="212">
          <cell r="D212">
            <v>0</v>
          </cell>
        </row>
        <row r="216">
          <cell r="D216">
            <v>3.3329897260273973</v>
          </cell>
        </row>
        <row r="242">
          <cell r="D242">
            <v>0</v>
          </cell>
        </row>
        <row r="243">
          <cell r="D243">
            <v>2.6661960165647799E-2</v>
          </cell>
        </row>
        <row r="244">
          <cell r="D244">
            <v>6.0850640899230916E-2</v>
          </cell>
        </row>
        <row r="245">
          <cell r="D245">
            <v>1.701125695129166</v>
          </cell>
        </row>
        <row r="246">
          <cell r="D246">
            <v>0</v>
          </cell>
        </row>
        <row r="247">
          <cell r="D247">
            <v>0.73359471504634188</v>
          </cell>
        </row>
        <row r="248">
          <cell r="D248">
            <v>0</v>
          </cell>
        </row>
        <row r="249">
          <cell r="D249">
            <v>0</v>
          </cell>
        </row>
        <row r="250">
          <cell r="D250">
            <v>0</v>
          </cell>
        </row>
        <row r="254">
          <cell r="D254">
            <v>2.5222330112403868</v>
          </cell>
        </row>
        <row r="280">
          <cell r="D280">
            <v>0</v>
          </cell>
        </row>
        <row r="281">
          <cell r="D281">
            <v>2.6314573062512323E-2</v>
          </cell>
        </row>
        <row r="282">
          <cell r="D282">
            <v>5.7203076316308409E-2</v>
          </cell>
        </row>
        <row r="283">
          <cell r="D283">
            <v>1.7791719976336027</v>
          </cell>
        </row>
        <row r="284">
          <cell r="D284">
            <v>0</v>
          </cell>
        </row>
        <row r="285">
          <cell r="D285">
            <v>0.70363257740090712</v>
          </cell>
        </row>
        <row r="286">
          <cell r="D286">
            <v>0</v>
          </cell>
        </row>
        <row r="287">
          <cell r="D287">
            <v>0</v>
          </cell>
        </row>
        <row r="288">
          <cell r="D288">
            <v>0</v>
          </cell>
        </row>
        <row r="292">
          <cell r="D292">
            <v>2.5663222244133306</v>
          </cell>
        </row>
        <row r="318">
          <cell r="D318">
            <v>0</v>
          </cell>
        </row>
        <row r="319">
          <cell r="D319">
            <v>2.3014395582725299E-2</v>
          </cell>
        </row>
        <row r="320">
          <cell r="D320">
            <v>6.252967856438571E-2</v>
          </cell>
        </row>
        <row r="321">
          <cell r="D321">
            <v>1.7246901202918556</v>
          </cell>
        </row>
        <row r="322">
          <cell r="D322">
            <v>0</v>
          </cell>
        </row>
        <row r="323">
          <cell r="D323">
            <v>0.73174198382961941</v>
          </cell>
        </row>
        <row r="324">
          <cell r="D324">
            <v>0</v>
          </cell>
        </row>
        <row r="325">
          <cell r="D325">
            <v>0</v>
          </cell>
        </row>
        <row r="326">
          <cell r="D326">
            <v>0</v>
          </cell>
        </row>
        <row r="330">
          <cell r="D330">
            <v>2.5419761782685861</v>
          </cell>
        </row>
        <row r="356">
          <cell r="D356">
            <v>0</v>
          </cell>
        </row>
        <row r="357">
          <cell r="D357">
            <v>5.326540358744395E-2</v>
          </cell>
        </row>
        <row r="358">
          <cell r="D358">
            <v>0.1057691928251121</v>
          </cell>
        </row>
        <row r="359">
          <cell r="D359">
            <v>0.89851452914798213</v>
          </cell>
        </row>
        <row r="360">
          <cell r="D360">
            <v>0</v>
          </cell>
        </row>
        <row r="361">
          <cell r="D361">
            <v>0</v>
          </cell>
        </row>
        <row r="362">
          <cell r="D362">
            <v>0</v>
          </cell>
        </row>
        <row r="363">
          <cell r="D363">
            <v>0</v>
          </cell>
        </row>
        <row r="364">
          <cell r="D364">
            <v>0</v>
          </cell>
        </row>
        <row r="368">
          <cell r="D368">
            <v>1.0575491255605383</v>
          </cell>
        </row>
        <row r="394">
          <cell r="D394">
            <v>0</v>
          </cell>
        </row>
        <row r="395">
          <cell r="D395">
            <v>4.6696479820627808E-2</v>
          </cell>
        </row>
        <row r="396">
          <cell r="D396">
            <v>9.2488542600896867E-2</v>
          </cell>
        </row>
        <row r="397">
          <cell r="D397">
            <v>0.95768244394618851</v>
          </cell>
        </row>
        <row r="398">
          <cell r="D398">
            <v>0</v>
          </cell>
        </row>
        <row r="399">
          <cell r="D399">
            <v>0</v>
          </cell>
        </row>
        <row r="400">
          <cell r="D400">
            <v>0</v>
          </cell>
        </row>
        <row r="401">
          <cell r="D401">
            <v>0</v>
          </cell>
        </row>
        <row r="402">
          <cell r="D402">
            <v>0</v>
          </cell>
        </row>
        <row r="406">
          <cell r="D406">
            <v>1.0968674663677132</v>
          </cell>
        </row>
        <row r="432">
          <cell r="D432">
            <v>0</v>
          </cell>
        </row>
        <row r="433">
          <cell r="D433">
            <v>5.535984304932736E-2</v>
          </cell>
        </row>
        <row r="434">
          <cell r="D434">
            <v>9.420217488789237E-2</v>
          </cell>
        </row>
        <row r="435">
          <cell r="D435">
            <v>0.96201412556053811</v>
          </cell>
        </row>
        <row r="436">
          <cell r="D436">
            <v>0</v>
          </cell>
        </row>
        <row r="437">
          <cell r="D437">
            <v>0</v>
          </cell>
        </row>
        <row r="438">
          <cell r="D438">
            <v>0</v>
          </cell>
        </row>
        <row r="439">
          <cell r="D439">
            <v>0</v>
          </cell>
        </row>
        <row r="440">
          <cell r="D440">
            <v>0</v>
          </cell>
        </row>
        <row r="444">
          <cell r="D444">
            <v>1.1115761434977578</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y wt"/>
      <sheetName val="Raw"/>
      <sheetName val="130°C"/>
      <sheetName val="150°C"/>
      <sheetName val="170°C"/>
      <sheetName val="Hyd set up"/>
      <sheetName val="Composition Compare "/>
      <sheetName val="Composition DX11"/>
      <sheetName val="Total Comp Sug Graph"/>
      <sheetName val="Sheet2"/>
    </sheetNames>
    <sheetDataSet>
      <sheetData sheetId="0"/>
      <sheetData sheetId="1">
        <row r="14">
          <cell r="E14">
            <v>1.7782747747747747</v>
          </cell>
        </row>
        <row r="15">
          <cell r="E15">
            <v>5.2911621621621627</v>
          </cell>
        </row>
        <row r="16">
          <cell r="E16">
            <v>3.1929887387387383</v>
          </cell>
        </row>
        <row r="17">
          <cell r="E17">
            <v>18.356036036036034</v>
          </cell>
        </row>
        <row r="18">
          <cell r="E18">
            <v>1.5698513513513515</v>
          </cell>
        </row>
        <row r="19">
          <cell r="E19">
            <v>12.732322072072073</v>
          </cell>
        </row>
        <row r="20">
          <cell r="E20">
            <v>0</v>
          </cell>
        </row>
        <row r="21">
          <cell r="E21">
            <v>0</v>
          </cell>
        </row>
        <row r="22">
          <cell r="E22">
            <v>17.486036036036037</v>
          </cell>
        </row>
        <row r="26">
          <cell r="E26">
            <v>42.920635135135136</v>
          </cell>
        </row>
        <row r="52">
          <cell r="E52">
            <v>1.6426936936936938</v>
          </cell>
        </row>
        <row r="53">
          <cell r="E53">
            <v>5.0920405405405402</v>
          </cell>
        </row>
        <row r="54">
          <cell r="E54">
            <v>3.0035427927927927</v>
          </cell>
        </row>
        <row r="55">
          <cell r="E55">
            <v>16.756513513513514</v>
          </cell>
        </row>
        <row r="56">
          <cell r="E56">
            <v>1.4454504504504506</v>
          </cell>
        </row>
        <row r="57">
          <cell r="E57">
            <v>11.701042792792792</v>
          </cell>
        </row>
        <row r="58">
          <cell r="E58">
            <v>0</v>
          </cell>
        </row>
        <row r="59">
          <cell r="E59">
            <v>0</v>
          </cell>
        </row>
        <row r="60">
          <cell r="E60">
            <v>16.941936936936937</v>
          </cell>
        </row>
        <row r="64">
          <cell r="E64">
            <v>39.641283783783784</v>
          </cell>
        </row>
        <row r="90">
          <cell r="E90">
            <v>1.5835945945945946</v>
          </cell>
        </row>
        <row r="91">
          <cell r="E91">
            <v>4.953905405405405</v>
          </cell>
        </row>
        <row r="92">
          <cell r="E92">
            <v>2.9073085585585585</v>
          </cell>
        </row>
        <row r="93">
          <cell r="E93">
            <v>15.471400900900894</v>
          </cell>
        </row>
        <row r="94">
          <cell r="E94">
            <v>1.4229279279279279</v>
          </cell>
        </row>
        <row r="95">
          <cell r="E95">
            <v>11.524997747747747</v>
          </cell>
        </row>
        <row r="96">
          <cell r="E96">
            <v>0</v>
          </cell>
        </row>
        <row r="97">
          <cell r="E97">
            <v>0</v>
          </cell>
        </row>
        <row r="98">
          <cell r="E98">
            <v>16.179545045045046</v>
          </cell>
        </row>
        <row r="102">
          <cell r="E102">
            <v>37.864135135135129</v>
          </cell>
        </row>
        <row r="128">
          <cell r="E128">
            <v>1.4672824427480917</v>
          </cell>
        </row>
        <row r="129">
          <cell r="E129">
            <v>5.88627989821883</v>
          </cell>
        </row>
        <row r="130">
          <cell r="E130">
            <v>2.8356844783715012</v>
          </cell>
        </row>
        <row r="131">
          <cell r="E131">
            <v>17.512908396946571</v>
          </cell>
        </row>
        <row r="132">
          <cell r="E132">
            <v>1.5218982188295167</v>
          </cell>
        </row>
        <row r="133">
          <cell r="E133">
            <v>9.1054554707379154</v>
          </cell>
        </row>
        <row r="134">
          <cell r="E134">
            <v>0</v>
          </cell>
        </row>
        <row r="135">
          <cell r="E135">
            <v>0</v>
          </cell>
        </row>
        <row r="136">
          <cell r="E136">
            <v>16.966402035623414</v>
          </cell>
        </row>
        <row r="140">
          <cell r="E140">
            <v>38.329508905852421</v>
          </cell>
        </row>
        <row r="166">
          <cell r="E166">
            <v>1.5381679389312981</v>
          </cell>
        </row>
        <row r="167">
          <cell r="E167">
            <v>5.7259185750636137</v>
          </cell>
        </row>
        <row r="168">
          <cell r="E168">
            <v>2.7661526717557252</v>
          </cell>
        </row>
        <row r="169">
          <cell r="E169">
            <v>16.819951653944017</v>
          </cell>
        </row>
        <row r="170">
          <cell r="E170">
            <v>1.5228447837150128</v>
          </cell>
        </row>
        <row r="171">
          <cell r="E171">
            <v>8.4030941475826975</v>
          </cell>
        </row>
        <row r="172">
          <cell r="E172">
            <v>0</v>
          </cell>
        </row>
        <row r="173">
          <cell r="E173">
            <v>0</v>
          </cell>
        </row>
        <row r="174">
          <cell r="E174">
            <v>16.659811704834606</v>
          </cell>
        </row>
        <row r="178">
          <cell r="E178">
            <v>36.776129770992362</v>
          </cell>
        </row>
        <row r="204">
          <cell r="E204">
            <v>1.427119592875318</v>
          </cell>
        </row>
        <row r="205">
          <cell r="E205">
            <v>5.3896692111959288</v>
          </cell>
        </row>
        <row r="206">
          <cell r="E206">
            <v>2.6219389312977097</v>
          </cell>
        </row>
        <row r="207">
          <cell r="E207">
            <v>14.757575063613235</v>
          </cell>
        </row>
        <row r="208">
          <cell r="E208">
            <v>1.3609923664122137</v>
          </cell>
        </row>
        <row r="209">
          <cell r="E209">
            <v>7.7948396946564902</v>
          </cell>
        </row>
        <row r="210">
          <cell r="E210">
            <v>0</v>
          </cell>
        </row>
        <row r="211">
          <cell r="E211">
            <v>0</v>
          </cell>
        </row>
        <row r="212">
          <cell r="E212">
            <v>15.535674300254454</v>
          </cell>
        </row>
        <row r="216">
          <cell r="E216">
            <v>33.352134860050896</v>
          </cell>
        </row>
        <row r="242">
          <cell r="E242">
            <v>1.6258461538461537</v>
          </cell>
        </row>
        <row r="243">
          <cell r="E243">
            <v>4.5217891737891733</v>
          </cell>
        </row>
        <row r="244">
          <cell r="E244">
            <v>2.3169829059829059</v>
          </cell>
        </row>
        <row r="245">
          <cell r="E245">
            <v>16.062917378917376</v>
          </cell>
        </row>
        <row r="246">
          <cell r="E246">
            <v>1.3146609686609687</v>
          </cell>
        </row>
        <row r="247">
          <cell r="E247">
            <v>11.112076923076922</v>
          </cell>
        </row>
        <row r="248">
          <cell r="E248">
            <v>0</v>
          </cell>
        </row>
        <row r="249">
          <cell r="E249">
            <v>0</v>
          </cell>
        </row>
        <row r="250">
          <cell r="E250">
            <v>15.182296296296293</v>
          </cell>
        </row>
        <row r="254">
          <cell r="E254">
            <v>36.954273504273502</v>
          </cell>
        </row>
        <row r="280">
          <cell r="E280">
            <v>1.5587350427350428</v>
          </cell>
        </row>
        <row r="281">
          <cell r="E281">
            <v>4.3806267806267805</v>
          </cell>
        </row>
        <row r="282">
          <cell r="E282">
            <v>2.3385213675213676</v>
          </cell>
        </row>
        <row r="283">
          <cell r="E283">
            <v>13.221452991452983</v>
          </cell>
        </row>
        <row r="284">
          <cell r="E284">
            <v>1.4117378917378918</v>
          </cell>
        </row>
        <row r="285">
          <cell r="E285">
            <v>9.7675868945868949</v>
          </cell>
        </row>
        <row r="286">
          <cell r="E286">
            <v>0</v>
          </cell>
        </row>
        <row r="287">
          <cell r="E287">
            <v>0</v>
          </cell>
        </row>
        <row r="288">
          <cell r="E288">
            <v>14.17214245014245</v>
          </cell>
        </row>
        <row r="292">
          <cell r="E292">
            <v>32.678660968660964</v>
          </cell>
        </row>
        <row r="318">
          <cell r="E318">
            <v>1.5869173789173785</v>
          </cell>
        </row>
        <row r="319">
          <cell r="E319">
            <v>4.5135156695156695</v>
          </cell>
        </row>
        <row r="320">
          <cell r="E320">
            <v>2.3568575498575495</v>
          </cell>
        </row>
        <row r="321">
          <cell r="E321">
            <v>14.747390313390305</v>
          </cell>
        </row>
        <row r="322">
          <cell r="E322">
            <v>1.536951566951567</v>
          </cell>
        </row>
        <row r="323">
          <cell r="E323">
            <v>10.580327635327635</v>
          </cell>
        </row>
        <row r="324">
          <cell r="E324">
            <v>0</v>
          </cell>
        </row>
        <row r="325">
          <cell r="E325">
            <v>0</v>
          </cell>
        </row>
        <row r="326">
          <cell r="E326">
            <v>15.313817663817661</v>
          </cell>
        </row>
        <row r="330">
          <cell r="E330">
            <v>35.321960113960102</v>
          </cell>
        </row>
        <row r="356">
          <cell r="E356">
            <v>1.2482780269058296</v>
          </cell>
        </row>
        <row r="357">
          <cell r="E357">
            <v>4.5325336322869951</v>
          </cell>
        </row>
        <row r="358">
          <cell r="E358">
            <v>2.338621076233184</v>
          </cell>
        </row>
        <row r="359">
          <cell r="E359">
            <v>13.784165919282513</v>
          </cell>
        </row>
        <row r="360">
          <cell r="E360">
            <v>1.2840896860986546</v>
          </cell>
        </row>
        <row r="361">
          <cell r="E361">
            <v>9.7090156950672633</v>
          </cell>
        </row>
        <row r="362">
          <cell r="E362">
            <v>0</v>
          </cell>
        </row>
        <row r="363">
          <cell r="E363">
            <v>0</v>
          </cell>
        </row>
        <row r="364">
          <cell r="E364">
            <v>14.279695067264575</v>
          </cell>
        </row>
        <row r="368">
          <cell r="E368">
            <v>32.896704035874443</v>
          </cell>
        </row>
        <row r="394">
          <cell r="E394">
            <v>1.2538923766816141</v>
          </cell>
        </row>
        <row r="395">
          <cell r="E395">
            <v>4.7566098654708515</v>
          </cell>
        </row>
        <row r="396">
          <cell r="E396">
            <v>2.436800448430493</v>
          </cell>
        </row>
        <row r="397">
          <cell r="E397">
            <v>13.521556053811659</v>
          </cell>
        </row>
        <row r="398">
          <cell r="E398">
            <v>1.3614798206278027</v>
          </cell>
        </row>
        <row r="399">
          <cell r="E399">
            <v>9.3682847533632287</v>
          </cell>
        </row>
        <row r="400">
          <cell r="E400">
            <v>0</v>
          </cell>
        </row>
        <row r="401">
          <cell r="E401">
            <v>0</v>
          </cell>
        </row>
        <row r="402">
          <cell r="E402">
            <v>14.879829596412556</v>
          </cell>
        </row>
        <row r="406">
          <cell r="E406">
            <v>32.69862331838565</v>
          </cell>
        </row>
        <row r="432">
          <cell r="E432">
            <v>1.2295022421524664</v>
          </cell>
        </row>
        <row r="433">
          <cell r="E433">
            <v>4.6603408071748875</v>
          </cell>
        </row>
        <row r="434">
          <cell r="E434">
            <v>2.3135941704035869</v>
          </cell>
        </row>
        <row r="435">
          <cell r="E435">
            <v>13.036991031390135</v>
          </cell>
        </row>
        <row r="436">
          <cell r="E436">
            <v>1.2985739910313903</v>
          </cell>
        </row>
        <row r="437">
          <cell r="E437">
            <v>9.0651591928251118</v>
          </cell>
        </row>
        <row r="438">
          <cell r="E438">
            <v>0</v>
          </cell>
        </row>
        <row r="439">
          <cell r="E439">
            <v>0</v>
          </cell>
        </row>
        <row r="440">
          <cell r="E440">
            <v>14.477013452914797</v>
          </cell>
        </row>
        <row r="444">
          <cell r="E444">
            <v>31.604161434977577</v>
          </cell>
        </row>
        <row r="470">
          <cell r="E470">
            <v>1.351991011235955</v>
          </cell>
        </row>
        <row r="471">
          <cell r="E471">
            <v>5.704507865168539</v>
          </cell>
        </row>
        <row r="472">
          <cell r="E472">
            <v>2.480244943820225</v>
          </cell>
        </row>
        <row r="473">
          <cell r="E473">
            <v>12.560431460674156</v>
          </cell>
        </row>
        <row r="474">
          <cell r="E474">
            <v>1.4433573033707867</v>
          </cell>
        </row>
        <row r="475">
          <cell r="E475">
            <v>6.4243887640449433</v>
          </cell>
        </row>
        <row r="476">
          <cell r="E476">
            <v>0</v>
          </cell>
        </row>
        <row r="477">
          <cell r="E477">
            <v>0</v>
          </cell>
        </row>
        <row r="478">
          <cell r="E478">
            <v>17.97688988764045</v>
          </cell>
        </row>
        <row r="482">
          <cell r="E482">
            <v>29.964921348314604</v>
          </cell>
        </row>
        <row r="508">
          <cell r="E508">
            <v>1.3280134831460673</v>
          </cell>
        </row>
        <row r="509">
          <cell r="E509">
            <v>5.7311550561797757</v>
          </cell>
        </row>
        <row r="510">
          <cell r="E510">
            <v>2.426474157303371</v>
          </cell>
        </row>
        <row r="511">
          <cell r="E511">
            <v>12.635060674157305</v>
          </cell>
        </row>
        <row r="512">
          <cell r="E512">
            <v>1.4377573033707864</v>
          </cell>
        </row>
        <row r="513">
          <cell r="E513">
            <v>6.3847393258426965</v>
          </cell>
        </row>
        <row r="514">
          <cell r="E514">
            <v>0</v>
          </cell>
        </row>
        <row r="515">
          <cell r="E515">
            <v>0</v>
          </cell>
        </row>
        <row r="516">
          <cell r="E516">
            <v>17.610934831460671</v>
          </cell>
        </row>
        <row r="520">
          <cell r="E520">
            <v>29.943200000000004</v>
          </cell>
        </row>
        <row r="546">
          <cell r="E546">
            <v>1.411658426966292</v>
          </cell>
        </row>
        <row r="547">
          <cell r="E547">
            <v>6.040404494382023</v>
          </cell>
        </row>
        <row r="548">
          <cell r="E548">
            <v>2.5851887640449438</v>
          </cell>
        </row>
        <row r="549">
          <cell r="E549">
            <v>14.566575280898872</v>
          </cell>
        </row>
        <row r="550">
          <cell r="E550">
            <v>1.4644044943820225</v>
          </cell>
        </row>
        <row r="551">
          <cell r="E551">
            <v>6.6484067415730346</v>
          </cell>
        </row>
        <row r="552">
          <cell r="E552">
            <v>0</v>
          </cell>
        </row>
        <row r="553">
          <cell r="E553">
            <v>0</v>
          </cell>
        </row>
        <row r="554">
          <cell r="E554">
            <v>19.186755056179777</v>
          </cell>
        </row>
        <row r="558">
          <cell r="E558">
            <v>32.716638202247189</v>
          </cell>
        </row>
        <row r="584">
          <cell r="E584">
            <v>1.3594692854157961</v>
          </cell>
        </row>
        <row r="585">
          <cell r="E585">
            <v>6.0052235687421645</v>
          </cell>
        </row>
        <row r="586">
          <cell r="E586">
            <v>3.2523088173840371</v>
          </cell>
        </row>
        <row r="587">
          <cell r="E587">
            <v>13.322649394066023</v>
          </cell>
        </row>
        <row r="588">
          <cell r="E588">
            <v>1.4333389051399918</v>
          </cell>
        </row>
        <row r="589">
          <cell r="E589">
            <v>8.1954575846218134</v>
          </cell>
        </row>
        <row r="590">
          <cell r="E590">
            <v>0</v>
          </cell>
        </row>
        <row r="591">
          <cell r="E591">
            <v>0</v>
          </cell>
        </row>
        <row r="592">
          <cell r="E592">
            <v>16.80725867112411</v>
          </cell>
        </row>
        <row r="596">
          <cell r="E596">
            <v>33.568447555369822</v>
          </cell>
        </row>
        <row r="622">
          <cell r="E622">
            <v>1.3945507730881741</v>
          </cell>
        </row>
        <row r="623">
          <cell r="E623">
            <v>6.0477308817384037</v>
          </cell>
        </row>
        <row r="624">
          <cell r="E624">
            <v>3.2152173004596745</v>
          </cell>
        </row>
        <row r="625">
          <cell r="E625">
            <v>13.855010447137484</v>
          </cell>
        </row>
        <row r="626">
          <cell r="E626">
            <v>1.4658044295862933</v>
          </cell>
        </row>
        <row r="627">
          <cell r="E627">
            <v>8.0659214375261197</v>
          </cell>
        </row>
        <row r="628">
          <cell r="E628">
            <v>0</v>
          </cell>
        </row>
        <row r="629">
          <cell r="E629">
            <v>0</v>
          </cell>
        </row>
        <row r="630">
          <cell r="E630">
            <v>16.760493104889264</v>
          </cell>
        </row>
        <row r="634">
          <cell r="E634">
            <v>34.044235269536152</v>
          </cell>
        </row>
        <row r="660">
          <cell r="E660">
            <v>1.2306184705390724</v>
          </cell>
        </row>
        <row r="661">
          <cell r="E661">
            <v>5.6021730045967413</v>
          </cell>
        </row>
        <row r="662">
          <cell r="E662">
            <v>2.9920455495194318</v>
          </cell>
        </row>
        <row r="663">
          <cell r="E663">
            <v>11.69791893021312</v>
          </cell>
        </row>
        <row r="664">
          <cell r="E664">
            <v>1.3710488926034265</v>
          </cell>
        </row>
        <row r="665">
          <cell r="E665">
            <v>7.8290472210614288</v>
          </cell>
        </row>
        <row r="666">
          <cell r="E666">
            <v>0</v>
          </cell>
        </row>
        <row r="667">
          <cell r="E667">
            <v>0</v>
          </cell>
        </row>
        <row r="668">
          <cell r="E668">
            <v>15.500706226493941</v>
          </cell>
        </row>
        <row r="672">
          <cell r="E672">
            <v>30.722852068533221</v>
          </cell>
        </row>
        <row r="698">
          <cell r="E698">
            <v>1.482715</v>
          </cell>
        </row>
        <row r="699">
          <cell r="E699">
            <v>10.438525000000002</v>
          </cell>
        </row>
        <row r="700">
          <cell r="E700">
            <v>5.5160000000000009</v>
          </cell>
        </row>
        <row r="701">
          <cell r="E701">
            <v>18.7741325</v>
          </cell>
        </row>
        <row r="702">
          <cell r="E702">
            <v>2.5419199999999997</v>
          </cell>
        </row>
        <row r="703">
          <cell r="E703">
            <v>0.16892000000000004</v>
          </cell>
        </row>
        <row r="704">
          <cell r="E704">
            <v>0</v>
          </cell>
        </row>
        <row r="705">
          <cell r="E705">
            <v>0</v>
          </cell>
        </row>
        <row r="706">
          <cell r="E706">
            <v>33.58023</v>
          </cell>
        </row>
        <row r="710">
          <cell r="E710">
            <v>38.922212500000001</v>
          </cell>
        </row>
        <row r="736">
          <cell r="E736">
            <v>1.3992599999999999</v>
          </cell>
        </row>
        <row r="737">
          <cell r="E737">
            <v>9.8631250000000001</v>
          </cell>
        </row>
        <row r="738">
          <cell r="E738">
            <v>5.0869350000000004</v>
          </cell>
        </row>
        <row r="739">
          <cell r="E739">
            <v>16.711572500000003</v>
          </cell>
        </row>
        <row r="740">
          <cell r="E740">
            <v>2.2320699999999998</v>
          </cell>
        </row>
        <row r="741">
          <cell r="E741">
            <v>0.17516000000000004</v>
          </cell>
        </row>
        <row r="742">
          <cell r="E742">
            <v>0</v>
          </cell>
        </row>
        <row r="743">
          <cell r="E743">
            <v>0</v>
          </cell>
        </row>
        <row r="744">
          <cell r="E744">
            <v>31.586545000000001</v>
          </cell>
        </row>
        <row r="748">
          <cell r="E748">
            <v>35.4681225</v>
          </cell>
        </row>
        <row r="774">
          <cell r="E774">
            <v>1.4474549999999999</v>
          </cell>
        </row>
        <row r="775">
          <cell r="E775">
            <v>10.389394999999999</v>
          </cell>
        </row>
        <row r="776">
          <cell r="E776">
            <v>5.3924300000000001</v>
          </cell>
        </row>
        <row r="777">
          <cell r="E777">
            <v>18.716777499999999</v>
          </cell>
        </row>
        <row r="778">
          <cell r="E778">
            <v>2.3358699999999999</v>
          </cell>
        </row>
        <row r="779">
          <cell r="E779">
            <v>0.189415</v>
          </cell>
        </row>
        <row r="780">
          <cell r="E780">
            <v>0</v>
          </cell>
        </row>
        <row r="781">
          <cell r="E781">
            <v>0</v>
          </cell>
        </row>
        <row r="782">
          <cell r="E782">
            <v>33.840544999999999</v>
          </cell>
        </row>
        <row r="786">
          <cell r="E786">
            <v>38.471342499999992</v>
          </cell>
        </row>
        <row r="812">
          <cell r="E812">
            <v>1.2803800000000001</v>
          </cell>
        </row>
        <row r="813">
          <cell r="E813">
            <v>6.3935050000000011</v>
          </cell>
        </row>
        <row r="814">
          <cell r="E814">
            <v>3.0395600000000003</v>
          </cell>
        </row>
        <row r="815">
          <cell r="E815">
            <v>14.597135000000003</v>
          </cell>
        </row>
        <row r="816">
          <cell r="E816">
            <v>1.6355000000000002</v>
          </cell>
        </row>
        <row r="817">
          <cell r="E817">
            <v>8.6056925</v>
          </cell>
        </row>
        <row r="818">
          <cell r="E818">
            <v>0</v>
          </cell>
        </row>
        <row r="819">
          <cell r="E819">
            <v>0</v>
          </cell>
        </row>
        <row r="820">
          <cell r="E820">
            <v>19.045735000000001</v>
          </cell>
        </row>
        <row r="824">
          <cell r="E824">
            <v>35.551772500000006</v>
          </cell>
        </row>
        <row r="850">
          <cell r="E850">
            <v>1.3216549999999998</v>
          </cell>
        </row>
        <row r="851">
          <cell r="E851">
            <v>6.4534800000000008</v>
          </cell>
        </row>
        <row r="852">
          <cell r="E852">
            <v>3.0438349999999996</v>
          </cell>
        </row>
        <row r="853">
          <cell r="E853">
            <v>15.241760000000006</v>
          </cell>
        </row>
        <row r="854">
          <cell r="E854">
            <v>1.5963399999999999</v>
          </cell>
        </row>
        <row r="855">
          <cell r="E855">
            <v>8.7670225000000013</v>
          </cell>
        </row>
        <row r="856">
          <cell r="E856">
            <v>0</v>
          </cell>
        </row>
        <row r="857">
          <cell r="E857">
            <v>0</v>
          </cell>
        </row>
        <row r="858">
          <cell r="E858">
            <v>19.017745000000001</v>
          </cell>
        </row>
        <row r="862">
          <cell r="E862">
            <v>36.424092500000008</v>
          </cell>
        </row>
        <row r="888">
          <cell r="E888">
            <v>1.3502350000000001</v>
          </cell>
        </row>
        <row r="889">
          <cell r="E889">
            <v>6.3736800000000011</v>
          </cell>
        </row>
        <row r="890">
          <cell r="E890">
            <v>3.0327700000000002</v>
          </cell>
        </row>
        <row r="891">
          <cell r="E891">
            <v>14.499520000000004</v>
          </cell>
        </row>
        <row r="892">
          <cell r="E892">
            <v>1.5389549999999999</v>
          </cell>
        </row>
        <row r="893">
          <cell r="E893">
            <v>8.5508775000000004</v>
          </cell>
        </row>
        <row r="894">
          <cell r="E894">
            <v>0</v>
          </cell>
        </row>
        <row r="895">
          <cell r="E895">
            <v>0</v>
          </cell>
        </row>
        <row r="896">
          <cell r="E896">
            <v>18.922445000000003</v>
          </cell>
        </row>
        <row r="900">
          <cell r="E900">
            <v>35.346037500000008</v>
          </cell>
        </row>
        <row r="926">
          <cell r="E926">
            <v>1.0471550000000001</v>
          </cell>
        </row>
        <row r="938">
          <cell r="E938">
            <v>29.853222499999998</v>
          </cell>
        </row>
        <row r="964">
          <cell r="E964">
            <v>1.0570649999999999</v>
          </cell>
        </row>
        <row r="976">
          <cell r="E976">
            <v>30.635072500000007</v>
          </cell>
        </row>
        <row r="1002">
          <cell r="E1002">
            <v>1.0295350000000001</v>
          </cell>
        </row>
        <row r="1014">
          <cell r="E1014">
            <v>28.757757500000004</v>
          </cell>
        </row>
      </sheetData>
      <sheetData sheetId="2">
        <row r="14">
          <cell r="E14">
            <v>1.8410475134892086</v>
          </cell>
        </row>
        <row r="15">
          <cell r="E15">
            <v>7.1321305440647489</v>
          </cell>
        </row>
        <row r="16">
          <cell r="E16">
            <v>3.8067382756294967</v>
          </cell>
        </row>
        <row r="17">
          <cell r="E17">
            <v>18.178447176258995</v>
          </cell>
        </row>
        <row r="18">
          <cell r="E18">
            <v>2.2569351753597124</v>
          </cell>
        </row>
        <row r="19">
          <cell r="E19">
            <v>2.9940935319244599</v>
          </cell>
        </row>
        <row r="20">
          <cell r="E20">
            <v>0</v>
          </cell>
        </row>
        <row r="21">
          <cell r="E21">
            <v>0</v>
          </cell>
        </row>
        <row r="22">
          <cell r="E22">
            <v>29.554726875000004</v>
          </cell>
        </row>
        <row r="26">
          <cell r="E26">
            <v>36.209392216726627</v>
          </cell>
        </row>
        <row r="52">
          <cell r="E52">
            <v>1.7822780350719425</v>
          </cell>
        </row>
        <row r="53">
          <cell r="E53">
            <v>6.9574627742805761</v>
          </cell>
        </row>
        <row r="54">
          <cell r="E54">
            <v>3.6651677765287771</v>
          </cell>
        </row>
        <row r="55">
          <cell r="E55">
            <v>15.930041357913677</v>
          </cell>
        </row>
        <row r="56">
          <cell r="E56">
            <v>2.1756906834532375</v>
          </cell>
        </row>
        <row r="57">
          <cell r="E57">
            <v>2.7356045840827337</v>
          </cell>
        </row>
        <row r="58">
          <cell r="E58">
            <v>0</v>
          </cell>
        </row>
        <row r="59">
          <cell r="E59">
            <v>0</v>
          </cell>
        </row>
        <row r="60">
          <cell r="E60">
            <v>28.584325836330937</v>
          </cell>
        </row>
        <row r="64">
          <cell r="E64">
            <v>33.246245211330944</v>
          </cell>
        </row>
        <row r="90">
          <cell r="E90">
            <v>1.9070211960431656</v>
          </cell>
        </row>
        <row r="91">
          <cell r="E91">
            <v>7.0635591411870511</v>
          </cell>
        </row>
        <row r="92">
          <cell r="E92">
            <v>3.8448206452338138</v>
          </cell>
        </row>
        <row r="93">
          <cell r="E93">
            <v>17.058619375000006</v>
          </cell>
        </row>
        <row r="94">
          <cell r="E94">
            <v>2.3600972751798563</v>
          </cell>
        </row>
        <row r="95">
          <cell r="E95">
            <v>2.9609647099820142</v>
          </cell>
        </row>
        <row r="96">
          <cell r="E96">
            <v>0</v>
          </cell>
        </row>
        <row r="97">
          <cell r="E97">
            <v>0</v>
          </cell>
        </row>
        <row r="98">
          <cell r="E98">
            <v>29.183989064748207</v>
          </cell>
        </row>
        <row r="102">
          <cell r="E102">
            <v>35.195082342625909</v>
          </cell>
        </row>
        <row r="128">
          <cell r="E128">
            <v>1.8718114464634019</v>
          </cell>
        </row>
        <row r="129">
          <cell r="E129">
            <v>5.8741494969715626</v>
          </cell>
        </row>
        <row r="130">
          <cell r="E130">
            <v>3.4566178523765525</v>
          </cell>
        </row>
        <row r="131">
          <cell r="E131">
            <v>14.59235732342675</v>
          </cell>
        </row>
        <row r="132">
          <cell r="E132">
            <v>2.1884194025254078</v>
          </cell>
        </row>
        <row r="133">
          <cell r="E133">
            <v>2.0257048288163428</v>
          </cell>
        </row>
        <row r="134">
          <cell r="E134">
            <v>0</v>
          </cell>
        </row>
        <row r="135">
          <cell r="E135">
            <v>0</v>
          </cell>
        </row>
        <row r="136">
          <cell r="E136">
            <v>28.523077548506308</v>
          </cell>
        </row>
        <row r="140">
          <cell r="E140">
            <v>30.009060350580015</v>
          </cell>
        </row>
        <row r="166">
          <cell r="E166">
            <v>1.7608124499538036</v>
          </cell>
        </row>
        <row r="167">
          <cell r="E167">
            <v>5.7911061569654034</v>
          </cell>
        </row>
        <row r="168">
          <cell r="E168">
            <v>3.1833877168668505</v>
          </cell>
        </row>
        <row r="169">
          <cell r="E169">
            <v>12.466426333282003</v>
          </cell>
        </row>
        <row r="170">
          <cell r="E170">
            <v>2.0933319731033775</v>
          </cell>
        </row>
        <row r="171">
          <cell r="E171">
            <v>2.0741557296478796</v>
          </cell>
        </row>
        <row r="172">
          <cell r="E172">
            <v>0</v>
          </cell>
        </row>
        <row r="173">
          <cell r="E173">
            <v>0</v>
          </cell>
        </row>
        <row r="174">
          <cell r="E174">
            <v>27.391816456215988</v>
          </cell>
        </row>
        <row r="178">
          <cell r="E178">
            <v>27.36922035981932</v>
          </cell>
        </row>
        <row r="204">
          <cell r="E204">
            <v>1.9722823093111588</v>
          </cell>
        </row>
        <row r="205">
          <cell r="E205">
            <v>5.9874403321014258</v>
          </cell>
        </row>
        <row r="206">
          <cell r="E206">
            <v>3.3571616055846416</v>
          </cell>
        </row>
        <row r="207">
          <cell r="E207">
            <v>13.569182682732778</v>
          </cell>
        </row>
        <row r="208">
          <cell r="E208">
            <v>2.1860917539267013</v>
          </cell>
        </row>
        <row r="209">
          <cell r="E209">
            <v>2.2599140244841389</v>
          </cell>
        </row>
        <row r="210">
          <cell r="E210">
            <v>0</v>
          </cell>
        </row>
        <row r="211">
          <cell r="E211">
            <v>0</v>
          </cell>
        </row>
        <row r="212">
          <cell r="E212">
            <v>27.686854868596651</v>
          </cell>
        </row>
        <row r="216">
          <cell r="E216">
            <v>29.332072708140846</v>
          </cell>
        </row>
        <row r="242">
          <cell r="E242">
            <v>1.7801626233183858</v>
          </cell>
        </row>
        <row r="243">
          <cell r="E243">
            <v>7.4084981838565014</v>
          </cell>
        </row>
        <row r="244">
          <cell r="E244">
            <v>4.1603301681614351</v>
          </cell>
        </row>
        <row r="245">
          <cell r="E245">
            <v>23.260123744394619</v>
          </cell>
        </row>
        <row r="246">
          <cell r="E246">
            <v>2.4408828923766817</v>
          </cell>
        </row>
        <row r="247">
          <cell r="E247">
            <v>3.6779838677130043</v>
          </cell>
        </row>
        <row r="248">
          <cell r="E248">
            <v>0</v>
          </cell>
        </row>
        <row r="249">
          <cell r="E249">
            <v>0</v>
          </cell>
        </row>
        <row r="250">
          <cell r="E250">
            <v>25.732253004484303</v>
          </cell>
        </row>
        <row r="254">
          <cell r="E254">
            <v>42.727981479820627</v>
          </cell>
        </row>
        <row r="280">
          <cell r="E280">
            <v>1.9132939910313902</v>
          </cell>
        </row>
        <row r="281">
          <cell r="E281">
            <v>7.9226480269058293</v>
          </cell>
        </row>
        <row r="282">
          <cell r="E282">
            <v>4.5635019170403588</v>
          </cell>
        </row>
        <row r="283">
          <cell r="E283">
            <v>27.549958071748868</v>
          </cell>
        </row>
        <row r="284">
          <cell r="E284">
            <v>2.6022184529147983</v>
          </cell>
        </row>
        <row r="285">
          <cell r="E285">
            <v>3.9682942713004494</v>
          </cell>
        </row>
        <row r="286">
          <cell r="E286">
            <v>0</v>
          </cell>
        </row>
        <row r="287">
          <cell r="E287">
            <v>0</v>
          </cell>
        </row>
        <row r="288">
          <cell r="E288">
            <v>27.977678946188345</v>
          </cell>
        </row>
        <row r="292">
          <cell r="E292">
            <v>48.519914730941693</v>
          </cell>
        </row>
        <row r="318">
          <cell r="E318">
            <v>1.7669130044843051</v>
          </cell>
        </row>
        <row r="319">
          <cell r="E319">
            <v>7.4942696860986553</v>
          </cell>
        </row>
        <row r="320">
          <cell r="E320">
            <v>4.2884915358744387</v>
          </cell>
        </row>
        <row r="321">
          <cell r="E321">
            <v>24.392726569506724</v>
          </cell>
        </row>
        <row r="322">
          <cell r="E322">
            <v>2.5477601793721973</v>
          </cell>
        </row>
        <row r="323">
          <cell r="E323">
            <v>4.2988772757847533</v>
          </cell>
        </row>
        <row r="324">
          <cell r="E324">
            <v>0</v>
          </cell>
        </row>
        <row r="325">
          <cell r="E325">
            <v>0</v>
          </cell>
        </row>
        <row r="326">
          <cell r="E326">
            <v>26.290564529147986</v>
          </cell>
        </row>
        <row r="330">
          <cell r="E330">
            <v>44.78903825112107</v>
          </cell>
        </row>
        <row r="356">
          <cell r="E356">
            <v>1.6811315892229599</v>
          </cell>
        </row>
        <row r="357">
          <cell r="E357">
            <v>9.835170011714176</v>
          </cell>
        </row>
        <row r="358">
          <cell r="E358">
            <v>5.0498349863334644</v>
          </cell>
        </row>
        <row r="359">
          <cell r="E359">
            <v>18.362693010542756</v>
          </cell>
        </row>
        <row r="360">
          <cell r="E360">
            <v>2.7873819601718082</v>
          </cell>
        </row>
        <row r="361">
          <cell r="E361">
            <v>2.1014595860991805</v>
          </cell>
        </row>
        <row r="362">
          <cell r="E362">
            <v>0</v>
          </cell>
        </row>
        <row r="363">
          <cell r="E363">
            <v>0</v>
          </cell>
        </row>
        <row r="364">
          <cell r="E364">
            <v>35.12485638422492</v>
          </cell>
        </row>
        <row r="368">
          <cell r="E368">
            <v>39.81767114408435</v>
          </cell>
        </row>
        <row r="394">
          <cell r="E394">
            <v>1.6579323701679034</v>
          </cell>
        </row>
        <row r="395">
          <cell r="E395">
            <v>9.3595078484966816</v>
          </cell>
        </row>
        <row r="396">
          <cell r="E396">
            <v>4.6562299882858271</v>
          </cell>
        </row>
        <row r="397">
          <cell r="E397">
            <v>17.469300585708712</v>
          </cell>
        </row>
        <row r="398">
          <cell r="E398">
            <v>2.5006208512299883</v>
          </cell>
        </row>
        <row r="399">
          <cell r="E399">
            <v>2.4750524014057014</v>
          </cell>
        </row>
        <row r="400">
          <cell r="E400">
            <v>0</v>
          </cell>
        </row>
        <row r="401">
          <cell r="E401">
            <v>0</v>
          </cell>
        </row>
        <row r="402">
          <cell r="E402">
            <v>32.922638344396724</v>
          </cell>
        </row>
        <row r="406">
          <cell r="E406">
            <v>38.118644045294815</v>
          </cell>
        </row>
        <row r="432">
          <cell r="E432">
            <v>1.69044014057009</v>
          </cell>
        </row>
        <row r="433">
          <cell r="E433">
            <v>9.533568137446311</v>
          </cell>
        </row>
        <row r="434">
          <cell r="E434">
            <v>4.7792736431081622</v>
          </cell>
        </row>
        <row r="435">
          <cell r="E435">
            <v>18.462128543537684</v>
          </cell>
        </row>
        <row r="436">
          <cell r="E436">
            <v>2.6659859429910195</v>
          </cell>
        </row>
        <row r="437">
          <cell r="E437">
            <v>2.4100368606013287</v>
          </cell>
        </row>
        <row r="438">
          <cell r="E438">
            <v>0</v>
          </cell>
        </row>
        <row r="439">
          <cell r="E439">
            <v>0</v>
          </cell>
        </row>
        <row r="440">
          <cell r="E440">
            <v>33.817353689964861</v>
          </cell>
        </row>
        <row r="444">
          <cell r="E444">
            <v>39.541433268254593</v>
          </cell>
        </row>
      </sheetData>
      <sheetData sheetId="3">
        <row r="14">
          <cell r="E14">
            <v>1.4518992888217366</v>
          </cell>
        </row>
        <row r="15">
          <cell r="E15">
            <v>8.2094811785239798</v>
          </cell>
        </row>
        <row r="16">
          <cell r="E16">
            <v>4.1323504571860266</v>
          </cell>
        </row>
        <row r="17">
          <cell r="E17">
            <v>10.252606272956985</v>
          </cell>
        </row>
        <row r="18">
          <cell r="E18">
            <v>2.3014210540026574</v>
          </cell>
        </row>
        <row r="19">
          <cell r="E19">
            <v>1.689416000208404</v>
          </cell>
        </row>
        <row r="20">
          <cell r="E20">
            <v>0</v>
          </cell>
        </row>
        <row r="21">
          <cell r="E21">
            <v>0</v>
          </cell>
        </row>
        <row r="22">
          <cell r="E22">
            <v>27.464849402141351</v>
          </cell>
        </row>
        <row r="26">
          <cell r="E26">
            <v>28.037174251699788</v>
          </cell>
        </row>
        <row r="52">
          <cell r="E52">
            <v>1.4254389767369162</v>
          </cell>
        </row>
        <row r="53">
          <cell r="E53">
            <v>8.2499927579649359</v>
          </cell>
        </row>
        <row r="54">
          <cell r="E54">
            <v>4.1080147706254717</v>
          </cell>
        </row>
        <row r="55">
          <cell r="E55">
            <v>11.12548865501341</v>
          </cell>
        </row>
        <row r="56">
          <cell r="E56">
            <v>2.3937037017740379</v>
          </cell>
        </row>
        <row r="57">
          <cell r="E57">
            <v>1.8240064084195176</v>
          </cell>
        </row>
        <row r="58">
          <cell r="E58">
            <v>0</v>
          </cell>
        </row>
        <row r="59">
          <cell r="E59">
            <v>0</v>
          </cell>
        </row>
        <row r="60">
          <cell r="E60">
            <v>27.823911115742305</v>
          </cell>
        </row>
        <row r="64">
          <cell r="E64">
            <v>29.126645270534286</v>
          </cell>
        </row>
        <row r="90">
          <cell r="E90">
            <v>1.5084533305546146</v>
          </cell>
        </row>
        <row r="91">
          <cell r="E91">
            <v>8.6055031651340297</v>
          </cell>
        </row>
        <row r="92">
          <cell r="E92">
            <v>4.2980917758616197</v>
          </cell>
        </row>
        <row r="93">
          <cell r="E93">
            <v>12.161905619089792</v>
          </cell>
        </row>
        <row r="94">
          <cell r="E94">
            <v>2.5328512777763303</v>
          </cell>
        </row>
        <row r="95">
          <cell r="E95">
            <v>1.8338289525099649</v>
          </cell>
        </row>
        <row r="96">
          <cell r="E96">
            <v>0</v>
          </cell>
        </row>
        <row r="97">
          <cell r="E97">
            <v>0</v>
          </cell>
        </row>
        <row r="98">
          <cell r="E98">
            <v>29.112645322635267</v>
          </cell>
        </row>
        <row r="102">
          <cell r="E102">
            <v>30.940634120926351</v>
          </cell>
        </row>
        <row r="128">
          <cell r="E128">
            <v>1.6532251670032625</v>
          </cell>
        </row>
        <row r="129">
          <cell r="E129">
            <v>7.8064457563046972</v>
          </cell>
        </row>
        <row r="130">
          <cell r="E130">
            <v>4.0590758634974886</v>
          </cell>
        </row>
        <row r="131">
          <cell r="E131">
            <v>18.521921806224423</v>
          </cell>
        </row>
        <row r="132">
          <cell r="E132">
            <v>3.0154255709181297</v>
          </cell>
        </row>
        <row r="133">
          <cell r="E133">
            <v>2.1103556004349855</v>
          </cell>
        </row>
        <row r="134">
          <cell r="E134">
            <v>0</v>
          </cell>
        </row>
        <row r="135">
          <cell r="E135">
            <v>0</v>
          </cell>
        </row>
        <row r="136">
          <cell r="E136">
            <v>27.473435575578687</v>
          </cell>
        </row>
        <row r="140">
          <cell r="E140">
            <v>37.166449764382989</v>
          </cell>
        </row>
        <row r="166">
          <cell r="E166">
            <v>1.6056137538190671</v>
          </cell>
        </row>
        <row r="167">
          <cell r="E167">
            <v>7.7459035161307019</v>
          </cell>
        </row>
        <row r="168">
          <cell r="E168">
            <v>4.0929989953912278</v>
          </cell>
        </row>
        <row r="169">
          <cell r="E169">
            <v>16.770944456527364</v>
          </cell>
        </row>
        <row r="170">
          <cell r="E170">
            <v>2.8673432551395579</v>
          </cell>
        </row>
        <row r="171">
          <cell r="E171">
            <v>1.8783716948889231</v>
          </cell>
        </row>
        <row r="172">
          <cell r="E172">
            <v>0</v>
          </cell>
        </row>
        <row r="173">
          <cell r="E173">
            <v>0</v>
          </cell>
        </row>
        <row r="174">
          <cell r="E174">
            <v>26.797678131634818</v>
          </cell>
        </row>
        <row r="178">
          <cell r="E178">
            <v>34.961175671896846</v>
          </cell>
        </row>
        <row r="204">
          <cell r="E204">
            <v>1.6762057894464295</v>
          </cell>
        </row>
        <row r="205">
          <cell r="E205">
            <v>7.91378785148361</v>
          </cell>
        </row>
        <row r="206">
          <cell r="E206">
            <v>3.9635554657966963</v>
          </cell>
        </row>
        <row r="207">
          <cell r="E207">
            <v>19.315585127647452</v>
          </cell>
        </row>
        <row r="208">
          <cell r="E208">
            <v>2.8567524209000048</v>
          </cell>
        </row>
        <row r="209">
          <cell r="E209">
            <v>1.8937777743255138</v>
          </cell>
        </row>
        <row r="210">
          <cell r="E210">
            <v>0</v>
          </cell>
        </row>
        <row r="211">
          <cell r="E211">
            <v>0</v>
          </cell>
        </row>
        <row r="212">
          <cell r="E212">
            <v>27.327882616125525</v>
          </cell>
        </row>
        <row r="216">
          <cell r="E216">
            <v>37.619664429599709</v>
          </cell>
        </row>
        <row r="242">
          <cell r="E242">
            <v>1.5960891310693786</v>
          </cell>
        </row>
        <row r="243">
          <cell r="E243">
            <v>6.6681921767052632</v>
          </cell>
        </row>
        <row r="244">
          <cell r="E244">
            <v>3.7966828354578195</v>
          </cell>
        </row>
        <row r="245">
          <cell r="E245">
            <v>35.685868541403131</v>
          </cell>
        </row>
        <row r="246">
          <cell r="E246">
            <v>3.3053138075313808</v>
          </cell>
        </row>
        <row r="247">
          <cell r="E247">
            <v>3.4424010411598718</v>
          </cell>
        </row>
        <row r="248">
          <cell r="E248">
            <v>0</v>
          </cell>
        </row>
        <row r="249">
          <cell r="E249">
            <v>0</v>
          </cell>
        </row>
        <row r="250">
          <cell r="E250">
            <v>20.63226603094288</v>
          </cell>
        </row>
        <row r="254">
          <cell r="E254">
            <v>54.494547533326845</v>
          </cell>
        </row>
        <row r="280">
          <cell r="E280">
            <v>1.7259400603288899</v>
          </cell>
        </row>
        <row r="281">
          <cell r="E281">
            <v>6.6635916123382311</v>
          </cell>
        </row>
        <row r="282">
          <cell r="E282">
            <v>3.8929688138561849</v>
          </cell>
        </row>
        <row r="283">
          <cell r="E283">
            <v>33.772762187408766</v>
          </cell>
        </row>
        <row r="284">
          <cell r="E284">
            <v>3.2513530213097206</v>
          </cell>
        </row>
        <row r="285">
          <cell r="E285">
            <v>3.2544296487301749</v>
          </cell>
        </row>
        <row r="286">
          <cell r="E286">
            <v>0</v>
          </cell>
        </row>
        <row r="287">
          <cell r="E287">
            <v>0</v>
          </cell>
        </row>
        <row r="288">
          <cell r="E288">
            <v>20.703804806850247</v>
          </cell>
        </row>
        <row r="292">
          <cell r="E292">
            <v>52.561045343971969</v>
          </cell>
        </row>
        <row r="318">
          <cell r="E318">
            <v>1.8061048944244429</v>
          </cell>
        </row>
        <row r="319">
          <cell r="E319">
            <v>6.6899490123576921</v>
          </cell>
        </row>
        <row r="320">
          <cell r="E320">
            <v>3.8427459861827384</v>
          </cell>
        </row>
        <row r="321">
          <cell r="E321">
            <v>34.096546073756926</v>
          </cell>
        </row>
        <row r="322">
          <cell r="E322">
            <v>3.3953315169796632</v>
          </cell>
        </row>
        <row r="323">
          <cell r="E323">
            <v>2.842966673153644</v>
          </cell>
        </row>
        <row r="324">
          <cell r="E324">
            <v>0</v>
          </cell>
        </row>
        <row r="325">
          <cell r="E325">
            <v>0</v>
          </cell>
        </row>
        <row r="326">
          <cell r="E326">
            <v>20.828882650578965</v>
          </cell>
        </row>
        <row r="330">
          <cell r="E330">
            <v>52.673644156855111</v>
          </cell>
        </row>
        <row r="356">
          <cell r="E356">
            <v>1.7863290976470065</v>
          </cell>
        </row>
        <row r="357">
          <cell r="E357">
            <v>6.0150463008438626</v>
          </cell>
        </row>
        <row r="358">
          <cell r="E358">
            <v>4.3393853105326601</v>
          </cell>
        </row>
        <row r="359">
          <cell r="E359">
            <v>28.470123534401921</v>
          </cell>
        </row>
        <row r="360">
          <cell r="E360">
            <v>3.2454695182390498</v>
          </cell>
        </row>
        <row r="361">
          <cell r="E361">
            <v>2.5020562396749568</v>
          </cell>
        </row>
        <row r="362">
          <cell r="E362">
            <v>0</v>
          </cell>
        </row>
        <row r="363">
          <cell r="E363">
            <v>0</v>
          </cell>
        </row>
        <row r="364">
          <cell r="E364">
            <v>22.091488395767289</v>
          </cell>
        </row>
        <row r="368">
          <cell r="E368">
            <v>46.35841000133945</v>
          </cell>
        </row>
        <row r="394">
          <cell r="E394">
            <v>1.999715676206635</v>
          </cell>
        </row>
        <row r="395">
          <cell r="E395">
            <v>6.091806152609724</v>
          </cell>
        </row>
        <row r="396">
          <cell r="E396">
            <v>4.5184050006697323</v>
          </cell>
        </row>
        <row r="397">
          <cell r="E397">
            <v>29.04767988569898</v>
          </cell>
        </row>
        <row r="398">
          <cell r="E398">
            <v>3.019180068759209</v>
          </cell>
        </row>
        <row r="399">
          <cell r="E399">
            <v>2.4663746037415732</v>
          </cell>
        </row>
        <row r="400">
          <cell r="E400">
            <v>0</v>
          </cell>
        </row>
        <row r="401">
          <cell r="E401">
            <v>0</v>
          </cell>
        </row>
        <row r="402">
          <cell r="E402">
            <v>22.18856568290396</v>
          </cell>
        </row>
        <row r="406">
          <cell r="E406">
            <v>47.143161387685851</v>
          </cell>
        </row>
        <row r="432">
          <cell r="E432">
            <v>2.1006913425905256</v>
          </cell>
        </row>
        <row r="433">
          <cell r="E433">
            <v>6.0632791891771225</v>
          </cell>
        </row>
        <row r="434">
          <cell r="E434">
            <v>4.5547898736437915</v>
          </cell>
        </row>
        <row r="435">
          <cell r="E435">
            <v>29.421190480867978</v>
          </cell>
        </row>
        <row r="436">
          <cell r="E436">
            <v>3.3109775773541101</v>
          </cell>
        </row>
        <row r="437">
          <cell r="E437">
            <v>2.4396363084341655</v>
          </cell>
        </row>
        <row r="438">
          <cell r="E438">
            <v>0</v>
          </cell>
        </row>
        <row r="439">
          <cell r="E439">
            <v>0</v>
          </cell>
        </row>
        <row r="440">
          <cell r="E440">
            <v>21.976264535428854</v>
          </cell>
        </row>
        <row r="444">
          <cell r="E444">
            <v>47.890564772067691</v>
          </cell>
        </row>
      </sheetData>
      <sheetData sheetId="4">
        <row r="14">
          <cell r="E14">
            <v>2.1031825637143577</v>
          </cell>
        </row>
        <row r="15">
          <cell r="E15">
            <v>7.8963721927832449</v>
          </cell>
        </row>
        <row r="16">
          <cell r="E16">
            <v>4.305813398940197</v>
          </cell>
        </row>
        <row r="17">
          <cell r="E17">
            <v>25.734785121751198</v>
          </cell>
        </row>
        <row r="18">
          <cell r="E18">
            <v>3.1968029901589707</v>
          </cell>
        </row>
        <row r="19">
          <cell r="E19">
            <v>3.0852256182185211</v>
          </cell>
        </row>
        <row r="20">
          <cell r="E20">
            <v>0</v>
          </cell>
        </row>
        <row r="21">
          <cell r="E21">
            <v>0</v>
          </cell>
        </row>
        <row r="22">
          <cell r="E22">
            <v>21.998099135755737</v>
          </cell>
        </row>
        <row r="26">
          <cell r="E26">
            <v>46.322181885566494</v>
          </cell>
        </row>
        <row r="52">
          <cell r="E52">
            <v>1.9945037534695935</v>
          </cell>
        </row>
        <row r="53">
          <cell r="E53">
            <v>7.7106572041382799</v>
          </cell>
        </row>
        <row r="54">
          <cell r="E54">
            <v>4.5110936790310365</v>
          </cell>
        </row>
        <row r="55">
          <cell r="E55">
            <v>23.309672423038105</v>
          </cell>
        </row>
        <row r="56">
          <cell r="E56">
            <v>3.2190252964925561</v>
          </cell>
        </row>
        <row r="57">
          <cell r="E57">
            <v>3.1427310118597021</v>
          </cell>
        </row>
        <row r="58">
          <cell r="E58">
            <v>0</v>
          </cell>
        </row>
        <row r="59">
          <cell r="E59">
            <v>0</v>
          </cell>
        </row>
        <row r="60">
          <cell r="E60">
            <v>21.4496498549079</v>
          </cell>
        </row>
        <row r="64">
          <cell r="E64">
            <v>43.887683368029272</v>
          </cell>
        </row>
        <row r="90">
          <cell r="E90">
            <v>1.9130852258390108</v>
          </cell>
        </row>
        <row r="91">
          <cell r="E91">
            <v>7.8341393830431478</v>
          </cell>
        </row>
        <row r="92">
          <cell r="E92">
            <v>4.3815555765833967</v>
          </cell>
        </row>
        <row r="93">
          <cell r="E93">
            <v>26.208061585288917</v>
          </cell>
        </row>
        <row r="94">
          <cell r="E94">
            <v>3.5278601438304311</v>
          </cell>
        </row>
        <row r="95">
          <cell r="E95">
            <v>3.4742194991168311</v>
          </cell>
        </row>
        <row r="96">
          <cell r="E96">
            <v>0</v>
          </cell>
        </row>
        <row r="97">
          <cell r="E97">
            <v>0</v>
          </cell>
        </row>
        <row r="98">
          <cell r="E98">
            <v>22.010090209437294</v>
          </cell>
        </row>
        <row r="102">
          <cell r="E102">
            <v>47.33892141370174</v>
          </cell>
        </row>
        <row r="128">
          <cell r="E128">
            <v>1.5785402397260273</v>
          </cell>
        </row>
        <row r="129">
          <cell r="E129">
            <v>6.1759049657534248</v>
          </cell>
        </row>
        <row r="130">
          <cell r="E130">
            <v>4.5441815068493154</v>
          </cell>
        </row>
        <row r="131">
          <cell r="E131">
            <v>27.91528809931507</v>
          </cell>
        </row>
        <row r="132">
          <cell r="E132">
            <v>3.5698253424657538</v>
          </cell>
        </row>
        <row r="133">
          <cell r="E133">
            <v>2.1203497431506855</v>
          </cell>
        </row>
        <row r="134">
          <cell r="E134">
            <v>0</v>
          </cell>
        </row>
        <row r="135">
          <cell r="E135">
            <v>0</v>
          </cell>
        </row>
        <row r="136">
          <cell r="E136">
            <v>21.994186643835619</v>
          </cell>
        </row>
        <row r="140">
          <cell r="E140">
            <v>45.904089897260278</v>
          </cell>
        </row>
        <row r="166">
          <cell r="E166">
            <v>1.6214041095890412</v>
          </cell>
        </row>
        <row r="167">
          <cell r="E167">
            <v>5.9747140410958899</v>
          </cell>
        </row>
        <row r="168">
          <cell r="E168">
            <v>4.3763210616438357</v>
          </cell>
        </row>
        <row r="169">
          <cell r="E169">
            <v>25.824812071917812</v>
          </cell>
        </row>
        <row r="170">
          <cell r="E170">
            <v>3.4222688356164386</v>
          </cell>
        </row>
        <row r="171">
          <cell r="E171">
            <v>2.0026305650684932</v>
          </cell>
        </row>
        <row r="172">
          <cell r="E172">
            <v>0</v>
          </cell>
        </row>
        <row r="173">
          <cell r="E173">
            <v>0</v>
          </cell>
        </row>
        <row r="174">
          <cell r="E174">
            <v>22.088225171232878</v>
          </cell>
        </row>
        <row r="178">
          <cell r="E178">
            <v>43.222150684931506</v>
          </cell>
        </row>
        <row r="204">
          <cell r="E204">
            <v>1.4725958904109591</v>
          </cell>
        </row>
        <row r="205">
          <cell r="E205">
            <v>6.2358998287671241</v>
          </cell>
        </row>
        <row r="206">
          <cell r="E206">
            <v>4.6171155821917811</v>
          </cell>
        </row>
        <row r="207">
          <cell r="E207">
            <v>29.035032106164387</v>
          </cell>
        </row>
        <row r="208">
          <cell r="E208">
            <v>3.5600154109589042</v>
          </cell>
        </row>
        <row r="209">
          <cell r="E209">
            <v>2.2397427226027395</v>
          </cell>
        </row>
        <row r="210">
          <cell r="E210">
            <v>0</v>
          </cell>
        </row>
        <row r="211">
          <cell r="E211">
            <v>0</v>
          </cell>
        </row>
        <row r="212">
          <cell r="E212">
            <v>23.642036815068497</v>
          </cell>
        </row>
        <row r="216">
          <cell r="E216">
            <v>47.160401541095901</v>
          </cell>
        </row>
        <row r="242">
          <cell r="E242">
            <v>2.3967683691579573</v>
          </cell>
        </row>
        <row r="243">
          <cell r="E243">
            <v>4.4036236639716027</v>
          </cell>
        </row>
        <row r="244">
          <cell r="E244">
            <v>5.5873452179057388</v>
          </cell>
        </row>
        <row r="245">
          <cell r="E245">
            <v>45.806666061920701</v>
          </cell>
        </row>
        <row r="246">
          <cell r="E246">
            <v>4.8792545060145924</v>
          </cell>
        </row>
        <row r="247">
          <cell r="E247">
            <v>3.6879193847367384</v>
          </cell>
        </row>
        <row r="248">
          <cell r="E248">
            <v>0</v>
          </cell>
        </row>
        <row r="249">
          <cell r="E249">
            <v>0</v>
          </cell>
        </row>
        <row r="250">
          <cell r="E250">
            <v>13.52939601656478</v>
          </cell>
        </row>
        <row r="254">
          <cell r="E254">
            <v>66.761577203707333</v>
          </cell>
        </row>
        <row r="280">
          <cell r="E280">
            <v>2.4523503056596332</v>
          </cell>
        </row>
        <row r="281">
          <cell r="E281">
            <v>4.4304593176888192</v>
          </cell>
        </row>
        <row r="282">
          <cell r="E282">
            <v>5.6966853086176288</v>
          </cell>
        </row>
        <row r="283">
          <cell r="E283">
            <v>44.802862078485482</v>
          </cell>
        </row>
        <row r="284">
          <cell r="E284">
            <v>4.5574872017353574</v>
          </cell>
        </row>
        <row r="285">
          <cell r="E285">
            <v>3.660070518635377</v>
          </cell>
        </row>
        <row r="286">
          <cell r="E286">
            <v>0</v>
          </cell>
        </row>
        <row r="287">
          <cell r="E287">
            <v>0</v>
          </cell>
        </row>
        <row r="288">
          <cell r="E288">
            <v>13.244828081246302</v>
          </cell>
        </row>
        <row r="292">
          <cell r="E292">
            <v>65.599914730822292</v>
          </cell>
        </row>
        <row r="318">
          <cell r="E318">
            <v>2.5069190297771637</v>
          </cell>
        </row>
        <row r="319">
          <cell r="E319">
            <v>4.366887477815026</v>
          </cell>
        </row>
        <row r="320">
          <cell r="E320">
            <v>5.4289656478012223</v>
          </cell>
        </row>
        <row r="321">
          <cell r="E321">
            <v>44.088344705186351</v>
          </cell>
        </row>
        <row r="322">
          <cell r="E322">
            <v>4.9596456714651938</v>
          </cell>
        </row>
        <row r="323">
          <cell r="E323">
            <v>3.6387062117925466</v>
          </cell>
        </row>
        <row r="324">
          <cell r="E324">
            <v>0</v>
          </cell>
        </row>
        <row r="325">
          <cell r="E325">
            <v>0</v>
          </cell>
        </row>
        <row r="326">
          <cell r="E326">
            <v>12.995027805166631</v>
          </cell>
        </row>
        <row r="330">
          <cell r="E330">
            <v>64.989468743837506</v>
          </cell>
        </row>
        <row r="356">
          <cell r="E356">
            <v>0.52227704035874445</v>
          </cell>
        </row>
        <row r="357">
          <cell r="E357">
            <v>2.0041881614349775</v>
          </cell>
        </row>
        <row r="358">
          <cell r="E358">
            <v>4.5599755156950676</v>
          </cell>
        </row>
        <row r="359">
          <cell r="E359">
            <v>25.142960325112114</v>
          </cell>
        </row>
        <row r="360">
          <cell r="E360">
            <v>4.4833856726457411</v>
          </cell>
        </row>
        <row r="361">
          <cell r="E361">
            <v>-3.8247320627801965E-2</v>
          </cell>
        </row>
        <row r="362">
          <cell r="E362">
            <v>0</v>
          </cell>
        </row>
        <row r="363">
          <cell r="E363">
            <v>0</v>
          </cell>
        </row>
        <row r="364">
          <cell r="E364">
            <v>6.6283772869955166</v>
          </cell>
        </row>
        <row r="368">
          <cell r="E368">
            <v>36.67453939461884</v>
          </cell>
        </row>
        <row r="394">
          <cell r="E394">
            <v>0.4860051569506727</v>
          </cell>
        </row>
        <row r="395">
          <cell r="E395">
            <v>2.0709722197309417</v>
          </cell>
        </row>
        <row r="396">
          <cell r="E396">
            <v>4.8464377130044856</v>
          </cell>
        </row>
        <row r="397">
          <cell r="E397">
            <v>28.130392612107624</v>
          </cell>
        </row>
        <row r="398">
          <cell r="E398">
            <v>4.400464910313902</v>
          </cell>
        </row>
        <row r="399">
          <cell r="E399">
            <v>-0.22293880044842954</v>
          </cell>
        </row>
        <row r="400">
          <cell r="E400">
            <v>0</v>
          </cell>
        </row>
        <row r="401">
          <cell r="E401">
            <v>0</v>
          </cell>
        </row>
        <row r="402">
          <cell r="E402">
            <v>7.1027202242152478</v>
          </cell>
        </row>
        <row r="406">
          <cell r="E406">
            <v>39.711333811659195</v>
          </cell>
        </row>
        <row r="432">
          <cell r="E432">
            <v>0.56445143497757855</v>
          </cell>
        </row>
        <row r="433">
          <cell r="E433">
            <v>2.0170880044843051</v>
          </cell>
        </row>
        <row r="434">
          <cell r="E434">
            <v>4.5691148878923764</v>
          </cell>
        </row>
        <row r="435">
          <cell r="E435">
            <v>25.986876625560544</v>
          </cell>
        </row>
        <row r="436">
          <cell r="E436">
            <v>4.696256883408072</v>
          </cell>
        </row>
        <row r="437">
          <cell r="E437">
            <v>-0.57528063901345161</v>
          </cell>
        </row>
        <row r="438">
          <cell r="E438">
            <v>0</v>
          </cell>
        </row>
        <row r="439">
          <cell r="E439">
            <v>0</v>
          </cell>
        </row>
        <row r="440">
          <cell r="E440">
            <v>6.9425432062780272</v>
          </cell>
        </row>
        <row r="444">
          <cell r="E444">
            <v>37.25850719730942</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y wt"/>
      <sheetName val="Raw"/>
      <sheetName val="130°C"/>
      <sheetName val="150°C"/>
      <sheetName val="170°C"/>
      <sheetName val="Hyd set up"/>
      <sheetName val="Composition Compare "/>
      <sheetName val="Composition DX11"/>
      <sheetName val="Sheet2"/>
    </sheetNames>
    <sheetDataSet>
      <sheetData sheetId="0"/>
      <sheetData sheetId="1">
        <row r="14">
          <cell r="E14">
            <v>1.7782747747747747</v>
          </cell>
        </row>
        <row r="15">
          <cell r="E15">
            <v>5.2911621621621627</v>
          </cell>
        </row>
        <row r="16">
          <cell r="E16">
            <v>3.1929887387387383</v>
          </cell>
        </row>
        <row r="17">
          <cell r="E17">
            <v>18.356036036036034</v>
          </cell>
        </row>
        <row r="18">
          <cell r="E18">
            <v>1.5698513513513515</v>
          </cell>
        </row>
        <row r="19">
          <cell r="E19">
            <v>12.732322072072073</v>
          </cell>
        </row>
        <row r="20">
          <cell r="E20">
            <v>0</v>
          </cell>
        </row>
        <row r="21">
          <cell r="E21">
            <v>0</v>
          </cell>
        </row>
        <row r="22">
          <cell r="E22">
            <v>17.486036036036037</v>
          </cell>
        </row>
        <row r="52">
          <cell r="E52">
            <v>1.6426936936936938</v>
          </cell>
        </row>
        <row r="53">
          <cell r="E53">
            <v>5.0920405405405402</v>
          </cell>
        </row>
        <row r="54">
          <cell r="E54">
            <v>3.0035427927927927</v>
          </cell>
        </row>
        <row r="55">
          <cell r="E55">
            <v>16.756513513513514</v>
          </cell>
        </row>
        <row r="56">
          <cell r="E56">
            <v>1.4454504504504506</v>
          </cell>
        </row>
        <row r="57">
          <cell r="E57">
            <v>11.701042792792792</v>
          </cell>
        </row>
        <row r="58">
          <cell r="E58">
            <v>0</v>
          </cell>
        </row>
        <row r="59">
          <cell r="E59">
            <v>0</v>
          </cell>
        </row>
        <row r="60">
          <cell r="E60">
            <v>16.941936936936937</v>
          </cell>
        </row>
        <row r="90">
          <cell r="E90">
            <v>1.5835945945945946</v>
          </cell>
        </row>
        <row r="91">
          <cell r="E91">
            <v>4.953905405405405</v>
          </cell>
        </row>
        <row r="92">
          <cell r="E92">
            <v>2.9073085585585585</v>
          </cell>
        </row>
        <row r="93">
          <cell r="E93">
            <v>15.471400900900894</v>
          </cell>
        </row>
        <row r="94">
          <cell r="E94">
            <v>1.4229279279279279</v>
          </cell>
        </row>
        <row r="95">
          <cell r="E95">
            <v>11.524997747747747</v>
          </cell>
        </row>
        <row r="96">
          <cell r="E96">
            <v>0</v>
          </cell>
        </row>
        <row r="97">
          <cell r="E97">
            <v>0</v>
          </cell>
        </row>
        <row r="98">
          <cell r="E98">
            <v>16.179545045045046</v>
          </cell>
        </row>
        <row r="128">
          <cell r="E128">
            <v>1.4672824427480917</v>
          </cell>
        </row>
        <row r="129">
          <cell r="E129">
            <v>5.88627989821883</v>
          </cell>
        </row>
        <row r="130">
          <cell r="E130">
            <v>2.8356844783715012</v>
          </cell>
        </row>
        <row r="131">
          <cell r="E131">
            <v>17.512908396946571</v>
          </cell>
        </row>
        <row r="132">
          <cell r="E132">
            <v>1.5218982188295167</v>
          </cell>
        </row>
        <row r="133">
          <cell r="E133">
            <v>9.1054554707379154</v>
          </cell>
        </row>
        <row r="134">
          <cell r="E134">
            <v>0</v>
          </cell>
        </row>
        <row r="135">
          <cell r="E135">
            <v>0</v>
          </cell>
        </row>
        <row r="136">
          <cell r="E136">
            <v>16.966402035623414</v>
          </cell>
        </row>
        <row r="166">
          <cell r="E166">
            <v>1.5381679389312981</v>
          </cell>
        </row>
        <row r="167">
          <cell r="E167">
            <v>5.7259185750636137</v>
          </cell>
        </row>
        <row r="168">
          <cell r="E168">
            <v>2.7661526717557252</v>
          </cell>
        </row>
        <row r="169">
          <cell r="E169">
            <v>16.819951653944017</v>
          </cell>
        </row>
        <row r="170">
          <cell r="E170">
            <v>1.5228447837150128</v>
          </cell>
        </row>
        <row r="171">
          <cell r="E171">
            <v>8.4030941475826975</v>
          </cell>
        </row>
        <row r="172">
          <cell r="E172">
            <v>0</v>
          </cell>
        </row>
        <row r="173">
          <cell r="E173">
            <v>0</v>
          </cell>
        </row>
        <row r="174">
          <cell r="E174">
            <v>16.659811704834606</v>
          </cell>
        </row>
        <row r="204">
          <cell r="E204">
            <v>1.427119592875318</v>
          </cell>
        </row>
        <row r="205">
          <cell r="E205">
            <v>5.3896692111959288</v>
          </cell>
        </row>
        <row r="206">
          <cell r="E206">
            <v>2.6219389312977097</v>
          </cell>
        </row>
        <row r="207">
          <cell r="E207">
            <v>14.757575063613235</v>
          </cell>
        </row>
        <row r="208">
          <cell r="E208">
            <v>1.3609923664122137</v>
          </cell>
        </row>
        <row r="209">
          <cell r="E209">
            <v>7.7948396946564902</v>
          </cell>
        </row>
        <row r="210">
          <cell r="E210">
            <v>0</v>
          </cell>
        </row>
        <row r="211">
          <cell r="E211">
            <v>0</v>
          </cell>
        </row>
        <row r="212">
          <cell r="E212">
            <v>15.535674300254454</v>
          </cell>
        </row>
        <row r="242">
          <cell r="E242">
            <v>1.6258461538461537</v>
          </cell>
        </row>
        <row r="243">
          <cell r="E243">
            <v>4.5217891737891733</v>
          </cell>
        </row>
        <row r="244">
          <cell r="E244">
            <v>2.3169829059829059</v>
          </cell>
        </row>
        <row r="245">
          <cell r="E245">
            <v>16.062917378917376</v>
          </cell>
        </row>
        <row r="246">
          <cell r="E246">
            <v>1.3146609686609687</v>
          </cell>
        </row>
        <row r="247">
          <cell r="E247">
            <v>11.112076923076922</v>
          </cell>
        </row>
        <row r="248">
          <cell r="E248">
            <v>0</v>
          </cell>
        </row>
        <row r="249">
          <cell r="E249">
            <v>0</v>
          </cell>
        </row>
        <row r="250">
          <cell r="E250">
            <v>15.182296296296293</v>
          </cell>
        </row>
        <row r="280">
          <cell r="E280">
            <v>1.5587350427350428</v>
          </cell>
        </row>
        <row r="281">
          <cell r="E281">
            <v>4.3806267806267805</v>
          </cell>
        </row>
        <row r="282">
          <cell r="E282">
            <v>2.3385213675213676</v>
          </cell>
        </row>
        <row r="283">
          <cell r="E283">
            <v>13.221452991452983</v>
          </cell>
        </row>
        <row r="284">
          <cell r="E284">
            <v>1.4117378917378918</v>
          </cell>
        </row>
        <row r="285">
          <cell r="E285">
            <v>9.7675868945868949</v>
          </cell>
        </row>
        <row r="286">
          <cell r="E286">
            <v>0</v>
          </cell>
        </row>
        <row r="287">
          <cell r="E287">
            <v>0</v>
          </cell>
        </row>
        <row r="288">
          <cell r="E288">
            <v>14.17214245014245</v>
          </cell>
        </row>
        <row r="318">
          <cell r="E318">
            <v>1.5869173789173785</v>
          </cell>
        </row>
        <row r="319">
          <cell r="E319">
            <v>4.5135156695156695</v>
          </cell>
        </row>
        <row r="320">
          <cell r="E320">
            <v>2.3568575498575495</v>
          </cell>
        </row>
        <row r="321">
          <cell r="E321">
            <v>14.747390313390305</v>
          </cell>
        </row>
        <row r="322">
          <cell r="E322">
            <v>1.536951566951567</v>
          </cell>
        </row>
        <row r="323">
          <cell r="E323">
            <v>10.580327635327635</v>
          </cell>
        </row>
        <row r="324">
          <cell r="E324">
            <v>0</v>
          </cell>
        </row>
        <row r="325">
          <cell r="E325">
            <v>0</v>
          </cell>
        </row>
        <row r="326">
          <cell r="E326">
            <v>15.313817663817661</v>
          </cell>
        </row>
        <row r="356">
          <cell r="E356">
            <v>1.2482780269058296</v>
          </cell>
        </row>
        <row r="357">
          <cell r="E357">
            <v>4.5325336322869951</v>
          </cell>
        </row>
        <row r="358">
          <cell r="E358">
            <v>2.338621076233184</v>
          </cell>
        </row>
        <row r="359">
          <cell r="E359">
            <v>13.784165919282513</v>
          </cell>
        </row>
        <row r="360">
          <cell r="E360">
            <v>1.2840896860986546</v>
          </cell>
        </row>
        <row r="361">
          <cell r="E361">
            <v>9.7090156950672633</v>
          </cell>
        </row>
        <row r="362">
          <cell r="E362">
            <v>0</v>
          </cell>
        </row>
        <row r="363">
          <cell r="E363">
            <v>0</v>
          </cell>
        </row>
        <row r="364">
          <cell r="E364">
            <v>14.279695067264575</v>
          </cell>
        </row>
        <row r="394">
          <cell r="E394">
            <v>1.2538923766816141</v>
          </cell>
        </row>
        <row r="395">
          <cell r="E395">
            <v>4.7566098654708515</v>
          </cell>
        </row>
        <row r="396">
          <cell r="E396">
            <v>2.436800448430493</v>
          </cell>
        </row>
        <row r="397">
          <cell r="E397">
            <v>13.521556053811659</v>
          </cell>
        </row>
        <row r="398">
          <cell r="E398">
            <v>1.3614798206278027</v>
          </cell>
        </row>
        <row r="399">
          <cell r="E399">
            <v>9.3682847533632287</v>
          </cell>
        </row>
        <row r="400">
          <cell r="E400">
            <v>0</v>
          </cell>
        </row>
        <row r="401">
          <cell r="E401">
            <v>0</v>
          </cell>
        </row>
        <row r="402">
          <cell r="E402">
            <v>14.879829596412556</v>
          </cell>
        </row>
        <row r="432">
          <cell r="E432">
            <v>1.2295022421524664</v>
          </cell>
        </row>
        <row r="433">
          <cell r="E433">
            <v>4.6603408071748875</v>
          </cell>
        </row>
        <row r="434">
          <cell r="E434">
            <v>2.3135941704035869</v>
          </cell>
        </row>
        <row r="435">
          <cell r="E435">
            <v>13.036991031390135</v>
          </cell>
        </row>
        <row r="436">
          <cell r="E436">
            <v>1.2985739910313903</v>
          </cell>
        </row>
        <row r="437">
          <cell r="E437">
            <v>9.0651591928251118</v>
          </cell>
        </row>
        <row r="438">
          <cell r="E438">
            <v>0</v>
          </cell>
        </row>
        <row r="439">
          <cell r="E439">
            <v>0</v>
          </cell>
        </row>
        <row r="440">
          <cell r="E440">
            <v>14.477013452914797</v>
          </cell>
        </row>
        <row r="470">
          <cell r="E470">
            <v>1.351991011235955</v>
          </cell>
        </row>
        <row r="471">
          <cell r="E471">
            <v>5.704507865168539</v>
          </cell>
        </row>
        <row r="472">
          <cell r="E472">
            <v>2.480244943820225</v>
          </cell>
        </row>
        <row r="473">
          <cell r="E473">
            <v>12.560431460674156</v>
          </cell>
        </row>
        <row r="474">
          <cell r="E474">
            <v>1.4433573033707867</v>
          </cell>
        </row>
        <row r="475">
          <cell r="E475">
            <v>6.4243887640449433</v>
          </cell>
        </row>
        <row r="476">
          <cell r="E476">
            <v>0</v>
          </cell>
        </row>
        <row r="477">
          <cell r="E477">
            <v>0</v>
          </cell>
        </row>
        <row r="478">
          <cell r="E478">
            <v>17.97688988764045</v>
          </cell>
        </row>
        <row r="508">
          <cell r="E508">
            <v>1.3280134831460673</v>
          </cell>
        </row>
        <row r="509">
          <cell r="E509">
            <v>5.7311550561797757</v>
          </cell>
        </row>
        <row r="510">
          <cell r="E510">
            <v>2.426474157303371</v>
          </cell>
        </row>
        <row r="511">
          <cell r="E511">
            <v>12.635060674157305</v>
          </cell>
        </row>
        <row r="512">
          <cell r="E512">
            <v>1.4377573033707864</v>
          </cell>
        </row>
        <row r="513">
          <cell r="E513">
            <v>6.3847393258426965</v>
          </cell>
        </row>
        <row r="514">
          <cell r="E514">
            <v>0</v>
          </cell>
        </row>
        <row r="515">
          <cell r="E515">
            <v>0</v>
          </cell>
        </row>
        <row r="516">
          <cell r="E516">
            <v>17.610934831460671</v>
          </cell>
        </row>
        <row r="546">
          <cell r="E546">
            <v>1.411658426966292</v>
          </cell>
        </row>
        <row r="547">
          <cell r="E547">
            <v>6.040404494382023</v>
          </cell>
        </row>
        <row r="548">
          <cell r="E548">
            <v>2.5851887640449438</v>
          </cell>
        </row>
        <row r="549">
          <cell r="E549">
            <v>14.566575280898872</v>
          </cell>
        </row>
        <row r="550">
          <cell r="E550">
            <v>1.4644044943820225</v>
          </cell>
        </row>
        <row r="551">
          <cell r="E551">
            <v>6.6484067415730346</v>
          </cell>
        </row>
        <row r="552">
          <cell r="E552">
            <v>0</v>
          </cell>
        </row>
        <row r="553">
          <cell r="E553">
            <v>0</v>
          </cell>
        </row>
        <row r="554">
          <cell r="E554">
            <v>19.186755056179777</v>
          </cell>
        </row>
        <row r="584">
          <cell r="E584">
            <v>1.3594692854157961</v>
          </cell>
        </row>
        <row r="585">
          <cell r="E585">
            <v>6.0052235687421645</v>
          </cell>
        </row>
        <row r="586">
          <cell r="E586">
            <v>3.2523088173840371</v>
          </cell>
        </row>
        <row r="587">
          <cell r="E587">
            <v>13.322649394066023</v>
          </cell>
        </row>
        <row r="588">
          <cell r="E588">
            <v>1.4333389051399918</v>
          </cell>
        </row>
        <row r="589">
          <cell r="E589">
            <v>8.1954575846218134</v>
          </cell>
        </row>
        <row r="590">
          <cell r="E590">
            <v>0</v>
          </cell>
        </row>
        <row r="591">
          <cell r="E591">
            <v>0</v>
          </cell>
        </row>
        <row r="592">
          <cell r="E592">
            <v>16.80725867112411</v>
          </cell>
        </row>
        <row r="622">
          <cell r="E622">
            <v>1.3945507730881741</v>
          </cell>
        </row>
        <row r="623">
          <cell r="E623">
            <v>6.0477308817384037</v>
          </cell>
        </row>
        <row r="624">
          <cell r="E624">
            <v>3.2152173004596745</v>
          </cell>
        </row>
        <row r="625">
          <cell r="E625">
            <v>13.855010447137484</v>
          </cell>
        </row>
        <row r="626">
          <cell r="E626">
            <v>1.4658044295862933</v>
          </cell>
        </row>
        <row r="627">
          <cell r="E627">
            <v>8.0659214375261197</v>
          </cell>
        </row>
        <row r="628">
          <cell r="E628">
            <v>0</v>
          </cell>
        </row>
        <row r="629">
          <cell r="E629">
            <v>0</v>
          </cell>
        </row>
        <row r="630">
          <cell r="E630">
            <v>16.760493104889264</v>
          </cell>
        </row>
        <row r="660">
          <cell r="E660">
            <v>1.2306184705390724</v>
          </cell>
        </row>
        <row r="661">
          <cell r="E661">
            <v>5.6021730045967413</v>
          </cell>
        </row>
        <row r="662">
          <cell r="E662">
            <v>2.9920455495194318</v>
          </cell>
        </row>
        <row r="663">
          <cell r="E663">
            <v>11.69791893021312</v>
          </cell>
        </row>
        <row r="664">
          <cell r="E664">
            <v>1.3710488926034265</v>
          </cell>
        </row>
        <row r="665">
          <cell r="E665">
            <v>7.8290472210614288</v>
          </cell>
        </row>
        <row r="666">
          <cell r="E666">
            <v>0</v>
          </cell>
        </row>
        <row r="667">
          <cell r="E667">
            <v>0</v>
          </cell>
        </row>
        <row r="668">
          <cell r="E668">
            <v>15.500706226493941</v>
          </cell>
        </row>
        <row r="698">
          <cell r="E698">
            <v>1.482715</v>
          </cell>
        </row>
        <row r="699">
          <cell r="E699">
            <v>10.438525000000002</v>
          </cell>
        </row>
        <row r="700">
          <cell r="E700">
            <v>5.5160000000000009</v>
          </cell>
        </row>
        <row r="701">
          <cell r="E701">
            <v>18.7741325</v>
          </cell>
        </row>
        <row r="702">
          <cell r="E702">
            <v>2.5419199999999997</v>
          </cell>
        </row>
        <row r="703">
          <cell r="E703">
            <v>0.16892000000000004</v>
          </cell>
        </row>
        <row r="704">
          <cell r="E704">
            <v>0</v>
          </cell>
        </row>
        <row r="705">
          <cell r="E705">
            <v>0</v>
          </cell>
        </row>
        <row r="706">
          <cell r="E706">
            <v>33.58023</v>
          </cell>
        </row>
        <row r="736">
          <cell r="E736">
            <v>1.3992599999999999</v>
          </cell>
        </row>
        <row r="737">
          <cell r="E737">
            <v>9.8631250000000001</v>
          </cell>
        </row>
        <row r="738">
          <cell r="E738">
            <v>5.0869350000000004</v>
          </cell>
        </row>
        <row r="739">
          <cell r="E739">
            <v>16.711572500000003</v>
          </cell>
        </row>
        <row r="740">
          <cell r="E740">
            <v>2.2320699999999998</v>
          </cell>
        </row>
        <row r="741">
          <cell r="E741">
            <v>0.17516000000000004</v>
          </cell>
        </row>
        <row r="742">
          <cell r="E742">
            <v>0</v>
          </cell>
        </row>
        <row r="743">
          <cell r="E743">
            <v>0</v>
          </cell>
        </row>
        <row r="744">
          <cell r="E744">
            <v>31.586545000000001</v>
          </cell>
        </row>
        <row r="774">
          <cell r="E774">
            <v>1.4474549999999999</v>
          </cell>
        </row>
        <row r="775">
          <cell r="E775">
            <v>10.389394999999999</v>
          </cell>
        </row>
        <row r="776">
          <cell r="E776">
            <v>5.3924300000000001</v>
          </cell>
        </row>
        <row r="777">
          <cell r="E777">
            <v>18.716777499999999</v>
          </cell>
        </row>
        <row r="778">
          <cell r="E778">
            <v>2.3358699999999999</v>
          </cell>
        </row>
        <row r="779">
          <cell r="E779">
            <v>0.189415</v>
          </cell>
        </row>
        <row r="780">
          <cell r="E780">
            <v>0</v>
          </cell>
        </row>
        <row r="781">
          <cell r="E781">
            <v>0</v>
          </cell>
        </row>
        <row r="782">
          <cell r="E782">
            <v>33.840544999999999</v>
          </cell>
        </row>
        <row r="812">
          <cell r="E812">
            <v>1.2803800000000001</v>
          </cell>
        </row>
        <row r="813">
          <cell r="E813">
            <v>6.3935050000000011</v>
          </cell>
        </row>
        <row r="814">
          <cell r="E814">
            <v>3.0395600000000003</v>
          </cell>
        </row>
        <row r="815">
          <cell r="E815">
            <v>14.597135000000003</v>
          </cell>
        </row>
        <row r="816">
          <cell r="E816">
            <v>1.6355000000000002</v>
          </cell>
        </row>
        <row r="817">
          <cell r="E817">
            <v>8.6056925</v>
          </cell>
        </row>
        <row r="818">
          <cell r="E818">
            <v>0</v>
          </cell>
        </row>
        <row r="819">
          <cell r="E819">
            <v>0</v>
          </cell>
        </row>
        <row r="820">
          <cell r="E820">
            <v>19.045735000000001</v>
          </cell>
        </row>
        <row r="850">
          <cell r="E850">
            <v>1.3216549999999998</v>
          </cell>
        </row>
        <row r="851">
          <cell r="E851">
            <v>6.4534800000000008</v>
          </cell>
        </row>
        <row r="852">
          <cell r="E852">
            <v>3.0438349999999996</v>
          </cell>
        </row>
        <row r="853">
          <cell r="E853">
            <v>15.241760000000006</v>
          </cell>
        </row>
        <row r="854">
          <cell r="E854">
            <v>1.5963399999999999</v>
          </cell>
        </row>
        <row r="855">
          <cell r="E855">
            <v>8.7670225000000013</v>
          </cell>
        </row>
        <row r="856">
          <cell r="E856">
            <v>0</v>
          </cell>
        </row>
        <row r="857">
          <cell r="E857">
            <v>0</v>
          </cell>
        </row>
        <row r="858">
          <cell r="E858">
            <v>19.017745000000001</v>
          </cell>
        </row>
        <row r="888">
          <cell r="E888">
            <v>1.3502350000000001</v>
          </cell>
        </row>
        <row r="889">
          <cell r="E889">
            <v>6.3736800000000011</v>
          </cell>
        </row>
        <row r="890">
          <cell r="E890">
            <v>3.0327700000000002</v>
          </cell>
        </row>
        <row r="891">
          <cell r="E891">
            <v>14.499520000000004</v>
          </cell>
        </row>
        <row r="892">
          <cell r="E892">
            <v>1.5389549999999999</v>
          </cell>
        </row>
        <row r="893">
          <cell r="E893">
            <v>8.5508775000000004</v>
          </cell>
        </row>
        <row r="894">
          <cell r="E894">
            <v>0</v>
          </cell>
        </row>
        <row r="895">
          <cell r="E895">
            <v>0</v>
          </cell>
        </row>
        <row r="896">
          <cell r="E896">
            <v>18.922445000000003</v>
          </cell>
        </row>
        <row r="926">
          <cell r="E926">
            <v>1.0471550000000001</v>
          </cell>
        </row>
        <row r="964">
          <cell r="E964">
            <v>1.0570649999999999</v>
          </cell>
        </row>
        <row r="1002">
          <cell r="E1002">
            <v>1.0295350000000001</v>
          </cell>
        </row>
      </sheetData>
      <sheetData sheetId="2">
        <row r="14">
          <cell r="E14">
            <v>1.8410475134892086</v>
          </cell>
        </row>
        <row r="15">
          <cell r="E15">
            <v>7.1321305440647489</v>
          </cell>
        </row>
        <row r="16">
          <cell r="E16">
            <v>3.8067382756294967</v>
          </cell>
        </row>
        <row r="17">
          <cell r="E17">
            <v>18.178447176258995</v>
          </cell>
        </row>
        <row r="18">
          <cell r="E18">
            <v>2.2569351753597124</v>
          </cell>
        </row>
        <row r="19">
          <cell r="E19">
            <v>2.9940935319244599</v>
          </cell>
        </row>
        <row r="20">
          <cell r="E20">
            <v>0</v>
          </cell>
        </row>
        <row r="21">
          <cell r="E21">
            <v>0</v>
          </cell>
        </row>
        <row r="22">
          <cell r="E22">
            <v>29.554726875000004</v>
          </cell>
        </row>
        <row r="52">
          <cell r="E52">
            <v>1.7822780350719425</v>
          </cell>
        </row>
        <row r="53">
          <cell r="E53">
            <v>6.9574627742805761</v>
          </cell>
        </row>
        <row r="54">
          <cell r="E54">
            <v>3.6651677765287771</v>
          </cell>
        </row>
        <row r="55">
          <cell r="E55">
            <v>15.930041357913677</v>
          </cell>
        </row>
        <row r="56">
          <cell r="E56">
            <v>2.1756906834532375</v>
          </cell>
        </row>
        <row r="57">
          <cell r="E57">
            <v>2.7356045840827337</v>
          </cell>
        </row>
        <row r="58">
          <cell r="E58">
            <v>0</v>
          </cell>
        </row>
        <row r="59">
          <cell r="E59">
            <v>0</v>
          </cell>
        </row>
        <row r="60">
          <cell r="E60">
            <v>28.584325836330937</v>
          </cell>
        </row>
        <row r="90">
          <cell r="E90">
            <v>1.9070211960431656</v>
          </cell>
        </row>
        <row r="91">
          <cell r="E91">
            <v>7.0635591411870511</v>
          </cell>
        </row>
        <row r="92">
          <cell r="E92">
            <v>3.8448206452338138</v>
          </cell>
        </row>
        <row r="93">
          <cell r="E93">
            <v>17.058619375000006</v>
          </cell>
        </row>
        <row r="94">
          <cell r="E94">
            <v>2.3600972751798563</v>
          </cell>
        </row>
        <row r="95">
          <cell r="E95">
            <v>2.9609647099820142</v>
          </cell>
        </row>
        <row r="96">
          <cell r="E96">
            <v>0</v>
          </cell>
        </row>
        <row r="97">
          <cell r="E97">
            <v>0</v>
          </cell>
        </row>
        <row r="98">
          <cell r="E98">
            <v>29.183989064748207</v>
          </cell>
        </row>
        <row r="128">
          <cell r="E128">
            <v>1.8718114464634019</v>
          </cell>
        </row>
        <row r="129">
          <cell r="E129">
            <v>5.8741494969715626</v>
          </cell>
        </row>
        <row r="130">
          <cell r="E130">
            <v>3.4566178523765525</v>
          </cell>
        </row>
        <row r="131">
          <cell r="E131">
            <v>14.59235732342675</v>
          </cell>
        </row>
        <row r="132">
          <cell r="E132">
            <v>2.1884194025254078</v>
          </cell>
        </row>
        <row r="133">
          <cell r="E133">
            <v>2.0257048288163428</v>
          </cell>
        </row>
        <row r="134">
          <cell r="E134">
            <v>0</v>
          </cell>
        </row>
        <row r="135">
          <cell r="E135">
            <v>0</v>
          </cell>
        </row>
        <row r="136">
          <cell r="E136">
            <v>28.523077548506308</v>
          </cell>
        </row>
        <row r="166">
          <cell r="E166">
            <v>1.7608124499538036</v>
          </cell>
        </row>
        <row r="167">
          <cell r="E167">
            <v>5.7911061569654034</v>
          </cell>
        </row>
        <row r="168">
          <cell r="E168">
            <v>3.1833877168668505</v>
          </cell>
        </row>
        <row r="169">
          <cell r="E169">
            <v>12.466426333282003</v>
          </cell>
        </row>
        <row r="170">
          <cell r="E170">
            <v>2.0933319731033775</v>
          </cell>
        </row>
        <row r="171">
          <cell r="E171">
            <v>2.0741557296478796</v>
          </cell>
        </row>
        <row r="172">
          <cell r="E172">
            <v>0</v>
          </cell>
        </row>
        <row r="173">
          <cell r="E173">
            <v>0</v>
          </cell>
        </row>
        <row r="174">
          <cell r="E174">
            <v>27.391816456215988</v>
          </cell>
        </row>
        <row r="204">
          <cell r="E204">
            <v>1.9722823093111588</v>
          </cell>
        </row>
        <row r="205">
          <cell r="E205">
            <v>5.9874403321014258</v>
          </cell>
        </row>
        <row r="206">
          <cell r="E206">
            <v>3.3571616055846416</v>
          </cell>
        </row>
        <row r="207">
          <cell r="E207">
            <v>13.569182682732778</v>
          </cell>
        </row>
        <row r="208">
          <cell r="E208">
            <v>2.1860917539267013</v>
          </cell>
        </row>
        <row r="209">
          <cell r="E209">
            <v>2.2599140244841389</v>
          </cell>
        </row>
        <row r="210">
          <cell r="E210">
            <v>0</v>
          </cell>
        </row>
        <row r="211">
          <cell r="E211">
            <v>0</v>
          </cell>
        </row>
        <row r="212">
          <cell r="E212">
            <v>27.686854868596651</v>
          </cell>
        </row>
        <row r="242">
          <cell r="E242">
            <v>1.7801626233183858</v>
          </cell>
        </row>
        <row r="243">
          <cell r="E243">
            <v>7.4084981838565014</v>
          </cell>
        </row>
        <row r="244">
          <cell r="E244">
            <v>4.1603301681614351</v>
          </cell>
        </row>
        <row r="245">
          <cell r="E245">
            <v>23.260123744394619</v>
          </cell>
        </row>
        <row r="246">
          <cell r="E246">
            <v>2.4408828923766817</v>
          </cell>
        </row>
        <row r="247">
          <cell r="E247">
            <v>3.6779838677130043</v>
          </cell>
        </row>
        <row r="248">
          <cell r="E248">
            <v>0</v>
          </cell>
        </row>
        <row r="249">
          <cell r="E249">
            <v>0</v>
          </cell>
        </row>
        <row r="250">
          <cell r="E250">
            <v>25.732253004484303</v>
          </cell>
        </row>
        <row r="280">
          <cell r="E280">
            <v>1.9132939910313902</v>
          </cell>
        </row>
        <row r="281">
          <cell r="E281">
            <v>7.9226480269058293</v>
          </cell>
        </row>
        <row r="282">
          <cell r="E282">
            <v>4.5635019170403588</v>
          </cell>
        </row>
        <row r="283">
          <cell r="E283">
            <v>27.549958071748868</v>
          </cell>
        </row>
        <row r="284">
          <cell r="E284">
            <v>2.6022184529147983</v>
          </cell>
        </row>
        <row r="285">
          <cell r="E285">
            <v>3.9682942713004494</v>
          </cell>
        </row>
        <row r="286">
          <cell r="E286">
            <v>0</v>
          </cell>
        </row>
        <row r="287">
          <cell r="E287">
            <v>0</v>
          </cell>
        </row>
        <row r="288">
          <cell r="E288">
            <v>27.977678946188345</v>
          </cell>
        </row>
        <row r="318">
          <cell r="E318">
            <v>1.7669130044843051</v>
          </cell>
        </row>
        <row r="319">
          <cell r="E319">
            <v>7.4942696860986553</v>
          </cell>
        </row>
        <row r="320">
          <cell r="E320">
            <v>4.2884915358744387</v>
          </cell>
        </row>
        <row r="321">
          <cell r="E321">
            <v>24.392726569506724</v>
          </cell>
        </row>
        <row r="322">
          <cell r="E322">
            <v>2.5477601793721973</v>
          </cell>
        </row>
        <row r="323">
          <cell r="E323">
            <v>4.2988772757847533</v>
          </cell>
        </row>
        <row r="324">
          <cell r="E324">
            <v>0</v>
          </cell>
        </row>
        <row r="325">
          <cell r="E325">
            <v>0</v>
          </cell>
        </row>
        <row r="326">
          <cell r="E326">
            <v>26.290564529147986</v>
          </cell>
        </row>
        <row r="356">
          <cell r="E356">
            <v>1.6811315892229599</v>
          </cell>
        </row>
        <row r="357">
          <cell r="E357">
            <v>9.835170011714176</v>
          </cell>
        </row>
        <row r="358">
          <cell r="E358">
            <v>5.0498349863334644</v>
          </cell>
        </row>
        <row r="359">
          <cell r="E359">
            <v>18.362693010542756</v>
          </cell>
        </row>
        <row r="360">
          <cell r="E360">
            <v>2.7873819601718082</v>
          </cell>
        </row>
        <row r="361">
          <cell r="E361">
            <v>2.1014595860991805</v>
          </cell>
        </row>
        <row r="362">
          <cell r="E362">
            <v>0</v>
          </cell>
        </row>
        <row r="363">
          <cell r="E363">
            <v>0</v>
          </cell>
        </row>
        <row r="364">
          <cell r="E364">
            <v>35.12485638422492</v>
          </cell>
        </row>
        <row r="394">
          <cell r="E394">
            <v>1.6579323701679034</v>
          </cell>
        </row>
        <row r="395">
          <cell r="E395">
            <v>9.3595078484966816</v>
          </cell>
        </row>
        <row r="396">
          <cell r="E396">
            <v>4.6562299882858271</v>
          </cell>
        </row>
        <row r="397">
          <cell r="E397">
            <v>17.469300585708712</v>
          </cell>
        </row>
        <row r="398">
          <cell r="E398">
            <v>2.5006208512299883</v>
          </cell>
        </row>
        <row r="399">
          <cell r="E399">
            <v>2.4750524014057014</v>
          </cell>
        </row>
        <row r="400">
          <cell r="E400">
            <v>0</v>
          </cell>
        </row>
        <row r="401">
          <cell r="E401">
            <v>0</v>
          </cell>
        </row>
        <row r="402">
          <cell r="E402">
            <v>32.922638344396724</v>
          </cell>
        </row>
        <row r="432">
          <cell r="E432">
            <v>1.69044014057009</v>
          </cell>
        </row>
        <row r="433">
          <cell r="E433">
            <v>9.533568137446311</v>
          </cell>
        </row>
        <row r="434">
          <cell r="E434">
            <v>4.7792736431081622</v>
          </cell>
        </row>
        <row r="435">
          <cell r="E435">
            <v>18.462128543537684</v>
          </cell>
        </row>
        <row r="436">
          <cell r="E436">
            <v>2.6659859429910195</v>
          </cell>
        </row>
        <row r="437">
          <cell r="E437">
            <v>2.4100368606013287</v>
          </cell>
        </row>
        <row r="438">
          <cell r="E438">
            <v>0</v>
          </cell>
        </row>
        <row r="439">
          <cell r="E439">
            <v>0</v>
          </cell>
        </row>
        <row r="440">
          <cell r="E440">
            <v>33.817353689964861</v>
          </cell>
        </row>
      </sheetData>
      <sheetData sheetId="3">
        <row r="14">
          <cell r="E14">
            <v>1.4518992888217366</v>
          </cell>
        </row>
        <row r="15">
          <cell r="E15">
            <v>8.2094811785239798</v>
          </cell>
        </row>
        <row r="16">
          <cell r="E16">
            <v>4.1323504571860266</v>
          </cell>
        </row>
        <row r="17">
          <cell r="E17">
            <v>10.252606272956985</v>
          </cell>
        </row>
        <row r="18">
          <cell r="E18">
            <v>2.3014210540026574</v>
          </cell>
        </row>
        <row r="19">
          <cell r="E19">
            <v>1.689416000208404</v>
          </cell>
        </row>
        <row r="20">
          <cell r="E20">
            <v>0</v>
          </cell>
        </row>
        <row r="21">
          <cell r="E21">
            <v>0</v>
          </cell>
        </row>
        <row r="22">
          <cell r="E22">
            <v>27.464849402141351</v>
          </cell>
        </row>
        <row r="52">
          <cell r="E52">
            <v>1.4254389767369162</v>
          </cell>
        </row>
        <row r="53">
          <cell r="E53">
            <v>8.2499927579649359</v>
          </cell>
        </row>
        <row r="54">
          <cell r="E54">
            <v>4.1080147706254717</v>
          </cell>
        </row>
        <row r="55">
          <cell r="E55">
            <v>11.12548865501341</v>
          </cell>
        </row>
        <row r="56">
          <cell r="E56">
            <v>2.3937037017740379</v>
          </cell>
        </row>
        <row r="57">
          <cell r="E57">
            <v>1.8240064084195176</v>
          </cell>
        </row>
        <row r="58">
          <cell r="E58">
            <v>0</v>
          </cell>
        </row>
        <row r="59">
          <cell r="E59">
            <v>0</v>
          </cell>
        </row>
        <row r="60">
          <cell r="E60">
            <v>27.823911115742305</v>
          </cell>
        </row>
        <row r="90">
          <cell r="E90">
            <v>1.5084533305546146</v>
          </cell>
        </row>
        <row r="91">
          <cell r="E91">
            <v>8.6055031651340297</v>
          </cell>
        </row>
        <row r="92">
          <cell r="E92">
            <v>4.2980917758616197</v>
          </cell>
        </row>
        <row r="93">
          <cell r="E93">
            <v>12.161905619089792</v>
          </cell>
        </row>
        <row r="94">
          <cell r="E94">
            <v>2.5328512777763303</v>
          </cell>
        </row>
        <row r="95">
          <cell r="E95">
            <v>1.8338289525099649</v>
          </cell>
        </row>
        <row r="96">
          <cell r="E96">
            <v>0</v>
          </cell>
        </row>
        <row r="97">
          <cell r="E97">
            <v>0</v>
          </cell>
        </row>
        <row r="98">
          <cell r="E98">
            <v>29.112645322635267</v>
          </cell>
        </row>
        <row r="128">
          <cell r="E128">
            <v>1.6532251670032625</v>
          </cell>
        </row>
        <row r="129">
          <cell r="E129">
            <v>7.8064457563046972</v>
          </cell>
        </row>
        <row r="130">
          <cell r="E130">
            <v>4.0590758634974886</v>
          </cell>
        </row>
        <row r="131">
          <cell r="E131">
            <v>18.521921806224423</v>
          </cell>
        </row>
        <row r="132">
          <cell r="E132">
            <v>3.0154255709181297</v>
          </cell>
        </row>
        <row r="133">
          <cell r="E133">
            <v>2.1103556004349855</v>
          </cell>
        </row>
        <row r="134">
          <cell r="E134">
            <v>0</v>
          </cell>
        </row>
        <row r="135">
          <cell r="E135">
            <v>0</v>
          </cell>
        </row>
        <row r="136">
          <cell r="E136">
            <v>27.473435575578687</v>
          </cell>
        </row>
        <row r="166">
          <cell r="E166">
            <v>1.6056137538190671</v>
          </cell>
        </row>
        <row r="167">
          <cell r="E167">
            <v>7.7459035161307019</v>
          </cell>
        </row>
        <row r="168">
          <cell r="E168">
            <v>4.0929989953912278</v>
          </cell>
        </row>
        <row r="169">
          <cell r="E169">
            <v>16.770944456527364</v>
          </cell>
        </row>
        <row r="170">
          <cell r="E170">
            <v>2.8673432551395579</v>
          </cell>
        </row>
        <row r="171">
          <cell r="E171">
            <v>1.8783716948889231</v>
          </cell>
        </row>
        <row r="172">
          <cell r="E172">
            <v>0</v>
          </cell>
        </row>
        <row r="173">
          <cell r="E173">
            <v>0</v>
          </cell>
        </row>
        <row r="174">
          <cell r="E174">
            <v>26.797678131634818</v>
          </cell>
        </row>
        <row r="204">
          <cell r="E204">
            <v>1.6762057894464295</v>
          </cell>
        </row>
        <row r="205">
          <cell r="E205">
            <v>7.91378785148361</v>
          </cell>
        </row>
        <row r="206">
          <cell r="E206">
            <v>3.9635554657966963</v>
          </cell>
        </row>
        <row r="207">
          <cell r="E207">
            <v>19.315585127647452</v>
          </cell>
        </row>
        <row r="208">
          <cell r="E208">
            <v>2.8567524209000048</v>
          </cell>
        </row>
        <row r="209">
          <cell r="E209">
            <v>1.8937777743255138</v>
          </cell>
        </row>
        <row r="210">
          <cell r="E210">
            <v>0</v>
          </cell>
        </row>
        <row r="211">
          <cell r="E211">
            <v>0</v>
          </cell>
        </row>
        <row r="212">
          <cell r="E212">
            <v>27.327882616125525</v>
          </cell>
        </row>
        <row r="242">
          <cell r="E242">
            <v>1.5960891310693786</v>
          </cell>
        </row>
        <row r="243">
          <cell r="E243">
            <v>6.6681921767052632</v>
          </cell>
        </row>
        <row r="244">
          <cell r="E244">
            <v>3.7966828354578195</v>
          </cell>
        </row>
        <row r="245">
          <cell r="E245">
            <v>35.685868541403131</v>
          </cell>
        </row>
        <row r="246">
          <cell r="E246">
            <v>3.3053138075313808</v>
          </cell>
        </row>
        <row r="247">
          <cell r="E247">
            <v>3.4424010411598718</v>
          </cell>
        </row>
        <row r="248">
          <cell r="E248">
            <v>0</v>
          </cell>
        </row>
        <row r="249">
          <cell r="E249">
            <v>0</v>
          </cell>
        </row>
        <row r="250">
          <cell r="E250">
            <v>20.63226603094288</v>
          </cell>
        </row>
        <row r="280">
          <cell r="E280">
            <v>1.7259400603288899</v>
          </cell>
        </row>
        <row r="281">
          <cell r="E281">
            <v>6.6635916123382311</v>
          </cell>
        </row>
        <row r="282">
          <cell r="E282">
            <v>3.8929688138561849</v>
          </cell>
        </row>
        <row r="283">
          <cell r="E283">
            <v>33.772762187408766</v>
          </cell>
        </row>
        <row r="284">
          <cell r="E284">
            <v>3.2513530213097206</v>
          </cell>
        </row>
        <row r="285">
          <cell r="E285">
            <v>3.2544296487301749</v>
          </cell>
        </row>
        <row r="286">
          <cell r="E286">
            <v>0</v>
          </cell>
        </row>
        <row r="287">
          <cell r="E287">
            <v>0</v>
          </cell>
        </row>
        <row r="288">
          <cell r="E288">
            <v>20.703804806850247</v>
          </cell>
        </row>
        <row r="318">
          <cell r="E318">
            <v>1.8061048944244429</v>
          </cell>
        </row>
        <row r="319">
          <cell r="E319">
            <v>6.6899490123576921</v>
          </cell>
        </row>
        <row r="320">
          <cell r="E320">
            <v>3.8427459861827384</v>
          </cell>
        </row>
        <row r="321">
          <cell r="E321">
            <v>34.096546073756926</v>
          </cell>
        </row>
        <row r="322">
          <cell r="E322">
            <v>3.3953315169796632</v>
          </cell>
        </row>
        <row r="323">
          <cell r="E323">
            <v>2.842966673153644</v>
          </cell>
        </row>
        <row r="324">
          <cell r="E324">
            <v>0</v>
          </cell>
        </row>
        <row r="325">
          <cell r="E325">
            <v>0</v>
          </cell>
        </row>
        <row r="326">
          <cell r="E326">
            <v>20.828882650578965</v>
          </cell>
        </row>
        <row r="356">
          <cell r="E356">
            <v>1.7863290976470065</v>
          </cell>
        </row>
        <row r="357">
          <cell r="E357">
            <v>6.0150463008438626</v>
          </cell>
        </row>
        <row r="358">
          <cell r="E358">
            <v>4.3393853105326601</v>
          </cell>
        </row>
        <row r="359">
          <cell r="E359">
            <v>28.470123534401921</v>
          </cell>
        </row>
        <row r="360">
          <cell r="E360">
            <v>3.2454695182390498</v>
          </cell>
        </row>
        <row r="361">
          <cell r="E361">
            <v>2.5020562396749568</v>
          </cell>
        </row>
        <row r="362">
          <cell r="E362">
            <v>0</v>
          </cell>
        </row>
        <row r="363">
          <cell r="E363">
            <v>0</v>
          </cell>
        </row>
        <row r="364">
          <cell r="E364">
            <v>22.091488395767289</v>
          </cell>
        </row>
        <row r="394">
          <cell r="E394">
            <v>1.999715676206635</v>
          </cell>
        </row>
        <row r="395">
          <cell r="E395">
            <v>6.091806152609724</v>
          </cell>
        </row>
        <row r="396">
          <cell r="E396">
            <v>4.5184050006697323</v>
          </cell>
        </row>
        <row r="397">
          <cell r="E397">
            <v>29.04767988569898</v>
          </cell>
        </row>
        <row r="398">
          <cell r="E398">
            <v>3.019180068759209</v>
          </cell>
        </row>
        <row r="399">
          <cell r="E399">
            <v>2.4663746037415732</v>
          </cell>
        </row>
        <row r="400">
          <cell r="E400">
            <v>0</v>
          </cell>
        </row>
        <row r="401">
          <cell r="E401">
            <v>0</v>
          </cell>
        </row>
        <row r="402">
          <cell r="E402">
            <v>22.18856568290396</v>
          </cell>
        </row>
        <row r="432">
          <cell r="E432">
            <v>2.1006913425905256</v>
          </cell>
        </row>
        <row r="433">
          <cell r="E433">
            <v>6.0632791891771225</v>
          </cell>
        </row>
        <row r="434">
          <cell r="E434">
            <v>4.5547898736437915</v>
          </cell>
        </row>
        <row r="435">
          <cell r="E435">
            <v>29.421190480867978</v>
          </cell>
        </row>
        <row r="436">
          <cell r="E436">
            <v>3.3109775773541101</v>
          </cell>
        </row>
        <row r="437">
          <cell r="E437">
            <v>2.4396363084341655</v>
          </cell>
        </row>
        <row r="438">
          <cell r="E438">
            <v>0</v>
          </cell>
        </row>
        <row r="439">
          <cell r="E439">
            <v>0</v>
          </cell>
        </row>
        <row r="440">
          <cell r="E440">
            <v>21.976264535428854</v>
          </cell>
        </row>
      </sheetData>
      <sheetData sheetId="4">
        <row r="14">
          <cell r="E14">
            <v>2.1031825637143577</v>
          </cell>
        </row>
        <row r="15">
          <cell r="E15">
            <v>7.8963721927832449</v>
          </cell>
        </row>
        <row r="16">
          <cell r="E16">
            <v>4.305813398940197</v>
          </cell>
        </row>
        <row r="17">
          <cell r="E17">
            <v>25.734785121751198</v>
          </cell>
        </row>
        <row r="18">
          <cell r="E18">
            <v>3.1968029901589707</v>
          </cell>
        </row>
        <row r="19">
          <cell r="E19">
            <v>3.0852256182185211</v>
          </cell>
        </row>
        <row r="20">
          <cell r="E20">
            <v>0</v>
          </cell>
        </row>
        <row r="21">
          <cell r="E21">
            <v>0</v>
          </cell>
        </row>
        <row r="22">
          <cell r="E22">
            <v>21.998099135755737</v>
          </cell>
        </row>
        <row r="52">
          <cell r="E52">
            <v>1.9945037534695935</v>
          </cell>
        </row>
        <row r="53">
          <cell r="E53">
            <v>7.7106572041382799</v>
          </cell>
        </row>
        <row r="54">
          <cell r="E54">
            <v>4.5110936790310365</v>
          </cell>
        </row>
        <row r="55">
          <cell r="E55">
            <v>23.309672423038105</v>
          </cell>
        </row>
        <row r="56">
          <cell r="E56">
            <v>3.2190252964925561</v>
          </cell>
        </row>
        <row r="57">
          <cell r="E57">
            <v>3.1427310118597021</v>
          </cell>
        </row>
        <row r="58">
          <cell r="E58">
            <v>0</v>
          </cell>
        </row>
        <row r="59">
          <cell r="E59">
            <v>0</v>
          </cell>
        </row>
        <row r="60">
          <cell r="E60">
            <v>21.4496498549079</v>
          </cell>
        </row>
        <row r="90">
          <cell r="E90">
            <v>1.9130852258390108</v>
          </cell>
        </row>
        <row r="91">
          <cell r="E91">
            <v>7.8341393830431478</v>
          </cell>
        </row>
        <row r="92">
          <cell r="E92">
            <v>4.3815555765833967</v>
          </cell>
        </row>
        <row r="93">
          <cell r="E93">
            <v>26.208061585288917</v>
          </cell>
        </row>
        <row r="94">
          <cell r="E94">
            <v>3.5278601438304311</v>
          </cell>
        </row>
        <row r="95">
          <cell r="E95">
            <v>3.4742194991168311</v>
          </cell>
        </row>
        <row r="96">
          <cell r="E96">
            <v>0</v>
          </cell>
        </row>
        <row r="97">
          <cell r="E97">
            <v>0</v>
          </cell>
        </row>
        <row r="98">
          <cell r="E98">
            <v>22.010090209437294</v>
          </cell>
        </row>
        <row r="128">
          <cell r="E128">
            <v>1.5785402397260273</v>
          </cell>
        </row>
        <row r="129">
          <cell r="E129">
            <v>6.1759049657534248</v>
          </cell>
        </row>
        <row r="130">
          <cell r="E130">
            <v>4.5441815068493154</v>
          </cell>
        </row>
        <row r="131">
          <cell r="E131">
            <v>27.91528809931507</v>
          </cell>
        </row>
        <row r="132">
          <cell r="E132">
            <v>3.5698253424657538</v>
          </cell>
        </row>
        <row r="133">
          <cell r="E133">
            <v>2.1203497431506855</v>
          </cell>
        </row>
        <row r="134">
          <cell r="E134">
            <v>0</v>
          </cell>
        </row>
        <row r="135">
          <cell r="E135">
            <v>0</v>
          </cell>
        </row>
        <row r="136">
          <cell r="E136">
            <v>21.994186643835619</v>
          </cell>
        </row>
        <row r="166">
          <cell r="E166">
            <v>1.6214041095890412</v>
          </cell>
        </row>
        <row r="167">
          <cell r="E167">
            <v>5.9747140410958899</v>
          </cell>
        </row>
        <row r="168">
          <cell r="E168">
            <v>4.3763210616438357</v>
          </cell>
        </row>
        <row r="169">
          <cell r="E169">
            <v>25.824812071917812</v>
          </cell>
        </row>
        <row r="170">
          <cell r="E170">
            <v>3.4222688356164386</v>
          </cell>
        </row>
        <row r="171">
          <cell r="E171">
            <v>2.0026305650684932</v>
          </cell>
        </row>
        <row r="172">
          <cell r="E172">
            <v>0</v>
          </cell>
        </row>
        <row r="173">
          <cell r="E173">
            <v>0</v>
          </cell>
        </row>
        <row r="174">
          <cell r="E174">
            <v>22.088225171232878</v>
          </cell>
        </row>
        <row r="204">
          <cell r="E204">
            <v>1.4725958904109591</v>
          </cell>
        </row>
        <row r="205">
          <cell r="E205">
            <v>6.2358998287671241</v>
          </cell>
        </row>
        <row r="206">
          <cell r="E206">
            <v>4.6171155821917811</v>
          </cell>
        </row>
        <row r="207">
          <cell r="E207">
            <v>29.035032106164387</v>
          </cell>
        </row>
        <row r="208">
          <cell r="E208">
            <v>3.5600154109589042</v>
          </cell>
        </row>
        <row r="209">
          <cell r="E209">
            <v>2.2397427226027395</v>
          </cell>
        </row>
        <row r="210">
          <cell r="E210">
            <v>0</v>
          </cell>
        </row>
        <row r="211">
          <cell r="E211">
            <v>0</v>
          </cell>
        </row>
        <row r="212">
          <cell r="E212">
            <v>23.642036815068497</v>
          </cell>
        </row>
        <row r="242">
          <cell r="E242">
            <v>2.3967683691579573</v>
          </cell>
        </row>
        <row r="243">
          <cell r="E243">
            <v>4.4036236639716027</v>
          </cell>
        </row>
        <row r="244">
          <cell r="E244">
            <v>5.5873452179057388</v>
          </cell>
        </row>
        <row r="245">
          <cell r="E245">
            <v>45.806666061920701</v>
          </cell>
        </row>
        <row r="246">
          <cell r="E246">
            <v>4.8792545060145924</v>
          </cell>
        </row>
        <row r="247">
          <cell r="E247">
            <v>3.6879193847367384</v>
          </cell>
        </row>
        <row r="248">
          <cell r="E248">
            <v>0</v>
          </cell>
        </row>
        <row r="249">
          <cell r="E249">
            <v>0</v>
          </cell>
        </row>
        <row r="250">
          <cell r="E250">
            <v>13.52939601656478</v>
          </cell>
        </row>
        <row r="280">
          <cell r="E280">
            <v>2.4523503056596332</v>
          </cell>
        </row>
        <row r="281">
          <cell r="E281">
            <v>4.4304593176888192</v>
          </cell>
        </row>
        <row r="282">
          <cell r="E282">
            <v>5.6966853086176288</v>
          </cell>
        </row>
        <row r="283">
          <cell r="E283">
            <v>44.802862078485482</v>
          </cell>
        </row>
        <row r="284">
          <cell r="E284">
            <v>4.5574872017353574</v>
          </cell>
        </row>
        <row r="285">
          <cell r="E285">
            <v>3.660070518635377</v>
          </cell>
        </row>
        <row r="286">
          <cell r="E286">
            <v>0</v>
          </cell>
        </row>
        <row r="287">
          <cell r="E287">
            <v>0</v>
          </cell>
        </row>
        <row r="288">
          <cell r="E288">
            <v>13.244828081246302</v>
          </cell>
        </row>
        <row r="318">
          <cell r="E318">
            <v>2.5069190297771637</v>
          </cell>
        </row>
        <row r="319">
          <cell r="E319">
            <v>4.366887477815026</v>
          </cell>
        </row>
        <row r="320">
          <cell r="E320">
            <v>5.4289656478012223</v>
          </cell>
        </row>
        <row r="321">
          <cell r="E321">
            <v>44.088344705186351</v>
          </cell>
        </row>
        <row r="322">
          <cell r="E322">
            <v>4.9596456714651938</v>
          </cell>
        </row>
        <row r="323">
          <cell r="E323">
            <v>3.6387062117925466</v>
          </cell>
        </row>
        <row r="324">
          <cell r="E324">
            <v>0</v>
          </cell>
        </row>
        <row r="325">
          <cell r="E325">
            <v>0</v>
          </cell>
        </row>
        <row r="326">
          <cell r="E326">
            <v>12.995027805166631</v>
          </cell>
        </row>
        <row r="356">
          <cell r="E356">
            <v>0.52227704035874445</v>
          </cell>
        </row>
        <row r="357">
          <cell r="E357">
            <v>2.0041881614349775</v>
          </cell>
        </row>
        <row r="358">
          <cell r="E358">
            <v>4.5599755156950676</v>
          </cell>
        </row>
        <row r="359">
          <cell r="E359">
            <v>25.142960325112114</v>
          </cell>
        </row>
        <row r="360">
          <cell r="E360">
            <v>4.4833856726457411</v>
          </cell>
        </row>
        <row r="362">
          <cell r="E362">
            <v>0</v>
          </cell>
        </row>
        <row r="363">
          <cell r="E363">
            <v>0</v>
          </cell>
        </row>
        <row r="364">
          <cell r="E364">
            <v>6.6283772869955166</v>
          </cell>
        </row>
        <row r="394">
          <cell r="E394">
            <v>0.4860051569506727</v>
          </cell>
        </row>
        <row r="395">
          <cell r="E395">
            <v>2.0709722197309417</v>
          </cell>
        </row>
        <row r="396">
          <cell r="E396">
            <v>4.8464377130044856</v>
          </cell>
        </row>
        <row r="397">
          <cell r="E397">
            <v>28.130392612107624</v>
          </cell>
        </row>
        <row r="398">
          <cell r="E398">
            <v>4.400464910313902</v>
          </cell>
        </row>
        <row r="400">
          <cell r="E400">
            <v>0</v>
          </cell>
        </row>
        <row r="401">
          <cell r="E401">
            <v>0</v>
          </cell>
        </row>
        <row r="402">
          <cell r="E402">
            <v>7.1027202242152478</v>
          </cell>
        </row>
        <row r="432">
          <cell r="E432">
            <v>0.56445143497757855</v>
          </cell>
        </row>
        <row r="433">
          <cell r="E433">
            <v>2.0170880044843051</v>
          </cell>
        </row>
        <row r="434">
          <cell r="E434">
            <v>4.5691148878923764</v>
          </cell>
        </row>
        <row r="435">
          <cell r="E435">
            <v>25.986876625560544</v>
          </cell>
        </row>
        <row r="436">
          <cell r="E436">
            <v>4.696256883408072</v>
          </cell>
        </row>
        <row r="438">
          <cell r="E438">
            <v>0</v>
          </cell>
        </row>
        <row r="439">
          <cell r="E439">
            <v>0</v>
          </cell>
        </row>
        <row r="440">
          <cell r="E440">
            <v>6.9425432062780272</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sition DX11"/>
      <sheetName val="ALL"/>
      <sheetName val="CitrusExtracts LLC"/>
    </sheetNames>
    <sheetDataSet>
      <sheetData sheetId="0"/>
      <sheetData sheetId="1">
        <row r="2">
          <cell r="AC2">
            <v>1.2330896005866718</v>
          </cell>
        </row>
        <row r="3">
          <cell r="AC3">
            <v>6.4634812859117582E-2</v>
          </cell>
        </row>
        <row r="4">
          <cell r="AC4">
            <v>1.2330896005866718</v>
          </cell>
        </row>
        <row r="5">
          <cell r="AC5">
            <v>0.65627788017012656</v>
          </cell>
        </row>
        <row r="6">
          <cell r="AC6">
            <v>0.75328883217344345</v>
          </cell>
        </row>
        <row r="7">
          <cell r="AC7">
            <v>0.62465069659429517</v>
          </cell>
        </row>
        <row r="8">
          <cell r="AC8">
            <v>0.30587493191762927</v>
          </cell>
        </row>
        <row r="9">
          <cell r="AC9">
            <v>0.8247126984413029</v>
          </cell>
        </row>
        <row r="10">
          <cell r="AC10">
            <v>0.74120726832775641</v>
          </cell>
        </row>
        <row r="11">
          <cell r="AC11">
            <v>0.48968028469538583</v>
          </cell>
        </row>
        <row r="12">
          <cell r="AC12">
            <v>0.58680884083678642</v>
          </cell>
        </row>
        <row r="13">
          <cell r="AC13">
            <v>1.1690455134022228</v>
          </cell>
        </row>
        <row r="14">
          <cell r="AC14">
            <v>1.1075380460009163</v>
          </cell>
        </row>
        <row r="15">
          <cell r="AC15">
            <v>0.86650568047632903</v>
          </cell>
        </row>
        <row r="16">
          <cell r="AC16">
            <v>0.35565680611725997</v>
          </cell>
        </row>
        <row r="17">
          <cell r="AC17">
            <v>9.9515793191559246E-2</v>
          </cell>
        </row>
        <row r="18">
          <cell r="AC18">
            <v>0.10627975260944859</v>
          </cell>
        </row>
        <row r="19">
          <cell r="AC19">
            <v>0.32016500706551804</v>
          </cell>
        </row>
        <row r="20">
          <cell r="AC20">
            <v>0.92543539806824815</v>
          </cell>
        </row>
        <row r="21">
          <cell r="AC21">
            <v>0.26737254692462314</v>
          </cell>
        </row>
        <row r="22">
          <cell r="AC22">
            <v>0.24130137587814934</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Normality tests_HID1"/>
      <sheetName val="Normality tests_HID2"/>
      <sheetName val="Normality tests_HID3"/>
      <sheetName val="ANOVA1_HID"/>
      <sheetName val="ANOVA1_HID1"/>
      <sheetName val="ANOVA1_HID2"/>
      <sheetName val="ANOVA1_HID3"/>
      <sheetName val="ANOVA1_HID4"/>
      <sheetName val="ANOVA_HID"/>
      <sheetName val="ANOVA_HID1"/>
      <sheetName val="ANOVA_HID2"/>
      <sheetName val="ANOVA_HID3"/>
      <sheetName val="ANOVA_HID4"/>
      <sheetName val="ANOVA_HID5"/>
      <sheetName val="ANOVA_HID6"/>
      <sheetName val="Normality tests_HID"/>
      <sheetName val="Histogram_HID"/>
      <sheetName val="PCA_HID"/>
      <sheetName val="PCA_HID1"/>
      <sheetName val="PCA_HID2"/>
      <sheetName val="PCA_HID3"/>
      <sheetName val="means"/>
      <sheetName val="DATA INCL FIBER"/>
      <sheetName val="PCA1_HID"/>
      <sheetName val="PCA1_HID1"/>
      <sheetName val="PCA1_HID2"/>
      <sheetName val="PCA1_HID3"/>
      <sheetName val="PCA1_HID4"/>
      <sheetName val="PCA1_HID5"/>
      <sheetName val="PCA1_HID6"/>
      <sheetName val="PCA1_HID7"/>
      <sheetName val="PCA1_HID8"/>
      <sheetName val="PCA1_HID9"/>
      <sheetName val="PCA1_HID10"/>
      <sheetName val="PCA1_HID13"/>
      <sheetName val="PCA1_HID14"/>
      <sheetName val="Correlation tests"/>
      <sheetName val="PCA1_HID11"/>
      <sheetName val="PCA1_HID12"/>
      <sheetName val="PCA incl fiber pectin NO PS"/>
      <sheetName val="PCA incl fiber no PS"/>
      <sheetName val="PCAincl fiber"/>
      <sheetName val="PCA without PS"/>
      <sheetName val="PCA"/>
      <sheetName val="Fiber STEX 2020-2021_PCAs"/>
      <sheetName val="PCA1"/>
    </sheetNames>
    <definedNames>
      <definedName name="GoToResultsNew12262024216294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v>0.3141647402905407</v>
          </cell>
          <cell r="B1">
            <v>0.71810080680682298</v>
          </cell>
        </row>
        <row r="2">
          <cell r="A2">
            <v>-0.82564659703900389</v>
          </cell>
          <cell r="B2">
            <v>-0.23454344565775068</v>
          </cell>
        </row>
        <row r="3">
          <cell r="A3">
            <v>0.66100115606334353</v>
          </cell>
          <cell r="B3">
            <v>-0.63829469228622837</v>
          </cell>
        </row>
        <row r="4">
          <cell r="A4">
            <v>0.61581363440679238</v>
          </cell>
          <cell r="B4">
            <v>0.45391047994288708</v>
          </cell>
        </row>
        <row r="5">
          <cell r="A5">
            <v>0.70339827660124765</v>
          </cell>
          <cell r="B5">
            <v>-0.24058144699140888</v>
          </cell>
        </row>
        <row r="6">
          <cell r="A6">
            <v>-0.40068577793554266</v>
          </cell>
          <cell r="B6">
            <v>0.11908723919174274</v>
          </cell>
        </row>
        <row r="7">
          <cell r="A7">
            <v>0.23608888101762393</v>
          </cell>
          <cell r="B7">
            <v>0.84980037772448469</v>
          </cell>
        </row>
        <row r="8">
          <cell r="A8">
            <v>0.91800269031021775</v>
          </cell>
          <cell r="B8">
            <v>-0.35864039442749168</v>
          </cell>
        </row>
        <row r="9">
          <cell r="A9">
            <v>0.9726489253254581</v>
          </cell>
          <cell r="B9">
            <v>0.16883022543037235</v>
          </cell>
        </row>
        <row r="10">
          <cell r="A10">
            <v>0.3141647402905407</v>
          </cell>
          <cell r="B10">
            <v>0.61979690024246548</v>
          </cell>
        </row>
        <row r="11">
          <cell r="A11">
            <v>-0.82564659703900389</v>
          </cell>
          <cell r="B11">
            <v>0.18116001198935361</v>
          </cell>
        </row>
        <row r="12">
          <cell r="A12">
            <v>0.66100115606334353</v>
          </cell>
          <cell r="B12">
            <v>0.12120750631689661</v>
          </cell>
        </row>
        <row r="13">
          <cell r="A13">
            <v>0.61581363440679238</v>
          </cell>
          <cell r="B13">
            <v>-0.18002583238212833</v>
          </cell>
        </row>
        <row r="14">
          <cell r="A14">
            <v>0.70339827660124765</v>
          </cell>
          <cell r="B14">
            <v>-0.17293982979390241</v>
          </cell>
        </row>
        <row r="15">
          <cell r="A15">
            <v>-0.40068577793554266</v>
          </cell>
          <cell r="B15">
            <v>-1.6472372827613459E-2</v>
          </cell>
        </row>
        <row r="16">
          <cell r="A16">
            <v>0.23608888101762393</v>
          </cell>
          <cell r="B16">
            <v>-0.44525280166963227</v>
          </cell>
        </row>
        <row r="17">
          <cell r="A17">
            <v>0.91800269031021775</v>
          </cell>
          <cell r="B17">
            <v>0.14315065291350909</v>
          </cell>
        </row>
        <row r="18">
          <cell r="A18">
            <v>0.9726489253254581</v>
          </cell>
          <cell r="B18">
            <v>-0.12917572780819089</v>
          </cell>
        </row>
      </sheetData>
      <sheetData sheetId="31">
        <row r="1">
          <cell r="A1">
            <v>-21.957662364087671</v>
          </cell>
        </row>
      </sheetData>
      <sheetData sheetId="32">
        <row r="1">
          <cell r="A1">
            <v>6.06493913254603</v>
          </cell>
          <cell r="B1">
            <v>22.774636421118494</v>
          </cell>
        </row>
        <row r="2">
          <cell r="A2">
            <v>-13.219132560300389</v>
          </cell>
          <cell r="B2">
            <v>-6.1692034934351589</v>
          </cell>
        </row>
        <row r="3">
          <cell r="A3">
            <v>9.8472038419340215</v>
          </cell>
          <cell r="B3">
            <v>-15.621724503384934</v>
          </cell>
        </row>
        <row r="4">
          <cell r="A4">
            <v>2.6928679288814057</v>
          </cell>
          <cell r="B4">
            <v>3.2608663276891043</v>
          </cell>
        </row>
        <row r="5">
          <cell r="A5">
            <v>6.8802619471377238</v>
          </cell>
          <cell r="B5">
            <v>-3.866008799874129</v>
          </cell>
        </row>
        <row r="6">
          <cell r="A6">
            <v>-0.2738013778061249</v>
          </cell>
          <cell r="B6">
            <v>0.13368847245195503</v>
          </cell>
        </row>
        <row r="7">
          <cell r="A7">
            <v>3.7101483399881152</v>
          </cell>
          <cell r="B7">
            <v>21.939649867322991</v>
          </cell>
        </row>
        <row r="8">
          <cell r="A8">
            <v>22.526540738646336</v>
          </cell>
          <cell r="B8">
            <v>-14.457952275862722</v>
          </cell>
        </row>
        <row r="9">
          <cell r="A9">
            <v>26.236689078634459</v>
          </cell>
          <cell r="B9">
            <v>7.481697591460275</v>
          </cell>
        </row>
        <row r="10">
          <cell r="A10">
            <v>-21.957662364087671</v>
          </cell>
          <cell r="B10">
            <v>1.3819939698218349</v>
          </cell>
        </row>
        <row r="11">
          <cell r="A11">
            <v>-23.509125549606157</v>
          </cell>
          <cell r="B11">
            <v>0.1133509900069149</v>
          </cell>
        </row>
        <row r="12">
          <cell r="A12">
            <v>-28.497468969461721</v>
          </cell>
          <cell r="B12">
            <v>-2.671387379430044</v>
          </cell>
        </row>
        <row r="13">
          <cell r="A13">
            <v>-27.946430857836116</v>
          </cell>
          <cell r="B13">
            <v>-4.2331690268028952</v>
          </cell>
        </row>
        <row r="14">
          <cell r="A14">
            <v>-22.647024611256622</v>
          </cell>
          <cell r="B14">
            <v>-1.5302541903317051</v>
          </cell>
        </row>
        <row r="15">
          <cell r="A15">
            <v>-26.110174617273298</v>
          </cell>
          <cell r="B15">
            <v>-4.4546680522569115</v>
          </cell>
        </row>
        <row r="16">
          <cell r="A16">
            <v>16.149874308871865</v>
          </cell>
          <cell r="B16">
            <v>-10.915347557546008</v>
          </cell>
        </row>
        <row r="17">
          <cell r="A17">
            <v>16.602611031949277</v>
          </cell>
          <cell r="B17">
            <v>-11.671443093536078</v>
          </cell>
        </row>
        <row r="18">
          <cell r="A18">
            <v>17.00145963913231</v>
          </cell>
          <cell r="B18">
            <v>-6.1514412267084566</v>
          </cell>
        </row>
        <row r="19">
          <cell r="A19">
            <v>19.573346592814946</v>
          </cell>
          <cell r="B19">
            <v>-11.028046118180729</v>
          </cell>
        </row>
        <row r="20">
          <cell r="A20">
            <v>16.845191967617506</v>
          </cell>
          <cell r="B20">
            <v>-15.377742522871609</v>
          </cell>
        </row>
        <row r="21">
          <cell r="A21">
            <v>16.724928872840383</v>
          </cell>
          <cell r="B21">
            <v>-8.3930345738334111</v>
          </cell>
        </row>
        <row r="22">
          <cell r="A22">
            <v>10.799486965680265</v>
          </cell>
          <cell r="B22">
            <v>10.722812675625669</v>
          </cell>
        </row>
        <row r="23">
          <cell r="A23">
            <v>10.490096744955453</v>
          </cell>
          <cell r="B23">
            <v>6.2334071264928737</v>
          </cell>
        </row>
        <row r="24">
          <cell r="A24">
            <v>8.9422644221139382</v>
          </cell>
          <cell r="B24">
            <v>4.4682024771426514</v>
          </cell>
        </row>
        <row r="25">
          <cell r="A25">
            <v>10.2984281616249</v>
          </cell>
          <cell r="B25">
            <v>4.7326985213896631</v>
          </cell>
        </row>
        <row r="26">
          <cell r="A26">
            <v>7.7472985843975941</v>
          </cell>
          <cell r="B26">
            <v>28.468295526398119</v>
          </cell>
        </row>
        <row r="27">
          <cell r="A27">
            <v>6.5414748144685388</v>
          </cell>
          <cell r="B27">
            <v>25.977067315537706</v>
          </cell>
        </row>
        <row r="28">
          <cell r="A28">
            <v>17.832645145925941</v>
          </cell>
          <cell r="B28">
            <v>2.3765430141247799</v>
          </cell>
        </row>
        <row r="29">
          <cell r="A29">
            <v>-16.580478019033414</v>
          </cell>
          <cell r="B29">
            <v>-0.96316045913674009</v>
          </cell>
        </row>
        <row r="30">
          <cell r="A30">
            <v>-8.3007422638375949</v>
          </cell>
          <cell r="B30">
            <v>-7.0846774159055457</v>
          </cell>
        </row>
        <row r="31">
          <cell r="A31">
            <v>5.2700373652604231</v>
          </cell>
          <cell r="B31">
            <v>27.084048613520846</v>
          </cell>
        </row>
        <row r="32">
          <cell r="A32">
            <v>-11.486565818158276</v>
          </cell>
          <cell r="B32">
            <v>6.5654769723831023</v>
          </cell>
        </row>
        <row r="33">
          <cell r="A33">
            <v>8.5565792263018103</v>
          </cell>
          <cell r="B33">
            <v>4.0872895474865283</v>
          </cell>
        </row>
        <row r="34">
          <cell r="A34">
            <v>2.3399269629535313</v>
          </cell>
          <cell r="B34">
            <v>-1.7819510129231557</v>
          </cell>
        </row>
        <row r="35">
          <cell r="A35">
            <v>5.9784998252692763</v>
          </cell>
          <cell r="B35">
            <v>-3.8290750594740266</v>
          </cell>
        </row>
        <row r="36">
          <cell r="A36">
            <v>-0.23791557675407765</v>
          </cell>
          <cell r="B36">
            <v>-2.5479039032016558E-2</v>
          </cell>
        </row>
        <row r="37">
          <cell r="A37">
            <v>3.2238774297786246</v>
          </cell>
          <cell r="B37">
            <v>-15.838628790805831</v>
          </cell>
        </row>
        <row r="38">
          <cell r="A38">
            <v>19.574097745790741</v>
          </cell>
          <cell r="B38">
            <v>7.9513169149689045</v>
          </cell>
        </row>
        <row r="39">
          <cell r="A39">
            <v>22.797975175569377</v>
          </cell>
          <cell r="B39">
            <v>-7.8873118758369349</v>
          </cell>
        </row>
        <row r="40">
          <cell r="A40">
            <v>-21.957662364087671</v>
          </cell>
          <cell r="B40">
            <v>4.1971462689082948</v>
          </cell>
        </row>
        <row r="41">
          <cell r="A41">
            <v>-23.509125549606157</v>
          </cell>
          <cell r="B41">
            <v>0.70757929427106758</v>
          </cell>
        </row>
        <row r="42">
          <cell r="A42">
            <v>-28.497468969461721</v>
          </cell>
          <cell r="B42">
            <v>2.2945636960262448</v>
          </cell>
        </row>
        <row r="43">
          <cell r="A43">
            <v>-27.946430857836116</v>
          </cell>
          <cell r="B43">
            <v>0.36336487708875687</v>
          </cell>
        </row>
        <row r="44">
          <cell r="A44">
            <v>-22.647024611256622</v>
          </cell>
          <cell r="B44">
            <v>-5.18849395338348</v>
          </cell>
        </row>
        <row r="45">
          <cell r="A45">
            <v>-26.110174617273298</v>
          </cell>
          <cell r="B45">
            <v>0.47925307489243857</v>
          </cell>
        </row>
        <row r="46">
          <cell r="A46">
            <v>16.149874308871865</v>
          </cell>
          <cell r="B46">
            <v>-1.1001370086525497</v>
          </cell>
        </row>
        <row r="47">
          <cell r="A47">
            <v>16.602611031949277</v>
          </cell>
          <cell r="B47">
            <v>-8.0568176819077735</v>
          </cell>
        </row>
        <row r="48">
          <cell r="A48">
            <v>17.00145963913231</v>
          </cell>
          <cell r="B48">
            <v>9.0550670318615492</v>
          </cell>
        </row>
        <row r="49">
          <cell r="A49">
            <v>19.573346592814946</v>
          </cell>
          <cell r="B49">
            <v>3.8263090671168469</v>
          </cell>
        </row>
        <row r="50">
          <cell r="A50">
            <v>16.845191967617506</v>
          </cell>
          <cell r="B50">
            <v>-3.7161349623072231</v>
          </cell>
        </row>
        <row r="51">
          <cell r="A51">
            <v>16.724928872840383</v>
          </cell>
          <cell r="B51">
            <v>-6.8154156888659565E-3</v>
          </cell>
        </row>
        <row r="52">
          <cell r="A52">
            <v>10.799486965680265</v>
          </cell>
          <cell r="B52">
            <v>8.3752185714577347</v>
          </cell>
        </row>
        <row r="53">
          <cell r="A53">
            <v>10.490096744955453</v>
          </cell>
          <cell r="B53">
            <v>4.0242531712813623</v>
          </cell>
        </row>
        <row r="54">
          <cell r="A54">
            <v>8.9422644221139382</v>
          </cell>
          <cell r="B54">
            <v>4.3733568274977266</v>
          </cell>
        </row>
        <row r="55">
          <cell r="A55">
            <v>10.2984281616249</v>
          </cell>
          <cell r="B55">
            <v>3.1415726387649396</v>
          </cell>
        </row>
        <row r="56">
          <cell r="A56">
            <v>7.7472985843975941</v>
          </cell>
          <cell r="B56">
            <v>11.209365047120063</v>
          </cell>
        </row>
        <row r="57">
          <cell r="A57">
            <v>6.5414748144685388</v>
          </cell>
          <cell r="B57">
            <v>-21.252474598230819</v>
          </cell>
        </row>
        <row r="58">
          <cell r="A58">
            <v>17.832645145925941</v>
          </cell>
          <cell r="B58">
            <v>-7.5888888433223602</v>
          </cell>
        </row>
        <row r="59">
          <cell r="A59">
            <v>-16.580478019033414</v>
          </cell>
          <cell r="B59">
            <v>-0.66328599507451802</v>
          </cell>
        </row>
        <row r="60">
          <cell r="A60">
            <v>-8.3007422638375949</v>
          </cell>
          <cell r="B60">
            <v>-4.4740011077195199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ow r="15">
          <cell r="C15" t="str">
            <v>F1</v>
          </cell>
          <cell r="D15" t="str">
            <v>F2</v>
          </cell>
          <cell r="E15" t="str">
            <v>F3</v>
          </cell>
          <cell r="F15" t="str">
            <v>F4</v>
          </cell>
          <cell r="G15" t="str">
            <v>F5</v>
          </cell>
          <cell r="H15" t="str">
            <v>F6</v>
          </cell>
          <cell r="I15" t="str">
            <v>F7</v>
          </cell>
          <cell r="J15" t="str">
            <v>F8</v>
          </cell>
        </row>
        <row r="16">
          <cell r="C16">
            <v>322.47581404567097</v>
          </cell>
          <cell r="D16">
            <v>119.48216489334544</v>
          </cell>
          <cell r="E16">
            <v>47.520530985537803</v>
          </cell>
          <cell r="F16">
            <v>18.464577444698268</v>
          </cell>
          <cell r="G16">
            <v>8.9810004201949383</v>
          </cell>
          <cell r="H16">
            <v>3.7726361168658351</v>
          </cell>
          <cell r="I16">
            <v>0.68679996079331807</v>
          </cell>
          <cell r="J16">
            <v>2.6704234955690697E-2</v>
          </cell>
        </row>
        <row r="18">
          <cell r="C18">
            <v>61.846852375620969</v>
          </cell>
          <cell r="D18">
            <v>84.762046296588267</v>
          </cell>
          <cell r="E18">
            <v>93.875893402831835</v>
          </cell>
          <cell r="F18">
            <v>97.41716982004165</v>
          </cell>
          <cell r="G18">
            <v>99.139614056106183</v>
          </cell>
          <cell r="H18">
            <v>99.863158764962066</v>
          </cell>
          <cell r="I18">
            <v>99.994878459700942</v>
          </cell>
          <cell r="J18">
            <v>100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A1"/>
    </sheetNames>
    <definedNames>
      <definedName name="ycir2"/>
      <definedName name="ycir4"/>
      <definedName name="yycir3"/>
      <definedName name="yycir5"/>
    </defined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94F7596-A2C4-47E0-880E-3E9A0FBF01B7}" name="Table4" displayName="Table4" ref="C3:AE25" totalsRowShown="0" headerRowDxfId="97">
  <autoFilter ref="C3:AE25" xr:uid="{00000000-0009-0000-0100-000004000000}"/>
  <tableColumns count="29">
    <tableColumn id="1" xr3:uid="{AF2CB611-2023-47A1-ABA5-3CB78879937F}" name="Treatment" dataDxfId="96"/>
    <tableColumn id="2" xr3:uid="{9EC1C233-A4DF-45F1-8412-3FD380EB0577}" name="Rhamnose" dataDxfId="95"/>
    <tableColumn id="3" xr3:uid="{6FC122E3-2573-494F-B598-B601F9FF793D}" name="SD" dataDxfId="94"/>
    <tableColumn id="4" xr3:uid="{F39D1A1B-BB92-469F-BA13-FF9AB6B4DA9F}" name="RSD" dataDxfId="93">
      <calculatedColumnFormula>(E4/D4)*100</calculatedColumnFormula>
    </tableColumn>
    <tableColumn id="5" xr3:uid="{563DC4FB-C460-45EA-85AB-AB5D21C12D1D}" name="Arabinose" dataDxfId="92"/>
    <tableColumn id="6" xr3:uid="{A91D1955-62DA-4A40-9734-54DF16D05E85}" name="SD2" dataDxfId="91"/>
    <tableColumn id="7" xr3:uid="{579D1BEB-BBB6-4EB9-8EC0-7D567DAE16C1}" name="RSD3" dataDxfId="90">
      <calculatedColumnFormula>(H4/G4)*100</calculatedColumnFormula>
    </tableColumn>
    <tableColumn id="8" xr3:uid="{F9225510-001D-4DF6-ABF1-52DE8DD3B6B5}" name="Galactose" dataDxfId="89"/>
    <tableColumn id="9" xr3:uid="{72377365-844A-4460-A2BD-F4134DF2FDE4}" name="SD4" dataDxfId="88"/>
    <tableColumn id="10" xr3:uid="{5B5759ED-5FC2-4ED2-9460-3624011BFBBA}" name="RSD5" dataDxfId="87">
      <calculatedColumnFormula>(K4/J4)*100</calculatedColumnFormula>
    </tableColumn>
    <tableColumn id="11" xr3:uid="{A59C489C-5CF7-474F-8618-B05521459624}" name="Glucose" dataDxfId="86"/>
    <tableColumn id="12" xr3:uid="{1F3FF954-305F-43FA-A1CB-837254FE36D7}" name="SD6" dataDxfId="85"/>
    <tableColumn id="13" xr3:uid="{A7543709-A89F-42BE-8E66-79B6C33FE803}" name="RSD7" dataDxfId="84">
      <calculatedColumnFormula>(N4/M4)*100</calculatedColumnFormula>
    </tableColumn>
    <tableColumn id="14" xr3:uid="{00267AFF-EEA0-4633-8EDE-3E413D200F27}" name="Xylose" dataDxfId="83"/>
    <tableColumn id="15" xr3:uid="{D394CA9A-7CBF-4372-892D-BA9217794439}" name="SD8" dataDxfId="82"/>
    <tableColumn id="16" xr3:uid="{73EFC0FF-1F1E-4619-A8A8-DAAF046F38C4}" name="RSD9" dataDxfId="81">
      <calculatedColumnFormula>(Q4/P4)*100</calculatedColumnFormula>
    </tableColumn>
    <tableColumn id="17" xr3:uid="{710BB70C-B90B-4271-A768-681111EF5293}" name="Fructose" dataDxfId="80"/>
    <tableColumn id="18" xr3:uid="{C98211E6-229A-4650-8543-8500A0AA345A}" name="SD10" dataDxfId="79"/>
    <tableColumn id="19" xr3:uid="{6BE7ED5C-BF39-44EB-AF6F-AB142CB315D6}" name="RSD11" dataDxfId="78">
      <calculatedColumnFormula>(T4/S4)*100</calculatedColumnFormula>
    </tableColumn>
    <tableColumn id="20" xr3:uid="{2CD5DAB7-4A8B-4518-BE18-C93B385328E8}" name="Sucrose" dataDxfId="77"/>
    <tableColumn id="21" xr3:uid="{14B8526D-F502-448B-A215-28804BCDAC6F}" name="SD12" dataDxfId="76"/>
    <tableColumn id="22" xr3:uid="{545A3480-2A55-4E77-8357-3E3E98C2869C}" name="RSD13" dataDxfId="75">
      <calculatedColumnFormula>(W4/V4)*100</calculatedColumnFormula>
    </tableColumn>
    <tableColumn id="23" xr3:uid="{AE2B2F02-80BF-4795-A87C-A78C7AF0F2F2}" name="Cellobiose" dataDxfId="74"/>
    <tableColumn id="24" xr3:uid="{F41E1FC6-BBE0-4DC9-93E5-83F1F1DA8BBA}" name="SD14" dataDxfId="73"/>
    <tableColumn id="25" xr3:uid="{85AD154A-AEED-43AF-8A18-3D8F96E78ADC}" name="RSD15" dataDxfId="72">
      <calculatedColumnFormula>(Z4/Y4)*100</calculatedColumnFormula>
    </tableColumn>
    <tableColumn id="26" xr3:uid="{C34D9E64-F37E-46A0-9788-494556EC608F}" name="Galacturonic Acid" dataDxfId="71"/>
    <tableColumn id="27" xr3:uid="{42F3CC02-E3C1-4728-BD43-3A4144E9AC85}" name="SD16" dataDxfId="70"/>
    <tableColumn id="28" xr3:uid="{5A20C98A-3B4F-4E3C-ADA1-5F0D378DCF91}" name="RSD17" dataDxfId="69">
      <calculatedColumnFormula>(AC4/AB4)*100</calculatedColumnFormula>
    </tableColumn>
    <tableColumn id="29" xr3:uid="{F11F8826-BB42-4A54-AEF9-96763492336D}" name="Total" dataDxfId="68">
      <calculatedColumnFormula>SUM(D4,G4,J4,M4,P4,S4,V4,Y4,AB4)</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5BD45C-4F1F-47A8-8F30-E52BEBE3BF1F}" name="Table45" displayName="Table45" ref="B3:AD24" totalsRowShown="0" headerRowDxfId="67">
  <autoFilter ref="B3:AD24" xr:uid="{00000000-0009-0000-0100-000004000000}"/>
  <tableColumns count="29">
    <tableColumn id="1" xr3:uid="{F8FA70FB-9051-4CA8-A543-B1C956B5B451}" name="Treatment" dataDxfId="66"/>
    <tableColumn id="2" xr3:uid="{F5E90E34-EA2A-46DD-91F7-343519B1241F}" name="Rhamnose" dataDxfId="65"/>
    <tableColumn id="3" xr3:uid="{7353F298-3D8B-4CF6-B04A-43A6BA31984F}" name="SD" dataDxfId="64"/>
    <tableColumn id="4" xr3:uid="{87A2307C-1AFE-418A-888E-8FFA04976C1E}" name="RSD" dataDxfId="63">
      <calculatedColumnFormula>(D4/C4)*100</calculatedColumnFormula>
    </tableColumn>
    <tableColumn id="5" xr3:uid="{18D0E06F-7292-44B8-978F-4DECC9576A16}" name="Arabinose" dataDxfId="62"/>
    <tableColumn id="6" xr3:uid="{B222FADF-566F-48B1-AC51-9A0D03A5EA44}" name="SD2" dataDxfId="61"/>
    <tableColumn id="7" xr3:uid="{2C18D2EC-C6B8-4327-A8B3-9ABE652797DE}" name="RSD3" dataDxfId="60">
      <calculatedColumnFormula>(G4/F4)*100</calculatedColumnFormula>
    </tableColumn>
    <tableColumn id="8" xr3:uid="{4BF2B20A-3E2F-4581-8994-4919BA1FC010}" name="Galactose" dataDxfId="59"/>
    <tableColumn id="9" xr3:uid="{AE6F0C1E-DB5C-4C8E-A74C-0EF83A2F5564}" name="SD4" dataDxfId="58"/>
    <tableColumn id="10" xr3:uid="{0240F780-5DBD-4202-B4F9-59FC29A18C7B}" name="RSD5" dataDxfId="57">
      <calculatedColumnFormula>(J4/I4)*100</calculatedColumnFormula>
    </tableColumn>
    <tableColumn id="11" xr3:uid="{08A048F0-0672-4C18-AE68-B50EBD45F214}" name="Glucose" dataDxfId="56"/>
    <tableColumn id="12" xr3:uid="{3D9E3E58-8678-4E59-B459-DDF312B51D9F}" name="SD6" dataDxfId="55"/>
    <tableColumn id="13" xr3:uid="{05588956-94D5-434B-9540-679648C468EE}" name="RSD7" dataDxfId="54">
      <calculatedColumnFormula>(M4/L4)*100</calculatedColumnFormula>
    </tableColumn>
    <tableColumn id="14" xr3:uid="{C810DCB2-9A5C-49AE-A1D9-88654803F0F3}" name="Xylose" dataDxfId="53"/>
    <tableColumn id="15" xr3:uid="{FB27582C-BE20-4749-A545-AAED9EAC9BAD}" name="SD8" dataDxfId="52"/>
    <tableColumn id="16" xr3:uid="{FB5C96AD-90D6-45A7-90E2-44B1F7621B56}" name="RSD9" dataDxfId="51">
      <calculatedColumnFormula>(P4/O4)*100</calculatedColumnFormula>
    </tableColumn>
    <tableColumn id="17" xr3:uid="{F173EA01-6587-4913-A3BC-0354787B9A0A}" name="Fructose" dataDxfId="50"/>
    <tableColumn id="18" xr3:uid="{8FEAEBF7-D65E-4807-918B-0FB286969169}" name="SD10" dataDxfId="49"/>
    <tableColumn id="19" xr3:uid="{E3ED2F21-BB0E-4D30-93A5-A0A807D33297}" name="RSD11" dataDxfId="48">
      <calculatedColumnFormula>(S4/R4)*100</calculatedColumnFormula>
    </tableColumn>
    <tableColumn id="20" xr3:uid="{FF31AE8D-E18C-42B8-B460-9477377D9DCA}" name="Sucrose" dataDxfId="47"/>
    <tableColumn id="21" xr3:uid="{0471055F-F653-4137-A556-70A9C2CBE516}" name="SD12" dataDxfId="46"/>
    <tableColumn id="22" xr3:uid="{349C7C6B-4D8A-495A-A3E9-997ABA26470C}" name="RSD13" dataDxfId="45">
      <calculatedColumnFormula>(V4/U4)*100</calculatedColumnFormula>
    </tableColumn>
    <tableColumn id="23" xr3:uid="{2BA7B7A8-BF59-4379-B1DD-4332B5A40EF1}" name="Cellobiose" dataDxfId="44"/>
    <tableColumn id="24" xr3:uid="{881EDFAE-F7E1-40D5-B339-620B5D0ABFCA}" name="SD14" dataDxfId="43"/>
    <tableColumn id="25" xr3:uid="{307437D9-2D2A-471C-8E52-7BA557F2A83B}" name="RSD15" dataDxfId="42">
      <calculatedColumnFormula>(Y4/X4)*100</calculatedColumnFormula>
    </tableColumn>
    <tableColumn id="26" xr3:uid="{FF669735-F356-4024-ADA6-DAEFFCEC4A3C}" name="Galacturonic Acid" dataDxfId="41"/>
    <tableColumn id="27" xr3:uid="{6CC0BFF3-3881-4DBF-A456-26D7C036D961}" name="SD16" dataDxfId="40"/>
    <tableColumn id="28" xr3:uid="{2AD55999-A811-46B0-A5DB-5EED3343D4C7}" name="RSD17" dataDxfId="39">
      <calculatedColumnFormula>(AB4/AA4)*100</calculatedColumnFormula>
    </tableColumn>
    <tableColumn id="29" xr3:uid="{A3E1ACAE-D09A-4687-87AE-37B5770EBB40}" name="Treatment2" dataDxfId="38"/>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808BA1-5704-41BB-88CD-10483A693B7F}" name="Table44" displayName="Table44" ref="C1:AF22" totalsRowShown="0" headerRowDxfId="37">
  <autoFilter ref="C1:AF22" xr:uid="{00000000-0009-0000-0100-000003000000}"/>
  <tableColumns count="30">
    <tableColumn id="1" xr3:uid="{6863CC03-51B6-487F-B8E4-3B944DCC48E6}" name="Treatment" dataDxfId="36"/>
    <tableColumn id="2" xr3:uid="{B681F82E-F1FB-486A-B5A3-5E7FDB0B7268}" name="Rhamnose" dataDxfId="35"/>
    <tableColumn id="3" xr3:uid="{CB9DA509-93F5-4351-A655-B08CC1560235}" name="SD" dataDxfId="34"/>
    <tableColumn id="4" xr3:uid="{B7E1F955-17D0-4C41-BB83-A50A792F94FE}" name="RSD" dataDxfId="33">
      <calculatedColumnFormula>(E2/D2)*100</calculatedColumnFormula>
    </tableColumn>
    <tableColumn id="5" xr3:uid="{FC937833-2340-4066-BD1E-D8EB844501B2}" name="Arabinose" dataDxfId="32"/>
    <tableColumn id="6" xr3:uid="{2F3E7198-435D-4D84-B5D0-462D33C25EBF}" name="SD2" dataDxfId="31"/>
    <tableColumn id="7" xr3:uid="{1441E172-ABF2-4AB4-BCD5-0F59674DFAAF}" name="RSD3" dataDxfId="30">
      <calculatedColumnFormula>(H2/G2)*100</calculatedColumnFormula>
    </tableColumn>
    <tableColumn id="8" xr3:uid="{65EAC265-96A6-473E-B68E-85C211CF47D3}" name="Galactose" dataDxfId="29"/>
    <tableColumn id="9" xr3:uid="{123AC43F-EC29-40B2-A0D1-4463EE6FDD13}" name="SD4" dataDxfId="28"/>
    <tableColumn id="10" xr3:uid="{47B86893-D606-4144-9CB7-DB1503F6FC4F}" name="RSD5" dataDxfId="27">
      <calculatedColumnFormula>(K2/J2)*100</calculatedColumnFormula>
    </tableColumn>
    <tableColumn id="11" xr3:uid="{9D3CA3D6-3F5D-4B8E-A224-4B210E35F489}" name="Glucose" dataDxfId="26"/>
    <tableColumn id="12" xr3:uid="{2EC282EF-2C02-4377-8CA4-82FA9C85FE69}" name="SD6" dataDxfId="25"/>
    <tableColumn id="13" xr3:uid="{84152BF9-DE3D-4767-8E9C-49EA364F413C}" name="RSD7" dataDxfId="24">
      <calculatedColumnFormula>(N2/M2)*100</calculatedColumnFormula>
    </tableColumn>
    <tableColumn id="14" xr3:uid="{9C3F1AAA-3E18-4B8E-9C83-B0F37034CDD7}" name="Xylose" dataDxfId="23"/>
    <tableColumn id="15" xr3:uid="{1E389B31-8CCB-4350-8BC4-70EEB4F855B8}" name="SD8" dataDxfId="22"/>
    <tableColumn id="16" xr3:uid="{33DC283D-15D7-4F3E-8FF3-42517456FF92}" name="RSD9" dataDxfId="21">
      <calculatedColumnFormula>(Q2/P2)*100</calculatedColumnFormula>
    </tableColumn>
    <tableColumn id="17" xr3:uid="{A90898DC-E363-494C-8BCF-39B9D804FA37}" name="Fructose" dataDxfId="20"/>
    <tableColumn id="18" xr3:uid="{182474F4-B15B-4561-8663-7ACC92D3A96C}" name="SD10" dataDxfId="19"/>
    <tableColumn id="19" xr3:uid="{D3374495-00D4-4E6E-8DDF-D68D2BAAEA99}" name="RSD11" dataDxfId="18">
      <calculatedColumnFormula>(T2/S2)*100</calculatedColumnFormula>
    </tableColumn>
    <tableColumn id="20" xr3:uid="{D5A8FE27-F605-4827-8251-9321C9AE232A}" name="Sucrose" dataDxfId="17"/>
    <tableColumn id="21" xr3:uid="{BDAAA838-467A-47E5-A788-7C050C380F98}" name="SD12" dataDxfId="16"/>
    <tableColumn id="22" xr3:uid="{45EE49F3-D0BA-4A1C-AD5C-0D63E05B269B}" name="RSD13" dataDxfId="15">
      <calculatedColumnFormula>(W2/V2)*100</calculatedColumnFormula>
    </tableColumn>
    <tableColumn id="23" xr3:uid="{5500E2F5-9706-4B27-8FF2-D7B39A5904BD}" name="Cellobiose" dataDxfId="14"/>
    <tableColumn id="24" xr3:uid="{B21BAD22-93D5-473C-AAB5-5B4E95195789}" name="SD14" dataDxfId="13"/>
    <tableColumn id="25" xr3:uid="{649F41BF-CCD1-490A-A8C7-B9EB83E83FC5}" name="RSD15" dataDxfId="12">
      <calculatedColumnFormula>(Z2/Y2)*100</calculatedColumnFormula>
    </tableColumn>
    <tableColumn id="26" xr3:uid="{9B4D8061-CA94-4D74-95A3-C555EDA0DE2F}" name="Galacturonic Acid" dataDxfId="11"/>
    <tableColumn id="27" xr3:uid="{DB8E8A3D-C0B7-493C-8A51-B712CD96C0F9}" name="SD16" dataDxfId="10"/>
    <tableColumn id="28" xr3:uid="{F5226D45-A1E9-4A31-927C-53549B9EF690}" name="RSD17" dataDxfId="9">
      <calculatedColumnFormula>(AC2/AB2)*100</calculatedColumnFormula>
    </tableColumn>
    <tableColumn id="29" xr3:uid="{1344BCE0-D496-48D9-A4B4-F574DBF60146}" name="Treatment2" dataDxfId="8"/>
    <tableColumn id="30" xr3:uid="{948C6593-745E-4577-8524-9F65D49D2014}" name="Total Sugars" dataDxfId="7">
      <calculatedColumnFormula>SUM(D2,G2,J2,M2,P2,S2,V2,Y2)</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drawing" Target="../drawings/drawing8.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50E5-7E01-49A5-9F2A-770DA36B916F}">
  <dimension ref="B2:N42"/>
  <sheetViews>
    <sheetView zoomScale="60" zoomScaleNormal="60" workbookViewId="0"/>
  </sheetViews>
  <sheetFormatPr defaultRowHeight="14.5" x14ac:dyDescent="0.35"/>
  <cols>
    <col min="2" max="2" width="66.453125" bestFit="1" customWidth="1"/>
    <col min="3" max="3" width="97.54296875" bestFit="1" customWidth="1"/>
    <col min="4" max="4" width="87.81640625" bestFit="1" customWidth="1"/>
    <col min="5" max="5" width="42.453125" bestFit="1" customWidth="1"/>
    <col min="6" max="6" width="47.54296875" bestFit="1" customWidth="1"/>
    <col min="7" max="7" width="57.453125" bestFit="1" customWidth="1"/>
    <col min="8" max="8" width="58.7265625" bestFit="1" customWidth="1"/>
    <col min="9" max="9" width="49.453125" bestFit="1" customWidth="1"/>
    <col min="10" max="10" width="50.453125" bestFit="1" customWidth="1"/>
    <col min="11" max="11" width="72.54296875" bestFit="1" customWidth="1"/>
    <col min="12" max="12" width="57.1796875" bestFit="1" customWidth="1"/>
    <col min="13" max="13" width="75.81640625" bestFit="1" customWidth="1"/>
    <col min="14" max="14" width="45.1796875" bestFit="1" customWidth="1"/>
  </cols>
  <sheetData>
    <row r="2" spans="2:14" ht="47.5" x14ac:dyDescent="1.1000000000000001">
      <c r="B2" s="1" t="s">
        <v>0</v>
      </c>
    </row>
    <row r="3" spans="2:14" ht="41" x14ac:dyDescent="0.85">
      <c r="B3" s="2" t="s">
        <v>1</v>
      </c>
      <c r="C3" s="3" t="s">
        <v>2</v>
      </c>
      <c r="D3" s="3" t="s">
        <v>3</v>
      </c>
      <c r="E3" s="3" t="s">
        <v>4</v>
      </c>
      <c r="F3" s="3" t="s">
        <v>5</v>
      </c>
      <c r="G3" s="3" t="s">
        <v>6</v>
      </c>
      <c r="H3" s="3" t="s">
        <v>7</v>
      </c>
      <c r="I3" s="3" t="s">
        <v>8</v>
      </c>
      <c r="J3" s="3" t="s">
        <v>9</v>
      </c>
      <c r="K3" s="3" t="s">
        <v>10</v>
      </c>
      <c r="L3" s="3" t="s">
        <v>11</v>
      </c>
      <c r="M3" s="3" t="s">
        <v>12</v>
      </c>
      <c r="N3" s="3" t="s">
        <v>13</v>
      </c>
    </row>
    <row r="4" spans="2:14" ht="37" x14ac:dyDescent="0.85">
      <c r="B4" s="3"/>
      <c r="C4" s="3"/>
      <c r="D4" s="3"/>
      <c r="E4" s="3"/>
      <c r="F4" s="3"/>
      <c r="G4" s="3"/>
      <c r="H4" s="3"/>
      <c r="J4" s="3"/>
      <c r="K4" s="3"/>
      <c r="L4" s="3"/>
      <c r="M4" s="3"/>
      <c r="N4" s="3"/>
    </row>
    <row r="5" spans="2:14" ht="37" x14ac:dyDescent="0.85">
      <c r="B5" s="3"/>
      <c r="C5" s="3"/>
      <c r="D5" s="3"/>
      <c r="E5" s="3"/>
      <c r="F5" s="3"/>
      <c r="G5" s="3"/>
      <c r="H5" s="3"/>
      <c r="I5" s="3"/>
      <c r="J5" s="3"/>
      <c r="K5" s="3"/>
      <c r="L5" s="3"/>
      <c r="M5" s="3"/>
      <c r="N5" s="3"/>
    </row>
    <row r="6" spans="2:14" ht="37" x14ac:dyDescent="0.85">
      <c r="B6" s="2" t="s">
        <v>14</v>
      </c>
      <c r="C6" s="3" t="s">
        <v>15</v>
      </c>
      <c r="D6" s="3" t="s">
        <v>15</v>
      </c>
      <c r="E6" s="3" t="s">
        <v>16</v>
      </c>
      <c r="F6" s="3" t="s">
        <v>15</v>
      </c>
      <c r="G6" s="3" t="s">
        <v>17</v>
      </c>
      <c r="H6" s="3" t="s">
        <v>18</v>
      </c>
      <c r="I6" s="3" t="s">
        <v>18</v>
      </c>
      <c r="J6" s="3" t="s">
        <v>18</v>
      </c>
      <c r="K6" s="3" t="s">
        <v>18</v>
      </c>
      <c r="L6" s="3" t="s">
        <v>15</v>
      </c>
      <c r="M6" s="3" t="s">
        <v>15</v>
      </c>
      <c r="N6" s="3" t="s">
        <v>15</v>
      </c>
    </row>
    <row r="7" spans="2:14" ht="37" x14ac:dyDescent="0.85">
      <c r="B7" s="2"/>
      <c r="C7" s="3"/>
      <c r="D7" s="3"/>
      <c r="E7" s="3" t="s">
        <v>19</v>
      </c>
      <c r="F7" s="3"/>
      <c r="G7" s="3"/>
      <c r="H7" s="3"/>
      <c r="I7" s="3"/>
      <c r="J7" s="3"/>
      <c r="K7" s="3"/>
      <c r="L7" s="3"/>
      <c r="M7" s="3"/>
      <c r="N7" s="3"/>
    </row>
    <row r="8" spans="2:14" ht="37" x14ac:dyDescent="0.85">
      <c r="B8" s="2" t="s">
        <v>20</v>
      </c>
      <c r="C8" s="3" t="s">
        <v>21</v>
      </c>
      <c r="D8" s="3" t="s">
        <v>22</v>
      </c>
      <c r="E8" s="3" t="s">
        <v>23</v>
      </c>
      <c r="F8" s="3" t="s">
        <v>22</v>
      </c>
      <c r="G8" s="3" t="s">
        <v>24</v>
      </c>
      <c r="H8" s="3" t="s">
        <v>24</v>
      </c>
      <c r="I8" s="3" t="s">
        <v>24</v>
      </c>
      <c r="J8" s="3" t="s">
        <v>24</v>
      </c>
      <c r="K8" s="3" t="s">
        <v>24</v>
      </c>
      <c r="L8" s="3" t="s">
        <v>24</v>
      </c>
      <c r="M8" s="3" t="s">
        <v>24</v>
      </c>
      <c r="N8" s="3" t="s">
        <v>24</v>
      </c>
    </row>
    <row r="9" spans="2:14" ht="37" x14ac:dyDescent="0.85">
      <c r="B9" s="2" t="s">
        <v>25</v>
      </c>
      <c r="C9" s="3" t="s">
        <v>26</v>
      </c>
      <c r="D9" s="3" t="s">
        <v>27</v>
      </c>
      <c r="E9" s="3" t="s">
        <v>26</v>
      </c>
      <c r="F9" s="3" t="s">
        <v>26</v>
      </c>
      <c r="G9" s="3" t="s">
        <v>28</v>
      </c>
      <c r="H9" s="3" t="s">
        <v>29</v>
      </c>
      <c r="I9" s="3" t="s">
        <v>30</v>
      </c>
      <c r="J9" s="3" t="s">
        <v>29</v>
      </c>
      <c r="K9" s="3" t="s">
        <v>29</v>
      </c>
      <c r="L9" s="3" t="s">
        <v>31</v>
      </c>
      <c r="M9" s="3" t="s">
        <v>29</v>
      </c>
      <c r="N9" s="3" t="s">
        <v>29</v>
      </c>
    </row>
    <row r="10" spans="2:14" ht="37" x14ac:dyDescent="0.85">
      <c r="B10" s="2" t="s">
        <v>32</v>
      </c>
      <c r="C10" s="3" t="s">
        <v>33</v>
      </c>
      <c r="D10" s="3" t="s">
        <v>34</v>
      </c>
      <c r="E10" s="3" t="s">
        <v>35</v>
      </c>
      <c r="F10" s="3" t="s">
        <v>36</v>
      </c>
      <c r="G10" s="3" t="s">
        <v>37</v>
      </c>
      <c r="H10" s="3" t="s">
        <v>38</v>
      </c>
      <c r="I10" s="3" t="s">
        <v>39</v>
      </c>
      <c r="J10" s="3" t="s">
        <v>40</v>
      </c>
      <c r="K10" s="3" t="s">
        <v>41</v>
      </c>
      <c r="L10" s="3" t="s">
        <v>40</v>
      </c>
      <c r="M10" s="3" t="s">
        <v>40</v>
      </c>
      <c r="N10" s="3" t="s">
        <v>42</v>
      </c>
    </row>
    <row r="11" spans="2:14" ht="37" x14ac:dyDescent="0.85">
      <c r="B11" s="2" t="s">
        <v>43</v>
      </c>
      <c r="C11" s="3" t="s">
        <v>44</v>
      </c>
      <c r="D11" s="3" t="s">
        <v>45</v>
      </c>
      <c r="E11" s="3" t="s">
        <v>46</v>
      </c>
      <c r="F11" s="3" t="s">
        <v>47</v>
      </c>
      <c r="G11" s="3" t="s">
        <v>48</v>
      </c>
      <c r="H11" s="3" t="s">
        <v>49</v>
      </c>
      <c r="I11" s="3" t="s">
        <v>50</v>
      </c>
      <c r="J11" s="3" t="s">
        <v>51</v>
      </c>
      <c r="K11" s="3" t="s">
        <v>51</v>
      </c>
      <c r="L11" s="3" t="s">
        <v>52</v>
      </c>
      <c r="M11" s="3" t="s">
        <v>53</v>
      </c>
      <c r="N11" s="3" t="s">
        <v>54</v>
      </c>
    </row>
    <row r="12" spans="2:14" ht="37" x14ac:dyDescent="0.85">
      <c r="B12" s="2"/>
      <c r="C12" s="3" t="s">
        <v>55</v>
      </c>
      <c r="D12" s="3" t="s">
        <v>56</v>
      </c>
      <c r="E12" s="3" t="s">
        <v>57</v>
      </c>
      <c r="F12" s="3" t="s">
        <v>56</v>
      </c>
      <c r="G12" s="3"/>
      <c r="H12" s="3"/>
      <c r="I12" s="3"/>
      <c r="J12" s="3"/>
      <c r="K12" s="3"/>
      <c r="L12" s="3"/>
      <c r="M12" s="3"/>
      <c r="N12" s="3"/>
    </row>
    <row r="13" spans="2:14" ht="37" x14ac:dyDescent="0.85">
      <c r="B13" s="2" t="s">
        <v>58</v>
      </c>
      <c r="C13" s="3" t="s">
        <v>59</v>
      </c>
      <c r="D13" s="3" t="s">
        <v>60</v>
      </c>
      <c r="E13" s="3" t="s">
        <v>23</v>
      </c>
      <c r="F13" s="3" t="s">
        <v>61</v>
      </c>
      <c r="G13" s="3" t="s">
        <v>62</v>
      </c>
      <c r="H13" s="3" t="s">
        <v>63</v>
      </c>
      <c r="I13" s="3" t="s">
        <v>64</v>
      </c>
      <c r="J13" s="3" t="s">
        <v>65</v>
      </c>
      <c r="K13" s="3" t="s">
        <v>65</v>
      </c>
      <c r="L13" s="3" t="s">
        <v>66</v>
      </c>
      <c r="M13" s="3" t="s">
        <v>67</v>
      </c>
      <c r="N13" s="3" t="s">
        <v>68</v>
      </c>
    </row>
    <row r="14" spans="2:14" ht="37" x14ac:dyDescent="0.85">
      <c r="B14" s="2" t="s">
        <v>69</v>
      </c>
      <c r="C14" s="3" t="s">
        <v>70</v>
      </c>
      <c r="D14" s="3" t="s">
        <v>24</v>
      </c>
      <c r="E14" s="4">
        <v>0.1</v>
      </c>
      <c r="F14" s="3" t="s">
        <v>24</v>
      </c>
      <c r="G14" s="3" t="s">
        <v>24</v>
      </c>
      <c r="H14" s="3" t="s">
        <v>24</v>
      </c>
      <c r="I14" s="3" t="s">
        <v>24</v>
      </c>
      <c r="J14" s="3" t="s">
        <v>24</v>
      </c>
      <c r="K14" s="3" t="s">
        <v>24</v>
      </c>
      <c r="L14" s="3" t="s">
        <v>24</v>
      </c>
      <c r="M14" s="3" t="s">
        <v>24</v>
      </c>
      <c r="N14" s="3" t="s">
        <v>24</v>
      </c>
    </row>
    <row r="15" spans="2:14" ht="45.65" customHeight="1" x14ac:dyDescent="0.85">
      <c r="B15" s="2"/>
      <c r="C15" s="3"/>
      <c r="D15" s="3"/>
      <c r="E15" s="4"/>
      <c r="F15" s="3"/>
      <c r="G15" s="3"/>
      <c r="H15" s="3"/>
      <c r="I15" s="3"/>
      <c r="J15" s="3"/>
      <c r="K15" s="3"/>
      <c r="L15" s="3"/>
      <c r="M15" s="3"/>
      <c r="N15" s="3"/>
    </row>
    <row r="16" spans="2:14" ht="37" x14ac:dyDescent="0.85">
      <c r="B16" s="5" t="s">
        <v>71</v>
      </c>
      <c r="C16" s="3"/>
      <c r="D16" s="3"/>
      <c r="E16" s="4"/>
      <c r="F16" s="3"/>
      <c r="G16" s="3"/>
      <c r="H16" s="3"/>
      <c r="I16" s="3"/>
      <c r="J16" s="3"/>
      <c r="K16" s="3"/>
      <c r="L16" s="3"/>
      <c r="M16" s="3"/>
      <c r="N16" s="3"/>
    </row>
    <row r="17" spans="2:3" ht="23.5" x14ac:dyDescent="0.55000000000000004">
      <c r="B17" s="6" t="s">
        <v>72</v>
      </c>
      <c r="C17" s="7"/>
    </row>
    <row r="18" spans="2:3" ht="23.5" x14ac:dyDescent="0.35">
      <c r="B18" s="6" t="s">
        <v>73</v>
      </c>
      <c r="C18" s="8"/>
    </row>
    <row r="19" spans="2:3" ht="23.5" x14ac:dyDescent="0.55000000000000004">
      <c r="B19" s="6" t="s">
        <v>74</v>
      </c>
      <c r="C19" s="7"/>
    </row>
    <row r="20" spans="2:3" ht="23.5" x14ac:dyDescent="0.55000000000000004">
      <c r="B20" s="6" t="s">
        <v>75</v>
      </c>
      <c r="C20" s="7"/>
    </row>
    <row r="21" spans="2:3" ht="23.5" x14ac:dyDescent="0.55000000000000004">
      <c r="B21" s="6" t="s">
        <v>76</v>
      </c>
      <c r="C21" s="7"/>
    </row>
    <row r="22" spans="2:3" ht="23.5" x14ac:dyDescent="0.55000000000000004">
      <c r="B22" s="6" t="s">
        <v>77</v>
      </c>
      <c r="C22" s="7"/>
    </row>
    <row r="23" spans="2:3" ht="23.5" x14ac:dyDescent="0.55000000000000004">
      <c r="B23" s="6" t="s">
        <v>78</v>
      </c>
      <c r="C23" s="7"/>
    </row>
    <row r="24" spans="2:3" ht="23.5" x14ac:dyDescent="0.55000000000000004">
      <c r="B24" s="6" t="s">
        <v>79</v>
      </c>
      <c r="C24" s="7"/>
    </row>
    <row r="25" spans="2:3" ht="23.5" x14ac:dyDescent="0.55000000000000004">
      <c r="B25" s="6" t="s">
        <v>80</v>
      </c>
      <c r="C25" s="7"/>
    </row>
    <row r="26" spans="2:3" ht="23.5" x14ac:dyDescent="0.55000000000000004">
      <c r="B26" s="6" t="s">
        <v>81</v>
      </c>
      <c r="C26" s="7"/>
    </row>
    <row r="27" spans="2:3" ht="23.5" x14ac:dyDescent="0.55000000000000004">
      <c r="B27" s="6" t="s">
        <v>82</v>
      </c>
      <c r="C27" s="7"/>
    </row>
    <row r="28" spans="2:3" ht="23.5" x14ac:dyDescent="0.55000000000000004">
      <c r="B28" s="6" t="s">
        <v>83</v>
      </c>
      <c r="C28" s="7"/>
    </row>
    <row r="29" spans="2:3" ht="23.5" x14ac:dyDescent="0.55000000000000004">
      <c r="B29" s="6" t="s">
        <v>84</v>
      </c>
      <c r="C29" s="7"/>
    </row>
    <row r="30" spans="2:3" ht="23.5" x14ac:dyDescent="0.55000000000000004">
      <c r="B30" s="6" t="s">
        <v>85</v>
      </c>
      <c r="C30" s="7"/>
    </row>
    <row r="31" spans="2:3" ht="23.5" x14ac:dyDescent="0.55000000000000004">
      <c r="B31" s="6" t="s">
        <v>86</v>
      </c>
      <c r="C31" s="7"/>
    </row>
    <row r="32" spans="2:3" ht="23.5" x14ac:dyDescent="0.55000000000000004">
      <c r="B32" s="6" t="s">
        <v>87</v>
      </c>
      <c r="C32" s="7"/>
    </row>
    <row r="33" spans="2:3" ht="23.5" x14ac:dyDescent="0.55000000000000004">
      <c r="B33" s="6" t="s">
        <v>88</v>
      </c>
      <c r="C33" s="7"/>
    </row>
    <row r="34" spans="2:3" ht="23.5" x14ac:dyDescent="0.55000000000000004">
      <c r="B34" s="6" t="s">
        <v>89</v>
      </c>
      <c r="C34" s="7"/>
    </row>
    <row r="35" spans="2:3" ht="23.5" x14ac:dyDescent="0.55000000000000004">
      <c r="B35" s="6" t="s">
        <v>90</v>
      </c>
      <c r="C35" s="7"/>
    </row>
    <row r="36" spans="2:3" ht="23.5" x14ac:dyDescent="0.55000000000000004">
      <c r="B36" s="6" t="s">
        <v>91</v>
      </c>
      <c r="C36" s="7"/>
    </row>
    <row r="37" spans="2:3" ht="23.5" x14ac:dyDescent="0.55000000000000004">
      <c r="B37" s="6" t="s">
        <v>92</v>
      </c>
      <c r="C37" s="7"/>
    </row>
    <row r="38" spans="2:3" ht="23.5" x14ac:dyDescent="0.55000000000000004">
      <c r="B38" s="6" t="s">
        <v>93</v>
      </c>
      <c r="C38" s="7"/>
    </row>
    <row r="39" spans="2:3" ht="23.5" x14ac:dyDescent="0.55000000000000004">
      <c r="B39" s="6" t="s">
        <v>94</v>
      </c>
      <c r="C39" s="7"/>
    </row>
    <row r="40" spans="2:3" ht="23.5" x14ac:dyDescent="0.55000000000000004">
      <c r="B40" s="6" t="s">
        <v>95</v>
      </c>
      <c r="C40" s="7"/>
    </row>
    <row r="41" spans="2:3" ht="23.5" x14ac:dyDescent="0.55000000000000004">
      <c r="B41" s="6" t="s">
        <v>96</v>
      </c>
      <c r="C41" s="7"/>
    </row>
    <row r="42" spans="2:3" ht="23.5" x14ac:dyDescent="0.55000000000000004">
      <c r="B42" s="6" t="s">
        <v>97</v>
      </c>
      <c r="C42" s="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C2F0-F124-4562-82E6-12813B92FFE5}">
  <dimension ref="A1:AF24"/>
  <sheetViews>
    <sheetView zoomScale="120" zoomScaleNormal="120" workbookViewId="0">
      <pane ySplit="1" topLeftCell="A2" activePane="bottomLeft" state="frozen"/>
      <selection pane="bottomLeft" activeCell="AV34" sqref="AV34"/>
    </sheetView>
  </sheetViews>
  <sheetFormatPr defaultColWidth="9.1796875" defaultRowHeight="12.5" x14ac:dyDescent="0.25"/>
  <cols>
    <col min="1" max="1" width="10.26953125" style="41" bestFit="1" customWidth="1"/>
    <col min="2" max="2" width="22.81640625" style="41" bestFit="1" customWidth="1"/>
    <col min="3" max="3" width="14.453125" style="41" bestFit="1" customWidth="1"/>
    <col min="4" max="4" width="18.453125" style="41" customWidth="1"/>
    <col min="5" max="5" width="9.1796875" style="41"/>
    <col min="6" max="6" width="9.54296875" style="41" customWidth="1"/>
    <col min="7" max="7" width="15.1796875" style="41" customWidth="1"/>
    <col min="8" max="8" width="9.1796875" style="41"/>
    <col min="9" max="9" width="10.453125" style="41" bestFit="1" customWidth="1"/>
    <col min="10" max="10" width="16.1796875" style="41" customWidth="1"/>
    <col min="11" max="11" width="9.1796875" style="41"/>
    <col min="12" max="12" width="10.453125" style="41" bestFit="1" customWidth="1"/>
    <col min="13" max="13" width="12.54296875" style="41" bestFit="1" customWidth="1"/>
    <col min="14" max="14" width="9" style="41" bestFit="1" customWidth="1"/>
    <col min="15" max="15" width="10" style="41" customWidth="1"/>
    <col min="16" max="16" width="11.1796875" style="41" bestFit="1" customWidth="1"/>
    <col min="17" max="17" width="9" style="41" bestFit="1" customWidth="1"/>
    <col min="18" max="18" width="10.453125" style="41" bestFit="1" customWidth="1"/>
    <col min="19" max="19" width="13.1796875" style="41" bestFit="1" customWidth="1"/>
    <col min="20" max="20" width="10" style="41" bestFit="1" customWidth="1"/>
    <col min="21" max="21" width="11.453125" style="41" bestFit="1" customWidth="1"/>
    <col min="22" max="22" width="12.54296875" style="41" bestFit="1" customWidth="1"/>
    <col min="23" max="23" width="10" style="41" bestFit="1" customWidth="1"/>
    <col min="24" max="24" width="11.453125" style="41" bestFit="1" customWidth="1"/>
    <col min="25" max="25" width="14.453125" style="41" bestFit="1" customWidth="1"/>
    <col min="26" max="26" width="10" style="41" bestFit="1" customWidth="1"/>
    <col min="27" max="27" width="11.453125" style="41" bestFit="1" customWidth="1"/>
    <col min="28" max="28" width="21" style="41" bestFit="1" customWidth="1"/>
    <col min="29" max="29" width="12" style="41" bestFit="1" customWidth="1"/>
    <col min="30" max="30" width="11.453125" style="41" bestFit="1" customWidth="1"/>
    <col min="31" max="31" width="15.1796875" style="41" bestFit="1" customWidth="1"/>
    <col min="32" max="32" width="17" style="41" bestFit="1" customWidth="1"/>
    <col min="33" max="16384" width="9.1796875" style="41"/>
  </cols>
  <sheetData>
    <row r="1" spans="1:32" s="37" customFormat="1" ht="13.5" thickBot="1" x14ac:dyDescent="0.4">
      <c r="B1" s="37" t="s">
        <v>340</v>
      </c>
      <c r="C1" s="38" t="s">
        <v>145</v>
      </c>
      <c r="D1" s="39" t="s">
        <v>146</v>
      </c>
      <c r="E1" s="39" t="s">
        <v>144</v>
      </c>
      <c r="F1" s="39" t="s">
        <v>105</v>
      </c>
      <c r="G1" s="39" t="s">
        <v>147</v>
      </c>
      <c r="H1" s="39" t="s">
        <v>148</v>
      </c>
      <c r="I1" s="39" t="s">
        <v>149</v>
      </c>
      <c r="J1" s="39" t="s">
        <v>150</v>
      </c>
      <c r="K1" s="39" t="s">
        <v>151</v>
      </c>
      <c r="L1" s="39" t="s">
        <v>152</v>
      </c>
      <c r="M1" s="39" t="s">
        <v>153</v>
      </c>
      <c r="N1" s="39" t="s">
        <v>154</v>
      </c>
      <c r="O1" s="39" t="s">
        <v>155</v>
      </c>
      <c r="P1" s="39" t="s">
        <v>156</v>
      </c>
      <c r="Q1" s="39" t="s">
        <v>157</v>
      </c>
      <c r="R1" s="39" t="s">
        <v>158</v>
      </c>
      <c r="S1" s="39" t="s">
        <v>159</v>
      </c>
      <c r="T1" s="39" t="s">
        <v>160</v>
      </c>
      <c r="U1" s="39" t="s">
        <v>161</v>
      </c>
      <c r="V1" s="39" t="s">
        <v>162</v>
      </c>
      <c r="W1" s="39" t="s">
        <v>163</v>
      </c>
      <c r="X1" s="39" t="s">
        <v>164</v>
      </c>
      <c r="Y1" s="39" t="s">
        <v>165</v>
      </c>
      <c r="Z1" s="39" t="s">
        <v>166</v>
      </c>
      <c r="AA1" s="39" t="s">
        <v>167</v>
      </c>
      <c r="AB1" s="39" t="s">
        <v>168</v>
      </c>
      <c r="AC1" s="39" t="s">
        <v>169</v>
      </c>
      <c r="AD1" s="39" t="s">
        <v>170</v>
      </c>
      <c r="AE1" s="51" t="s">
        <v>341</v>
      </c>
      <c r="AF1" s="51" t="s">
        <v>701</v>
      </c>
    </row>
    <row r="2" spans="1:32" ht="13.5" thickBot="1" x14ac:dyDescent="0.35">
      <c r="A2" s="41" t="s">
        <v>107</v>
      </c>
      <c r="B2" s="42" t="s">
        <v>108</v>
      </c>
      <c r="C2" s="43" t="s">
        <v>174</v>
      </c>
      <c r="D2" s="44">
        <f>AVERAGE([6]Raw!$E$698,[6]Raw!$E$736,[6]Raw!$E$774)</f>
        <v>1.4431433333333332</v>
      </c>
      <c r="E2" s="44">
        <f>STDEVA([6]Raw!$E$698,[6]Raw!$E$736,[6]Raw!$E$774)</f>
        <v>4.1894237173307446E-2</v>
      </c>
      <c r="F2" s="45">
        <f>(E2/D2)*100</f>
        <v>2.9029851855769082</v>
      </c>
      <c r="G2" s="44">
        <f>AVERAGE([6]Raw!$E$699,[6]Raw!$E$737,[6]Raw!$E$775)</f>
        <v>10.230348333333334</v>
      </c>
      <c r="H2" s="44">
        <f>STDEVA([6]Raw!$E$699,[6]Raw!$E$737,[6]Raw!$E$775)</f>
        <v>0.31897205462757</v>
      </c>
      <c r="I2" s="45">
        <f>(H2/G2)*100</f>
        <v>3.1179002340347486</v>
      </c>
      <c r="J2" s="44">
        <f>AVERAGE([6]Raw!$E$700,[6]Raw!$E$738,[6]Raw!$E$776)</f>
        <v>5.3317883333333347</v>
      </c>
      <c r="K2" s="44">
        <f>STDEVA([6]Raw!$E$700,[6]Raw!$E$738,[6]Raw!$E$776)</f>
        <v>0.22086704679135227</v>
      </c>
      <c r="L2" s="45">
        <f>(K2/J2)*100</f>
        <v>4.1424571453921599</v>
      </c>
      <c r="M2" s="44">
        <f>AVERAGE([6]Raw!$E$701,[6]Raw!$E$739,[6]Raw!$E$777)</f>
        <v>18.067494166666666</v>
      </c>
      <c r="N2" s="44">
        <f>STDEVA([6]Raw!$E$701,[6]Raw!$E$739,[6]Raw!$E$777)</f>
        <v>1.1746127334608329</v>
      </c>
      <c r="O2" s="45">
        <f>(N2/M2)*100</f>
        <v>6.5012487211863386</v>
      </c>
      <c r="P2" s="44">
        <f>AVERAGE([6]Raw!$E$702,[6]Raw!$E$740,[6]Raw!$E$778)</f>
        <v>2.3699533333333331</v>
      </c>
      <c r="Q2" s="44">
        <f>STDEVA([6]Raw!$E$702,[6]Raw!$E$740,[6]Raw!$E$778)</f>
        <v>0.15771179674752719</v>
      </c>
      <c r="R2" s="45">
        <f>(Q2/P2)*100</f>
        <v>6.6546372255231692</v>
      </c>
      <c r="S2" s="44">
        <f>AVERAGE([6]Raw!$E$703,[6]Raw!$E$741,[6]Raw!$E$779)</f>
        <v>0.17783166666666669</v>
      </c>
      <c r="T2" s="44">
        <f>STDEVA([6]Raw!$E$703,[6]Raw!$E$741,[6]Raw!$E$779)</f>
        <v>1.0505456122098309E-2</v>
      </c>
      <c r="U2" s="45">
        <f>(T2/S2)*100</f>
        <v>5.9075283491494615</v>
      </c>
      <c r="V2" s="44">
        <f>AVERAGE([6]Raw!$E$704,[6]Raw!$E$742,[6]Raw!$E$780)</f>
        <v>0</v>
      </c>
      <c r="W2" s="44">
        <f>STDEVA([6]Raw!$E$704,[6]Raw!$E$742,[6]Raw!$E$780)</f>
        <v>0</v>
      </c>
      <c r="X2" s="45" t="e">
        <f>(W2/V2)*100</f>
        <v>#DIV/0!</v>
      </c>
      <c r="Y2" s="44">
        <f>AVERAGE([6]Raw!$E$705,[6]Raw!$E$743,[6]Raw!$E$781)</f>
        <v>0</v>
      </c>
      <c r="Z2" s="44">
        <f>STDEVA([6]Raw!$E$705,[6]Raw!$E$743,[6]Raw!$E$781)</f>
        <v>0</v>
      </c>
      <c r="AA2" s="45" t="e">
        <f>(Z2/Y2)*100</f>
        <v>#DIV/0!</v>
      </c>
      <c r="AB2" s="44">
        <f>AVERAGE([6]Raw!$E$706,[6]Raw!$E$744,[6]Raw!$E$782)</f>
        <v>33.00244</v>
      </c>
      <c r="AC2" s="44">
        <f>STDEVA([6]Raw!$E$706,[6]Raw!$E$744,[6]Raw!$E$782)</f>
        <v>1.2330896005866718</v>
      </c>
      <c r="AD2" s="45">
        <f>(AC2/AB2)*100</f>
        <v>3.7363588891811386</v>
      </c>
      <c r="AE2" s="52" t="s">
        <v>174</v>
      </c>
      <c r="AF2" s="44">
        <f>SUM(D2,G2,J2,M2,P2,S2,V2,Y2)</f>
        <v>37.620559166666673</v>
      </c>
    </row>
    <row r="3" spans="1:32" ht="13.5" thickBot="1" x14ac:dyDescent="0.35">
      <c r="B3" s="42" t="s">
        <v>109</v>
      </c>
      <c r="C3" s="43" t="s">
        <v>175</v>
      </c>
      <c r="D3" s="44">
        <f>AVERAGE([6]Raw!$E$812,[6]Raw!$E$850,[6]Raw!$E$888)</f>
        <v>1.3174233333333334</v>
      </c>
      <c r="E3" s="44">
        <f>STDEVA([6]Raw!$E$812,[6]Raw!$E$850,[6]Raw!$E$888)</f>
        <v>3.5119232741239272E-2</v>
      </c>
      <c r="F3" s="45">
        <f>(E3/D3)*100</f>
        <v>2.6657515357938046</v>
      </c>
      <c r="G3" s="44">
        <f>AVERAGE([6]Raw!$E$813,[6]Raw!$E$851,[6]Raw!$E$889)</f>
        <v>6.4068883333333346</v>
      </c>
      <c r="H3" s="44">
        <f>STDEVA([6]Raw!$E$813,[6]Raw!$E$851,[6]Raw!$E$889)</f>
        <v>4.1549310563874793E-2</v>
      </c>
      <c r="I3" s="45">
        <f t="shared" ref="I3:I22" si="0">(H3/G3)*100</f>
        <v>0.64850998491271949</v>
      </c>
      <c r="J3" s="44">
        <f>AVERAGE([6]Raw!$E$814,[6]Raw!$E$852,[6]Raw!$E$890)</f>
        <v>3.0387216666666661</v>
      </c>
      <c r="K3" s="44">
        <f>STDEVA([6]Raw!$E$814,[6]Raw!$E$852,[6]Raw!$E$890)</f>
        <v>5.5799335420173698E-3</v>
      </c>
      <c r="L3" s="45">
        <f t="shared" ref="L3:L22" si="1">(K3/J3)*100</f>
        <v>0.18362766169822631</v>
      </c>
      <c r="M3" s="44">
        <f>AVERAGE([6]Raw!$E$815,[6]Raw!$E$853,[6]Raw!$E$891)</f>
        <v>14.779471666666671</v>
      </c>
      <c r="N3" s="44">
        <f>STDEVA([6]Raw!$E$815,[6]Raw!$E$853,[6]Raw!$E$891)</f>
        <v>0.40331755405428932</v>
      </c>
      <c r="O3" s="45">
        <f t="shared" ref="O3:O22" si="2">(N3/M3)*100</f>
        <v>2.7289037331687829</v>
      </c>
      <c r="P3" s="44">
        <f>AVERAGE([6]Raw!$E$816,[6]Raw!$E$854,[6]Raw!$E$892)</f>
        <v>1.5902649999999998</v>
      </c>
      <c r="Q3" s="44">
        <f>STDEVA([6]Raw!$E$816,[6]Raw!$E$854,[6]Raw!$E$892)</f>
        <v>4.855835123848435E-2</v>
      </c>
      <c r="R3" s="45">
        <f t="shared" ref="R3:R22" si="3">(Q3/P3)*100</f>
        <v>3.0534754420479828</v>
      </c>
      <c r="S3" s="44">
        <f>AVERAGE([6]Raw!$E$817,[6]Raw!$E$855,[6]Raw!$E$893)</f>
        <v>8.6411974999999988</v>
      </c>
      <c r="T3" s="44">
        <f>STDEVA([6]Raw!$E$817,[6]Raw!$E$855,[6]Raw!$E$893)</f>
        <v>0.1123615549242717</v>
      </c>
      <c r="U3" s="45">
        <f t="shared" ref="U3:U22" si="4">(T3/S3)*100</f>
        <v>1.3003007386912719</v>
      </c>
      <c r="V3" s="44">
        <f>AVERAGE([6]Raw!$E$818,[6]Raw!$E$856,[6]Raw!$E$894)</f>
        <v>0</v>
      </c>
      <c r="W3" s="44">
        <f>STDEVA([6]Raw!$E$818,[6]Raw!$E$856,[6]Raw!$E$894)</f>
        <v>0</v>
      </c>
      <c r="X3" s="45" t="e">
        <f t="shared" ref="X3:X22" si="5">(W3/V3)*100</f>
        <v>#DIV/0!</v>
      </c>
      <c r="Y3" s="44">
        <f>AVERAGE([6]Raw!$E$819,[6]Raw!$E$857,[6]Raw!$E$895)</f>
        <v>0</v>
      </c>
      <c r="Z3" s="44">
        <f>STDEVA([6]Raw!$E$819,[6]Raw!$E$857,[6]Raw!$E$895)</f>
        <v>0</v>
      </c>
      <c r="AA3" s="45" t="e">
        <f t="shared" ref="AA3:AA22" si="6">(Z3/Y3)*100</f>
        <v>#DIV/0!</v>
      </c>
      <c r="AB3" s="44">
        <f>AVERAGE([6]Raw!$E$820,[6]Raw!$E$858,[6]Raw!$E$896)</f>
        <v>18.995308333333334</v>
      </c>
      <c r="AC3" s="44">
        <f>STDEVA([6]Raw!$E$820,[6]Raw!$E$858,[6]Raw!$E$896)</f>
        <v>6.4634812859117582E-2</v>
      </c>
      <c r="AD3" s="45">
        <f t="shared" ref="AD3:AD22" si="7">(AC3/AB3)*100</f>
        <v>0.34026724770608313</v>
      </c>
      <c r="AE3" s="52" t="s">
        <v>175</v>
      </c>
      <c r="AF3" s="44">
        <f t="shared" ref="AF3:AF22" si="8">SUM(D3,G3,J3,M3,P3,S3,V3,Y3)</f>
        <v>35.773967500000005</v>
      </c>
    </row>
    <row r="4" spans="1:32" ht="13.5" thickBot="1" x14ac:dyDescent="0.35">
      <c r="B4" s="42" t="s">
        <v>110</v>
      </c>
      <c r="C4" s="43" t="s">
        <v>176</v>
      </c>
      <c r="D4" s="44">
        <f>AVERAGE([6]Raw!$E$926,[6]Raw!$E$964,[6]Raw!$E$1002)</f>
        <v>1.0445849999999999</v>
      </c>
      <c r="E4" s="44">
        <f>STDEVA([6]Raw!$E$698,[6]Raw!$E$736,[6]Raw!$E$774)</f>
        <v>4.1894237173307446E-2</v>
      </c>
      <c r="F4" s="45">
        <f>(E4/D4)*100</f>
        <v>4.0106106418632717</v>
      </c>
      <c r="G4" s="44">
        <f>AVERAGE([6]Raw!$E$699,[6]Raw!$E$737,[6]Raw!$E$775)</f>
        <v>10.230348333333334</v>
      </c>
      <c r="H4" s="44">
        <f>STDEVA([6]Raw!$E$699,[6]Raw!$E$737,[6]Raw!$E$775)</f>
        <v>0.31897205462757</v>
      </c>
      <c r="I4" s="45">
        <f t="shared" si="0"/>
        <v>3.1179002340347486</v>
      </c>
      <c r="J4" s="44">
        <f>AVERAGE([6]Raw!$E$700,[6]Raw!$E$738,[6]Raw!$E$776)</f>
        <v>5.3317883333333347</v>
      </c>
      <c r="K4" s="44">
        <f>STDEVA([6]Raw!$E$700,[6]Raw!$E$738,[6]Raw!$E$776)</f>
        <v>0.22086704679135227</v>
      </c>
      <c r="L4" s="45">
        <f t="shared" si="1"/>
        <v>4.1424571453921599</v>
      </c>
      <c r="M4" s="44">
        <f>AVERAGE([6]Raw!$E$701,[6]Raw!$E$739,[6]Raw!$E$777)</f>
        <v>18.067494166666666</v>
      </c>
      <c r="N4" s="44">
        <f>STDEVA([6]Raw!$E$701,[6]Raw!$E$739,[6]Raw!$E$777)</f>
        <v>1.1746127334608329</v>
      </c>
      <c r="O4" s="45">
        <f t="shared" si="2"/>
        <v>6.5012487211863386</v>
      </c>
      <c r="P4" s="44">
        <f>AVERAGE([6]Raw!$E$702,[6]Raw!$E$740,[6]Raw!$E$778)</f>
        <v>2.3699533333333331</v>
      </c>
      <c r="Q4" s="44">
        <f>STDEVA([6]Raw!$E$702,[6]Raw!$E$740,[6]Raw!$E$778)</f>
        <v>0.15771179674752719</v>
      </c>
      <c r="R4" s="45">
        <f t="shared" si="3"/>
        <v>6.6546372255231692</v>
      </c>
      <c r="S4" s="44">
        <f>AVERAGE([6]Raw!$E$703,[6]Raw!$E$741,[6]Raw!$E$779)</f>
        <v>0.17783166666666669</v>
      </c>
      <c r="T4" s="44">
        <f>STDEVA([6]Raw!$E$703,[6]Raw!$E$741,[6]Raw!$E$779)</f>
        <v>1.0505456122098309E-2</v>
      </c>
      <c r="U4" s="45">
        <f t="shared" si="4"/>
        <v>5.9075283491494615</v>
      </c>
      <c r="V4" s="44">
        <f>AVERAGE([6]Raw!$E$704,[6]Raw!$E$742,[6]Raw!$E$780)</f>
        <v>0</v>
      </c>
      <c r="W4" s="44">
        <f>STDEVA([6]Raw!$E$704,[6]Raw!$E$742,[6]Raw!$E$780)</f>
        <v>0</v>
      </c>
      <c r="X4" s="45" t="e">
        <f t="shared" si="5"/>
        <v>#DIV/0!</v>
      </c>
      <c r="Y4" s="44">
        <f>AVERAGE([6]Raw!$E$705,[6]Raw!$E$743,[6]Raw!$E$781)</f>
        <v>0</v>
      </c>
      <c r="Z4" s="44">
        <f>STDEVA([6]Raw!$E$705,[6]Raw!$E$743,[6]Raw!$E$781)</f>
        <v>0</v>
      </c>
      <c r="AA4" s="45" t="e">
        <f t="shared" si="6"/>
        <v>#DIV/0!</v>
      </c>
      <c r="AB4" s="44">
        <f>AVERAGE([6]Raw!$E$820,[6]Raw!$E$744,[6]Raw!$E$782)</f>
        <v>28.157608333333332</v>
      </c>
      <c r="AC4" s="44">
        <f>STDEVA([6]Raw!$E$706,[6]Raw!$E$744,[6]Raw!$E$782)</f>
        <v>1.2330896005866718</v>
      </c>
      <c r="AD4" s="45">
        <f t="shared" si="7"/>
        <v>4.379241255113719</v>
      </c>
      <c r="AE4" s="52" t="s">
        <v>176</v>
      </c>
      <c r="AF4" s="44">
        <f t="shared" si="8"/>
        <v>37.22200083333334</v>
      </c>
    </row>
    <row r="5" spans="1:32" ht="13.5" thickBot="1" x14ac:dyDescent="0.35">
      <c r="A5" s="41" t="s">
        <v>112</v>
      </c>
      <c r="B5" s="42" t="s">
        <v>111</v>
      </c>
      <c r="C5" s="43" t="s">
        <v>177</v>
      </c>
      <c r="D5" s="44">
        <f>AVERAGE([6]Raw!$E$14,[6]Raw!$E$52,[6]Raw!$E$90)</f>
        <v>1.6681876876876878</v>
      </c>
      <c r="E5" s="44">
        <f>STDEVA([6]Raw!$E$14,[6]Raw!$E$52,[6]Raw!$E$90)</f>
        <v>9.9812579047288394E-2</v>
      </c>
      <c r="F5" s="45">
        <f t="shared" ref="F5:F22" si="9">(E5/D5)*100</f>
        <v>5.9832943129823031</v>
      </c>
      <c r="G5" s="44">
        <f>AVERAGE([6]Raw!$E$15,[6]Raw!$E$53,[6]Raw!$E$91)</f>
        <v>5.112369369369369</v>
      </c>
      <c r="H5" s="44">
        <f>STDEVA([6]Raw!$E$15,[6]Raw!$E$53,[6]Raw!$E$91)</f>
        <v>0.16954490837440558</v>
      </c>
      <c r="I5" s="45">
        <f t="shared" si="0"/>
        <v>3.3163665636178319</v>
      </c>
      <c r="J5" s="44">
        <f>AVERAGE([6]Raw!$E$16,[6]Raw!$E$54,[6]Raw!$E$92)</f>
        <v>3.0346133633633632</v>
      </c>
      <c r="K5" s="44">
        <f>STDEVA([6]Raw!$E$16,[6]Raw!$E$54,[6]Raw!$E$92)</f>
        <v>0.14535242207693205</v>
      </c>
      <c r="L5" s="45">
        <f t="shared" si="1"/>
        <v>4.789816845590936</v>
      </c>
      <c r="M5" s="44">
        <f>AVERAGE([6]Raw!$E$17,[6]Raw!$E$55,[6]Raw!$E$93)</f>
        <v>16.861316816816814</v>
      </c>
      <c r="N5" s="44">
        <f>STDEVA([6]Raw!$E$17,[6]Raw!$E$55,[6]Raw!$E$93)</f>
        <v>1.4451704968623924</v>
      </c>
      <c r="O5" s="45">
        <f t="shared" si="2"/>
        <v>8.5709230931538887</v>
      </c>
      <c r="P5" s="44">
        <f>AVERAGE([6]Raw!$E$18,[6]Raw!$E$56,[6]Raw!$E$94)</f>
        <v>1.4794099099099098</v>
      </c>
      <c r="Q5" s="44">
        <f>STDEVA([6]Raw!$E$18,[6]Raw!$E$56,[6]Raw!$E$94)</f>
        <v>7.9129999069244589E-2</v>
      </c>
      <c r="R5" s="45">
        <f t="shared" si="3"/>
        <v>5.3487541579374227</v>
      </c>
      <c r="S5" s="44">
        <f>AVERAGE([6]Raw!$E$19,[6]Raw!$E$57,[6]Raw!$E$95)</f>
        <v>11.98612087087087</v>
      </c>
      <c r="T5" s="44">
        <f>STDEVA([6]Raw!$E$19,[6]Raw!$E$57,[6]Raw!$E$95)</f>
        <v>0.65219639601642654</v>
      </c>
      <c r="U5" s="45">
        <f t="shared" si="4"/>
        <v>5.4412632998005153</v>
      </c>
      <c r="V5" s="44">
        <f>AVERAGE([6]Raw!$E$20,[6]Raw!$E$58,[6]Raw!$E$96)</f>
        <v>0</v>
      </c>
      <c r="W5" s="44">
        <f>STDEVA([6]Raw!$E$20,[6]Raw!$E$58,[6]Raw!$E$96)</f>
        <v>0</v>
      </c>
      <c r="X5" s="45" t="e">
        <f t="shared" si="5"/>
        <v>#DIV/0!</v>
      </c>
      <c r="Y5" s="44">
        <f>AVERAGE([6]Raw!$E$21,[6]Raw!$E$59,[6]Raw!$E$97)</f>
        <v>0</v>
      </c>
      <c r="Z5" s="44">
        <f>STDEVA([6]Raw!$E$21,[6]Raw!$E$59,[6]Raw!$E$97)</f>
        <v>0</v>
      </c>
      <c r="AA5" s="45" t="e">
        <f t="shared" si="6"/>
        <v>#DIV/0!</v>
      </c>
      <c r="AB5" s="44">
        <f>AVERAGE([6]Raw!$E$22,[6]Raw!$E$60,[6]Raw!$E$98)</f>
        <v>16.869172672672672</v>
      </c>
      <c r="AC5" s="44">
        <f>STDEVA([6]Raw!$E$22,[6]Raw!$E$60,[6]Raw!$E$98)</f>
        <v>0.65627788017012656</v>
      </c>
      <c r="AD5" s="45">
        <f t="shared" si="7"/>
        <v>3.890397548857083</v>
      </c>
      <c r="AE5" s="52" t="s">
        <v>177</v>
      </c>
      <c r="AF5" s="44">
        <f t="shared" si="8"/>
        <v>40.142018018018014</v>
      </c>
    </row>
    <row r="6" spans="1:32" ht="13.5" thickBot="1" x14ac:dyDescent="0.35">
      <c r="B6" s="42" t="s">
        <v>113</v>
      </c>
      <c r="C6" s="43" t="s">
        <v>178</v>
      </c>
      <c r="D6" s="44">
        <f>AVERAGE([6]Raw!$E$128,[6]Raw!$E$166,[6]Raw!$E$204)</f>
        <v>1.4775233248515693</v>
      </c>
      <c r="E6" s="44">
        <f>STDEVA([6]Raw!$E$128,[6]Raw!$E$166,[6]Raw!$E$204)</f>
        <v>5.6228022730086952E-2</v>
      </c>
      <c r="F6" s="45">
        <f t="shared" si="9"/>
        <v>3.8055590584829222</v>
      </c>
      <c r="G6" s="44">
        <f>AVERAGE([6]Raw!$E$129,[6]Raw!$E$167,[6]Raw!$E$205)</f>
        <v>5.6672892281594578</v>
      </c>
      <c r="H6" s="44">
        <f>STDEVA([6]Raw!$E$129,[6]Raw!$E$167,[6]Raw!$E$205)</f>
        <v>0.25344347270179479</v>
      </c>
      <c r="I6" s="45">
        <f t="shared" si="0"/>
        <v>4.4720405558709171</v>
      </c>
      <c r="J6" s="44">
        <f>AVERAGE([6]Raw!$E$130,[6]Raw!$E$168,[6]Raw!$E$206)</f>
        <v>2.7412586938083119</v>
      </c>
      <c r="K6" s="44">
        <f>STDEVA([6]Raw!$E$130,[6]Raw!$E$168,[6]Raw!$E$206)</f>
        <v>0.1090255581366283</v>
      </c>
      <c r="L6" s="45">
        <f t="shared" si="1"/>
        <v>3.9772079294407572</v>
      </c>
      <c r="M6" s="44">
        <f>AVERAGE([6]Raw!$E$131,[6]Raw!$E$169,[6]Raw!$E$207)</f>
        <v>16.363478371501273</v>
      </c>
      <c r="N6" s="44">
        <f>STDEVA([6]Raw!$E$131,[6]Raw!$E$169,[6]Raw!$E$207)</f>
        <v>1.4332624803686473</v>
      </c>
      <c r="O6" s="45">
        <f t="shared" si="2"/>
        <v>8.7589108368598794</v>
      </c>
      <c r="P6" s="44">
        <f>AVERAGE([6]Raw!$E$132,[6]Raw!$E$170,[6]Raw!$E$208)</f>
        <v>1.4685784563189144</v>
      </c>
      <c r="Q6" s="44">
        <f>STDEVA([6]Raw!$E$132,[6]Raw!$E$170,[6]Raw!$E$208)</f>
        <v>9.3173488999447315E-2</v>
      </c>
      <c r="R6" s="45">
        <f t="shared" si="3"/>
        <v>6.3444679171579716</v>
      </c>
      <c r="S6" s="44">
        <f>AVERAGE([6]Raw!$E$133,[6]Raw!$E$171,[6]Raw!$E$209)</f>
        <v>8.434463104325701</v>
      </c>
      <c r="T6" s="44">
        <f>STDEVA([6]Raw!$E$133,[6]Raw!$E$171,[6]Raw!$E$209)</f>
        <v>0.65587074695685077</v>
      </c>
      <c r="U6" s="45">
        <f t="shared" si="4"/>
        <v>7.7760817593769627</v>
      </c>
      <c r="V6" s="44">
        <f>AVERAGE([6]Raw!$E$134,[6]Raw!$E$172,[6]Raw!$E$210)</f>
        <v>0</v>
      </c>
      <c r="W6" s="44">
        <f>STDEVA([6]Raw!$E$134,[6]Raw!$E$172,[6]Raw!$E$210)</f>
        <v>0</v>
      </c>
      <c r="X6" s="45" t="e">
        <f t="shared" si="5"/>
        <v>#DIV/0!</v>
      </c>
      <c r="Y6" s="44">
        <f>AVERAGE([6]Raw!$E$135,[6]Raw!$E$173,[6]Raw!$E$211)</f>
        <v>0</v>
      </c>
      <c r="Z6" s="44">
        <f>STDEVA([6]Raw!$E$135,[6]Raw!$E$173,[6]Raw!$E$211)</f>
        <v>0</v>
      </c>
      <c r="AA6" s="45" t="e">
        <f t="shared" si="6"/>
        <v>#DIV/0!</v>
      </c>
      <c r="AB6" s="44">
        <f>AVERAGE([6]Raw!$E$136,[6]Raw!$E$174,[6]Raw!$E$212)</f>
        <v>16.387296013570825</v>
      </c>
      <c r="AC6" s="44">
        <f>STDEVA([6]Raw!$E$136,[6]Raw!$E$174,[6]Raw!$E$212)</f>
        <v>0.75328883217344345</v>
      </c>
      <c r="AD6" s="45">
        <f t="shared" si="7"/>
        <v>4.5967854095612948</v>
      </c>
      <c r="AE6" s="52" t="s">
        <v>178</v>
      </c>
      <c r="AF6" s="44">
        <f t="shared" si="8"/>
        <v>36.152591178965231</v>
      </c>
    </row>
    <row r="7" spans="1:32" ht="13.5" thickBot="1" x14ac:dyDescent="0.35">
      <c r="B7" s="42" t="s">
        <v>114</v>
      </c>
      <c r="C7" s="43" t="s">
        <v>179</v>
      </c>
      <c r="D7" s="44">
        <f>AVERAGE([6]Raw!$E$242,[6]Raw!$E$280,[6]Raw!$E$318)</f>
        <v>1.5904995251661915</v>
      </c>
      <c r="E7" s="44">
        <f>STDEVA([6]Raw!$E$242,[6]Raw!$E$280,[6]Raw!$E$318)</f>
        <v>3.3698651864026888E-2</v>
      </c>
      <c r="F7" s="45">
        <f t="shared" si="9"/>
        <v>2.1187464271959286</v>
      </c>
      <c r="G7" s="44">
        <f>AVERAGE([6]Raw!$E$243,[6]Raw!$E$281,[6]Raw!$E$319)</f>
        <v>4.4719772079772078</v>
      </c>
      <c r="H7" s="44">
        <f>STDEVA([6]Raw!$E$243,[6]Raw!$E$281,[6]Raw!$E$319)</f>
        <v>7.9219872198017308E-2</v>
      </c>
      <c r="I7" s="45">
        <f t="shared" si="0"/>
        <v>1.7714730758623551</v>
      </c>
      <c r="J7" s="44">
        <f>AVERAGE([6]Raw!$E$244,[6]Raw!$E$282,[6]Raw!$E$320)</f>
        <v>2.3374539411206077</v>
      </c>
      <c r="K7" s="44">
        <f>STDEVA([6]Raw!$E$244,[6]Raw!$E$282,[6]Raw!$E$320)</f>
        <v>1.9958741327378137E-2</v>
      </c>
      <c r="L7" s="45">
        <f t="shared" si="1"/>
        <v>0.85386672123300289</v>
      </c>
      <c r="M7" s="44">
        <f>AVERAGE([6]Raw!$E$245,[6]Raw!$E$283,[6]Raw!$E$321)</f>
        <v>14.677253561253556</v>
      </c>
      <c r="N7" s="44">
        <f>STDEVA([6]Raw!$E$245,[6]Raw!$E$283,[6]Raw!$E$321)</f>
        <v>1.4220300064721978</v>
      </c>
      <c r="O7" s="45">
        <f t="shared" si="2"/>
        <v>9.6886655295389268</v>
      </c>
      <c r="P7" s="44">
        <f>AVERAGE([6]Raw!$E$246,[6]Raw!$E$284,[6]Raw!$E$322)</f>
        <v>1.4211168091168089</v>
      </c>
      <c r="Q7" s="44">
        <f>STDEVA([6]Raw!$E$246,[6]Raw!$E$284,[6]Raw!$E$322)</f>
        <v>0.11144169143771307</v>
      </c>
      <c r="R7" s="45">
        <f t="shared" si="3"/>
        <v>7.8418389482685456</v>
      </c>
      <c r="S7" s="44">
        <f>AVERAGE([6]Raw!$E$247,[6]Raw!$E$285,[6]Raw!$E$323)</f>
        <v>10.486663817663818</v>
      </c>
      <c r="T7" s="44">
        <f>STDEVA([6]Raw!$E$247,[6]Raw!$E$285,[6]Raw!$E$323)</f>
        <v>0.67712114295139159</v>
      </c>
      <c r="U7" s="45">
        <f t="shared" si="4"/>
        <v>6.4569738739106279</v>
      </c>
      <c r="V7" s="44">
        <f>AVERAGE([6]Raw!$E$248,[6]Raw!$E$286,[6]Raw!$E$324)</f>
        <v>0</v>
      </c>
      <c r="W7" s="44">
        <f>STDEVA([6]Raw!$E$248,[6]Raw!$E$286,[6]Raw!$E$324)</f>
        <v>0</v>
      </c>
      <c r="X7" s="45" t="e">
        <f t="shared" si="5"/>
        <v>#DIV/0!</v>
      </c>
      <c r="Y7" s="44">
        <f>AVERAGE([6]Raw!$E$249,[6]Raw!$E$287,[6]Raw!$E$325)</f>
        <v>0</v>
      </c>
      <c r="Z7" s="44">
        <f>STDEVA([6]Raw!$E$249,[6]Raw!$E$287,[6]Raw!$E$325)</f>
        <v>0</v>
      </c>
      <c r="AA7" s="45" t="e">
        <f t="shared" si="6"/>
        <v>#DIV/0!</v>
      </c>
      <c r="AB7" s="44">
        <f>AVERAGE([6]Raw!$E$250,[6]Raw!$E$288,[6]Raw!$E$326)</f>
        <v>14.889418803418801</v>
      </c>
      <c r="AC7" s="44">
        <f>STDEVA([6]Raw!$E$250,[6]Raw!$E$288,[6]Raw!$E$326)</f>
        <v>0.62465069659429517</v>
      </c>
      <c r="AD7" s="45">
        <f t="shared" si="7"/>
        <v>4.195265811522928</v>
      </c>
      <c r="AE7" s="52" t="s">
        <v>179</v>
      </c>
      <c r="AF7" s="44">
        <f t="shared" si="8"/>
        <v>34.984964862298192</v>
      </c>
    </row>
    <row r="8" spans="1:32" ht="13.5" thickBot="1" x14ac:dyDescent="0.35">
      <c r="B8" s="42" t="s">
        <v>115</v>
      </c>
      <c r="C8" s="43" t="s">
        <v>180</v>
      </c>
      <c r="D8" s="44">
        <f>AVERAGE([6]Raw!$E$356,[6]Raw!$E$394,[6]Raw!$E$432)</f>
        <v>1.2438908819133034</v>
      </c>
      <c r="E8" s="44">
        <f>STDEVA([6]Raw!$E$356,[6]Raw!$E$394,[6]Raw!$E$432)</f>
        <v>1.2773212065747868E-2</v>
      </c>
      <c r="F8" s="45">
        <f t="shared" si="9"/>
        <v>1.0268756087431579</v>
      </c>
      <c r="G8" s="44">
        <f>AVERAGE([6]Raw!$E$357,[6]Raw!$E$395,[6]Raw!$E$433)</f>
        <v>4.6498281016442453</v>
      </c>
      <c r="H8" s="44">
        <f>STDEVA([6]Raw!$E$357,[6]Raw!$E$395,[6]Raw!$E$433)</f>
        <v>0.11240741658203431</v>
      </c>
      <c r="I8" s="45">
        <f t="shared" si="0"/>
        <v>2.4174531643930117</v>
      </c>
      <c r="J8" s="44">
        <f>AVERAGE([6]Raw!$E$358,[6]Raw!$E$396,[6]Raw!$E$434)</f>
        <v>2.3630052316890882</v>
      </c>
      <c r="K8" s="44">
        <f>STDEVA([6]Raw!$E$358,[6]Raw!$E$396,[6]Raw!$E$434)</f>
        <v>6.5122093135003653E-2</v>
      </c>
      <c r="L8" s="45">
        <f t="shared" si="1"/>
        <v>2.7559013522984901</v>
      </c>
      <c r="M8" s="44">
        <f>AVERAGE([6]Raw!$E$359,[6]Raw!$E$397,[6]Raw!$E$435)</f>
        <v>13.44757100149477</v>
      </c>
      <c r="N8" s="44">
        <f>STDEVA([6]Raw!$E$359,[6]Raw!$E$397,[6]Raw!$E$435)</f>
        <v>0.37904210748806855</v>
      </c>
      <c r="O8" s="45">
        <f t="shared" si="2"/>
        <v>2.818665969087919</v>
      </c>
      <c r="P8" s="44">
        <f>AVERAGE([6]Raw!$E$360,[6]Raw!$E$398,[6]Raw!$E$436)</f>
        <v>1.3147144992526159</v>
      </c>
      <c r="Q8" s="44">
        <f>STDEVA([6]Raw!$E$360,[6]Raw!$E$398,[6]Raw!$E$436)</f>
        <v>4.1142377603141739E-2</v>
      </c>
      <c r="R8" s="45">
        <f t="shared" si="3"/>
        <v>3.1293773383141517</v>
      </c>
      <c r="S8" s="44">
        <f>AVERAGE([6]Raw!$E$361,[6]Raw!$E$399,[6]Raw!$E$437)</f>
        <v>9.3808198804185352</v>
      </c>
      <c r="T8" s="44">
        <f>STDEVA([6]Raw!$E$361,[6]Raw!$E$399,[6]Raw!$E$437)</f>
        <v>0.32211123222823801</v>
      </c>
      <c r="U8" s="45">
        <f t="shared" si="4"/>
        <v>3.433721533238379</v>
      </c>
      <c r="V8" s="44">
        <f>AVERAGE([6]Raw!$E$362,[6]Raw!$E$400,[6]Raw!$E$438)</f>
        <v>0</v>
      </c>
      <c r="W8" s="44">
        <f>STDEVA([6]Raw!$E$362,[6]Raw!$E$400,[6]Raw!$E$438)</f>
        <v>0</v>
      </c>
      <c r="X8" s="45" t="e">
        <f t="shared" si="5"/>
        <v>#DIV/0!</v>
      </c>
      <c r="Y8" s="44">
        <f>AVERAGE([6]Raw!$E$363,[6]Raw!$E$401,[6]Raw!$E$439)</f>
        <v>0</v>
      </c>
      <c r="Z8" s="44">
        <f>STDEVA([6]Raw!$E$363,[6]Raw!$E$401,[6]Raw!$E$439)</f>
        <v>0</v>
      </c>
      <c r="AA8" s="45" t="e">
        <f t="shared" si="6"/>
        <v>#DIV/0!</v>
      </c>
      <c r="AB8" s="44">
        <f>AVERAGE([6]Raw!$E$364,[6]Raw!$E$402,[6]Raw!$E$440)</f>
        <v>14.545512705530642</v>
      </c>
      <c r="AC8" s="44">
        <f>STDEVA([6]Raw!$E$364,[6]Raw!$E$402,[6]Raw!$E$440)</f>
        <v>0.30587493191762927</v>
      </c>
      <c r="AD8" s="45">
        <f t="shared" si="7"/>
        <v>2.1028817485500282</v>
      </c>
      <c r="AE8" s="52" t="s">
        <v>180</v>
      </c>
      <c r="AF8" s="44">
        <f t="shared" si="8"/>
        <v>32.399829596412559</v>
      </c>
    </row>
    <row r="9" spans="1:32" ht="13.5" thickBot="1" x14ac:dyDescent="0.35">
      <c r="B9" s="42" t="s">
        <v>116</v>
      </c>
      <c r="C9" s="43" t="s">
        <v>181</v>
      </c>
      <c r="D9" s="44">
        <f>AVERAGE([6]Raw!$E$470,[6]Raw!$E$508,[6]Raw!$E$546)</f>
        <v>1.3638876404494382</v>
      </c>
      <c r="E9" s="44">
        <f>STDEVA([6]Raw!$E$470,[6]Raw!$E$508,[6]Raw!$E$546)</f>
        <v>4.3072804606322776E-2</v>
      </c>
      <c r="F9" s="45">
        <f t="shared" si="9"/>
        <v>3.1580903975439729</v>
      </c>
      <c r="G9" s="44">
        <f>AVERAGE([6]Raw!$E$471,[6]Raw!$E$509,[6]Raw!$E$547)</f>
        <v>5.8253558052434462</v>
      </c>
      <c r="H9" s="44">
        <f>STDEVA([6]Raw!$E$471,[6]Raw!$E$509,[6]Raw!$E$547)</f>
        <v>0.18671361016905705</v>
      </c>
      <c r="I9" s="45">
        <f t="shared" si="0"/>
        <v>3.2051880848375776</v>
      </c>
      <c r="J9" s="44">
        <f>AVERAGE([6]Raw!$E$472,[6]Raw!$E$510,[6]Raw!$E$548)</f>
        <v>2.4973026217228464</v>
      </c>
      <c r="K9" s="44">
        <f>STDEVA([6]Raw!$E$472,[6]Raw!$E$510,[6]Raw!$E$548)</f>
        <v>8.0720535676215718E-2</v>
      </c>
      <c r="L9" s="45">
        <f t="shared" si="1"/>
        <v>3.2323089310068478</v>
      </c>
      <c r="M9" s="44">
        <f>AVERAGE([6]Raw!$E$473,[6]Raw!$E$511,[6]Raw!$E$549)</f>
        <v>13.254022471910112</v>
      </c>
      <c r="N9" s="44">
        <f>STDEVA([6]Raw!$E$473,[6]Raw!$E$511,[6]Raw!$E$549)</f>
        <v>1.1373163751412769</v>
      </c>
      <c r="O9" s="45">
        <f t="shared" si="2"/>
        <v>8.580914794370134</v>
      </c>
      <c r="P9" s="44">
        <f>AVERAGE([6]Raw!$E$474,[6]Raw!$E$512,[6]Raw!$E$550)</f>
        <v>1.4485063670411986</v>
      </c>
      <c r="Q9" s="44">
        <f>STDEVA([6]Raw!$E$474,[6]Raw!$E$512,[6]Raw!$E$550)</f>
        <v>1.4050012089275608E-2</v>
      </c>
      <c r="R9" s="45">
        <f t="shared" si="3"/>
        <v>0.96996550439574258</v>
      </c>
      <c r="S9" s="44">
        <f>AVERAGE([6]Raw!$E$475,[6]Raw!$E$513,[6]Raw!$E$551)</f>
        <v>6.4858449438202248</v>
      </c>
      <c r="T9" s="44">
        <f>STDEVA([6]Raw!$E$475,[6]Raw!$E$513,[6]Raw!$E$551)</f>
        <v>0.14217163238110306</v>
      </c>
      <c r="U9" s="45">
        <f t="shared" si="4"/>
        <v>2.1920294674414862</v>
      </c>
      <c r="V9" s="44">
        <f>AVERAGE([6]Raw!$E$476,[6]Raw!$E$514,[6]Raw!$E$552)</f>
        <v>0</v>
      </c>
      <c r="W9" s="44">
        <f>STDEVA([6]Raw!$E$476,[6]Raw!$E$514,[6]Raw!$E$552)</f>
        <v>0</v>
      </c>
      <c r="X9" s="45" t="e">
        <f t="shared" si="5"/>
        <v>#DIV/0!</v>
      </c>
      <c r="Y9" s="44">
        <f>AVERAGE([6]Raw!$E$477,[6]Raw!$E$515,[6]Raw!$E$553)</f>
        <v>0</v>
      </c>
      <c r="Z9" s="44">
        <f>STDEVA([6]Raw!$E$477,[6]Raw!$E$515,[6]Raw!$E$553)</f>
        <v>0</v>
      </c>
      <c r="AA9" s="45" t="e">
        <f t="shared" si="6"/>
        <v>#DIV/0!</v>
      </c>
      <c r="AB9" s="44">
        <f>AVERAGE([6]Raw!$E$478,[6]Raw!$E$516,[6]Raw!$E$554)</f>
        <v>18.258193258426967</v>
      </c>
      <c r="AC9" s="44">
        <f>STDEVA([6]Raw!$E$478,[6]Raw!$E$516,[6]Raw!$E$554)</f>
        <v>0.8247126984413029</v>
      </c>
      <c r="AD9" s="45">
        <f t="shared" si="7"/>
        <v>4.5169458268312574</v>
      </c>
      <c r="AE9" s="52" t="s">
        <v>181</v>
      </c>
      <c r="AF9" s="44">
        <f t="shared" si="8"/>
        <v>30.874919850187268</v>
      </c>
    </row>
    <row r="10" spans="1:32" ht="13.5" thickBot="1" x14ac:dyDescent="0.35">
      <c r="B10" s="42" t="s">
        <v>117</v>
      </c>
      <c r="C10" s="43" t="s">
        <v>182</v>
      </c>
      <c r="D10" s="44">
        <f>AVERAGE([6]Raw!$E$584,[6]Raw!$E$622,[6]Raw!$E$660)</f>
        <v>1.3282128430143476</v>
      </c>
      <c r="E10" s="44">
        <f>STDEVA([6]Raw!$E$584,[6]Raw!$E$622,[6]Raw!$E$660)</f>
        <v>8.6320182161872566E-2</v>
      </c>
      <c r="F10" s="45">
        <f t="shared" si="9"/>
        <v>6.4989721049505107</v>
      </c>
      <c r="G10" s="44">
        <f>AVERAGE([6]Raw!$E$585,[6]Raw!$E$623,[6]Raw!$E$661)</f>
        <v>5.8850424850257701</v>
      </c>
      <c r="H10" s="44">
        <f>STDEVA([6]Raw!$E$585,[6]Raw!$E$623,[6]Raw!$E$661)</f>
        <v>0.24589240560290079</v>
      </c>
      <c r="I10" s="45">
        <f t="shared" si="0"/>
        <v>4.1782605007281282</v>
      </c>
      <c r="J10" s="44">
        <f>AVERAGE([6]Raw!$E$586,[6]Raw!$E$624,[6]Raw!$E$662)</f>
        <v>3.1531905557877145</v>
      </c>
      <c r="K10" s="44">
        <f>STDEVA([6]Raw!$E$586,[6]Raw!$E$624,[6]Raw!$E$662)</f>
        <v>0.14078256263060854</v>
      </c>
      <c r="L10" s="45">
        <f t="shared" si="1"/>
        <v>4.4647654539051143</v>
      </c>
      <c r="M10" s="44">
        <f>AVERAGE([6]Raw!$E$587,[6]Raw!$E$625,[6]Raw!$E$663)</f>
        <v>12.958526257138876</v>
      </c>
      <c r="N10" s="44">
        <f>STDEVA([6]Raw!$E$587,[6]Raw!$E$625,[6]Raw!$E$663)</f>
        <v>1.123699335779377</v>
      </c>
      <c r="O10" s="45">
        <f t="shared" si="2"/>
        <v>8.67150564409536</v>
      </c>
      <c r="P10" s="44">
        <f>AVERAGE([6]Raw!$E$588,[6]Raw!$E$626,[6]Raw!$E$664)</f>
        <v>1.423397409109904</v>
      </c>
      <c r="Q10" s="44">
        <f>STDEVA([6]Raw!$E$588,[6]Raw!$E$626,[6]Raw!$E$664)</f>
        <v>4.8153690977068918E-2</v>
      </c>
      <c r="R10" s="45">
        <f t="shared" si="3"/>
        <v>3.3830110037351382</v>
      </c>
      <c r="S10" s="44">
        <f>AVERAGE([6]Raw!$E$589,[6]Raw!$E$627,[6]Raw!$E$665)</f>
        <v>8.0301420810697888</v>
      </c>
      <c r="T10" s="44">
        <f>STDEVA([6]Raw!$E$589,[6]Raw!$E$627,[6]Raw!$E$665)</f>
        <v>0.18580705151429339</v>
      </c>
      <c r="U10" s="45">
        <f t="shared" si="4"/>
        <v>2.31387003664996</v>
      </c>
      <c r="V10" s="44">
        <f>AVERAGE([6]Raw!$E$590,[6]Raw!$E$628,[6]Raw!$E$666)</f>
        <v>0</v>
      </c>
      <c r="W10" s="44">
        <f>STDEVA([6]Raw!$E$590,[6]Raw!$E$628,[6]Raw!$E$666)</f>
        <v>0</v>
      </c>
      <c r="X10" s="45" t="e">
        <f t="shared" si="5"/>
        <v>#DIV/0!</v>
      </c>
      <c r="Y10" s="44">
        <f>AVERAGE([6]Raw!$E$591,[6]Raw!$E$629,[6]Raw!$E$667)</f>
        <v>0</v>
      </c>
      <c r="Z10" s="44">
        <f>STDEVA([6]Raw!$E$591,[6]Raw!$E$629,[6]Raw!$E$667)</f>
        <v>0</v>
      </c>
      <c r="AA10" s="45" t="e">
        <f t="shared" si="6"/>
        <v>#DIV/0!</v>
      </c>
      <c r="AB10" s="44">
        <f>AVERAGE([6]Raw!$E$592,[6]Raw!$E$630,[6]Raw!$E$668)</f>
        <v>16.356152667502439</v>
      </c>
      <c r="AC10" s="44">
        <f>STDEVA([6]Raw!$E$592,[6]Raw!$E$630,[6]Raw!$E$668)</f>
        <v>0.74120726832775641</v>
      </c>
      <c r="AD10" s="45">
        <f t="shared" si="7"/>
        <v>4.5316724745449424</v>
      </c>
      <c r="AE10" s="52" t="s">
        <v>182</v>
      </c>
      <c r="AF10" s="44">
        <f t="shared" si="8"/>
        <v>32.778511631146401</v>
      </c>
    </row>
    <row r="11" spans="1:32" ht="13.5" thickBot="1" x14ac:dyDescent="0.35">
      <c r="A11" s="41" t="s">
        <v>119</v>
      </c>
      <c r="B11" s="42" t="s">
        <v>118</v>
      </c>
      <c r="C11" s="43" t="s">
        <v>183</v>
      </c>
      <c r="D11" s="44">
        <f>AVERAGE('[6]130°C'!$E$14,'[6]130°C'!$E$52,'[6]130°C'!$E$90)</f>
        <v>1.8434489148681055</v>
      </c>
      <c r="E11" s="44">
        <f>STDEVA('[6]130°C'!$E$14,'[6]130°C'!$E$52,'[6]130°C'!$E$90)</f>
        <v>6.2406242465878711E-2</v>
      </c>
      <c r="F11" s="45">
        <f t="shared" si="9"/>
        <v>3.3852981746632094</v>
      </c>
      <c r="G11" s="44">
        <f>AVERAGE('[6]130°C'!$E$15,'[6]130°C'!$E$53,'[6]130°C'!$E$91)</f>
        <v>7.051050819844126</v>
      </c>
      <c r="H11" s="44">
        <f>STDEVA('[6]130°C'!$E$15,'[6]130°C'!$E$53,'[6]130°C'!$E$91)</f>
        <v>8.80031307821353E-2</v>
      </c>
      <c r="I11" s="45">
        <f t="shared" si="0"/>
        <v>1.2480853284231577</v>
      </c>
      <c r="J11" s="44">
        <f>AVERAGE('[6]130°C'!$E$16,'[6]130°C'!$E$54,'[6]130°C'!$E$92)</f>
        <v>3.7722422324640292</v>
      </c>
      <c r="K11" s="44">
        <f>STDEVA('[6]130°C'!$E$16,'[6]130°C'!$E$54,'[6]130°C'!$E$92)</f>
        <v>9.4663990271077414E-2</v>
      </c>
      <c r="L11" s="45">
        <f t="shared" si="1"/>
        <v>2.5094886393136764</v>
      </c>
      <c r="M11" s="44">
        <f>AVERAGE('[6]130°C'!$E$17,'[6]130°C'!$E$55,'[6]130°C'!$E$93)</f>
        <v>17.055702636390894</v>
      </c>
      <c r="N11" s="44">
        <f>STDEVA('[6]130°C'!$E$17,'[6]130°C'!$E$55,'[6]130°C'!$E$93)</f>
        <v>1.1242057469677675</v>
      </c>
      <c r="O11" s="45">
        <f t="shared" si="2"/>
        <v>6.5913775054280466</v>
      </c>
      <c r="P11" s="44">
        <f>AVERAGE('[6]130°C'!$E$18,'[6]130°C'!$E$56,'[6]130°C'!$E$94)</f>
        <v>2.2642410446642685</v>
      </c>
      <c r="Q11" s="44">
        <f>STDEVA('[6]130°C'!$E$18,'[6]130°C'!$E$56,'[6]130°C'!$E$94)</f>
        <v>9.242012531250117E-2</v>
      </c>
      <c r="R11" s="45">
        <f t="shared" si="3"/>
        <v>4.08172643678071</v>
      </c>
      <c r="S11" s="44">
        <f>AVERAGE('[6]130°C'!$E$19,'[6]130°C'!$E$57,'[6]130°C'!$E$95)</f>
        <v>2.8968876086630693</v>
      </c>
      <c r="T11" s="44">
        <f>STDEVA('[6]130°C'!$E$19,'[6]130°C'!$E$57,'[6]130°C'!$E$95)</f>
        <v>0.14065397336783422</v>
      </c>
      <c r="U11" s="45">
        <f t="shared" si="4"/>
        <v>4.8553479585197596</v>
      </c>
      <c r="V11" s="44">
        <f>AVERAGE('[6]130°C'!$E$20,'[6]130°C'!$E$58,'[6]130°C'!$E$96)</f>
        <v>0</v>
      </c>
      <c r="W11" s="44">
        <f>STDEVA('[6]130°C'!$E$20,'[6]130°C'!$E$58,'[6]130°C'!$E$96)</f>
        <v>0</v>
      </c>
      <c r="X11" s="45" t="e">
        <f t="shared" si="5"/>
        <v>#DIV/0!</v>
      </c>
      <c r="Y11" s="44">
        <f>AVERAGE('[6]130°C'!$E$21,'[6]130°C'!$E$59,'[6]130°C'!$E$97)</f>
        <v>0</v>
      </c>
      <c r="Z11" s="44">
        <f>STDEVA('[6]130°C'!$E$21,'[6]130°C'!$E$59,'[6]130°C'!$E$97)</f>
        <v>0</v>
      </c>
      <c r="AA11" s="45" t="e">
        <f t="shared" si="6"/>
        <v>#DIV/0!</v>
      </c>
      <c r="AB11" s="44">
        <f>AVERAGE('[6]130°C'!$E$22,'[6]130°C'!$E$60,'[6]130°C'!$E$98)</f>
        <v>29.107680592026384</v>
      </c>
      <c r="AC11" s="44">
        <f>STDEVA('[6]130°C'!$E$22,'[6]130°C'!$E$60,'[6]130°C'!$E$98)</f>
        <v>0.48968028469538583</v>
      </c>
      <c r="AD11" s="45">
        <f t="shared" si="7"/>
        <v>1.6823060949402009</v>
      </c>
      <c r="AE11" s="52" t="s">
        <v>183</v>
      </c>
      <c r="AF11" s="44">
        <f t="shared" si="8"/>
        <v>34.883573256894493</v>
      </c>
    </row>
    <row r="12" spans="1:32" ht="13.5" thickBot="1" x14ac:dyDescent="0.35">
      <c r="B12" s="42" t="s">
        <v>120</v>
      </c>
      <c r="C12" s="43" t="s">
        <v>184</v>
      </c>
      <c r="D12" s="44">
        <f>AVERAGE('[6]130°C'!$E$128,'[6]130°C'!$E$166,'[6]130°C'!$E$204)</f>
        <v>1.8683020685761214</v>
      </c>
      <c r="E12" s="44">
        <f>STDEVA('[6]130°C'!$E$128,'[6]130°C'!$E$166,'[6]130°C'!$E$204)</f>
        <v>0.10577859969777297</v>
      </c>
      <c r="F12" s="45">
        <f t="shared" si="9"/>
        <v>5.6617503923436434</v>
      </c>
      <c r="G12" s="44">
        <f>AVERAGE('[6]130°C'!$E$129,'[6]130°C'!$E$167,'[6]130°C'!$E$205)</f>
        <v>5.8842319953461306</v>
      </c>
      <c r="H12" s="44">
        <f>STDEVA('[6]130°C'!$E$129,'[6]130°C'!$E$167,'[6]130°C'!$E$205)</f>
        <v>9.8554653171174261E-2</v>
      </c>
      <c r="I12" s="45">
        <f t="shared" si="0"/>
        <v>1.6748940770710885</v>
      </c>
      <c r="J12" s="44">
        <f>AVERAGE('[6]130°C'!$E$130,'[6]130°C'!$E$168,'[6]130°C'!$E$206)</f>
        <v>3.3323890582760147</v>
      </c>
      <c r="K12" s="44">
        <f>STDEVA('[6]130°C'!$E$130,'[6]130°C'!$E$168,'[6]130°C'!$E$206)</f>
        <v>0.13828932013276057</v>
      </c>
      <c r="L12" s="45">
        <f t="shared" si="1"/>
        <v>4.1498551854057357</v>
      </c>
      <c r="M12" s="44">
        <f>AVERAGE('[6]130°C'!$E$131,'[6]130°C'!$E$169,'[6]130°C'!$E$207)</f>
        <v>13.542655446480511</v>
      </c>
      <c r="N12" s="44">
        <f>STDEVA('[6]130°C'!$E$131,'[6]130°C'!$E$169,'[6]130°C'!$E$207)</f>
        <v>1.0632137200073388</v>
      </c>
      <c r="O12" s="45">
        <f t="shared" si="2"/>
        <v>7.8508511436998027</v>
      </c>
      <c r="P12" s="44">
        <f>AVERAGE('[6]130°C'!$E$132,'[6]130°C'!$E$170,'[6]130°C'!$E$208)</f>
        <v>2.1559477098518287</v>
      </c>
      <c r="Q12" s="44">
        <f>STDEVA('[6]130°C'!$E$132,'[6]130°C'!$E$170,'[6]130°C'!$E$208)</f>
        <v>5.4239306350775618E-2</v>
      </c>
      <c r="R12" s="45">
        <f t="shared" si="3"/>
        <v>2.5157987878334636</v>
      </c>
      <c r="S12" s="44">
        <f>AVERAGE('[6]130°C'!$E$133,'[6]130°C'!$E$171,'[6]130°C'!$E$209)</f>
        <v>2.119924860982787</v>
      </c>
      <c r="T12" s="44">
        <f>STDEVA('[6]130°C'!$E$133,'[6]130°C'!$E$171,'[6]130°C'!$E$209)</f>
        <v>0.12363088963201312</v>
      </c>
      <c r="U12" s="45">
        <f t="shared" si="4"/>
        <v>5.831852435312185</v>
      </c>
      <c r="V12" s="44">
        <f>AVERAGE('[6]130°C'!$E$134,'[6]130°C'!$E$172,'[6]130°C'!$E$210)</f>
        <v>0</v>
      </c>
      <c r="W12" s="44">
        <f>STDEVA('[6]130°C'!$E$134,'[6]130°C'!$E$172,'[6]130°C'!$E$210)</f>
        <v>0</v>
      </c>
      <c r="X12" s="45" t="e">
        <f t="shared" si="5"/>
        <v>#DIV/0!</v>
      </c>
      <c r="Y12" s="44">
        <f>AVERAGE('[6]130°C'!$E$135,'[6]130°C'!$E$173,'[6]130°C'!$E$211)</f>
        <v>0</v>
      </c>
      <c r="Z12" s="44">
        <f>STDEVA('[6]130°C'!$E$135,'[6]130°C'!$E$173,'[6]130°C'!$E$211)</f>
        <v>0</v>
      </c>
      <c r="AA12" s="45" t="e">
        <f t="shared" si="6"/>
        <v>#DIV/0!</v>
      </c>
      <c r="AB12" s="44">
        <f>AVERAGE('[6]130°C'!$E$136,'[6]130°C'!$E$174,'[6]130°C'!$E$212)</f>
        <v>27.867249624439651</v>
      </c>
      <c r="AC12" s="44">
        <f>STDEVA('[6]130°C'!$E$136,'[6]130°C'!$E$174,'[6]130°C'!$E$212)</f>
        <v>0.58680884083678642</v>
      </c>
      <c r="AD12" s="45">
        <f t="shared" si="7"/>
        <v>2.1057293014024374</v>
      </c>
      <c r="AE12" s="52" t="s">
        <v>184</v>
      </c>
      <c r="AF12" s="44">
        <f t="shared" si="8"/>
        <v>28.903451139513397</v>
      </c>
    </row>
    <row r="13" spans="1:32" ht="13.5" thickBot="1" x14ac:dyDescent="0.35">
      <c r="B13" s="42" t="s">
        <v>121</v>
      </c>
      <c r="C13" s="43" t="s">
        <v>185</v>
      </c>
      <c r="D13" s="44">
        <f>AVERAGE('[6]130°C'!$E$242,'[6]130°C'!$E$280,'[6]130°C'!$E$318)</f>
        <v>1.820123206278027</v>
      </c>
      <c r="E13" s="44">
        <f>STDEVA('[6]130°C'!$E$242,'[6]130°C'!$E$280,'[6]130°C'!$E$318)</f>
        <v>8.0959770556000552E-2</v>
      </c>
      <c r="F13" s="45">
        <f t="shared" si="9"/>
        <v>4.4480379282430729</v>
      </c>
      <c r="G13" s="44">
        <f>AVERAGE('[6]130°C'!$E$243,'[6]130°C'!$E$281,'[6]130°C'!$E$319)</f>
        <v>7.6084719656203283</v>
      </c>
      <c r="H13" s="44">
        <f>STDEVA('[6]130°C'!$E$243,'[6]130°C'!$E$281,'[6]130°C'!$E$319)</f>
        <v>0.27544352554175588</v>
      </c>
      <c r="I13" s="45">
        <f t="shared" si="0"/>
        <v>3.6202213372984229</v>
      </c>
      <c r="J13" s="44">
        <f>AVERAGE('[6]130°C'!$E$244,'[6]130°C'!$E$282,'[6]130°C'!$E$320)</f>
        <v>4.3374412070254111</v>
      </c>
      <c r="K13" s="44">
        <f>STDEVA('[6]130°C'!$E$244,'[6]130°C'!$E$282,'[6]130°C'!$E$320)</f>
        <v>0.20599494533328655</v>
      </c>
      <c r="L13" s="45">
        <f t="shared" si="1"/>
        <v>4.7492273785667418</v>
      </c>
      <c r="M13" s="44">
        <f>AVERAGE('[6]130°C'!$E$245,'[6]130°C'!$E$283,'[6]130°C'!$E$321)</f>
        <v>25.06760279521674</v>
      </c>
      <c r="N13" s="44">
        <f>STDEVA('[6]130°C'!$E$245,'[6]130°C'!$E$283,'[6]130°C'!$E$321)</f>
        <v>2.2231201224985946</v>
      </c>
      <c r="O13" s="45">
        <f t="shared" si="2"/>
        <v>8.8684990769153167</v>
      </c>
      <c r="P13" s="44">
        <f>AVERAGE('[6]130°C'!$E$246,'[6]130°C'!$E$284,'[6]130°C'!$E$322)</f>
        <v>2.5302871748878926</v>
      </c>
      <c r="Q13" s="44">
        <f>STDEVA('[6]130°C'!$E$246,'[6]130°C'!$E$284,'[6]130°C'!$E$322)</f>
        <v>8.2074784116794822E-2</v>
      </c>
      <c r="R13" s="45">
        <f t="shared" si="3"/>
        <v>3.2436944284962932</v>
      </c>
      <c r="S13" s="44">
        <f>AVERAGE('[6]130°C'!$E$247,'[6]130°C'!$E$285,'[6]130°C'!$E$323)</f>
        <v>3.9817184715994025</v>
      </c>
      <c r="T13" s="44">
        <f>STDEVA('[6]130°C'!$E$247,'[6]130°C'!$E$285,'[6]130°C'!$E$323)</f>
        <v>0.31066430904110576</v>
      </c>
      <c r="U13" s="45">
        <f t="shared" si="4"/>
        <v>7.8022670677747872</v>
      </c>
      <c r="V13" s="44">
        <f>AVERAGE('[6]130°C'!$E$248,'[6]130°C'!$E$286,'[6]130°C'!$E$324)</f>
        <v>0</v>
      </c>
      <c r="W13" s="44">
        <f>STDEVA('[6]130°C'!$E$248,'[6]130°C'!$E$286,'[6]130°C'!$E$324)</f>
        <v>0</v>
      </c>
      <c r="X13" s="45" t="e">
        <f t="shared" si="5"/>
        <v>#DIV/0!</v>
      </c>
      <c r="Y13" s="44">
        <f>AVERAGE('[6]130°C'!$E$249,'[6]130°C'!$E$287,'[6]130°C'!$E$325)</f>
        <v>0</v>
      </c>
      <c r="Z13" s="44">
        <f>STDEVA('[6]130°C'!$E$249,'[6]130°C'!$E$287,'[6]130°C'!$E$325)</f>
        <v>0</v>
      </c>
      <c r="AA13" s="45" t="e">
        <f t="shared" si="6"/>
        <v>#DIV/0!</v>
      </c>
      <c r="AB13" s="44">
        <f>AVERAGE('[6]130°C'!$E$250,'[6]130°C'!$E$288,'[6]130°C'!$E$326)</f>
        <v>26.666832159940213</v>
      </c>
      <c r="AC13" s="44">
        <f>STDEVA('[6]130°C'!$E$250,'[6]130°C'!$E$288,'[6]130°C'!$E$326)</f>
        <v>1.1690455134022228</v>
      </c>
      <c r="AD13" s="45">
        <f t="shared" si="7"/>
        <v>4.3838934688252973</v>
      </c>
      <c r="AE13" s="52" t="s">
        <v>185</v>
      </c>
      <c r="AF13" s="44">
        <f t="shared" si="8"/>
        <v>45.345644820627797</v>
      </c>
    </row>
    <row r="14" spans="1:32" ht="13.5" thickBot="1" x14ac:dyDescent="0.35">
      <c r="B14" s="42" t="s">
        <v>122</v>
      </c>
      <c r="C14" s="43" t="s">
        <v>186</v>
      </c>
      <c r="D14" s="44">
        <f>AVERAGE('[6]130°C'!$E$356,'[6]130°C'!$E$394,'[6]130°C'!$E$432)</f>
        <v>1.6765013666536508</v>
      </c>
      <c r="E14" s="44">
        <f>STDEVA('[6]130°C'!$E$356,'[6]130°C'!$E$394,'[6]130°C'!$E$432)</f>
        <v>1.6741206793756586E-2</v>
      </c>
      <c r="F14" s="45">
        <f t="shared" si="9"/>
        <v>0.99857996699236562</v>
      </c>
      <c r="G14" s="44">
        <f>AVERAGE('[6]130°C'!$E$357,'[6]130°C'!$E$395,'[6]130°C'!$E$433)</f>
        <v>9.5760819992190562</v>
      </c>
      <c r="H14" s="44">
        <f>STDEVA('[6]130°C'!$E$357,'[6]130°C'!$E$395,'[6]130°C'!$E$433)</f>
        <v>0.24066407025418365</v>
      </c>
      <c r="I14" s="45">
        <f t="shared" si="0"/>
        <v>2.513178879147131</v>
      </c>
      <c r="J14" s="44">
        <f>AVERAGE('[6]130°C'!$E$358,'[6]130°C'!$E$396,'[6]130°C'!$E$434)</f>
        <v>4.8284462059091515</v>
      </c>
      <c r="K14" s="44">
        <f>STDEVA('[6]130°C'!$E$358,'[6]130°C'!$E$396,'[6]130°C'!$E$434)</f>
        <v>0.20135709404273058</v>
      </c>
      <c r="L14" s="45">
        <f t="shared" si="1"/>
        <v>4.1702254815701512</v>
      </c>
      <c r="M14" s="44">
        <f>AVERAGE('[6]130°C'!$E$359,'[6]130°C'!$E$397,'[6]130°C'!$E$435)</f>
        <v>18.09804071326305</v>
      </c>
      <c r="N14" s="44">
        <f>STDEVA('[6]130°C'!$E$359,'[6]130°C'!$E$397,'[6]130°C'!$E$435)</f>
        <v>0.54677003146046765</v>
      </c>
      <c r="O14" s="45">
        <f t="shared" si="2"/>
        <v>3.0211559368400041</v>
      </c>
      <c r="P14" s="44">
        <f>AVERAGE('[6]130°C'!$E$360,'[6]130°C'!$E$398,'[6]130°C'!$E$436)</f>
        <v>2.6513295847976051</v>
      </c>
      <c r="Q14" s="44">
        <f>STDEVA('[6]130°C'!$E$360,'[6]130°C'!$E$398,'[6]130°C'!$E$436)</f>
        <v>0.14394127284071725</v>
      </c>
      <c r="R14" s="45">
        <f t="shared" si="3"/>
        <v>5.429022240994053</v>
      </c>
      <c r="S14" s="44">
        <f>AVERAGE('[6]130°C'!$E$361,'[6]130°C'!$E$399,'[6]130°C'!$E$437)</f>
        <v>2.3288496160354035</v>
      </c>
      <c r="T14" s="44">
        <f>STDEVA('[6]130°C'!$E$361,'[6]130°C'!$E$399,'[6]130°C'!$E$437)</f>
        <v>0.19959064212111391</v>
      </c>
      <c r="U14" s="45">
        <f t="shared" si="4"/>
        <v>8.5703533945181842</v>
      </c>
      <c r="V14" s="44">
        <f>AVERAGE('[6]130°C'!$E$362,'[6]130°C'!$E$400,'[6]130°C'!$E$438)</f>
        <v>0</v>
      </c>
      <c r="W14" s="44">
        <f>STDEVA('[6]130°C'!$E$362,'[6]130°C'!$E$400,'[6]130°C'!$E$438)</f>
        <v>0</v>
      </c>
      <c r="X14" s="45" t="e">
        <f t="shared" si="5"/>
        <v>#DIV/0!</v>
      </c>
      <c r="Y14" s="44">
        <f>AVERAGE('[6]130°C'!$E$363,'[6]130°C'!$E$401,'[6]130°C'!$E$439)</f>
        <v>0</v>
      </c>
      <c r="Z14" s="44">
        <f>STDEVA('[6]130°C'!$E$363,'[6]130°C'!$E$401,'[6]130°C'!$E$439)</f>
        <v>0</v>
      </c>
      <c r="AA14" s="45" t="e">
        <f t="shared" si="6"/>
        <v>#DIV/0!</v>
      </c>
      <c r="AB14" s="44">
        <f>AVERAGE('[6]130°C'!$E$364,'[6]130°C'!$E$402,'[6]130°C'!$E$440)</f>
        <v>33.954949472862168</v>
      </c>
      <c r="AC14" s="44">
        <f>STDEVA('[6]130°C'!$E$364,'[6]130°C'!$E$402,'[6]130°C'!$E$440)</f>
        <v>1.1075380460009163</v>
      </c>
      <c r="AD14" s="45">
        <f t="shared" si="7"/>
        <v>3.2617867592060312</v>
      </c>
      <c r="AE14" s="52" t="s">
        <v>186</v>
      </c>
      <c r="AF14" s="44">
        <f t="shared" si="8"/>
        <v>39.159249485877922</v>
      </c>
    </row>
    <row r="15" spans="1:32" ht="13.5" thickBot="1" x14ac:dyDescent="0.35">
      <c r="A15" s="41" t="s">
        <v>124</v>
      </c>
      <c r="B15" s="42" t="s">
        <v>123</v>
      </c>
      <c r="C15" s="43" t="s">
        <v>187</v>
      </c>
      <c r="D15" s="44">
        <f>AVERAGE('[6]150°C'!$E$14,'[6]150°C'!$E$52,'[6]150°C'!$E$90)</f>
        <v>1.4619305320377558</v>
      </c>
      <c r="E15" s="44">
        <f>STDEVA('[6]150°C'!$E$14,'[6]150°C'!$E$52,'[6]150°C'!$E$90)</f>
        <v>4.2406545665577416E-2</v>
      </c>
      <c r="F15" s="45">
        <f t="shared" si="9"/>
        <v>2.9007223487197971</v>
      </c>
      <c r="G15" s="44">
        <f>AVERAGE('[6]150°C'!$E$15,'[6]150°C'!$E$53,'[6]150°C'!$E$91)</f>
        <v>8.3549923672076485</v>
      </c>
      <c r="H15" s="44">
        <f>STDEVA('[6]150°C'!$E$15,'[6]150°C'!$E$53,'[6]150°C'!$E$91)</f>
        <v>0.21789227137621098</v>
      </c>
      <c r="I15" s="45">
        <f t="shared" si="0"/>
        <v>2.6079290297309212</v>
      </c>
      <c r="J15" s="44">
        <f>AVERAGE('[6]150°C'!$E$16,'[6]150°C'!$E$54,'[6]150°C'!$E$92)</f>
        <v>4.179485667891039</v>
      </c>
      <c r="K15" s="44">
        <f>STDEVA('[6]150°C'!$E$16,'[6]150°C'!$E$54,'[6]150°C'!$E$92)</f>
        <v>0.1034341000156144</v>
      </c>
      <c r="L15" s="45">
        <f t="shared" si="1"/>
        <v>2.4748045150686462</v>
      </c>
      <c r="M15" s="44">
        <f>AVERAGE('[6]150°C'!$E$17,'[6]150°C'!$E$55,'[6]150°C'!$E$93)</f>
        <v>11.180000182353396</v>
      </c>
      <c r="N15" s="44">
        <f>STDEVA('[6]150°C'!$E$17,'[6]150°C'!$E$55,'[6]150°C'!$E$93)</f>
        <v>0.95581621049524701</v>
      </c>
      <c r="O15" s="45">
        <f t="shared" si="2"/>
        <v>8.5493398470951298</v>
      </c>
      <c r="P15" s="44">
        <f>AVERAGE('[6]150°C'!$E$18,'[6]150°C'!$E$56,'[6]150°C'!$E$94)</f>
        <v>2.4093253445176752</v>
      </c>
      <c r="Q15" s="44">
        <f>STDEVA('[6]150°C'!$E$18,'[6]150°C'!$E$56,'[6]150°C'!$E$94)</f>
        <v>0.11650327853966369</v>
      </c>
      <c r="R15" s="45">
        <f t="shared" si="3"/>
        <v>4.8355145893750837</v>
      </c>
      <c r="S15" s="44">
        <f>AVERAGE('[6]150°C'!$E$19,'[6]150°C'!$E$57,'[6]150°C'!$E$95)</f>
        <v>1.7824171203792956</v>
      </c>
      <c r="T15" s="44">
        <f>STDEVA('[6]150°C'!$E$19,'[6]150°C'!$E$57,'[6]150°C'!$E$95)</f>
        <v>8.0690934174061008E-2</v>
      </c>
      <c r="U15" s="45">
        <f t="shared" si="4"/>
        <v>4.5270511179162209</v>
      </c>
      <c r="V15" s="44">
        <f>AVERAGE('[6]150°C'!$E$20,'[6]150°C'!$E$58,'[6]150°C'!$E$96)</f>
        <v>0</v>
      </c>
      <c r="W15" s="44">
        <f>STDEVA('[6]150°C'!$E$20,'[6]150°C'!$E$58,'[6]150°C'!$E$96)</f>
        <v>0</v>
      </c>
      <c r="X15" s="45" t="e">
        <f t="shared" si="5"/>
        <v>#DIV/0!</v>
      </c>
      <c r="Y15" s="44">
        <f>AVERAGE('[6]150°C'!$E$21,'[6]150°C'!$E$59,'[6]150°C'!$E$97)</f>
        <v>0</v>
      </c>
      <c r="Z15" s="44">
        <f>STDEVA('[6]150°C'!$E$21,'[6]150°C'!$E$59,'[6]150°C'!$E$97)</f>
        <v>0</v>
      </c>
      <c r="AA15" s="45" t="e">
        <f t="shared" si="6"/>
        <v>#DIV/0!</v>
      </c>
      <c r="AB15" s="44">
        <f>AVERAGE('[6]150°C'!$E$22,'[6]150°C'!$E$60,'[6]150°C'!$E$98)</f>
        <v>28.13380194683964</v>
      </c>
      <c r="AC15" s="44">
        <f>STDEVA('[6]150°C'!$E$22,'[6]150°C'!$E$60,'[6]150°C'!$E$98)</f>
        <v>0.86650568047632903</v>
      </c>
      <c r="AD15" s="45">
        <f t="shared" si="7"/>
        <v>3.079945192312219</v>
      </c>
      <c r="AE15" s="52" t="s">
        <v>187</v>
      </c>
      <c r="AF15" s="44">
        <f t="shared" si="8"/>
        <v>29.368151214386813</v>
      </c>
    </row>
    <row r="16" spans="1:32" ht="13.5" thickBot="1" x14ac:dyDescent="0.35">
      <c r="B16" s="42" t="s">
        <v>125</v>
      </c>
      <c r="C16" s="43" t="s">
        <v>188</v>
      </c>
      <c r="D16" s="44">
        <f>AVERAGE('[6]150°C'!$E$128,'[6]150°C'!$E$166,'[6]150°C'!$E$204)</f>
        <v>1.6450149034229196</v>
      </c>
      <c r="E16" s="44">
        <f>STDEVA('[6]150°C'!$E$128,'[6]150°C'!$E$166,'[6]150°C'!$E$204)</f>
        <v>3.6005071789231687E-2</v>
      </c>
      <c r="F16" s="45">
        <f t="shared" si="9"/>
        <v>2.1887383338784918</v>
      </c>
      <c r="G16" s="44">
        <f>AVERAGE('[6]150°C'!$E$129,'[6]150°C'!$E$167,'[6]150°C'!$E$205)</f>
        <v>7.8220457079730039</v>
      </c>
      <c r="H16" s="44">
        <f>STDEVA('[6]150°C'!$E$129,'[6]150°C'!$E$167,'[6]150°C'!$E$205)</f>
        <v>8.5022387541529493E-2</v>
      </c>
      <c r="I16" s="45">
        <f t="shared" si="0"/>
        <v>1.0869584596631321</v>
      </c>
      <c r="J16" s="44">
        <f>AVERAGE('[6]150°C'!$E$130,'[6]150°C'!$E$168,'[6]150°C'!$E$206)</f>
        <v>4.0385434415618047</v>
      </c>
      <c r="K16" s="44">
        <f>STDEVA('[6]150°C'!$E$130,'[6]150°C'!$E$168,'[6]150°C'!$E$206)</f>
        <v>6.7119982876795492E-2</v>
      </c>
      <c r="L16" s="45">
        <f t="shared" si="1"/>
        <v>1.6619849172858852</v>
      </c>
      <c r="M16" s="44">
        <f>AVERAGE('[6]150°C'!$E$131,'[6]150°C'!$E$169,'[6]150°C'!$E$207)</f>
        <v>18.202817130133081</v>
      </c>
      <c r="N16" s="44">
        <f>STDEVA('[6]150°C'!$E$131,'[6]150°C'!$E$169,'[6]150°C'!$E$207)</f>
        <v>1.3019868977862814</v>
      </c>
      <c r="O16" s="45">
        <f t="shared" si="2"/>
        <v>7.15266702114456</v>
      </c>
      <c r="P16" s="44">
        <f>AVERAGE('[6]150°C'!$E$132,'[6]150°C'!$E$170,'[6]150°C'!$E$208)</f>
        <v>2.9131737489858978</v>
      </c>
      <c r="Q16" s="44">
        <f>STDEVA('[6]150°C'!$E$132,'[6]150°C'!$E$170,'[6]150°C'!$E$208)</f>
        <v>8.8710866069597799E-2</v>
      </c>
      <c r="R16" s="45">
        <f t="shared" si="3"/>
        <v>3.0451622084154391</v>
      </c>
      <c r="S16" s="44">
        <f>AVERAGE('[6]150°C'!$E$133,'[6]150°C'!$E$171,'[6]150°C'!$E$209)</f>
        <v>1.9608350232164742</v>
      </c>
      <c r="T16" s="44">
        <f>STDEVA('[6]150°C'!$E$133,'[6]150°C'!$E$171,'[6]150°C'!$E$209)</f>
        <v>0.12971753574486086</v>
      </c>
      <c r="U16" s="45">
        <f t="shared" si="4"/>
        <v>6.6154232359679845</v>
      </c>
      <c r="V16" s="44">
        <f>AVERAGE('[6]150°C'!$E$134,'[6]150°C'!$E$172,'[6]150°C'!$E$210)</f>
        <v>0</v>
      </c>
      <c r="W16" s="44">
        <f>STDEVA('[6]150°C'!$E$134,'[6]150°C'!$E$172,'[6]150°C'!$E$210)</f>
        <v>0</v>
      </c>
      <c r="X16" s="45" t="e">
        <f t="shared" si="5"/>
        <v>#DIV/0!</v>
      </c>
      <c r="Y16" s="44">
        <f>AVERAGE('[6]150°C'!$E$135,'[6]150°C'!$E$173,'[6]150°C'!$E$211)</f>
        <v>0</v>
      </c>
      <c r="Z16" s="44">
        <f>STDEVA('[6]150°C'!$E$135,'[6]150°C'!$E$173,'[6]150°C'!$E$211)</f>
        <v>0</v>
      </c>
      <c r="AA16" s="45" t="e">
        <f t="shared" si="6"/>
        <v>#DIV/0!</v>
      </c>
      <c r="AB16" s="44">
        <f>AVERAGE('[6]150°C'!$E$136,'[6]150°C'!$E$174,'[6]150°C'!$E$212)</f>
        <v>27.199665441113009</v>
      </c>
      <c r="AC16" s="44">
        <f>STDEVA('[6]150°C'!$E$136,'[6]150°C'!$E$174,'[6]150°C'!$E$212)</f>
        <v>0.35565680611725997</v>
      </c>
      <c r="AD16" s="45">
        <f t="shared" si="7"/>
        <v>1.3075778703501086</v>
      </c>
      <c r="AE16" s="52" t="s">
        <v>188</v>
      </c>
      <c r="AF16" s="44">
        <f t="shared" si="8"/>
        <v>36.582429955293179</v>
      </c>
    </row>
    <row r="17" spans="1:32" ht="13.5" thickBot="1" x14ac:dyDescent="0.35">
      <c r="B17" s="42" t="s">
        <v>126</v>
      </c>
      <c r="C17" s="43" t="s">
        <v>189</v>
      </c>
      <c r="D17" s="44">
        <f>AVERAGE('[6]150°C'!$E$242,'[6]150°C'!$E$280,'[6]150°C'!$E$318)</f>
        <v>1.7093780286075706</v>
      </c>
      <c r="E17" s="44">
        <f>STDEVA('[6]150°C'!$E$242,'[6]150°C'!$E$280,'[6]150°C'!$E$318)</f>
        <v>0.1059829273300945</v>
      </c>
      <c r="F17" s="45">
        <f t="shared" si="9"/>
        <v>6.2000871402580469</v>
      </c>
      <c r="G17" s="44">
        <f>AVERAGE('[6]150°C'!$E$243,'[6]150°C'!$E$281,'[6]150°C'!$E$319)</f>
        <v>6.6739109338003955</v>
      </c>
      <c r="H17" s="44">
        <f>STDEVA('[6]150°C'!$E$243,'[6]150°C'!$E$281,'[6]150°C'!$E$319)</f>
        <v>1.407857489170391E-2</v>
      </c>
      <c r="I17" s="45">
        <f t="shared" si="0"/>
        <v>0.21094939730768925</v>
      </c>
      <c r="J17" s="44">
        <f>AVERAGE('[6]150°C'!$E$244,'[6]150°C'!$E$282,'[6]150°C'!$E$320)</f>
        <v>3.8441325451655808</v>
      </c>
      <c r="K17" s="44">
        <f>STDEVA('[6]150°C'!$E$244,'[6]150°C'!$E$282,'[6]150°C'!$E$320)</f>
        <v>4.8157962149496081E-2</v>
      </c>
      <c r="L17" s="45">
        <f t="shared" si="1"/>
        <v>1.2527653920273902</v>
      </c>
      <c r="M17" s="44">
        <f>AVERAGE('[6]150°C'!$E$245,'[6]150°C'!$E$283,'[6]150°C'!$E$321)</f>
        <v>34.518392267522941</v>
      </c>
      <c r="N17" s="44">
        <f>STDEVA('[6]150°C'!$E$245,'[6]150°C'!$E$283,'[6]150°C'!$E$321)</f>
        <v>1.0239431814410209</v>
      </c>
      <c r="O17" s="45">
        <f t="shared" si="2"/>
        <v>2.9663698514846839</v>
      </c>
      <c r="P17" s="44">
        <f>AVERAGE('[6]150°C'!$E$246,'[6]150°C'!$E$284,'[6]150°C'!$E$322)</f>
        <v>3.3173327819402552</v>
      </c>
      <c r="Q17" s="44">
        <f>STDEVA('[6]150°C'!$E$246,'[6]150°C'!$E$284,'[6]150°C'!$E$322)</f>
        <v>7.2737841686606269E-2</v>
      </c>
      <c r="R17" s="45">
        <f t="shared" si="3"/>
        <v>2.1926603831425999</v>
      </c>
      <c r="S17" s="44">
        <f>AVERAGE('[6]150°C'!$E$247,'[6]150°C'!$E$285,'[6]150°C'!$E$323)</f>
        <v>3.1799324543478971</v>
      </c>
      <c r="T17" s="44">
        <f>STDEVA('[6]150°C'!$E$247,'[6]150°C'!$E$285,'[6]150°C'!$E$323)</f>
        <v>0.30658239408824439</v>
      </c>
      <c r="U17" s="45">
        <f t="shared" si="4"/>
        <v>9.6411605746234219</v>
      </c>
      <c r="V17" s="44">
        <f>AVERAGE('[6]150°C'!$E$248,'[6]150°C'!$E$286,'[6]150°C'!$E$324)</f>
        <v>0</v>
      </c>
      <c r="W17" s="44">
        <f>STDEVA('[6]150°C'!$E$248,'[6]150°C'!$E$286,'[6]150°C'!$E$324)</f>
        <v>0</v>
      </c>
      <c r="X17" s="45" t="e">
        <f t="shared" si="5"/>
        <v>#DIV/0!</v>
      </c>
      <c r="Y17" s="44">
        <f>AVERAGE('[6]150°C'!$E$249,'[6]150°C'!$E$287,'[6]150°C'!$E$325)</f>
        <v>0</v>
      </c>
      <c r="Z17" s="44">
        <f>STDEVA('[6]150°C'!$E$249,'[6]150°C'!$E$287,'[6]150°C'!$E$325)</f>
        <v>0</v>
      </c>
      <c r="AA17" s="45" t="e">
        <f t="shared" si="6"/>
        <v>#DIV/0!</v>
      </c>
      <c r="AB17" s="44">
        <f>AVERAGE('[6]150°C'!$E$250,'[6]150°C'!$E$288,'[6]150°C'!$E$326)</f>
        <v>20.721651162790696</v>
      </c>
      <c r="AC17" s="44">
        <f>STDEVA('[6]150°C'!$E$250,'[6]150°C'!$E$288,'[6]150°C'!$E$326)</f>
        <v>9.9515793191559246E-2</v>
      </c>
      <c r="AD17" s="45">
        <f t="shared" si="7"/>
        <v>0.4802503063571355</v>
      </c>
      <c r="AE17" s="52" t="s">
        <v>189</v>
      </c>
      <c r="AF17" s="44">
        <f t="shared" si="8"/>
        <v>53.243079011384644</v>
      </c>
    </row>
    <row r="18" spans="1:32" ht="13.5" thickBot="1" x14ac:dyDescent="0.35">
      <c r="B18" s="42" t="s">
        <v>127</v>
      </c>
      <c r="C18" s="43" t="s">
        <v>190</v>
      </c>
      <c r="D18" s="44">
        <f>AVERAGE('[6]150°C'!$E$356,'[6]150°C'!$E$394,'[6]150°C'!$E$432)</f>
        <v>1.9622453721480557</v>
      </c>
      <c r="E18" s="44">
        <f>STDEVA('[6]150°C'!$E$356,'[6]150°C'!$E$394,'[6]150°C'!$E$432)</f>
        <v>0.16049586607188376</v>
      </c>
      <c r="F18" s="45">
        <f t="shared" si="9"/>
        <v>8.1791945263292991</v>
      </c>
      <c r="G18" s="44">
        <f>AVERAGE('[6]150°C'!$E$357,'[6]150°C'!$E$395,'[6]150°C'!$E$433)</f>
        <v>6.0567105475435703</v>
      </c>
      <c r="H18" s="44">
        <f>STDEVA('[6]150°C'!$E$357,'[6]150°C'!$E$395,'[6]150°C'!$E$433)</f>
        <v>3.8799213915513636E-2</v>
      </c>
      <c r="I18" s="45">
        <f t="shared" si="0"/>
        <v>0.64059878065742293</v>
      </c>
      <c r="J18" s="44">
        <f>AVERAGE('[6]150°C'!$E$358,'[6]150°C'!$E$396,'[6]150°C'!$E$434)</f>
        <v>4.4708600616153946</v>
      </c>
      <c r="K18" s="44">
        <f>STDEVA('[6]150°C'!$E$358,'[6]150°C'!$E$396,'[6]150°C'!$E$434)</f>
        <v>0.11530469363618664</v>
      </c>
      <c r="L18" s="45">
        <f t="shared" si="1"/>
        <v>2.5790271233523057</v>
      </c>
      <c r="M18" s="44">
        <f>AVERAGE('[6]150°C'!$E$359,'[6]150°C'!$E$397,'[6]150°C'!$E$435)</f>
        <v>28.979664633656295</v>
      </c>
      <c r="N18" s="44">
        <f>STDEVA('[6]150°C'!$E$359,'[6]150°C'!$E$397,'[6]150°C'!$E$435)</f>
        <v>0.47916765338228945</v>
      </c>
      <c r="O18" s="45">
        <f t="shared" si="2"/>
        <v>1.6534616926718866</v>
      </c>
      <c r="P18" s="44">
        <f>AVERAGE('[6]150°C'!$E$360,'[6]150°C'!$E$398,'[6]150°C'!$E$436)</f>
        <v>3.1918757214507898</v>
      </c>
      <c r="Q18" s="44">
        <f>STDEVA('[6]150°C'!$E$360,'[6]150°C'!$E$398,'[6]150°C'!$E$436)</f>
        <v>0.15310345455339619</v>
      </c>
      <c r="R18" s="45">
        <f t="shared" si="3"/>
        <v>4.7966608951744121</v>
      </c>
      <c r="S18" s="44">
        <f>AVERAGE('[6]150°C'!$E$361,'[6]150°C'!$E$399,'[6]150°C'!$E$437)</f>
        <v>2.4693557172835652</v>
      </c>
      <c r="T18" s="44">
        <f>STDEVA('[6]150°C'!$E$361,'[6]150°C'!$E$399,'[6]150°C'!$E$437)</f>
        <v>3.1316564825806907E-2</v>
      </c>
      <c r="U18" s="45">
        <f t="shared" si="4"/>
        <v>1.2682079218727123</v>
      </c>
      <c r="V18" s="44">
        <f>AVERAGE('[6]150°C'!$E$362,'[6]150°C'!$E$400,'[6]150°C'!$E$438)</f>
        <v>0</v>
      </c>
      <c r="W18" s="44">
        <f>STDEVA('[6]150°C'!$E$362,'[6]150°C'!$E$400,'[6]150°C'!$E$438)</f>
        <v>0</v>
      </c>
      <c r="X18" s="45" t="e">
        <f t="shared" si="5"/>
        <v>#DIV/0!</v>
      </c>
      <c r="Y18" s="44">
        <f>AVERAGE('[6]150°C'!$E$363,'[6]150°C'!$E$401,'[6]150°C'!$E$439)</f>
        <v>0</v>
      </c>
      <c r="Z18" s="44">
        <f>STDEVA('[6]150°C'!$E$363,'[6]150°C'!$E$401,'[6]150°C'!$E$439)</f>
        <v>0</v>
      </c>
      <c r="AA18" s="45" t="e">
        <f t="shared" si="6"/>
        <v>#DIV/0!</v>
      </c>
      <c r="AB18" s="44">
        <f>AVERAGE('[6]150°C'!$E$364,'[6]150°C'!$E$402,'[6]150°C'!$E$440)</f>
        <v>22.08543953803337</v>
      </c>
      <c r="AC18" s="44">
        <f>STDEVA('[6]150°C'!$E$364,'[6]150°C'!$E$402,'[6]150°C'!$E$440)</f>
        <v>0.10627975260944859</v>
      </c>
      <c r="AD18" s="45">
        <f t="shared" si="7"/>
        <v>0.48122090767731412</v>
      </c>
      <c r="AE18" s="52" t="s">
        <v>190</v>
      </c>
      <c r="AF18" s="44">
        <f t="shared" si="8"/>
        <v>47.130712053697671</v>
      </c>
    </row>
    <row r="19" spans="1:32" ht="13.5" thickBot="1" x14ac:dyDescent="0.35">
      <c r="A19" s="41" t="s">
        <v>129</v>
      </c>
      <c r="B19" s="42" t="s">
        <v>128</v>
      </c>
      <c r="C19" s="43" t="s">
        <v>191</v>
      </c>
      <c r="D19" s="44">
        <f>AVERAGE('[6]170°C'!$E$14,'[6]170°C'!$E$52,'[6]170°C'!$E$90)</f>
        <v>2.0035905143409871</v>
      </c>
      <c r="E19" s="44">
        <f>STDEVA('[6]170°C'!$E$14,'[6]170°C'!$E$52,'[6]170°C'!$E$90)</f>
        <v>9.537387684357744E-2</v>
      </c>
      <c r="F19" s="45">
        <f t="shared" si="9"/>
        <v>4.7601481520762459</v>
      </c>
      <c r="G19" s="44">
        <f>AVERAGE('[6]170°C'!$E$15,'[6]170°C'!$E$53,'[6]170°C'!$E$91)</f>
        <v>7.8137229266548909</v>
      </c>
      <c r="H19" s="44">
        <f>STDEVA('[6]170°C'!$E$15,'[6]170°C'!$E$53,'[6]170°C'!$E$91)</f>
        <v>9.452585900397871E-2</v>
      </c>
      <c r="I19" s="45">
        <f t="shared" si="0"/>
        <v>1.2097416288146512</v>
      </c>
      <c r="J19" s="44">
        <f>AVERAGE('[6]170°C'!$E$16,'[6]170°C'!$E$54,'[6]170°C'!$E$92)</f>
        <v>4.3994875515182104</v>
      </c>
      <c r="K19" s="44">
        <f>STDEVA('[6]170°C'!$E$16,'[6]170°C'!$E$54,'[6]170°C'!$E$92)</f>
        <v>0.10380830960159435</v>
      </c>
      <c r="L19" s="45">
        <f t="shared" si="1"/>
        <v>2.3595545705265457</v>
      </c>
      <c r="M19" s="44">
        <f>AVERAGE('[6]170°C'!$E$17,'[6]170°C'!$E$55,'[6]170°C'!$E$93)</f>
        <v>25.084173043359403</v>
      </c>
      <c r="N19" s="44">
        <f>STDEVA('[6]170°C'!$E$17,'[6]170°C'!$E$55,'[6]170°C'!$E$93)</f>
        <v>1.5548752333789377</v>
      </c>
      <c r="O19" s="45">
        <f t="shared" si="2"/>
        <v>6.1986306293265026</v>
      </c>
      <c r="P19" s="44">
        <f>AVERAGE('[6]170°C'!$E$18,'[6]170°C'!$E$56,'[6]170°C'!$E$94)</f>
        <v>3.3145628101606524</v>
      </c>
      <c r="Q19" s="44">
        <f>STDEVA('[6]170°C'!$E$18,'[6]170°C'!$E$56,'[6]170°C'!$E$94)</f>
        <v>0.18505478145044923</v>
      </c>
      <c r="R19" s="45">
        <f t="shared" si="3"/>
        <v>5.583082658236906</v>
      </c>
      <c r="S19" s="44">
        <f>AVERAGE('[6]170°C'!$E$19,'[6]170°C'!$E$57,'[6]170°C'!$E$95)</f>
        <v>3.2340587097316846</v>
      </c>
      <c r="T19" s="44">
        <f>STDEVA('[6]170°C'!$E$19,'[6]170°C'!$E$57,'[6]170°C'!$E$95)</f>
        <v>0.20996338048104785</v>
      </c>
      <c r="U19" s="45">
        <f t="shared" si="4"/>
        <v>6.4922563047245223</v>
      </c>
      <c r="V19" s="44">
        <f>AVERAGE('[6]170°C'!$E$20,'[6]170°C'!$E$58,'[6]170°C'!$E$96)</f>
        <v>0</v>
      </c>
      <c r="W19" s="44">
        <f>STDEVA('[6]170°C'!$E$20,'[6]170°C'!$E$58,'[6]170°C'!$E$96)</f>
        <v>0</v>
      </c>
      <c r="X19" s="45" t="e">
        <f t="shared" si="5"/>
        <v>#DIV/0!</v>
      </c>
      <c r="Y19" s="44">
        <f>AVERAGE('[6]170°C'!$E$21,'[6]170°C'!$E$59,'[6]170°C'!$E$97)</f>
        <v>0</v>
      </c>
      <c r="Z19" s="44">
        <f>STDEVA('[6]170°C'!$E$21,'[6]170°C'!$E$59,'[6]170°C'!$E$97)</f>
        <v>0</v>
      </c>
      <c r="AA19" s="45" t="e">
        <f t="shared" si="6"/>
        <v>#DIV/0!</v>
      </c>
      <c r="AB19" s="44">
        <f>AVERAGE('[6]170°C'!$E$22,'[6]170°C'!$E$60,'[6]170°C'!$E$98)</f>
        <v>21.819279733366979</v>
      </c>
      <c r="AC19" s="44">
        <f>STDEVA('[6]170°C'!$E$22,'[6]170°C'!$E$60,'[6]170°C'!$E$98)</f>
        <v>0.32016500706551804</v>
      </c>
      <c r="AD19" s="45">
        <f t="shared" si="7"/>
        <v>1.4673491104104046</v>
      </c>
      <c r="AE19" s="52" t="s">
        <v>191</v>
      </c>
      <c r="AF19" s="44">
        <f t="shared" si="8"/>
        <v>45.849595555765831</v>
      </c>
    </row>
    <row r="20" spans="1:32" ht="13.5" thickBot="1" x14ac:dyDescent="0.35">
      <c r="B20" s="42" t="s">
        <v>130</v>
      </c>
      <c r="C20" s="43" t="s">
        <v>192</v>
      </c>
      <c r="D20" s="44">
        <f>AVERAGE('[6]170°C'!$E$128,'[6]170°C'!$E$166,'[6]170°C'!$E$204)</f>
        <v>1.5575134132420094</v>
      </c>
      <c r="E20" s="44">
        <f>STDEVA('[6]170°C'!$E$128,'[6]170°C'!$E$166,'[6]170°C'!$E$204)</f>
        <v>7.6600046329814903E-2</v>
      </c>
      <c r="F20" s="45">
        <f t="shared" si="9"/>
        <v>4.9180986615306042</v>
      </c>
      <c r="G20" s="44">
        <f>AVERAGE('[6]170°C'!$E$129,'[6]170°C'!$E$167,'[6]170°C'!$E$205)</f>
        <v>6.128839611872146</v>
      </c>
      <c r="H20" s="44">
        <f>STDEVA('[6]170°C'!$E$129,'[6]170°C'!$E$167,'[6]170°C'!$E$205)</f>
        <v>0.13680593763553631</v>
      </c>
      <c r="I20" s="45">
        <f t="shared" si="0"/>
        <v>2.232167038121379</v>
      </c>
      <c r="J20" s="44">
        <f>AVERAGE('[6]170°C'!$E$130,'[6]170°C'!$E$168,'[6]170°C'!$E$206)</f>
        <v>4.5125393835616441</v>
      </c>
      <c r="K20" s="44">
        <f>STDEVA('[6]170°C'!$E$130,'[6]170°C'!$E$168,'[6]170°C'!$E$206)</f>
        <v>0.12347638744348195</v>
      </c>
      <c r="L20" s="45">
        <f t="shared" si="1"/>
        <v>2.7362949538630921</v>
      </c>
      <c r="M20" s="44">
        <f>AVERAGE('[6]170°C'!$E$131,'[6]170°C'!$E$169,'[6]170°C'!$E$207)</f>
        <v>27.591710759132422</v>
      </c>
      <c r="N20" s="44">
        <f>STDEVA('[6]170°C'!$E$131,'[6]170°C'!$E$169,'[6]170°C'!$E$207)</f>
        <v>1.6293878876373415</v>
      </c>
      <c r="O20" s="45">
        <f t="shared" si="2"/>
        <v>5.9053528860947484</v>
      </c>
      <c r="P20" s="44">
        <f>AVERAGE('[6]170°C'!$E$132,'[6]170°C'!$E$170,'[6]170°C'!$E$208)</f>
        <v>3.5173698630136987</v>
      </c>
      <c r="Q20" s="44">
        <f>STDEVA('[6]170°C'!$E$132,'[6]170°C'!$E$170,'[6]170°C'!$E$208)</f>
        <v>8.2505834630364816E-2</v>
      </c>
      <c r="R20" s="45">
        <f t="shared" si="3"/>
        <v>2.3456684353255199</v>
      </c>
      <c r="S20" s="44">
        <f>AVERAGE('[6]170°C'!$E$133,'[6]170°C'!$E$171,'[6]170°C'!$E$209)</f>
        <v>2.1209076769406394</v>
      </c>
      <c r="T20" s="44">
        <f>STDEVA('[6]170°C'!$E$133,'[6]170°C'!$E$171,'[6]170°C'!$E$209)</f>
        <v>0.11855706339236725</v>
      </c>
      <c r="U20" s="45">
        <f t="shared" si="4"/>
        <v>5.5899209890825183</v>
      </c>
      <c r="V20" s="44">
        <f>AVERAGE('[6]170°C'!$E$134,'[6]170°C'!$E$172,'[6]170°C'!$E$210)</f>
        <v>0</v>
      </c>
      <c r="W20" s="44">
        <f>STDEVA('[6]170°C'!$E$134,'[6]170°C'!$E$172,'[6]170°C'!$E$210)</f>
        <v>0</v>
      </c>
      <c r="X20" s="45" t="e">
        <f t="shared" si="5"/>
        <v>#DIV/0!</v>
      </c>
      <c r="Y20" s="44">
        <f>AVERAGE('[6]170°C'!$E$135,'[6]170°C'!$E$173,'[6]170°C'!$E$211)</f>
        <v>0</v>
      </c>
      <c r="Z20" s="44">
        <f>STDEVA('[6]170°C'!$E$135,'[6]170°C'!$E$173,'[6]170°C'!$E$211)</f>
        <v>0</v>
      </c>
      <c r="AA20" s="45" t="e">
        <f t="shared" si="6"/>
        <v>#DIV/0!</v>
      </c>
      <c r="AB20" s="44">
        <f>AVERAGE('[6]170°C'!$E$136,'[6]170°C'!$E$174,'[6]170°C'!$E$212)</f>
        <v>22.574816210045665</v>
      </c>
      <c r="AC20" s="44">
        <f>STDEVA('[6]170°C'!$E$136,'[6]170°C'!$E$174,'[6]170°C'!$E$212)</f>
        <v>0.92543539806824815</v>
      </c>
      <c r="AD20" s="45">
        <f t="shared" si="7"/>
        <v>4.0994149828623403</v>
      </c>
      <c r="AE20" s="52" t="s">
        <v>192</v>
      </c>
      <c r="AF20" s="44">
        <f t="shared" si="8"/>
        <v>45.428880707762559</v>
      </c>
    </row>
    <row r="21" spans="1:32" ht="13.5" thickBot="1" x14ac:dyDescent="0.35">
      <c r="B21" s="42" t="s">
        <v>131</v>
      </c>
      <c r="C21" s="43" t="s">
        <v>193</v>
      </c>
      <c r="D21" s="44">
        <f>AVERAGE('[6]170°C'!$E$242,'[6]170°C'!$E$280,'[6]170°C'!$E$318)</f>
        <v>2.4520125681982514</v>
      </c>
      <c r="E21" s="44">
        <f>STDEVA('[6]170°C'!$E$242,'[6]170°C'!$E$280,'[6]170°C'!$E$318)</f>
        <v>5.5076106967146043E-2</v>
      </c>
      <c r="F21" s="45">
        <f t="shared" si="9"/>
        <v>2.2461592441027407</v>
      </c>
      <c r="G21" s="44">
        <f>AVERAGE('[6]170°C'!$E$243,'[6]170°C'!$E$281,'[6]170°C'!$E$319)</f>
        <v>4.4003234864918168</v>
      </c>
      <c r="H21" s="44">
        <f>STDEVA('[6]170°C'!$E$243,'[6]170°C'!$E$281,'[6]170°C'!$E$319)</f>
        <v>3.1914151794828732E-2</v>
      </c>
      <c r="I21" s="45">
        <f t="shared" si="0"/>
        <v>0.7252683102230848</v>
      </c>
      <c r="J21" s="44">
        <f>AVERAGE('[6]170°C'!$E$244,'[6]170°C'!$E$282,'[6]170°C'!$E$320)</f>
        <v>5.5709987247748627</v>
      </c>
      <c r="K21" s="44">
        <f>STDEVA('[6]170°C'!$E$244,'[6]170°C'!$E$282,'[6]170°C'!$E$320)</f>
        <v>0.13460631513852261</v>
      </c>
      <c r="L21" s="45">
        <f t="shared" si="1"/>
        <v>2.4161971988956501</v>
      </c>
      <c r="M21" s="44">
        <f>AVERAGE('[6]170°C'!$E$245,'[6]170°C'!$E$283,'[6]170°C'!$E$321)</f>
        <v>44.899290948530847</v>
      </c>
      <c r="N21" s="44">
        <f>STDEVA('[6]170°C'!$E$245,'[6]170°C'!$E$283,'[6]170°C'!$E$321)</f>
        <v>0.86320968859600589</v>
      </c>
      <c r="O21" s="45">
        <f t="shared" si="2"/>
        <v>1.9225463706888473</v>
      </c>
      <c r="P21" s="44">
        <f>AVERAGE('[6]170°C'!$E$246,'[6]170°C'!$E$284,'[6]170°C'!$E$322)</f>
        <v>4.7987957930717142</v>
      </c>
      <c r="Q21" s="44">
        <f>STDEVA('[6]170°C'!$E$246,'[6]170°C'!$E$284,'[6]170°C'!$E$322)</f>
        <v>0.21280992002296145</v>
      </c>
      <c r="R21" s="45">
        <f t="shared" si="3"/>
        <v>4.4346525503378755</v>
      </c>
      <c r="S21" s="44">
        <f>AVERAGE('[6]170°C'!$E$247,'[6]170°C'!$E$285,'[6]170°C'!$E$323)</f>
        <v>3.6622320383882205</v>
      </c>
      <c r="T21" s="44">
        <f>STDEVA('[6]170°C'!$E$247,'[6]170°C'!$E$285,'[6]170°C'!$E$323)</f>
        <v>2.4677686754235761E-2</v>
      </c>
      <c r="U21" s="45">
        <f t="shared" si="4"/>
        <v>0.67384279574749772</v>
      </c>
      <c r="V21" s="44">
        <f>AVERAGE('[6]170°C'!$E$248,'[6]170°C'!$E$286,'[6]170°C'!$E$324)</f>
        <v>0</v>
      </c>
      <c r="W21" s="44">
        <f>STDEVA('[6]170°C'!$E$248,'[6]170°C'!$E$286,'[6]170°C'!$E$324)</f>
        <v>0</v>
      </c>
      <c r="X21" s="45" t="e">
        <f t="shared" si="5"/>
        <v>#DIV/0!</v>
      </c>
      <c r="Y21" s="44">
        <f>AVERAGE('[6]170°C'!$E$249,'[6]170°C'!$E$287,'[6]170°C'!$E$325)</f>
        <v>0</v>
      </c>
      <c r="Z21" s="44">
        <f>STDEVA('[6]170°C'!$E$249,'[6]170°C'!$E$287,'[6]170°C'!$E$325)</f>
        <v>0</v>
      </c>
      <c r="AA21" s="45" t="e">
        <f t="shared" si="6"/>
        <v>#DIV/0!</v>
      </c>
      <c r="AB21" s="44">
        <f>AVERAGE('[6]170°C'!$E$250,'[6]170°C'!$E$288,'[6]170°C'!$E$326)</f>
        <v>13.256417300992572</v>
      </c>
      <c r="AC21" s="44">
        <f>STDEVA('[6]170°C'!$E$250,'[6]170°C'!$E$288,'[6]170°C'!$E$326)</f>
        <v>0.26737254692462314</v>
      </c>
      <c r="AD21" s="45">
        <f t="shared" si="7"/>
        <v>2.0169291661073738</v>
      </c>
      <c r="AE21" s="52" t="s">
        <v>193</v>
      </c>
      <c r="AF21" s="44">
        <f t="shared" si="8"/>
        <v>65.783653559455715</v>
      </c>
    </row>
    <row r="22" spans="1:32" ht="13.5" thickBot="1" x14ac:dyDescent="0.35">
      <c r="B22" s="42" t="s">
        <v>132</v>
      </c>
      <c r="C22" s="43" t="s">
        <v>194</v>
      </c>
      <c r="D22" s="44">
        <f>AVERAGE('[6]170°C'!$E$356,'[6]170°C'!$E$394,'[6]170°C'!$E$432)</f>
        <v>0.52424454409566523</v>
      </c>
      <c r="E22" s="44">
        <f>STDEVA('[6]170°C'!$E$356,'[6]170°C'!$E$394,'[6]170°C'!$E$432)</f>
        <v>3.9260131651393512E-2</v>
      </c>
      <c r="F22" s="45">
        <f t="shared" si="9"/>
        <v>7.4888965643158407</v>
      </c>
      <c r="G22" s="44">
        <f>AVERAGE('[6]170°C'!$E$357,'[6]170°C'!$E$395,'[6]170°C'!$E$433)</f>
        <v>2.0307494618834081</v>
      </c>
      <c r="H22" s="44">
        <f>STDEVA('[6]170°C'!$E$357,'[6]170°C'!$E$395,'[6]170°C'!$E$433)</f>
        <v>3.5426038083877176E-2</v>
      </c>
      <c r="I22" s="45">
        <f t="shared" si="0"/>
        <v>1.7444809785162509</v>
      </c>
      <c r="J22" s="44">
        <f>AVERAGE('[6]170°C'!$E$358,'[6]170°C'!$E$396,'[6]170°C'!$E$434)</f>
        <v>4.658509372197309</v>
      </c>
      <c r="K22" s="44">
        <f>STDEVA('[6]170°C'!$E$358,'[6]170°C'!$E$396,'[6]170°C'!$E$434)</f>
        <v>0.16281485801346177</v>
      </c>
      <c r="L22" s="45">
        <f t="shared" si="1"/>
        <v>3.4949990437964034</v>
      </c>
      <c r="M22" s="44">
        <f>AVERAGE('[6]170°C'!$E$359,'[6]170°C'!$E$397,'[6]170°C'!$E$435)</f>
        <v>26.420076520926759</v>
      </c>
      <c r="N22" s="44">
        <f>STDEVA('[6]170°C'!$E$359,'[6]170°C'!$E$397,'[6]170°C'!$E$435)</f>
        <v>1.5401086095969927</v>
      </c>
      <c r="O22" s="45">
        <f t="shared" si="2"/>
        <v>5.8293116917246879</v>
      </c>
      <c r="P22" s="44">
        <f>AVERAGE('[6]170°C'!$E$360,'[6]170°C'!$E$398,'[6]170°C'!$E$436)</f>
        <v>4.5267024887892378</v>
      </c>
      <c r="Q22" s="44">
        <f>STDEVA('[6]170°C'!$E$360,'[6]170°C'!$E$398,'[6]170°C'!$E$436)</f>
        <v>0.15257943097725432</v>
      </c>
      <c r="R22" s="45">
        <f t="shared" si="3"/>
        <v>3.3706529500255473</v>
      </c>
      <c r="S22" s="44">
        <v>0</v>
      </c>
      <c r="T22" s="44">
        <v>0</v>
      </c>
      <c r="U22" s="45" t="e">
        <f t="shared" si="4"/>
        <v>#DIV/0!</v>
      </c>
      <c r="V22" s="44">
        <f>AVERAGE('[6]170°C'!$E$362,'[6]170°C'!$E$400,'[6]170°C'!$E$438)</f>
        <v>0</v>
      </c>
      <c r="W22" s="44">
        <f>STDEVA('[6]170°C'!$E$362,'[6]170°C'!$E$400,'[6]170°C'!$E$438)</f>
        <v>0</v>
      </c>
      <c r="X22" s="45" t="e">
        <f t="shared" si="5"/>
        <v>#DIV/0!</v>
      </c>
      <c r="Y22" s="44">
        <f>AVERAGE('[6]170°C'!$E$363,'[6]170°C'!$E$401,'[6]170°C'!$E$439)</f>
        <v>0</v>
      </c>
      <c r="Z22" s="44">
        <f>STDEVA('[6]170°C'!$E$363,'[6]170°C'!$E$401,'[6]170°C'!$E$439)</f>
        <v>0</v>
      </c>
      <c r="AA22" s="45" t="e">
        <f t="shared" si="6"/>
        <v>#DIV/0!</v>
      </c>
      <c r="AB22" s="44">
        <f>AVERAGE('[6]170°C'!$E$364,'[6]170°C'!$E$402,'[6]170°C'!$E$440)</f>
        <v>6.8912135724962633</v>
      </c>
      <c r="AC22" s="44">
        <f>STDEVA('[6]170°C'!$E$364,'[6]170°C'!$E$402,'[6]170°C'!$E$440)</f>
        <v>0.24130137587814934</v>
      </c>
      <c r="AD22" s="45">
        <f t="shared" si="7"/>
        <v>3.5015802853827487</v>
      </c>
      <c r="AE22" s="52" t="s">
        <v>194</v>
      </c>
      <c r="AF22" s="44">
        <f t="shared" si="8"/>
        <v>38.16028238789238</v>
      </c>
    </row>
    <row r="24" spans="1:32" x14ac:dyDescent="0.25">
      <c r="S24" s="49"/>
    </row>
  </sheetData>
  <conditionalFormatting sqref="F2:F1048576 I2:I1048576 L2:L1048576 O2:O1048576 R2:R1048576 U2:U1048576 X2:X1048576 AA2:AA1048576 AD2:AD1048576">
    <cfRule type="cellIs" dxfId="1" priority="1" operator="greaterThanOrEqual">
      <formula>10</formula>
    </cfRule>
  </conditionalFormatting>
  <conditionalFormatting sqref="F13">
    <cfRule type="cellIs" dxfId="0" priority="2" operator="greaterThan">
      <formula>10</formula>
    </cfRule>
  </conditionalFormatting>
  <pageMargins left="0.7" right="0.7" top="0.75" bottom="0.75" header="0.3" footer="0.3"/>
  <drawing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8CDA-7A28-4454-A000-291068D2D2B0}">
  <dimension ref="A1:S65"/>
  <sheetViews>
    <sheetView workbookViewId="0">
      <selection sqref="A1:A1048576"/>
    </sheetView>
  </sheetViews>
  <sheetFormatPr defaultRowHeight="14.5" x14ac:dyDescent="0.35"/>
  <cols>
    <col min="1" max="1" width="14.81640625" bestFit="1" customWidth="1"/>
    <col min="2" max="2" width="11" bestFit="1" customWidth="1"/>
    <col min="3" max="3" width="11.26953125" bestFit="1" customWidth="1"/>
    <col min="11" max="11" width="9.7265625" bestFit="1" customWidth="1"/>
    <col min="16" max="16" width="19.81640625" bestFit="1" customWidth="1"/>
    <col min="17" max="17" width="16.1796875" bestFit="1" customWidth="1"/>
    <col min="18" max="18" width="31.54296875" bestFit="1" customWidth="1"/>
    <col min="19" max="19" width="11.54296875" bestFit="1" customWidth="1"/>
  </cols>
  <sheetData>
    <row r="1" spans="1:19" x14ac:dyDescent="0.35">
      <c r="A1" t="s">
        <v>377</v>
      </c>
      <c r="B1" t="s">
        <v>378</v>
      </c>
      <c r="C1" t="s">
        <v>379</v>
      </c>
      <c r="D1" t="s">
        <v>380</v>
      </c>
      <c r="E1" t="s">
        <v>381</v>
      </c>
      <c r="F1" t="s">
        <v>382</v>
      </c>
      <c r="G1" t="s">
        <v>383</v>
      </c>
      <c r="H1" t="s">
        <v>384</v>
      </c>
      <c r="I1" t="s">
        <v>385</v>
      </c>
      <c r="J1" t="s">
        <v>386</v>
      </c>
      <c r="K1" t="s">
        <v>387</v>
      </c>
      <c r="L1" t="s">
        <v>388</v>
      </c>
      <c r="M1" t="s">
        <v>389</v>
      </c>
      <c r="N1" t="s">
        <v>390</v>
      </c>
      <c r="O1" t="s">
        <v>391</v>
      </c>
      <c r="P1" t="s">
        <v>392</v>
      </c>
      <c r="Q1" t="s">
        <v>393</v>
      </c>
      <c r="R1" t="s">
        <v>340</v>
      </c>
    </row>
    <row r="2" spans="1:19" x14ac:dyDescent="0.35">
      <c r="A2" s="67">
        <v>44609.558182870373</v>
      </c>
      <c r="B2" s="68"/>
      <c r="C2" s="68"/>
      <c r="D2" s="68"/>
      <c r="E2" s="68"/>
      <c r="F2" s="68"/>
      <c r="G2" s="68">
        <v>61.45</v>
      </c>
      <c r="H2" s="68">
        <v>-1.24</v>
      </c>
      <c r="I2" s="68">
        <v>16.149999999999999</v>
      </c>
      <c r="J2" s="69">
        <v>16.2</v>
      </c>
      <c r="K2" s="68">
        <v>94.39</v>
      </c>
      <c r="L2" s="68" t="s">
        <v>394</v>
      </c>
      <c r="M2" s="68" t="s">
        <v>394</v>
      </c>
      <c r="N2" s="68" t="s">
        <v>394</v>
      </c>
      <c r="O2" s="68" t="s">
        <v>394</v>
      </c>
      <c r="P2" s="68" t="s">
        <v>394</v>
      </c>
      <c r="Q2" s="68" t="s">
        <v>394</v>
      </c>
      <c r="S2" s="68" t="s">
        <v>395</v>
      </c>
    </row>
    <row r="3" spans="1:19" ht="15" thickBot="1" x14ac:dyDescent="0.4">
      <c r="A3" s="70">
        <v>44502.55972222222</v>
      </c>
      <c r="B3">
        <v>0</v>
      </c>
      <c r="C3">
        <v>0</v>
      </c>
      <c r="D3">
        <v>0</v>
      </c>
      <c r="E3" t="s">
        <v>396</v>
      </c>
      <c r="F3">
        <v>2</v>
      </c>
      <c r="G3">
        <v>57.88</v>
      </c>
      <c r="H3">
        <v>-1.1599999999999999</v>
      </c>
      <c r="I3">
        <v>15.56</v>
      </c>
      <c r="J3" s="12">
        <f>SQRT(H3^2+I3^2)</f>
        <v>15.603179163234651</v>
      </c>
      <c r="K3" s="12">
        <f>180+DEGREES(ATAN(I3/H3))</f>
        <v>94.263520911752821</v>
      </c>
      <c r="L3" t="s">
        <v>394</v>
      </c>
      <c r="M3" t="s">
        <v>394</v>
      </c>
      <c r="N3" t="s">
        <v>394</v>
      </c>
      <c r="O3" t="s">
        <v>394</v>
      </c>
      <c r="P3" t="s">
        <v>394</v>
      </c>
      <c r="Q3" t="s">
        <v>394</v>
      </c>
      <c r="R3" s="19" t="s">
        <v>397</v>
      </c>
      <c r="S3" t="s">
        <v>107</v>
      </c>
    </row>
    <row r="4" spans="1:19" ht="15" thickBot="1" x14ac:dyDescent="0.4">
      <c r="A4" s="70">
        <v>44502.560416666667</v>
      </c>
      <c r="B4">
        <v>0</v>
      </c>
      <c r="C4">
        <v>0</v>
      </c>
      <c r="D4">
        <v>0</v>
      </c>
      <c r="E4" t="s">
        <v>396</v>
      </c>
      <c r="F4">
        <v>3</v>
      </c>
      <c r="G4">
        <v>61.9</v>
      </c>
      <c r="H4">
        <v>-1.22</v>
      </c>
      <c r="I4">
        <v>16.559999999999999</v>
      </c>
      <c r="J4" s="12">
        <f>SQRT(H4^2+I4^2)</f>
        <v>16.60487880112348</v>
      </c>
      <c r="K4" s="12">
        <f>180+DEGREES(ATAN(I4/H4))</f>
        <v>94.213454057531038</v>
      </c>
      <c r="L4" t="s">
        <v>394</v>
      </c>
      <c r="M4" t="s">
        <v>394</v>
      </c>
      <c r="N4" t="s">
        <v>394</v>
      </c>
      <c r="O4" t="s">
        <v>394</v>
      </c>
      <c r="P4" t="s">
        <v>394</v>
      </c>
      <c r="Q4" t="s">
        <v>394</v>
      </c>
      <c r="R4" s="19" t="s">
        <v>398</v>
      </c>
    </row>
    <row r="5" spans="1:19" ht="15" thickBot="1" x14ac:dyDescent="0.4">
      <c r="A5" s="70">
        <v>44502.561111111114</v>
      </c>
      <c r="B5">
        <v>0</v>
      </c>
      <c r="C5">
        <v>0</v>
      </c>
      <c r="D5">
        <v>0</v>
      </c>
      <c r="E5" t="s">
        <v>396</v>
      </c>
      <c r="F5">
        <v>4</v>
      </c>
      <c r="G5">
        <v>64.56</v>
      </c>
      <c r="H5">
        <v>-1.35</v>
      </c>
      <c r="I5">
        <v>16.32</v>
      </c>
      <c r="J5" s="12">
        <f>SQRT(H5^2+I5^2)</f>
        <v>16.375741204598953</v>
      </c>
      <c r="K5" s="12">
        <f>180+DEGREES(ATAN(I5/H5))</f>
        <v>94.728774340998356</v>
      </c>
      <c r="L5" t="s">
        <v>394</v>
      </c>
      <c r="M5" t="s">
        <v>394</v>
      </c>
      <c r="N5" t="s">
        <v>394</v>
      </c>
      <c r="O5" t="s">
        <v>394</v>
      </c>
      <c r="P5" t="s">
        <v>394</v>
      </c>
      <c r="Q5" t="s">
        <v>394</v>
      </c>
      <c r="R5" s="19" t="s">
        <v>399</v>
      </c>
    </row>
    <row r="6" spans="1:19" ht="15" thickBot="1" x14ac:dyDescent="0.4">
      <c r="A6" s="70">
        <v>44770.420937499999</v>
      </c>
      <c r="B6">
        <v>1</v>
      </c>
      <c r="C6">
        <v>0</v>
      </c>
      <c r="D6">
        <v>0</v>
      </c>
      <c r="F6">
        <v>1</v>
      </c>
      <c r="G6">
        <v>51.47</v>
      </c>
      <c r="H6">
        <v>0.84</v>
      </c>
      <c r="I6">
        <v>25.57</v>
      </c>
      <c r="J6">
        <v>25.59</v>
      </c>
      <c r="K6">
        <v>88.12</v>
      </c>
      <c r="L6">
        <v>-9.98</v>
      </c>
      <c r="M6">
        <v>2.08</v>
      </c>
      <c r="N6">
        <v>9.42</v>
      </c>
      <c r="O6">
        <v>10.69</v>
      </c>
      <c r="P6" t="s">
        <v>400</v>
      </c>
      <c r="Q6" t="s">
        <v>401</v>
      </c>
      <c r="R6" s="19" t="s">
        <v>402</v>
      </c>
    </row>
    <row r="7" spans="1:19" ht="15" thickBot="1" x14ac:dyDescent="0.4">
      <c r="A7" s="70">
        <v>44770.421261574076</v>
      </c>
      <c r="B7">
        <v>1</v>
      </c>
      <c r="C7">
        <v>0</v>
      </c>
      <c r="D7">
        <v>0</v>
      </c>
      <c r="F7">
        <v>2</v>
      </c>
      <c r="G7">
        <v>50.11</v>
      </c>
      <c r="H7">
        <v>0.66</v>
      </c>
      <c r="I7">
        <v>24.72</v>
      </c>
      <c r="J7">
        <v>24.72</v>
      </c>
      <c r="K7">
        <v>88.48</v>
      </c>
      <c r="L7">
        <v>-11.34</v>
      </c>
      <c r="M7">
        <v>1.9</v>
      </c>
      <c r="N7">
        <v>8.57</v>
      </c>
      <c r="O7">
        <v>11.7</v>
      </c>
      <c r="P7" t="s">
        <v>403</v>
      </c>
      <c r="Q7" t="s">
        <v>404</v>
      </c>
      <c r="R7" s="19" t="s">
        <v>405</v>
      </c>
    </row>
    <row r="8" spans="1:19" ht="15" thickBot="1" x14ac:dyDescent="0.4">
      <c r="A8" s="70">
        <v>44770.42150462963</v>
      </c>
      <c r="B8">
        <v>1</v>
      </c>
      <c r="C8">
        <v>0</v>
      </c>
      <c r="D8">
        <v>0</v>
      </c>
      <c r="F8">
        <v>3</v>
      </c>
      <c r="G8">
        <v>55.44</v>
      </c>
      <c r="H8">
        <v>0.73</v>
      </c>
      <c r="I8">
        <v>26.48</v>
      </c>
      <c r="J8">
        <v>26.49</v>
      </c>
      <c r="K8">
        <v>88.43</v>
      </c>
      <c r="L8">
        <v>-6.01</v>
      </c>
      <c r="M8">
        <v>1.97</v>
      </c>
      <c r="N8">
        <v>10.33</v>
      </c>
      <c r="O8">
        <v>7.86</v>
      </c>
      <c r="P8" t="s">
        <v>406</v>
      </c>
      <c r="Q8" t="s">
        <v>407</v>
      </c>
      <c r="R8" s="19" t="s">
        <v>408</v>
      </c>
    </row>
    <row r="9" spans="1:19" ht="15" thickBot="1" x14ac:dyDescent="0.4">
      <c r="A9" s="70">
        <v>44770.419456018521</v>
      </c>
      <c r="B9">
        <v>2</v>
      </c>
      <c r="C9">
        <v>0</v>
      </c>
      <c r="D9">
        <v>0</v>
      </c>
      <c r="F9">
        <v>1</v>
      </c>
      <c r="G9">
        <v>45.66</v>
      </c>
      <c r="H9">
        <v>2.44</v>
      </c>
      <c r="I9">
        <v>21.39</v>
      </c>
      <c r="J9">
        <v>21.53</v>
      </c>
      <c r="K9">
        <v>83.5</v>
      </c>
      <c r="L9">
        <v>-15.79</v>
      </c>
      <c r="M9">
        <v>3.68</v>
      </c>
      <c r="N9">
        <v>5.24</v>
      </c>
      <c r="O9">
        <v>16.059999999999999</v>
      </c>
      <c r="P9" t="s">
        <v>409</v>
      </c>
      <c r="Q9" t="s">
        <v>410</v>
      </c>
      <c r="R9" s="19" t="s">
        <v>411</v>
      </c>
    </row>
    <row r="10" spans="1:19" ht="15" thickBot="1" x14ac:dyDescent="0.4">
      <c r="A10" s="70">
        <v>44770.419953703706</v>
      </c>
      <c r="B10">
        <v>2</v>
      </c>
      <c r="C10">
        <v>0</v>
      </c>
      <c r="D10">
        <v>0</v>
      </c>
      <c r="F10">
        <v>2</v>
      </c>
      <c r="G10">
        <v>52.67</v>
      </c>
      <c r="H10">
        <v>2.6</v>
      </c>
      <c r="I10">
        <v>23.32</v>
      </c>
      <c r="J10">
        <v>23.47</v>
      </c>
      <c r="K10">
        <v>83.64</v>
      </c>
      <c r="L10">
        <v>-8.7799999999999994</v>
      </c>
      <c r="M10">
        <v>3.84</v>
      </c>
      <c r="N10">
        <v>7.17</v>
      </c>
      <c r="O10">
        <v>9.8000000000000007</v>
      </c>
      <c r="P10" t="s">
        <v>412</v>
      </c>
      <c r="Q10" t="s">
        <v>413</v>
      </c>
      <c r="R10" s="19" t="s">
        <v>414</v>
      </c>
    </row>
    <row r="11" spans="1:19" ht="15" thickBot="1" x14ac:dyDescent="0.4">
      <c r="A11" s="70">
        <v>44770.420358796298</v>
      </c>
      <c r="B11">
        <v>2</v>
      </c>
      <c r="C11">
        <v>0</v>
      </c>
      <c r="D11">
        <v>0</v>
      </c>
      <c r="F11">
        <v>3</v>
      </c>
      <c r="G11">
        <v>48.82</v>
      </c>
      <c r="H11">
        <v>2.3199999999999998</v>
      </c>
      <c r="I11">
        <v>21.52</v>
      </c>
      <c r="J11">
        <v>21.64</v>
      </c>
      <c r="K11">
        <v>83.86</v>
      </c>
      <c r="L11">
        <v>-12.63</v>
      </c>
      <c r="M11">
        <v>3.56</v>
      </c>
      <c r="N11">
        <v>5.37</v>
      </c>
      <c r="O11">
        <v>12.9</v>
      </c>
      <c r="P11" t="s">
        <v>415</v>
      </c>
      <c r="Q11" t="s">
        <v>416</v>
      </c>
      <c r="R11" s="19" t="s">
        <v>417</v>
      </c>
    </row>
    <row r="12" spans="1:19" ht="15" thickBot="1" x14ac:dyDescent="0.4">
      <c r="A12" s="70">
        <v>44502.599305555559</v>
      </c>
      <c r="B12" t="s">
        <v>418</v>
      </c>
      <c r="C12">
        <v>0</v>
      </c>
      <c r="D12">
        <v>0</v>
      </c>
      <c r="E12" t="s">
        <v>419</v>
      </c>
      <c r="F12">
        <v>1</v>
      </c>
      <c r="G12">
        <v>52.6</v>
      </c>
      <c r="H12">
        <v>0.78</v>
      </c>
      <c r="I12">
        <v>22.65</v>
      </c>
      <c r="J12">
        <v>22.66</v>
      </c>
      <c r="K12">
        <v>88.02</v>
      </c>
      <c r="L12">
        <v>-8.85</v>
      </c>
      <c r="M12">
        <v>2.02</v>
      </c>
      <c r="N12">
        <v>6.5</v>
      </c>
      <c r="O12">
        <v>9.1300000000000008</v>
      </c>
      <c r="P12" t="s">
        <v>420</v>
      </c>
      <c r="Q12" t="s">
        <v>421</v>
      </c>
      <c r="R12" s="19" t="s">
        <v>422</v>
      </c>
      <c r="S12" t="s">
        <v>112</v>
      </c>
    </row>
    <row r="13" spans="1:19" ht="15" thickBot="1" x14ac:dyDescent="0.4">
      <c r="A13" s="70">
        <v>44502.6</v>
      </c>
      <c r="B13" t="s">
        <v>418</v>
      </c>
      <c r="C13">
        <v>0</v>
      </c>
      <c r="D13">
        <v>0</v>
      </c>
      <c r="E13" t="s">
        <v>419</v>
      </c>
      <c r="F13">
        <v>2</v>
      </c>
      <c r="G13">
        <v>51.78</v>
      </c>
      <c r="H13">
        <v>0.7</v>
      </c>
      <c r="I13">
        <v>22.17</v>
      </c>
      <c r="J13">
        <v>22.18</v>
      </c>
      <c r="K13">
        <v>88.2</v>
      </c>
      <c r="L13">
        <v>-9.67</v>
      </c>
      <c r="M13">
        <v>1.94</v>
      </c>
      <c r="N13">
        <v>6.02</v>
      </c>
      <c r="O13">
        <v>9.76</v>
      </c>
      <c r="P13" t="s">
        <v>423</v>
      </c>
      <c r="Q13" t="s">
        <v>424</v>
      </c>
      <c r="R13" s="19" t="s">
        <v>425</v>
      </c>
    </row>
    <row r="14" spans="1:19" ht="15" thickBot="1" x14ac:dyDescent="0.4">
      <c r="A14" s="70">
        <v>44502.600694444445</v>
      </c>
      <c r="B14" t="s">
        <v>418</v>
      </c>
      <c r="C14">
        <v>0</v>
      </c>
      <c r="D14">
        <v>0</v>
      </c>
      <c r="E14" t="s">
        <v>419</v>
      </c>
      <c r="F14">
        <v>3</v>
      </c>
      <c r="G14">
        <v>48.69</v>
      </c>
      <c r="H14">
        <v>0.7</v>
      </c>
      <c r="I14">
        <v>21.88</v>
      </c>
      <c r="J14">
        <v>21.89</v>
      </c>
      <c r="K14">
        <v>88.17</v>
      </c>
      <c r="L14">
        <v>-12.76</v>
      </c>
      <c r="M14">
        <v>1.94</v>
      </c>
      <c r="N14">
        <v>5.73</v>
      </c>
      <c r="O14">
        <v>12.66</v>
      </c>
      <c r="P14" t="s">
        <v>426</v>
      </c>
      <c r="Q14" t="s">
        <v>427</v>
      </c>
      <c r="R14" s="19" t="s">
        <v>428</v>
      </c>
    </row>
    <row r="15" spans="1:19" ht="15" thickBot="1" x14ac:dyDescent="0.4">
      <c r="A15" s="70">
        <v>44502.592361111114</v>
      </c>
      <c r="B15" t="s">
        <v>429</v>
      </c>
      <c r="C15">
        <v>0</v>
      </c>
      <c r="D15">
        <v>0</v>
      </c>
      <c r="E15" t="s">
        <v>419</v>
      </c>
      <c r="F15">
        <v>1</v>
      </c>
      <c r="G15">
        <v>48.64</v>
      </c>
      <c r="H15">
        <v>1.33</v>
      </c>
      <c r="I15">
        <v>24.71</v>
      </c>
      <c r="J15">
        <v>24.74</v>
      </c>
      <c r="K15">
        <v>86.93</v>
      </c>
      <c r="L15">
        <v>-12.81</v>
      </c>
      <c r="M15">
        <v>2.57</v>
      </c>
      <c r="N15">
        <v>8.56</v>
      </c>
      <c r="O15">
        <v>13.21</v>
      </c>
      <c r="P15" t="s">
        <v>430</v>
      </c>
      <c r="Q15" t="s">
        <v>431</v>
      </c>
      <c r="R15" s="19" t="s">
        <v>432</v>
      </c>
    </row>
    <row r="16" spans="1:19" ht="15" thickBot="1" x14ac:dyDescent="0.4">
      <c r="A16" s="70">
        <v>44502.593055555553</v>
      </c>
      <c r="B16" t="s">
        <v>429</v>
      </c>
      <c r="C16">
        <v>0</v>
      </c>
      <c r="D16">
        <v>0</v>
      </c>
      <c r="E16" t="s">
        <v>419</v>
      </c>
      <c r="F16">
        <v>2</v>
      </c>
      <c r="G16">
        <v>51.35</v>
      </c>
      <c r="H16">
        <v>1.1200000000000001</v>
      </c>
      <c r="I16">
        <v>24.88</v>
      </c>
      <c r="J16">
        <v>24.91</v>
      </c>
      <c r="K16">
        <v>87.41</v>
      </c>
      <c r="L16">
        <v>-10.1</v>
      </c>
      <c r="M16">
        <v>2.36</v>
      </c>
      <c r="N16">
        <v>8.73</v>
      </c>
      <c r="O16">
        <v>10.72</v>
      </c>
      <c r="P16" t="s">
        <v>433</v>
      </c>
      <c r="Q16" t="s">
        <v>434</v>
      </c>
      <c r="R16" s="19" t="s">
        <v>435</v>
      </c>
    </row>
    <row r="17" spans="1:19" ht="15" thickBot="1" x14ac:dyDescent="0.4">
      <c r="A17" s="70">
        <v>44502.59375</v>
      </c>
      <c r="B17" t="s">
        <v>429</v>
      </c>
      <c r="C17">
        <v>0</v>
      </c>
      <c r="D17">
        <v>0</v>
      </c>
      <c r="E17" t="s">
        <v>419</v>
      </c>
      <c r="F17">
        <v>3</v>
      </c>
      <c r="G17">
        <v>52.08</v>
      </c>
      <c r="H17">
        <v>1.1599999999999999</v>
      </c>
      <c r="I17">
        <v>25.52</v>
      </c>
      <c r="J17">
        <v>25.54</v>
      </c>
      <c r="K17">
        <v>87.39</v>
      </c>
      <c r="L17">
        <v>-9.3699999999999992</v>
      </c>
      <c r="M17">
        <v>2.4</v>
      </c>
      <c r="N17">
        <v>9.3699999999999992</v>
      </c>
      <c r="O17">
        <v>10.23</v>
      </c>
      <c r="P17" t="s">
        <v>436</v>
      </c>
      <c r="Q17" t="s">
        <v>437</v>
      </c>
      <c r="R17" s="19" t="s">
        <v>438</v>
      </c>
    </row>
    <row r="18" spans="1:19" ht="15" thickBot="1" x14ac:dyDescent="0.4">
      <c r="A18" s="70">
        <v>44502.575694444444</v>
      </c>
      <c r="B18" t="s">
        <v>439</v>
      </c>
      <c r="C18">
        <v>0</v>
      </c>
      <c r="D18">
        <v>0</v>
      </c>
      <c r="E18" t="s">
        <v>419</v>
      </c>
      <c r="F18">
        <v>1</v>
      </c>
      <c r="G18">
        <v>48.49</v>
      </c>
      <c r="H18">
        <v>2.82</v>
      </c>
      <c r="I18">
        <v>24.92</v>
      </c>
      <c r="J18" s="12">
        <v>25.08</v>
      </c>
      <c r="K18">
        <v>83.53</v>
      </c>
      <c r="L18">
        <v>-12.96</v>
      </c>
      <c r="M18">
        <v>4.0599999999999996</v>
      </c>
      <c r="N18">
        <v>8.77</v>
      </c>
      <c r="O18">
        <v>13.75</v>
      </c>
      <c r="P18" t="s">
        <v>440</v>
      </c>
      <c r="Q18" t="s">
        <v>441</v>
      </c>
      <c r="R18" s="19" t="s">
        <v>442</v>
      </c>
    </row>
    <row r="19" spans="1:19" ht="15" thickBot="1" x14ac:dyDescent="0.4">
      <c r="A19" s="70">
        <v>44502.576388888891</v>
      </c>
      <c r="B19" t="s">
        <v>439</v>
      </c>
      <c r="C19">
        <v>0</v>
      </c>
      <c r="D19">
        <v>0</v>
      </c>
      <c r="E19" t="s">
        <v>419</v>
      </c>
      <c r="F19">
        <v>2</v>
      </c>
      <c r="G19">
        <v>46.1</v>
      </c>
      <c r="H19">
        <v>3</v>
      </c>
      <c r="I19">
        <v>24.63</v>
      </c>
      <c r="J19">
        <v>24.81</v>
      </c>
      <c r="K19">
        <v>83.06</v>
      </c>
      <c r="L19">
        <v>-15.35</v>
      </c>
      <c r="M19">
        <v>4.24</v>
      </c>
      <c r="N19">
        <v>8.48</v>
      </c>
      <c r="O19">
        <v>16.05</v>
      </c>
      <c r="P19" t="s">
        <v>443</v>
      </c>
      <c r="Q19" t="s">
        <v>444</v>
      </c>
      <c r="R19" s="19" t="s">
        <v>445</v>
      </c>
    </row>
    <row r="20" spans="1:19" ht="15" thickBot="1" x14ac:dyDescent="0.4">
      <c r="A20" s="70">
        <v>44502.577777777777</v>
      </c>
      <c r="B20" t="s">
        <v>439</v>
      </c>
      <c r="C20">
        <v>0</v>
      </c>
      <c r="D20">
        <v>0</v>
      </c>
      <c r="E20" t="s">
        <v>419</v>
      </c>
      <c r="F20">
        <v>3</v>
      </c>
      <c r="G20">
        <v>47.76</v>
      </c>
      <c r="H20">
        <v>2.84</v>
      </c>
      <c r="I20">
        <v>24.82</v>
      </c>
      <c r="J20">
        <v>24.98</v>
      </c>
      <c r="K20">
        <v>83.48</v>
      </c>
      <c r="L20">
        <v>-13.69</v>
      </c>
      <c r="M20">
        <v>4.08</v>
      </c>
      <c r="N20">
        <v>8.67</v>
      </c>
      <c r="O20">
        <v>14.42</v>
      </c>
      <c r="P20" t="s">
        <v>446</v>
      </c>
      <c r="Q20" t="s">
        <v>447</v>
      </c>
      <c r="R20" s="19" t="s">
        <v>448</v>
      </c>
    </row>
    <row r="21" spans="1:19" ht="15" thickBot="1" x14ac:dyDescent="0.4">
      <c r="A21" s="70">
        <v>44502.640277777777</v>
      </c>
      <c r="B21" t="s">
        <v>449</v>
      </c>
      <c r="C21">
        <v>0</v>
      </c>
      <c r="D21">
        <v>0</v>
      </c>
      <c r="E21" t="s">
        <v>419</v>
      </c>
      <c r="F21">
        <v>1</v>
      </c>
      <c r="G21">
        <v>46.1</v>
      </c>
      <c r="H21">
        <v>2.77</v>
      </c>
      <c r="I21">
        <v>25.61</v>
      </c>
      <c r="J21">
        <v>25.76</v>
      </c>
      <c r="K21">
        <v>83.83</v>
      </c>
      <c r="L21">
        <v>-15.35</v>
      </c>
      <c r="M21">
        <v>4.01</v>
      </c>
      <c r="N21">
        <v>9.4600000000000009</v>
      </c>
      <c r="O21">
        <v>16.11</v>
      </c>
      <c r="P21" t="s">
        <v>450</v>
      </c>
      <c r="Q21" t="s">
        <v>451</v>
      </c>
      <c r="R21" s="19" t="s">
        <v>452</v>
      </c>
    </row>
    <row r="22" spans="1:19" ht="15" thickBot="1" x14ac:dyDescent="0.4">
      <c r="A22" s="70">
        <v>44502.640972222223</v>
      </c>
      <c r="B22" t="s">
        <v>449</v>
      </c>
      <c r="C22">
        <v>0</v>
      </c>
      <c r="D22">
        <v>0</v>
      </c>
      <c r="E22" t="s">
        <v>419</v>
      </c>
      <c r="F22">
        <v>2</v>
      </c>
      <c r="G22">
        <v>43.31</v>
      </c>
      <c r="H22">
        <v>2.69</v>
      </c>
      <c r="I22">
        <v>24.5</v>
      </c>
      <c r="J22">
        <v>24.65</v>
      </c>
      <c r="K22">
        <v>83.73</v>
      </c>
      <c r="L22">
        <v>-18.14</v>
      </c>
      <c r="M22">
        <v>3.93</v>
      </c>
      <c r="N22">
        <v>8.35</v>
      </c>
      <c r="O22">
        <v>18.809999999999999</v>
      </c>
      <c r="P22" t="s">
        <v>453</v>
      </c>
      <c r="Q22" t="s">
        <v>454</v>
      </c>
      <c r="R22" s="19" t="s">
        <v>455</v>
      </c>
    </row>
    <row r="23" spans="1:19" ht="15" thickBot="1" x14ac:dyDescent="0.4">
      <c r="A23" s="70">
        <v>44502.64166666667</v>
      </c>
      <c r="B23" t="s">
        <v>449</v>
      </c>
      <c r="C23">
        <v>0</v>
      </c>
      <c r="D23">
        <v>0</v>
      </c>
      <c r="E23" t="s">
        <v>419</v>
      </c>
      <c r="F23">
        <v>3</v>
      </c>
      <c r="G23">
        <v>39.47</v>
      </c>
      <c r="H23">
        <v>2.61</v>
      </c>
      <c r="I23">
        <v>23.54</v>
      </c>
      <c r="J23">
        <v>23.68</v>
      </c>
      <c r="K23">
        <v>83.68</v>
      </c>
      <c r="L23">
        <v>-21.98</v>
      </c>
      <c r="M23">
        <v>3.85</v>
      </c>
      <c r="N23">
        <v>7.39</v>
      </c>
      <c r="O23">
        <v>22.67</v>
      </c>
      <c r="P23" t="s">
        <v>456</v>
      </c>
      <c r="Q23" t="s">
        <v>457</v>
      </c>
      <c r="R23" s="19" t="s">
        <v>458</v>
      </c>
    </row>
    <row r="24" spans="1:19" ht="15" thickBot="1" x14ac:dyDescent="0.4">
      <c r="A24" s="70">
        <v>44502.585416666669</v>
      </c>
      <c r="B24" t="s">
        <v>459</v>
      </c>
      <c r="C24">
        <v>0</v>
      </c>
      <c r="D24">
        <v>0</v>
      </c>
      <c r="E24" t="s">
        <v>419</v>
      </c>
      <c r="F24">
        <v>1</v>
      </c>
      <c r="G24">
        <v>50.7</v>
      </c>
      <c r="H24">
        <v>0</v>
      </c>
      <c r="I24">
        <v>22.16</v>
      </c>
      <c r="J24">
        <v>22.16</v>
      </c>
      <c r="K24">
        <v>90.01</v>
      </c>
      <c r="L24">
        <v>-10.75</v>
      </c>
      <c r="M24">
        <v>1.24</v>
      </c>
      <c r="N24">
        <v>6.01</v>
      </c>
      <c r="O24">
        <v>10.63</v>
      </c>
      <c r="P24" t="s">
        <v>460</v>
      </c>
      <c r="Q24" t="s">
        <v>461</v>
      </c>
      <c r="R24" s="19" t="s">
        <v>462</v>
      </c>
    </row>
    <row r="25" spans="1:19" ht="15" thickBot="1" x14ac:dyDescent="0.4">
      <c r="A25" s="70">
        <v>44502.586111111108</v>
      </c>
      <c r="B25" t="s">
        <v>459</v>
      </c>
      <c r="C25">
        <v>0</v>
      </c>
      <c r="D25">
        <v>0</v>
      </c>
      <c r="E25" t="s">
        <v>419</v>
      </c>
      <c r="F25">
        <v>2</v>
      </c>
      <c r="G25">
        <v>54.88</v>
      </c>
      <c r="H25">
        <v>0.31</v>
      </c>
      <c r="I25">
        <v>24.32</v>
      </c>
      <c r="J25">
        <v>24.32</v>
      </c>
      <c r="K25">
        <v>89.27</v>
      </c>
      <c r="L25">
        <v>-6.57</v>
      </c>
      <c r="M25">
        <v>1.55</v>
      </c>
      <c r="N25">
        <v>8.17</v>
      </c>
      <c r="O25">
        <v>7.54</v>
      </c>
      <c r="P25" t="s">
        <v>463</v>
      </c>
      <c r="Q25" t="s">
        <v>464</v>
      </c>
      <c r="R25" s="19" t="s">
        <v>465</v>
      </c>
    </row>
    <row r="26" spans="1:19" ht="15" thickBot="1" x14ac:dyDescent="0.4">
      <c r="A26" s="70">
        <v>44502.586805555555</v>
      </c>
      <c r="B26" t="s">
        <v>459</v>
      </c>
      <c r="C26">
        <v>0</v>
      </c>
      <c r="D26">
        <v>0</v>
      </c>
      <c r="E26" t="s">
        <v>419</v>
      </c>
      <c r="F26">
        <v>3</v>
      </c>
      <c r="G26">
        <v>50.91</v>
      </c>
      <c r="H26">
        <v>0.1</v>
      </c>
      <c r="I26">
        <v>22.73</v>
      </c>
      <c r="J26">
        <v>22.73</v>
      </c>
      <c r="K26">
        <v>89.74</v>
      </c>
      <c r="L26">
        <v>-10.54</v>
      </c>
      <c r="M26">
        <v>1.34</v>
      </c>
      <c r="N26">
        <v>6.58</v>
      </c>
      <c r="O26">
        <v>10.54</v>
      </c>
      <c r="P26" t="s">
        <v>466</v>
      </c>
      <c r="Q26" t="s">
        <v>467</v>
      </c>
      <c r="R26" s="19" t="s">
        <v>468</v>
      </c>
    </row>
    <row r="27" spans="1:19" ht="15" thickBot="1" x14ac:dyDescent="0.4">
      <c r="A27" s="70">
        <v>44502.613194444442</v>
      </c>
      <c r="B27" t="s">
        <v>469</v>
      </c>
      <c r="C27">
        <v>0</v>
      </c>
      <c r="D27">
        <v>0</v>
      </c>
      <c r="E27" t="s">
        <v>419</v>
      </c>
      <c r="F27">
        <v>1</v>
      </c>
      <c r="G27">
        <v>50.68</v>
      </c>
      <c r="H27">
        <v>-0.72</v>
      </c>
      <c r="I27">
        <v>22.57</v>
      </c>
      <c r="J27">
        <v>22.58</v>
      </c>
      <c r="K27">
        <v>91.83</v>
      </c>
      <c r="L27">
        <v>-10.77</v>
      </c>
      <c r="M27">
        <v>0.52</v>
      </c>
      <c r="N27">
        <v>6.42</v>
      </c>
      <c r="O27">
        <v>10.64</v>
      </c>
      <c r="P27" t="s">
        <v>470</v>
      </c>
      <c r="Q27" t="s">
        <v>471</v>
      </c>
      <c r="R27" s="19" t="s">
        <v>472</v>
      </c>
    </row>
    <row r="28" spans="1:19" ht="15" thickBot="1" x14ac:dyDescent="0.4">
      <c r="A28" s="70">
        <v>44502.613888888889</v>
      </c>
      <c r="B28" t="s">
        <v>469</v>
      </c>
      <c r="C28">
        <v>0</v>
      </c>
      <c r="D28">
        <v>0</v>
      </c>
      <c r="E28" t="s">
        <v>419</v>
      </c>
      <c r="F28">
        <v>2</v>
      </c>
      <c r="G28">
        <v>48.72</v>
      </c>
      <c r="H28">
        <v>-0.25</v>
      </c>
      <c r="I28">
        <v>23.29</v>
      </c>
      <c r="J28">
        <v>23.29</v>
      </c>
      <c r="K28">
        <v>90.61</v>
      </c>
      <c r="L28">
        <v>-12.73</v>
      </c>
      <c r="M28">
        <v>0.99</v>
      </c>
      <c r="N28">
        <v>7.14</v>
      </c>
      <c r="O28">
        <v>12.69</v>
      </c>
      <c r="P28" t="s">
        <v>473</v>
      </c>
      <c r="Q28" t="s">
        <v>474</v>
      </c>
      <c r="R28" s="19" t="s">
        <v>475</v>
      </c>
    </row>
    <row r="29" spans="1:19" ht="15" thickBot="1" x14ac:dyDescent="0.4">
      <c r="A29" s="70">
        <v>44502.615277777775</v>
      </c>
      <c r="B29" t="s">
        <v>469</v>
      </c>
      <c r="C29">
        <v>0</v>
      </c>
      <c r="D29">
        <v>0</v>
      </c>
      <c r="E29" t="s">
        <v>419</v>
      </c>
      <c r="F29">
        <v>3</v>
      </c>
      <c r="G29">
        <v>54.43</v>
      </c>
      <c r="H29">
        <v>-0.71</v>
      </c>
      <c r="I29">
        <v>23.97</v>
      </c>
      <c r="J29">
        <v>23.98</v>
      </c>
      <c r="K29">
        <v>91.69</v>
      </c>
      <c r="L29">
        <v>-7.02</v>
      </c>
      <c r="M29">
        <v>0.53</v>
      </c>
      <c r="N29">
        <v>7.82</v>
      </c>
      <c r="O29">
        <v>7.62</v>
      </c>
      <c r="P29" t="s">
        <v>476</v>
      </c>
      <c r="Q29" t="s">
        <v>477</v>
      </c>
      <c r="R29" s="19" t="s">
        <v>478</v>
      </c>
    </row>
    <row r="30" spans="1:19" ht="15" thickBot="1" x14ac:dyDescent="0.4">
      <c r="A30" s="70">
        <v>44502.580555555556</v>
      </c>
      <c r="B30" t="s">
        <v>449</v>
      </c>
      <c r="C30">
        <v>130</v>
      </c>
      <c r="D30">
        <v>1</v>
      </c>
      <c r="E30" t="s">
        <v>419</v>
      </c>
      <c r="F30">
        <v>1</v>
      </c>
      <c r="G30">
        <v>45</v>
      </c>
      <c r="H30">
        <v>-0.79</v>
      </c>
      <c r="I30">
        <v>18.559999999999999</v>
      </c>
      <c r="J30">
        <v>18.579999999999998</v>
      </c>
      <c r="K30">
        <v>92.43</v>
      </c>
      <c r="L30">
        <v>-16.45</v>
      </c>
      <c r="M30">
        <v>0.45</v>
      </c>
      <c r="N30">
        <v>2.41</v>
      </c>
      <c r="O30">
        <v>16.07</v>
      </c>
      <c r="P30" t="s">
        <v>479</v>
      </c>
      <c r="Q30" t="s">
        <v>480</v>
      </c>
      <c r="R30" s="19" t="s">
        <v>481</v>
      </c>
      <c r="S30" t="s">
        <v>119</v>
      </c>
    </row>
    <row r="31" spans="1:19" ht="15" thickBot="1" x14ac:dyDescent="0.4">
      <c r="A31" s="70">
        <v>44502.582638888889</v>
      </c>
      <c r="B31" t="s">
        <v>449</v>
      </c>
      <c r="C31">
        <v>130</v>
      </c>
      <c r="D31">
        <v>1</v>
      </c>
      <c r="E31" t="s">
        <v>419</v>
      </c>
      <c r="F31">
        <v>2</v>
      </c>
      <c r="G31">
        <v>51.2</v>
      </c>
      <c r="H31">
        <v>-0.72</v>
      </c>
      <c r="I31">
        <v>20.309999999999999</v>
      </c>
      <c r="J31">
        <v>20.32</v>
      </c>
      <c r="K31">
        <v>92.03</v>
      </c>
      <c r="L31">
        <v>-10.25</v>
      </c>
      <c r="M31">
        <v>0.52</v>
      </c>
      <c r="N31">
        <v>4.16</v>
      </c>
      <c r="O31">
        <v>9.81</v>
      </c>
      <c r="P31" t="s">
        <v>482</v>
      </c>
      <c r="Q31" t="s">
        <v>483</v>
      </c>
      <c r="R31" s="19" t="s">
        <v>484</v>
      </c>
    </row>
    <row r="32" spans="1:19" ht="15" thickBot="1" x14ac:dyDescent="0.4">
      <c r="A32" s="70">
        <v>44502.583333333336</v>
      </c>
      <c r="B32" t="s">
        <v>449</v>
      </c>
      <c r="C32">
        <v>130</v>
      </c>
      <c r="D32">
        <v>1</v>
      </c>
      <c r="E32" t="s">
        <v>419</v>
      </c>
      <c r="F32">
        <v>3</v>
      </c>
      <c r="G32">
        <v>53.14</v>
      </c>
      <c r="H32">
        <v>-0.81</v>
      </c>
      <c r="I32">
        <v>20.63</v>
      </c>
      <c r="J32">
        <v>20.65</v>
      </c>
      <c r="K32">
        <v>92.25</v>
      </c>
      <c r="L32">
        <v>-8.31</v>
      </c>
      <c r="M32">
        <v>0.43</v>
      </c>
      <c r="N32">
        <v>4.4800000000000004</v>
      </c>
      <c r="O32">
        <v>8.02</v>
      </c>
      <c r="P32" t="s">
        <v>485</v>
      </c>
      <c r="Q32" t="s">
        <v>486</v>
      </c>
      <c r="R32" s="19" t="s">
        <v>487</v>
      </c>
    </row>
    <row r="33" spans="1:19" ht="15" thickBot="1" x14ac:dyDescent="0.4">
      <c r="A33" s="70">
        <v>44502.648611111108</v>
      </c>
      <c r="B33" t="s">
        <v>439</v>
      </c>
      <c r="C33">
        <v>130</v>
      </c>
      <c r="D33">
        <v>2</v>
      </c>
      <c r="E33" t="s">
        <v>419</v>
      </c>
      <c r="F33">
        <v>1</v>
      </c>
      <c r="G33">
        <v>39.58</v>
      </c>
      <c r="H33">
        <v>-0.37</v>
      </c>
      <c r="I33">
        <v>15.82</v>
      </c>
      <c r="J33">
        <v>15.82</v>
      </c>
      <c r="K33">
        <v>91.35</v>
      </c>
      <c r="L33">
        <v>-21.87</v>
      </c>
      <c r="M33">
        <v>0.87</v>
      </c>
      <c r="N33">
        <v>-0.33</v>
      </c>
      <c r="O33">
        <v>21.87</v>
      </c>
      <c r="P33" t="s">
        <v>488</v>
      </c>
      <c r="Q33" t="s">
        <v>471</v>
      </c>
      <c r="R33" s="19" t="s">
        <v>489</v>
      </c>
    </row>
    <row r="34" spans="1:19" ht="15" thickBot="1" x14ac:dyDescent="0.4">
      <c r="A34" s="70">
        <v>44502.649305555555</v>
      </c>
      <c r="B34" t="s">
        <v>439</v>
      </c>
      <c r="C34">
        <v>130</v>
      </c>
      <c r="D34">
        <v>2</v>
      </c>
      <c r="E34" t="s">
        <v>419</v>
      </c>
      <c r="F34">
        <v>2</v>
      </c>
      <c r="G34">
        <v>40.01</v>
      </c>
      <c r="H34">
        <v>-0.36</v>
      </c>
      <c r="I34">
        <v>15.72</v>
      </c>
      <c r="J34">
        <v>15.72</v>
      </c>
      <c r="K34">
        <v>91.31</v>
      </c>
      <c r="L34">
        <v>-21.44</v>
      </c>
      <c r="M34">
        <v>0.88</v>
      </c>
      <c r="N34">
        <v>-0.43</v>
      </c>
      <c r="O34">
        <v>21.43</v>
      </c>
      <c r="P34" t="s">
        <v>490</v>
      </c>
      <c r="Q34" t="s">
        <v>491</v>
      </c>
      <c r="R34" s="19" t="s">
        <v>492</v>
      </c>
    </row>
    <row r="35" spans="1:19" ht="15" thickBot="1" x14ac:dyDescent="0.4">
      <c r="A35" s="70">
        <v>44502.65</v>
      </c>
      <c r="B35" t="s">
        <v>439</v>
      </c>
      <c r="C35">
        <v>130</v>
      </c>
      <c r="D35">
        <v>2</v>
      </c>
      <c r="E35" t="s">
        <v>419</v>
      </c>
      <c r="F35">
        <v>3</v>
      </c>
      <c r="G35">
        <v>41.85</v>
      </c>
      <c r="H35">
        <v>-0.49</v>
      </c>
      <c r="I35">
        <v>16.170000000000002</v>
      </c>
      <c r="J35">
        <v>16.18</v>
      </c>
      <c r="K35">
        <v>91.75</v>
      </c>
      <c r="L35">
        <v>-19.600000000000001</v>
      </c>
      <c r="M35">
        <v>0.75</v>
      </c>
      <c r="N35">
        <v>0.02</v>
      </c>
      <c r="O35">
        <v>19.45</v>
      </c>
      <c r="P35" t="s">
        <v>493</v>
      </c>
      <c r="Q35" t="s">
        <v>483</v>
      </c>
      <c r="R35" s="19" t="s">
        <v>494</v>
      </c>
    </row>
    <row r="36" spans="1:19" ht="15" thickBot="1" x14ac:dyDescent="0.4">
      <c r="A36" s="70">
        <v>44502.571527777778</v>
      </c>
      <c r="B36" t="s">
        <v>449</v>
      </c>
      <c r="C36">
        <v>130</v>
      </c>
      <c r="D36">
        <v>4</v>
      </c>
      <c r="E36" t="s">
        <v>419</v>
      </c>
      <c r="F36">
        <v>1</v>
      </c>
      <c r="G36">
        <v>49.86</v>
      </c>
      <c r="H36">
        <v>-0.19</v>
      </c>
      <c r="I36">
        <v>22.11</v>
      </c>
      <c r="J36" s="12">
        <f>SQRT(H36^2+I36^2)</f>
        <v>22.110816357611039</v>
      </c>
      <c r="K36" s="12">
        <f>180+DEGREES(ATAN(I36/H36))</f>
        <v>90.492353240627395</v>
      </c>
      <c r="L36">
        <f t="shared" ref="L36:N38" si="0">G36-G$2</f>
        <v>-11.590000000000003</v>
      </c>
      <c r="M36">
        <f t="shared" si="0"/>
        <v>1.05</v>
      </c>
      <c r="N36">
        <f t="shared" si="0"/>
        <v>5.9600000000000009</v>
      </c>
      <c r="O36" s="12">
        <v>11.366199999999999</v>
      </c>
      <c r="R36" s="19" t="s">
        <v>495</v>
      </c>
    </row>
    <row r="37" spans="1:19" ht="15" thickBot="1" x14ac:dyDescent="0.4">
      <c r="A37" s="70">
        <v>44502.572916666664</v>
      </c>
      <c r="B37" t="s">
        <v>449</v>
      </c>
      <c r="C37">
        <v>130</v>
      </c>
      <c r="D37">
        <v>4</v>
      </c>
      <c r="E37" t="s">
        <v>419</v>
      </c>
      <c r="F37">
        <v>2</v>
      </c>
      <c r="G37">
        <v>54.36</v>
      </c>
      <c r="H37">
        <v>-0.16</v>
      </c>
      <c r="I37">
        <v>23.87</v>
      </c>
      <c r="J37" s="12">
        <f>SQRT(H37^2+I37^2)</f>
        <v>23.870536231932455</v>
      </c>
      <c r="K37" s="12">
        <f>180+DEGREES(ATAN(I37/H37))</f>
        <v>90.384046394228562</v>
      </c>
      <c r="L37">
        <f t="shared" si="0"/>
        <v>-7.0900000000000034</v>
      </c>
      <c r="M37">
        <f t="shared" si="0"/>
        <v>1.08</v>
      </c>
      <c r="N37">
        <f t="shared" si="0"/>
        <v>7.7200000000000024</v>
      </c>
      <c r="O37" s="12">
        <v>8.2912999999999997</v>
      </c>
      <c r="R37" s="19" t="s">
        <v>496</v>
      </c>
    </row>
    <row r="38" spans="1:19" ht="15" thickBot="1" x14ac:dyDescent="0.4">
      <c r="A38" s="70">
        <v>44502.573611111111</v>
      </c>
      <c r="B38" t="s">
        <v>449</v>
      </c>
      <c r="C38">
        <v>130</v>
      </c>
      <c r="D38">
        <v>4</v>
      </c>
      <c r="E38" t="s">
        <v>419</v>
      </c>
      <c r="F38">
        <v>3</v>
      </c>
      <c r="G38">
        <v>50.44</v>
      </c>
      <c r="H38">
        <v>-0.1</v>
      </c>
      <c r="I38">
        <v>22.88</v>
      </c>
      <c r="J38" s="12">
        <f>SQRT(H38^2+I38^2)</f>
        <v>22.880218530424919</v>
      </c>
      <c r="K38" s="12">
        <f>180+DEGREES(ATAN(I38/H38))</f>
        <v>90.250417022238963</v>
      </c>
      <c r="L38">
        <f t="shared" si="0"/>
        <v>-11.010000000000005</v>
      </c>
      <c r="M38">
        <f t="shared" si="0"/>
        <v>1.1399999999999999</v>
      </c>
      <c r="N38">
        <f t="shared" si="0"/>
        <v>6.73</v>
      </c>
      <c r="O38" s="12">
        <v>10.632099999999999</v>
      </c>
      <c r="R38" s="19" t="s">
        <v>497</v>
      </c>
    </row>
    <row r="39" spans="1:19" ht="15" thickBot="1" x14ac:dyDescent="0.4">
      <c r="A39" s="70">
        <v>44502.643055555556</v>
      </c>
      <c r="B39" t="s">
        <v>469</v>
      </c>
      <c r="C39">
        <v>130</v>
      </c>
      <c r="D39">
        <v>8</v>
      </c>
      <c r="E39" t="s">
        <v>419</v>
      </c>
      <c r="F39">
        <v>1</v>
      </c>
      <c r="G39">
        <v>44.33</v>
      </c>
      <c r="H39">
        <v>-0.67</v>
      </c>
      <c r="I39">
        <v>18.36</v>
      </c>
      <c r="J39">
        <v>18.37</v>
      </c>
      <c r="K39">
        <v>92.1</v>
      </c>
      <c r="L39">
        <v>-17.12</v>
      </c>
      <c r="M39">
        <v>0.56999999999999995</v>
      </c>
      <c r="N39">
        <v>2.21</v>
      </c>
      <c r="O39">
        <v>16.79</v>
      </c>
      <c r="P39" t="s">
        <v>498</v>
      </c>
      <c r="Q39" t="s">
        <v>499</v>
      </c>
      <c r="R39" s="19" t="s">
        <v>500</v>
      </c>
    </row>
    <row r="40" spans="1:19" ht="15" thickBot="1" x14ac:dyDescent="0.4">
      <c r="A40" s="70">
        <v>44502.644444444442</v>
      </c>
      <c r="B40" t="s">
        <v>469</v>
      </c>
      <c r="C40">
        <v>130</v>
      </c>
      <c r="D40">
        <v>8</v>
      </c>
      <c r="E40" t="s">
        <v>419</v>
      </c>
      <c r="F40">
        <v>2</v>
      </c>
      <c r="G40">
        <v>45.19</v>
      </c>
      <c r="H40">
        <v>-0.78</v>
      </c>
      <c r="I40">
        <v>18.399999999999999</v>
      </c>
      <c r="J40">
        <v>18.41</v>
      </c>
      <c r="K40">
        <v>92.43</v>
      </c>
      <c r="L40">
        <v>-16.260000000000002</v>
      </c>
      <c r="M40">
        <v>0.46</v>
      </c>
      <c r="N40">
        <v>2.25</v>
      </c>
      <c r="O40">
        <v>15.86</v>
      </c>
      <c r="P40" t="s">
        <v>501</v>
      </c>
      <c r="Q40" t="s">
        <v>480</v>
      </c>
      <c r="R40" s="19" t="s">
        <v>502</v>
      </c>
    </row>
    <row r="41" spans="1:19" ht="15" thickBot="1" x14ac:dyDescent="0.4">
      <c r="A41" s="70">
        <v>44502.645138888889</v>
      </c>
      <c r="B41" t="s">
        <v>469</v>
      </c>
      <c r="C41">
        <v>130</v>
      </c>
      <c r="D41">
        <v>8</v>
      </c>
      <c r="E41" t="s">
        <v>419</v>
      </c>
      <c r="F41">
        <v>3</v>
      </c>
      <c r="G41">
        <v>44.01</v>
      </c>
      <c r="H41">
        <v>-0.65</v>
      </c>
      <c r="I41">
        <v>18.73</v>
      </c>
      <c r="J41">
        <v>18.739999999999998</v>
      </c>
      <c r="K41">
        <v>91.97</v>
      </c>
      <c r="L41">
        <v>-17.440000000000001</v>
      </c>
      <c r="M41">
        <v>0.59</v>
      </c>
      <c r="N41">
        <v>2.58</v>
      </c>
      <c r="O41">
        <v>17.16</v>
      </c>
      <c r="P41" t="s">
        <v>503</v>
      </c>
      <c r="Q41" t="s">
        <v>504</v>
      </c>
      <c r="R41" s="19" t="s">
        <v>505</v>
      </c>
    </row>
    <row r="42" spans="1:19" ht="15" thickBot="1" x14ac:dyDescent="0.4">
      <c r="A42" s="70">
        <v>44502.662499999999</v>
      </c>
      <c r="B42" t="s">
        <v>469</v>
      </c>
      <c r="C42">
        <v>150</v>
      </c>
      <c r="D42">
        <v>1</v>
      </c>
      <c r="E42" t="s">
        <v>419</v>
      </c>
      <c r="F42">
        <v>1</v>
      </c>
      <c r="G42">
        <v>44.6</v>
      </c>
      <c r="H42">
        <v>-1</v>
      </c>
      <c r="I42">
        <v>17.55</v>
      </c>
      <c r="J42">
        <v>17.579999999999998</v>
      </c>
      <c r="K42">
        <v>93.25</v>
      </c>
      <c r="L42">
        <v>-16.850000000000001</v>
      </c>
      <c r="M42">
        <v>0.24</v>
      </c>
      <c r="N42">
        <v>1.4</v>
      </c>
      <c r="O42">
        <v>16.46</v>
      </c>
      <c r="P42" t="s">
        <v>506</v>
      </c>
      <c r="Q42" t="s">
        <v>507</v>
      </c>
      <c r="R42" s="19" t="s">
        <v>508</v>
      </c>
      <c r="S42" t="s">
        <v>124</v>
      </c>
    </row>
    <row r="43" spans="1:19" ht="15" thickBot="1" x14ac:dyDescent="0.4">
      <c r="A43" s="70">
        <v>44502.663194444445</v>
      </c>
      <c r="B43" t="s">
        <v>469</v>
      </c>
      <c r="C43">
        <v>150</v>
      </c>
      <c r="D43">
        <v>1</v>
      </c>
      <c r="E43" t="s">
        <v>419</v>
      </c>
      <c r="F43">
        <v>2</v>
      </c>
      <c r="G43">
        <v>45.55</v>
      </c>
      <c r="H43">
        <v>-0.94</v>
      </c>
      <c r="I43">
        <v>17.97</v>
      </c>
      <c r="J43">
        <v>17.989999999999998</v>
      </c>
      <c r="K43">
        <v>93</v>
      </c>
      <c r="L43">
        <v>-15.9</v>
      </c>
      <c r="M43">
        <v>0.3</v>
      </c>
      <c r="N43">
        <v>1.82</v>
      </c>
      <c r="O43">
        <v>15.44</v>
      </c>
      <c r="P43" t="s">
        <v>509</v>
      </c>
      <c r="Q43" t="s">
        <v>510</v>
      </c>
      <c r="R43" s="19" t="s">
        <v>511</v>
      </c>
    </row>
    <row r="44" spans="1:19" ht="15" thickBot="1" x14ac:dyDescent="0.4">
      <c r="A44" s="70">
        <v>44502.663888888892</v>
      </c>
      <c r="B44" t="s">
        <v>469</v>
      </c>
      <c r="C44">
        <v>150</v>
      </c>
      <c r="D44">
        <v>1</v>
      </c>
      <c r="E44" t="s">
        <v>419</v>
      </c>
      <c r="F44">
        <v>3</v>
      </c>
      <c r="G44">
        <v>44.08</v>
      </c>
      <c r="H44">
        <v>-0.96</v>
      </c>
      <c r="I44">
        <v>17.64</v>
      </c>
      <c r="J44">
        <v>17.670000000000002</v>
      </c>
      <c r="K44">
        <v>93.1</v>
      </c>
      <c r="L44">
        <v>-17.37</v>
      </c>
      <c r="M44">
        <v>0.28000000000000003</v>
      </c>
      <c r="N44">
        <v>1.49</v>
      </c>
      <c r="O44">
        <v>17.02</v>
      </c>
      <c r="P44" t="s">
        <v>512</v>
      </c>
      <c r="Q44" t="s">
        <v>513</v>
      </c>
      <c r="R44" s="19" t="s">
        <v>514</v>
      </c>
    </row>
    <row r="45" spans="1:19" ht="15" thickBot="1" x14ac:dyDescent="0.4">
      <c r="A45" s="70">
        <v>44502.609027777777</v>
      </c>
      <c r="B45" t="s">
        <v>429</v>
      </c>
      <c r="C45">
        <v>150</v>
      </c>
      <c r="D45">
        <v>2</v>
      </c>
      <c r="E45" t="s">
        <v>419</v>
      </c>
      <c r="F45">
        <v>1</v>
      </c>
      <c r="G45">
        <v>43.74</v>
      </c>
      <c r="H45">
        <v>-0.01</v>
      </c>
      <c r="I45">
        <v>19.73</v>
      </c>
      <c r="J45">
        <v>19.73</v>
      </c>
      <c r="K45">
        <v>90.02</v>
      </c>
      <c r="L45">
        <v>-17.71</v>
      </c>
      <c r="M45">
        <v>1.23</v>
      </c>
      <c r="N45">
        <v>3.58</v>
      </c>
      <c r="O45">
        <v>17.55</v>
      </c>
      <c r="P45" t="s">
        <v>515</v>
      </c>
      <c r="Q45" t="s">
        <v>516</v>
      </c>
      <c r="R45" s="19" t="s">
        <v>517</v>
      </c>
    </row>
    <row r="46" spans="1:19" ht="15" thickBot="1" x14ac:dyDescent="0.4">
      <c r="A46" s="70">
        <v>44502.609722222223</v>
      </c>
      <c r="B46" t="s">
        <v>429</v>
      </c>
      <c r="C46">
        <v>150</v>
      </c>
      <c r="D46">
        <v>2</v>
      </c>
      <c r="E46" t="s">
        <v>419</v>
      </c>
      <c r="F46">
        <v>2</v>
      </c>
      <c r="G46">
        <v>41.09</v>
      </c>
      <c r="H46">
        <v>0.03</v>
      </c>
      <c r="I46">
        <v>18.93</v>
      </c>
      <c r="J46">
        <v>18.93</v>
      </c>
      <c r="K46">
        <v>89.9</v>
      </c>
      <c r="L46">
        <v>-20.36</v>
      </c>
      <c r="M46">
        <v>1.27</v>
      </c>
      <c r="N46">
        <v>2.78</v>
      </c>
      <c r="O46">
        <v>20.37</v>
      </c>
      <c r="P46" t="s">
        <v>518</v>
      </c>
      <c r="Q46" t="s">
        <v>519</v>
      </c>
      <c r="R46" s="19" t="s">
        <v>520</v>
      </c>
    </row>
    <row r="47" spans="1:19" ht="15" thickBot="1" x14ac:dyDescent="0.4">
      <c r="A47" s="70">
        <v>44502.61041666667</v>
      </c>
      <c r="B47" t="s">
        <v>429</v>
      </c>
      <c r="C47">
        <v>150</v>
      </c>
      <c r="D47">
        <v>2</v>
      </c>
      <c r="E47" t="s">
        <v>419</v>
      </c>
      <c r="F47">
        <v>3</v>
      </c>
      <c r="G47">
        <v>44.65</v>
      </c>
      <c r="H47">
        <v>0.02</v>
      </c>
      <c r="I47">
        <v>20.239999999999998</v>
      </c>
      <c r="J47">
        <v>20.239999999999998</v>
      </c>
      <c r="K47">
        <v>89.94</v>
      </c>
      <c r="L47">
        <v>-16.8</v>
      </c>
      <c r="M47">
        <v>1.26</v>
      </c>
      <c r="N47">
        <v>4.09</v>
      </c>
      <c r="O47">
        <v>16.600000000000001</v>
      </c>
      <c r="P47" t="s">
        <v>521</v>
      </c>
      <c r="Q47" t="s">
        <v>522</v>
      </c>
      <c r="R47" s="19" t="s">
        <v>523</v>
      </c>
    </row>
    <row r="48" spans="1:19" ht="15" thickBot="1" x14ac:dyDescent="0.4">
      <c r="A48" s="70">
        <v>44502.564583333333</v>
      </c>
      <c r="B48" t="s">
        <v>418</v>
      </c>
      <c r="C48">
        <v>150</v>
      </c>
      <c r="D48">
        <v>4</v>
      </c>
      <c r="E48" t="s">
        <v>419</v>
      </c>
      <c r="F48">
        <v>1</v>
      </c>
      <c r="G48">
        <v>52.23</v>
      </c>
      <c r="H48">
        <v>1.06</v>
      </c>
      <c r="I48">
        <v>20.07</v>
      </c>
      <c r="J48" s="12">
        <f>SQRT(H48^2+I48^2)</f>
        <v>20.097972534561791</v>
      </c>
      <c r="K48" s="12">
        <f>DEGREES(ATAN(I48/H48))</f>
        <v>86.976723977494757</v>
      </c>
      <c r="L48">
        <f t="shared" ref="L48:N50" si="1">G48-G$2</f>
        <v>-9.220000000000006</v>
      </c>
      <c r="M48">
        <f t="shared" si="1"/>
        <v>2.2999999999999998</v>
      </c>
      <c r="N48">
        <f t="shared" si="1"/>
        <v>3.9200000000000017</v>
      </c>
      <c r="O48" s="12">
        <v>9.4023000000000003</v>
      </c>
      <c r="R48" s="19" t="s">
        <v>524</v>
      </c>
    </row>
    <row r="49" spans="1:19" ht="15" thickBot="1" x14ac:dyDescent="0.4">
      <c r="A49" s="70">
        <v>44502.56527777778</v>
      </c>
      <c r="B49" t="s">
        <v>418</v>
      </c>
      <c r="C49">
        <v>150</v>
      </c>
      <c r="D49">
        <v>4</v>
      </c>
      <c r="E49" t="s">
        <v>419</v>
      </c>
      <c r="F49">
        <v>2</v>
      </c>
      <c r="G49">
        <v>57.76</v>
      </c>
      <c r="H49">
        <v>1.21</v>
      </c>
      <c r="I49">
        <v>22.21</v>
      </c>
      <c r="J49" s="12">
        <f>SQRT(H49^2+I49^2)</f>
        <v>22.242935957287653</v>
      </c>
      <c r="K49" s="12">
        <f>DEGREES(ATAN(I49/H49))</f>
        <v>86.881610753342059</v>
      </c>
      <c r="L49">
        <f t="shared" si="1"/>
        <v>-3.6900000000000048</v>
      </c>
      <c r="M49">
        <f t="shared" si="1"/>
        <v>2.4500000000000002</v>
      </c>
      <c r="N49">
        <f t="shared" si="1"/>
        <v>6.0600000000000023</v>
      </c>
      <c r="O49" s="12">
        <v>6.2877000000000001</v>
      </c>
      <c r="R49" s="19" t="s">
        <v>525</v>
      </c>
    </row>
    <row r="50" spans="1:19" ht="15" thickBot="1" x14ac:dyDescent="0.4">
      <c r="A50" s="70">
        <v>44502.566666666666</v>
      </c>
      <c r="B50" t="s">
        <v>418</v>
      </c>
      <c r="C50">
        <v>150</v>
      </c>
      <c r="D50">
        <v>4</v>
      </c>
      <c r="E50" t="s">
        <v>419</v>
      </c>
      <c r="F50">
        <v>3</v>
      </c>
      <c r="G50">
        <v>52.91</v>
      </c>
      <c r="H50">
        <v>1.34</v>
      </c>
      <c r="I50">
        <v>21.45</v>
      </c>
      <c r="J50" s="12">
        <f>SQRT(H50^2+I50^2)</f>
        <v>21.491814720958303</v>
      </c>
      <c r="K50" s="12">
        <f>DEGREES(ATAN(I50/H50))</f>
        <v>86.425328589520475</v>
      </c>
      <c r="L50">
        <f t="shared" si="1"/>
        <v>-8.5400000000000063</v>
      </c>
      <c r="M50">
        <f t="shared" si="1"/>
        <v>2.58</v>
      </c>
      <c r="N50">
        <f t="shared" si="1"/>
        <v>5.3000000000000007</v>
      </c>
      <c r="O50" s="12">
        <v>8.2698999999999998</v>
      </c>
      <c r="R50" s="19" t="s">
        <v>526</v>
      </c>
    </row>
    <row r="51" spans="1:19" ht="15" thickBot="1" x14ac:dyDescent="0.4">
      <c r="A51" s="70">
        <v>44502.605555555558</v>
      </c>
      <c r="B51" t="s">
        <v>527</v>
      </c>
      <c r="C51">
        <v>150</v>
      </c>
      <c r="D51">
        <v>8</v>
      </c>
      <c r="E51" t="s">
        <v>419</v>
      </c>
      <c r="F51">
        <v>1</v>
      </c>
      <c r="G51">
        <v>38.64</v>
      </c>
      <c r="H51">
        <v>2.39</v>
      </c>
      <c r="I51">
        <v>19.440000000000001</v>
      </c>
      <c r="J51">
        <v>19.59</v>
      </c>
      <c r="K51">
        <v>82.99</v>
      </c>
      <c r="L51">
        <v>-22.81</v>
      </c>
      <c r="M51">
        <v>3.63</v>
      </c>
      <c r="N51">
        <v>3.29</v>
      </c>
      <c r="O51">
        <v>23.26</v>
      </c>
      <c r="P51" t="s">
        <v>528</v>
      </c>
      <c r="Q51" t="s">
        <v>529</v>
      </c>
      <c r="R51" s="19" t="s">
        <v>530</v>
      </c>
    </row>
    <row r="52" spans="1:19" ht="15" thickBot="1" x14ac:dyDescent="0.4">
      <c r="A52" s="70">
        <v>44502.606249999997</v>
      </c>
      <c r="B52" t="s">
        <v>527</v>
      </c>
      <c r="C52">
        <v>150</v>
      </c>
      <c r="D52">
        <v>8</v>
      </c>
      <c r="E52" t="s">
        <v>419</v>
      </c>
      <c r="F52">
        <v>2</v>
      </c>
      <c r="G52">
        <v>38.72</v>
      </c>
      <c r="H52">
        <v>2.38</v>
      </c>
      <c r="I52">
        <v>19.25</v>
      </c>
      <c r="J52">
        <v>19.39</v>
      </c>
      <c r="K52">
        <v>82.94</v>
      </c>
      <c r="L52">
        <v>-22.73</v>
      </c>
      <c r="M52">
        <v>3.62</v>
      </c>
      <c r="N52">
        <v>3.1</v>
      </c>
      <c r="O52">
        <v>23.17</v>
      </c>
      <c r="P52" t="s">
        <v>531</v>
      </c>
      <c r="Q52" t="s">
        <v>529</v>
      </c>
      <c r="R52" s="19" t="s">
        <v>532</v>
      </c>
    </row>
    <row r="53" spans="1:19" ht="15" thickBot="1" x14ac:dyDescent="0.4">
      <c r="A53" s="70">
        <v>44502.607638888891</v>
      </c>
      <c r="B53" t="s">
        <v>527</v>
      </c>
      <c r="C53">
        <v>150</v>
      </c>
      <c r="D53">
        <v>8</v>
      </c>
      <c r="E53" t="s">
        <v>419</v>
      </c>
      <c r="F53">
        <v>3</v>
      </c>
      <c r="G53">
        <v>47</v>
      </c>
      <c r="H53">
        <v>2.42</v>
      </c>
      <c r="I53">
        <v>20.79</v>
      </c>
      <c r="J53">
        <v>20.93</v>
      </c>
      <c r="K53">
        <v>83.36</v>
      </c>
      <c r="L53">
        <v>-14.45</v>
      </c>
      <c r="M53">
        <v>3.66</v>
      </c>
      <c r="N53">
        <v>4.6399999999999997</v>
      </c>
      <c r="O53">
        <v>14.66</v>
      </c>
      <c r="P53" t="s">
        <v>533</v>
      </c>
      <c r="Q53" t="s">
        <v>529</v>
      </c>
      <c r="R53" s="19" t="s">
        <v>534</v>
      </c>
    </row>
    <row r="54" spans="1:19" ht="15" thickBot="1" x14ac:dyDescent="0.4">
      <c r="A54" s="70">
        <v>44502.636111111111</v>
      </c>
      <c r="B54" t="s">
        <v>418</v>
      </c>
      <c r="C54">
        <v>170</v>
      </c>
      <c r="D54">
        <v>1</v>
      </c>
      <c r="E54" t="s">
        <v>419</v>
      </c>
      <c r="F54">
        <v>1</v>
      </c>
      <c r="G54">
        <v>42.49</v>
      </c>
      <c r="H54">
        <v>1.33</v>
      </c>
      <c r="I54">
        <v>18.23</v>
      </c>
      <c r="J54">
        <v>18.28</v>
      </c>
      <c r="K54">
        <v>85.83</v>
      </c>
      <c r="L54">
        <v>-18.96</v>
      </c>
      <c r="M54">
        <v>2.57</v>
      </c>
      <c r="N54">
        <v>2.08</v>
      </c>
      <c r="O54">
        <v>19.02</v>
      </c>
      <c r="P54" t="s">
        <v>535</v>
      </c>
      <c r="Q54" t="s">
        <v>536</v>
      </c>
      <c r="R54" s="19" t="s">
        <v>537</v>
      </c>
      <c r="S54" t="s">
        <v>129</v>
      </c>
    </row>
    <row r="55" spans="1:19" ht="15" thickBot="1" x14ac:dyDescent="0.4">
      <c r="A55" s="70">
        <v>44502.636805555558</v>
      </c>
      <c r="B55" t="s">
        <v>418</v>
      </c>
      <c r="C55">
        <v>170</v>
      </c>
      <c r="D55">
        <v>1</v>
      </c>
      <c r="E55" t="s">
        <v>419</v>
      </c>
      <c r="F55">
        <v>2</v>
      </c>
      <c r="G55">
        <v>45.68</v>
      </c>
      <c r="H55">
        <v>1.44</v>
      </c>
      <c r="I55">
        <v>19.149999999999999</v>
      </c>
      <c r="J55">
        <v>19.21</v>
      </c>
      <c r="K55">
        <v>85.71</v>
      </c>
      <c r="L55">
        <v>-15.77</v>
      </c>
      <c r="M55">
        <v>2.68</v>
      </c>
      <c r="N55">
        <v>3</v>
      </c>
      <c r="O55">
        <v>15.66</v>
      </c>
      <c r="P55" t="s">
        <v>538</v>
      </c>
      <c r="Q55" t="s">
        <v>539</v>
      </c>
      <c r="R55" s="19" t="s">
        <v>540</v>
      </c>
    </row>
    <row r="56" spans="1:19" ht="15" thickBot="1" x14ac:dyDescent="0.4">
      <c r="A56" s="70">
        <v>44502.637499999997</v>
      </c>
      <c r="B56" t="s">
        <v>418</v>
      </c>
      <c r="C56">
        <v>170</v>
      </c>
      <c r="D56">
        <v>1</v>
      </c>
      <c r="E56" t="s">
        <v>419</v>
      </c>
      <c r="F56">
        <v>3</v>
      </c>
      <c r="G56">
        <v>45.14</v>
      </c>
      <c r="H56">
        <v>1.36</v>
      </c>
      <c r="I56">
        <v>19.059999999999999</v>
      </c>
      <c r="J56">
        <v>19.11</v>
      </c>
      <c r="K56">
        <v>85.91</v>
      </c>
      <c r="L56">
        <v>-16.309999999999999</v>
      </c>
      <c r="M56">
        <v>2.6</v>
      </c>
      <c r="N56">
        <v>2.91</v>
      </c>
      <c r="O56">
        <v>16.21</v>
      </c>
      <c r="P56" t="s">
        <v>541</v>
      </c>
      <c r="Q56" t="s">
        <v>431</v>
      </c>
      <c r="R56" s="19" t="s">
        <v>542</v>
      </c>
    </row>
    <row r="57" spans="1:19" ht="15" thickBot="1" x14ac:dyDescent="0.4">
      <c r="A57" s="70">
        <v>44502.656944444447</v>
      </c>
      <c r="B57" t="s">
        <v>527</v>
      </c>
      <c r="C57">
        <v>170</v>
      </c>
      <c r="D57">
        <v>2</v>
      </c>
      <c r="E57" t="s">
        <v>419</v>
      </c>
      <c r="F57">
        <v>1</v>
      </c>
      <c r="G57">
        <v>29.51</v>
      </c>
      <c r="H57">
        <v>2.34</v>
      </c>
      <c r="I57">
        <v>17.170000000000002</v>
      </c>
      <c r="J57">
        <v>17.32</v>
      </c>
      <c r="K57">
        <v>82.24</v>
      </c>
      <c r="L57">
        <v>-31.94</v>
      </c>
      <c r="M57">
        <v>3.58</v>
      </c>
      <c r="N57">
        <v>1.02</v>
      </c>
      <c r="O57">
        <v>30.78</v>
      </c>
      <c r="P57" t="s">
        <v>543</v>
      </c>
      <c r="Q57" t="s">
        <v>529</v>
      </c>
      <c r="R57" s="19" t="s">
        <v>544</v>
      </c>
    </row>
    <row r="58" spans="1:19" ht="15" thickBot="1" x14ac:dyDescent="0.4">
      <c r="A58" s="70">
        <v>44502.657638888886</v>
      </c>
      <c r="B58" t="s">
        <v>527</v>
      </c>
      <c r="C58">
        <v>170</v>
      </c>
      <c r="D58">
        <v>2</v>
      </c>
      <c r="E58" t="s">
        <v>419</v>
      </c>
      <c r="F58">
        <v>2</v>
      </c>
      <c r="G58">
        <v>31.15</v>
      </c>
      <c r="H58">
        <v>2.58</v>
      </c>
      <c r="I58">
        <v>17.88</v>
      </c>
      <c r="J58">
        <v>18.07</v>
      </c>
      <c r="K58">
        <v>81.78</v>
      </c>
      <c r="L58">
        <v>-30.3</v>
      </c>
      <c r="M58">
        <v>3.82</v>
      </c>
      <c r="N58">
        <v>1.73</v>
      </c>
      <c r="O58">
        <v>29.62</v>
      </c>
      <c r="P58" t="s">
        <v>545</v>
      </c>
      <c r="Q58" t="s">
        <v>451</v>
      </c>
      <c r="R58" s="19" t="s">
        <v>546</v>
      </c>
    </row>
    <row r="59" spans="1:19" ht="15" thickBot="1" x14ac:dyDescent="0.4">
      <c r="A59" s="70">
        <v>44502.658333333333</v>
      </c>
      <c r="B59" t="s">
        <v>527</v>
      </c>
      <c r="C59">
        <v>170</v>
      </c>
      <c r="D59">
        <v>2</v>
      </c>
      <c r="E59" t="s">
        <v>419</v>
      </c>
      <c r="F59">
        <v>3</v>
      </c>
      <c r="G59">
        <v>28.44</v>
      </c>
      <c r="H59">
        <v>2.73</v>
      </c>
      <c r="I59">
        <v>18.12</v>
      </c>
      <c r="J59">
        <v>18.329999999999998</v>
      </c>
      <c r="K59">
        <v>81.430000000000007</v>
      </c>
      <c r="L59">
        <v>-33.01</v>
      </c>
      <c r="M59">
        <v>3.97</v>
      </c>
      <c r="N59">
        <v>1.97</v>
      </c>
      <c r="O59">
        <v>31.6</v>
      </c>
      <c r="P59" t="s">
        <v>547</v>
      </c>
      <c r="Q59" t="s">
        <v>548</v>
      </c>
      <c r="R59" s="19" t="s">
        <v>549</v>
      </c>
    </row>
    <row r="60" spans="1:19" ht="15" thickBot="1" x14ac:dyDescent="0.4">
      <c r="A60" s="70">
        <v>44502.659722222219</v>
      </c>
      <c r="B60" t="s">
        <v>439</v>
      </c>
      <c r="C60">
        <v>170</v>
      </c>
      <c r="D60">
        <v>4</v>
      </c>
      <c r="E60" t="s">
        <v>419</v>
      </c>
      <c r="F60">
        <v>1</v>
      </c>
      <c r="G60">
        <v>24.15</v>
      </c>
      <c r="H60">
        <v>3.9</v>
      </c>
      <c r="I60">
        <v>15.89</v>
      </c>
      <c r="J60">
        <v>16.36</v>
      </c>
      <c r="K60">
        <v>76.23</v>
      </c>
      <c r="L60">
        <v>-37.299999999999997</v>
      </c>
      <c r="M60">
        <v>5.14</v>
      </c>
      <c r="N60">
        <v>-0.26</v>
      </c>
      <c r="O60">
        <v>34.729999999999997</v>
      </c>
      <c r="P60" t="s">
        <v>550</v>
      </c>
      <c r="Q60" t="s">
        <v>551</v>
      </c>
      <c r="R60" s="19" t="s">
        <v>552</v>
      </c>
    </row>
    <row r="61" spans="1:19" ht="15" thickBot="1" x14ac:dyDescent="0.4">
      <c r="A61" s="70">
        <v>44502.660416666666</v>
      </c>
      <c r="B61" t="s">
        <v>439</v>
      </c>
      <c r="C61">
        <v>170</v>
      </c>
      <c r="D61">
        <v>4</v>
      </c>
      <c r="E61" t="s">
        <v>419</v>
      </c>
      <c r="F61">
        <v>2</v>
      </c>
      <c r="G61">
        <v>25.2</v>
      </c>
      <c r="H61">
        <v>3.61</v>
      </c>
      <c r="I61">
        <v>15.66</v>
      </c>
      <c r="J61">
        <v>16.07</v>
      </c>
      <c r="K61">
        <v>77.03</v>
      </c>
      <c r="L61">
        <v>-36.25</v>
      </c>
      <c r="M61">
        <v>4.8499999999999996</v>
      </c>
      <c r="N61">
        <v>-0.49</v>
      </c>
      <c r="O61">
        <v>33.979999999999997</v>
      </c>
      <c r="P61" t="s">
        <v>553</v>
      </c>
      <c r="Q61" t="s">
        <v>554</v>
      </c>
      <c r="R61" s="19" t="s">
        <v>555</v>
      </c>
    </row>
    <row r="62" spans="1:19" ht="15" thickBot="1" x14ac:dyDescent="0.4">
      <c r="A62" s="70">
        <v>44502.661111111112</v>
      </c>
      <c r="B62" t="s">
        <v>439</v>
      </c>
      <c r="C62">
        <v>170</v>
      </c>
      <c r="D62">
        <v>4</v>
      </c>
      <c r="E62" t="s">
        <v>419</v>
      </c>
      <c r="F62">
        <v>3</v>
      </c>
      <c r="G62">
        <v>25.3</v>
      </c>
      <c r="H62">
        <v>3.77</v>
      </c>
      <c r="I62">
        <v>15.66</v>
      </c>
      <c r="J62">
        <v>16.11</v>
      </c>
      <c r="K62">
        <v>76.48</v>
      </c>
      <c r="L62">
        <v>-36.15</v>
      </c>
      <c r="M62">
        <v>5.01</v>
      </c>
      <c r="N62">
        <v>-0.49</v>
      </c>
      <c r="O62">
        <v>33.950000000000003</v>
      </c>
      <c r="P62" t="s">
        <v>556</v>
      </c>
      <c r="Q62" t="s">
        <v>557</v>
      </c>
      <c r="R62" s="19" t="s">
        <v>558</v>
      </c>
    </row>
    <row r="63" spans="1:19" ht="15" thickBot="1" x14ac:dyDescent="0.4">
      <c r="A63" s="70">
        <v>44502.652083333334</v>
      </c>
      <c r="B63" t="s">
        <v>429</v>
      </c>
      <c r="C63">
        <v>170</v>
      </c>
      <c r="D63">
        <v>8</v>
      </c>
      <c r="E63" t="s">
        <v>419</v>
      </c>
      <c r="F63">
        <v>1</v>
      </c>
      <c r="G63">
        <v>13.66</v>
      </c>
      <c r="H63">
        <v>3.67</v>
      </c>
      <c r="I63">
        <v>13.49</v>
      </c>
      <c r="J63">
        <v>13.98</v>
      </c>
      <c r="K63">
        <v>74.790000000000006</v>
      </c>
      <c r="L63">
        <v>-47.79</v>
      </c>
      <c r="M63">
        <v>4.91</v>
      </c>
      <c r="N63">
        <v>-2.66</v>
      </c>
      <c r="O63">
        <v>41.16</v>
      </c>
      <c r="P63" t="s">
        <v>559</v>
      </c>
      <c r="Q63" t="s">
        <v>560</v>
      </c>
      <c r="R63" s="19" t="s">
        <v>561</v>
      </c>
    </row>
    <row r="64" spans="1:19" ht="15" thickBot="1" x14ac:dyDescent="0.4">
      <c r="A64" s="70">
        <v>44502.652777777781</v>
      </c>
      <c r="B64" t="s">
        <v>429</v>
      </c>
      <c r="C64">
        <v>170</v>
      </c>
      <c r="D64">
        <v>8</v>
      </c>
      <c r="E64" t="s">
        <v>419</v>
      </c>
      <c r="F64">
        <v>2</v>
      </c>
      <c r="G64">
        <v>13.8</v>
      </c>
      <c r="H64">
        <v>3.67</v>
      </c>
      <c r="I64">
        <v>13.72</v>
      </c>
      <c r="J64">
        <v>14.2</v>
      </c>
      <c r="K64">
        <v>75.03</v>
      </c>
      <c r="L64">
        <v>-47.65</v>
      </c>
      <c r="M64">
        <v>4.91</v>
      </c>
      <c r="N64">
        <v>-2.4300000000000002</v>
      </c>
      <c r="O64">
        <v>41.07</v>
      </c>
      <c r="P64" t="s">
        <v>562</v>
      </c>
      <c r="Q64" t="s">
        <v>563</v>
      </c>
      <c r="R64" s="19" t="s">
        <v>564</v>
      </c>
    </row>
    <row r="65" spans="1:18" ht="15" thickBot="1" x14ac:dyDescent="0.4">
      <c r="A65" s="70">
        <v>44502.65347222222</v>
      </c>
      <c r="B65" t="s">
        <v>429</v>
      </c>
      <c r="C65">
        <v>170</v>
      </c>
      <c r="D65">
        <v>8</v>
      </c>
      <c r="E65" t="s">
        <v>419</v>
      </c>
      <c r="F65">
        <v>3</v>
      </c>
      <c r="G65">
        <v>11.74</v>
      </c>
      <c r="H65">
        <v>3.47</v>
      </c>
      <c r="I65">
        <v>13.21</v>
      </c>
      <c r="J65">
        <v>13.66</v>
      </c>
      <c r="K65">
        <v>75.27</v>
      </c>
      <c r="L65">
        <v>-49.71</v>
      </c>
      <c r="M65">
        <v>4.71</v>
      </c>
      <c r="N65">
        <v>-2.94</v>
      </c>
      <c r="O65">
        <v>42.22</v>
      </c>
      <c r="P65" t="s">
        <v>565</v>
      </c>
      <c r="Q65" t="s">
        <v>566</v>
      </c>
      <c r="R65" s="19" t="s">
        <v>567</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5EF1-1C64-4421-A220-EC06AA464B25}">
  <dimension ref="B1:J93"/>
  <sheetViews>
    <sheetView tabSelected="1" workbookViewId="0">
      <selection activeCell="B16" sqref="B16"/>
    </sheetView>
  </sheetViews>
  <sheetFormatPr defaultRowHeight="14.5" x14ac:dyDescent="0.35"/>
  <cols>
    <col min="1" max="1" width="4.54296875" customWidth="1"/>
  </cols>
  <sheetData>
    <row r="1" spans="2:10" x14ac:dyDescent="0.35">
      <c r="B1" t="s">
        <v>342</v>
      </c>
    </row>
    <row r="2" spans="2:10" x14ac:dyDescent="0.35">
      <c r="B2" t="s">
        <v>343</v>
      </c>
    </row>
    <row r="3" spans="2:10" x14ac:dyDescent="0.35">
      <c r="B3" t="s">
        <v>344</v>
      </c>
    </row>
    <row r="4" spans="2:10" x14ac:dyDescent="0.35">
      <c r="B4" t="s">
        <v>345</v>
      </c>
    </row>
    <row r="5" spans="2:10" x14ac:dyDescent="0.35">
      <c r="B5" t="s">
        <v>346</v>
      </c>
    </row>
    <row r="6" spans="2:10" x14ac:dyDescent="0.35">
      <c r="B6" t="s">
        <v>347</v>
      </c>
    </row>
    <row r="7" spans="2:10" ht="34.4" customHeight="1" x14ac:dyDescent="0.35">
      <c r="B7" t="s">
        <v>348</v>
      </c>
    </row>
    <row r="8" spans="2:10" ht="15.75" customHeight="1" x14ac:dyDescent="0.35"/>
    <row r="11" spans="2:10" x14ac:dyDescent="0.35">
      <c r="B11" s="9" t="s">
        <v>349</v>
      </c>
    </row>
    <row r="13" spans="2:10" x14ac:dyDescent="0.35">
      <c r="B13" t="s">
        <v>706</v>
      </c>
    </row>
    <row r="14" spans="2:10" ht="15" thickBot="1" x14ac:dyDescent="0.4"/>
    <row r="15" spans="2:10" x14ac:dyDescent="0.35">
      <c r="B15" s="53"/>
      <c r="C15" s="54" t="s">
        <v>350</v>
      </c>
      <c r="D15" s="54" t="s">
        <v>351</v>
      </c>
      <c r="E15" s="54" t="s">
        <v>352</v>
      </c>
      <c r="F15" s="54" t="s">
        <v>353</v>
      </c>
      <c r="G15" s="54" t="s">
        <v>354</v>
      </c>
      <c r="H15" s="54" t="s">
        <v>355</v>
      </c>
      <c r="I15" s="54" t="s">
        <v>356</v>
      </c>
      <c r="J15" s="54" t="s">
        <v>357</v>
      </c>
    </row>
    <row r="16" spans="2:10" x14ac:dyDescent="0.35">
      <c r="B16" s="55" t="s">
        <v>707</v>
      </c>
      <c r="C16" s="56">
        <v>322.47581404567097</v>
      </c>
      <c r="D16" s="56">
        <v>119.48216489334544</v>
      </c>
      <c r="E16" s="56">
        <v>47.520530985537803</v>
      </c>
      <c r="F16" s="56">
        <v>18.464577444698268</v>
      </c>
      <c r="G16" s="56">
        <v>8.9810004201949383</v>
      </c>
      <c r="H16" s="56">
        <v>3.7726361168658351</v>
      </c>
      <c r="I16" s="56">
        <v>0.68679996079331807</v>
      </c>
      <c r="J16" s="56">
        <v>2.6704234955690697E-2</v>
      </c>
    </row>
    <row r="17" spans="2:10" x14ac:dyDescent="0.35">
      <c r="B17" s="57" t="s">
        <v>358</v>
      </c>
      <c r="C17" s="32">
        <v>61.846852375620969</v>
      </c>
      <c r="D17" s="32">
        <v>22.91519392096729</v>
      </c>
      <c r="E17" s="32">
        <v>9.113847106243572</v>
      </c>
      <c r="F17" s="32">
        <v>3.5412764172098217</v>
      </c>
      <c r="G17" s="32">
        <v>1.7224442360645393</v>
      </c>
      <c r="H17" s="32">
        <v>0.72354470885587796</v>
      </c>
      <c r="I17" s="32">
        <v>0.1317196947388769</v>
      </c>
      <c r="J17" s="32">
        <v>5.1215402990643939E-3</v>
      </c>
    </row>
    <row r="18" spans="2:10" ht="15" thickBot="1" x14ac:dyDescent="0.4">
      <c r="B18" s="58" t="s">
        <v>359</v>
      </c>
      <c r="C18" s="34">
        <v>61.846852375620969</v>
      </c>
      <c r="D18" s="34">
        <v>84.762046296588267</v>
      </c>
      <c r="E18" s="34">
        <v>93.875893402831835</v>
      </c>
      <c r="F18" s="34">
        <v>97.41716982004165</v>
      </c>
      <c r="G18" s="34">
        <v>99.139614056106183</v>
      </c>
      <c r="H18" s="34">
        <v>99.863158764962066</v>
      </c>
      <c r="I18" s="34">
        <v>99.994878459700942</v>
      </c>
      <c r="J18" s="34">
        <v>100</v>
      </c>
    </row>
    <row r="38" spans="2:10" x14ac:dyDescent="0.35">
      <c r="G38" t="s">
        <v>360</v>
      </c>
    </row>
    <row r="41" spans="2:10" x14ac:dyDescent="0.35">
      <c r="B41" t="s">
        <v>705</v>
      </c>
    </row>
    <row r="42" spans="2:10" ht="15" thickBot="1" x14ac:dyDescent="0.4"/>
    <row r="43" spans="2:10" x14ac:dyDescent="0.35">
      <c r="B43" s="53"/>
      <c r="C43" s="54" t="s">
        <v>350</v>
      </c>
      <c r="D43" s="54" t="s">
        <v>351</v>
      </c>
      <c r="E43" s="54" t="s">
        <v>352</v>
      </c>
      <c r="F43" s="54" t="s">
        <v>353</v>
      </c>
      <c r="G43" s="54" t="s">
        <v>354</v>
      </c>
      <c r="H43" s="54" t="s">
        <v>355</v>
      </c>
      <c r="I43" s="54" t="s">
        <v>356</v>
      </c>
      <c r="J43" s="54" t="s">
        <v>357</v>
      </c>
    </row>
    <row r="44" spans="2:10" x14ac:dyDescent="0.35">
      <c r="B44" s="55" t="s">
        <v>361</v>
      </c>
      <c r="C44" s="56">
        <v>0.15293210767047061</v>
      </c>
      <c r="D44" s="59">
        <v>0.57427998421612858</v>
      </c>
      <c r="E44" s="59">
        <v>0.78595659795868422</v>
      </c>
      <c r="F44" s="56">
        <v>6.488548958973387E-3</v>
      </c>
      <c r="G44" s="56">
        <v>2.7019885944620067E-2</v>
      </c>
      <c r="H44" s="56">
        <v>0.16751743606243119</v>
      </c>
      <c r="I44" s="56">
        <v>-1.5409123773644154E-2</v>
      </c>
      <c r="J44" s="56">
        <v>-3.8455575599490748E-3</v>
      </c>
    </row>
    <row r="45" spans="2:10" x14ac:dyDescent="0.35">
      <c r="B45" s="57" t="s">
        <v>362</v>
      </c>
      <c r="C45" s="60">
        <v>-0.33333060066068843</v>
      </c>
      <c r="D45" s="32">
        <v>-0.15556121376984133</v>
      </c>
      <c r="E45" s="32">
        <v>0.19052468923033355</v>
      </c>
      <c r="F45" s="60">
        <v>0.71500656264039619</v>
      </c>
      <c r="G45" s="60">
        <v>0.53405953269766127</v>
      </c>
      <c r="H45" s="32">
        <v>-0.1726867823220225</v>
      </c>
      <c r="I45" s="32">
        <v>-1.704287049266941E-2</v>
      </c>
      <c r="J45" s="32">
        <v>-4.2738845560930043E-2</v>
      </c>
    </row>
    <row r="46" spans="2:10" x14ac:dyDescent="0.35">
      <c r="B46" s="57" t="s">
        <v>363</v>
      </c>
      <c r="C46" s="32">
        <v>0.24830482306514656</v>
      </c>
      <c r="D46" s="60">
        <v>-0.39391380548730703</v>
      </c>
      <c r="E46" s="32">
        <v>0.11860974824904492</v>
      </c>
      <c r="F46" s="32">
        <v>-0.33619397958129388</v>
      </c>
      <c r="G46" s="60">
        <v>0.61271715861568588</v>
      </c>
      <c r="H46" s="32">
        <v>0.49747718224071386</v>
      </c>
      <c r="I46" s="32">
        <v>0.18054184161723252</v>
      </c>
      <c r="J46" s="32">
        <v>-2.4098641370490156E-2</v>
      </c>
    </row>
    <row r="47" spans="2:10" x14ac:dyDescent="0.35">
      <c r="B47" s="57" t="s">
        <v>364</v>
      </c>
      <c r="C47" s="32">
        <v>6.7902737198479668E-2</v>
      </c>
      <c r="D47" s="32">
        <v>8.222525394344958E-2</v>
      </c>
      <c r="E47" s="32">
        <v>-5.1710738517392198E-2</v>
      </c>
      <c r="F47" s="32">
        <v>0.19091155235423943</v>
      </c>
      <c r="G47" s="32">
        <v>-0.14701315147211227</v>
      </c>
      <c r="H47" s="32">
        <v>1.2157581796713259E-3</v>
      </c>
      <c r="I47" s="60">
        <v>0.95906538861526325</v>
      </c>
      <c r="J47" s="32">
        <v>-8.9923524069676894E-2</v>
      </c>
    </row>
    <row r="48" spans="2:10" x14ac:dyDescent="0.35">
      <c r="B48" s="57" t="s">
        <v>365</v>
      </c>
      <c r="C48" s="32">
        <v>0.17349109989484668</v>
      </c>
      <c r="D48" s="32">
        <v>-9.7484387083887999E-2</v>
      </c>
      <c r="E48" s="32">
        <v>-0.11111657824931916</v>
      </c>
      <c r="F48" s="60">
        <v>0.52440772986140149</v>
      </c>
      <c r="G48" s="32">
        <v>-0.35703302400131576</v>
      </c>
      <c r="H48" s="60">
        <v>0.71828875426843275</v>
      </c>
      <c r="I48" s="32">
        <v>-0.17142524295843686</v>
      </c>
      <c r="J48" s="32">
        <v>-1.5790591266615448E-2</v>
      </c>
    </row>
    <row r="49" spans="2:10" x14ac:dyDescent="0.35">
      <c r="B49" s="57" t="s">
        <v>366</v>
      </c>
      <c r="C49" s="32">
        <v>-6.9041124528798721E-3</v>
      </c>
      <c r="D49" s="32">
        <v>3.3710577165743647E-3</v>
      </c>
      <c r="E49" s="32">
        <v>-7.3938055283445366E-4</v>
      </c>
      <c r="F49" s="32">
        <v>4.6363178661321836E-2</v>
      </c>
      <c r="G49" s="32">
        <v>2.4798248785563387E-2</v>
      </c>
      <c r="H49" s="32">
        <v>2.333749897021857E-2</v>
      </c>
      <c r="I49" s="32">
        <v>8.7942239564936936E-2</v>
      </c>
      <c r="J49" s="60">
        <v>0.99443322987579896</v>
      </c>
    </row>
    <row r="50" spans="2:10" x14ac:dyDescent="0.35">
      <c r="B50" s="57" t="s">
        <v>367</v>
      </c>
      <c r="C50" s="32">
        <v>9.3554245641091577E-2</v>
      </c>
      <c r="D50" s="60">
        <v>0.55322515567494868</v>
      </c>
      <c r="E50" s="60">
        <v>-0.45962385381843235</v>
      </c>
      <c r="F50" s="32">
        <v>4.8722660235788931E-2</v>
      </c>
      <c r="G50" s="32">
        <v>0.35244089816309576</v>
      </c>
      <c r="H50" s="32">
        <v>0.11219018478676548</v>
      </c>
      <c r="I50" s="32">
        <v>-3.5786459924656379E-2</v>
      </c>
      <c r="J50" s="32">
        <v>-1.2096169799760033E-2</v>
      </c>
    </row>
    <row r="51" spans="2:10" x14ac:dyDescent="0.35">
      <c r="B51" s="57" t="s">
        <v>368</v>
      </c>
      <c r="C51" s="60">
        <v>0.56802406065363054</v>
      </c>
      <c r="D51" s="60">
        <v>-0.36456839315690892</v>
      </c>
      <c r="E51" s="32">
        <v>0.23074061344951555</v>
      </c>
      <c r="F51" s="32">
        <v>0.14671766257248633</v>
      </c>
      <c r="G51" s="32">
        <v>-0.14012512588667547</v>
      </c>
      <c r="H51" s="32">
        <v>-0.33829079505184834</v>
      </c>
      <c r="I51" s="32">
        <v>-4.5466322441576883E-2</v>
      </c>
      <c r="J51" s="32">
        <v>1.3964859200661194E-2</v>
      </c>
    </row>
    <row r="52" spans="2:10" ht="15" thickBot="1" x14ac:dyDescent="0.4">
      <c r="B52" s="58" t="s">
        <v>369</v>
      </c>
      <c r="C52" s="61">
        <v>0.66157830629472236</v>
      </c>
      <c r="D52" s="34">
        <v>0.18865676251803989</v>
      </c>
      <c r="E52" s="34">
        <v>-0.22888324036891705</v>
      </c>
      <c r="F52" s="34">
        <v>0.19544032280827525</v>
      </c>
      <c r="G52" s="34">
        <v>0.21231577227642059</v>
      </c>
      <c r="H52" s="34">
        <v>-0.22610061026508205</v>
      </c>
      <c r="I52" s="34">
        <v>-8.1252782366230888E-2</v>
      </c>
      <c r="J52" s="34">
        <v>1.8686894009052604E-3</v>
      </c>
    </row>
    <row r="72" spans="7:7" x14ac:dyDescent="0.35">
      <c r="G72" t="s">
        <v>360</v>
      </c>
    </row>
    <row r="93" spans="7:7" x14ac:dyDescent="0.35">
      <c r="G93" t="s">
        <v>360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DD444860">
              <controlPr defaultSize="0" autoFill="0" autoPict="0" macro="[8]!GoToResultsNew122620242162945">
                <anchor moveWithCells="1">
                  <from>
                    <xdr:col>1</xdr:col>
                    <xdr:colOff>12700</xdr:colOff>
                    <xdr:row>7</xdr:row>
                    <xdr:rowOff>0</xdr:rowOff>
                  </from>
                  <to>
                    <xdr:col>4</xdr:col>
                    <xdr:colOff>12700</xdr:colOff>
                    <xdr:row>8</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C5A3-BD4C-4266-91AD-74E1FF0BBB74}">
  <dimension ref="A1:J13"/>
  <sheetViews>
    <sheetView workbookViewId="0">
      <selection activeCell="H18" sqref="H18"/>
    </sheetView>
  </sheetViews>
  <sheetFormatPr defaultRowHeight="14.5" x14ac:dyDescent="0.35"/>
  <sheetData>
    <row r="1" spans="1:10" x14ac:dyDescent="0.35">
      <c r="A1" t="s">
        <v>702</v>
      </c>
    </row>
    <row r="2" spans="1:10" ht="15" thickBot="1" x14ac:dyDescent="0.4"/>
    <row r="3" spans="1:10" ht="15" thickBot="1" x14ac:dyDescent="0.4">
      <c r="A3" s="72" t="s">
        <v>703</v>
      </c>
      <c r="B3" s="72" t="s">
        <v>361</v>
      </c>
      <c r="C3" s="72" t="s">
        <v>362</v>
      </c>
      <c r="D3" s="72" t="s">
        <v>363</v>
      </c>
      <c r="E3" s="72" t="s">
        <v>364</v>
      </c>
      <c r="F3" s="72" t="s">
        <v>365</v>
      </c>
      <c r="G3" s="72" t="s">
        <v>366</v>
      </c>
      <c r="H3" s="72" t="s">
        <v>367</v>
      </c>
      <c r="I3" s="72" t="s">
        <v>368</v>
      </c>
      <c r="J3" s="72" t="s">
        <v>369</v>
      </c>
    </row>
    <row r="4" spans="1:10" x14ac:dyDescent="0.35">
      <c r="A4" s="73" t="s">
        <v>361</v>
      </c>
      <c r="B4" s="74">
        <v>1</v>
      </c>
      <c r="C4" s="75">
        <v>-0.314</v>
      </c>
      <c r="D4" s="75">
        <v>-0.16800000000000001</v>
      </c>
      <c r="E4" s="75">
        <v>0.40699999999999997</v>
      </c>
      <c r="F4" s="75">
        <v>-4.8000000000000001E-2</v>
      </c>
      <c r="G4" s="75">
        <v>-4.1000000000000002E-2</v>
      </c>
      <c r="H4" s="75">
        <v>0.41099999999999998</v>
      </c>
      <c r="I4" s="75">
        <v>0.11700000000000001</v>
      </c>
      <c r="J4" s="75">
        <v>0.34599999999999997</v>
      </c>
    </row>
    <row r="5" spans="1:10" x14ac:dyDescent="0.35">
      <c r="A5" s="76" t="s">
        <v>362</v>
      </c>
      <c r="B5" s="77">
        <v>-0.314</v>
      </c>
      <c r="C5" s="78">
        <v>1</v>
      </c>
      <c r="D5" s="77">
        <v>-0.41099999999999998</v>
      </c>
      <c r="E5" s="78">
        <v>-0.52200000000000002</v>
      </c>
      <c r="F5" s="77">
        <v>-0.40799999999999997</v>
      </c>
      <c r="G5" s="78">
        <v>0.61799999999999999</v>
      </c>
      <c r="H5" s="77">
        <v>-0.43099999999999999</v>
      </c>
      <c r="I5" s="78">
        <v>-0.629</v>
      </c>
      <c r="J5" s="78">
        <v>-0.82399999999999995</v>
      </c>
    </row>
    <row r="6" spans="1:10" x14ac:dyDescent="0.35">
      <c r="A6" s="76" t="s">
        <v>363</v>
      </c>
      <c r="B6" s="77">
        <v>-0.16800000000000001</v>
      </c>
      <c r="C6" s="77">
        <v>-0.41099999999999998</v>
      </c>
      <c r="D6" s="78">
        <v>1</v>
      </c>
      <c r="E6" s="77">
        <v>-4.4999999999999998E-2</v>
      </c>
      <c r="F6" s="78">
        <v>0.46700000000000003</v>
      </c>
      <c r="G6" s="77">
        <v>-0.38900000000000001</v>
      </c>
      <c r="H6" s="77">
        <v>-0.40200000000000002</v>
      </c>
      <c r="I6" s="78">
        <v>0.82199999999999995</v>
      </c>
      <c r="J6" s="78">
        <v>0.51400000000000001</v>
      </c>
    </row>
    <row r="7" spans="1:10" x14ac:dyDescent="0.35">
      <c r="A7" s="76" t="s">
        <v>364</v>
      </c>
      <c r="B7" s="77">
        <v>0.40699999999999997</v>
      </c>
      <c r="C7" s="78">
        <v>-0.52200000000000002</v>
      </c>
      <c r="D7" s="77">
        <v>-4.4999999999999998E-2</v>
      </c>
      <c r="E7" s="78">
        <v>1</v>
      </c>
      <c r="F7" s="78">
        <v>0.60699999999999998</v>
      </c>
      <c r="G7" s="77">
        <v>0.114</v>
      </c>
      <c r="H7" s="78">
        <v>0.58899999999999997</v>
      </c>
      <c r="I7" s="77">
        <v>0.40699999999999997</v>
      </c>
      <c r="J7" s="78">
        <v>0.71299999999999997</v>
      </c>
    </row>
    <row r="8" spans="1:10" x14ac:dyDescent="0.35">
      <c r="A8" s="76" t="s">
        <v>365</v>
      </c>
      <c r="B8" s="77">
        <v>-4.8000000000000001E-2</v>
      </c>
      <c r="C8" s="77">
        <v>-0.40799999999999997</v>
      </c>
      <c r="D8" s="78">
        <v>0.46700000000000003</v>
      </c>
      <c r="E8" s="78">
        <v>0.60699999999999998</v>
      </c>
      <c r="F8" s="78">
        <v>1</v>
      </c>
      <c r="G8" s="77">
        <v>0</v>
      </c>
      <c r="H8" s="77">
        <v>2.8000000000000001E-2</v>
      </c>
      <c r="I8" s="78">
        <v>0.72699999999999998</v>
      </c>
      <c r="J8" s="78">
        <v>0.67700000000000005</v>
      </c>
    </row>
    <row r="9" spans="1:10" x14ac:dyDescent="0.35">
      <c r="A9" s="76" t="s">
        <v>366</v>
      </c>
      <c r="B9" s="77">
        <v>-4.1000000000000002E-2</v>
      </c>
      <c r="C9" s="78">
        <v>0.61799999999999999</v>
      </c>
      <c r="D9" s="77">
        <v>-0.38900000000000001</v>
      </c>
      <c r="E9" s="77">
        <v>0.114</v>
      </c>
      <c r="F9" s="77">
        <v>0</v>
      </c>
      <c r="G9" s="78">
        <v>1</v>
      </c>
      <c r="H9" s="77">
        <v>7.1999999999999995E-2</v>
      </c>
      <c r="I9" s="77">
        <v>-0.39500000000000002</v>
      </c>
      <c r="J9" s="77">
        <v>-0.317</v>
      </c>
    </row>
    <row r="10" spans="1:10" x14ac:dyDescent="0.35">
      <c r="A10" s="76" t="s">
        <v>367</v>
      </c>
      <c r="B10" s="77">
        <v>0.41099999999999998</v>
      </c>
      <c r="C10" s="77">
        <v>-0.43099999999999999</v>
      </c>
      <c r="D10" s="77">
        <v>-0.40200000000000002</v>
      </c>
      <c r="E10" s="78">
        <v>0.58899999999999997</v>
      </c>
      <c r="F10" s="77">
        <v>2.8000000000000001E-2</v>
      </c>
      <c r="G10" s="77">
        <v>7.1999999999999995E-2</v>
      </c>
      <c r="H10" s="78">
        <v>1</v>
      </c>
      <c r="I10" s="77">
        <v>-0.158</v>
      </c>
      <c r="J10" s="78">
        <v>0.439</v>
      </c>
    </row>
    <row r="11" spans="1:10" x14ac:dyDescent="0.35">
      <c r="A11" s="76" t="s">
        <v>368</v>
      </c>
      <c r="B11" s="77">
        <v>0.11700000000000001</v>
      </c>
      <c r="C11" s="78">
        <v>-0.629</v>
      </c>
      <c r="D11" s="78">
        <v>0.82199999999999995</v>
      </c>
      <c r="E11" s="77">
        <v>0.40699999999999997</v>
      </c>
      <c r="F11" s="78">
        <v>0.72699999999999998</v>
      </c>
      <c r="G11" s="77">
        <v>-0.39500000000000002</v>
      </c>
      <c r="H11" s="77">
        <v>-0.158</v>
      </c>
      <c r="I11" s="78">
        <v>1</v>
      </c>
      <c r="J11" s="78">
        <v>0.81799999999999995</v>
      </c>
    </row>
    <row r="12" spans="1:10" ht="15" thickBot="1" x14ac:dyDescent="0.4">
      <c r="A12" s="79" t="s">
        <v>369</v>
      </c>
      <c r="B12" s="80">
        <v>0.34599999999999997</v>
      </c>
      <c r="C12" s="81">
        <v>-0.82399999999999995</v>
      </c>
      <c r="D12" s="81">
        <v>0.51400000000000001</v>
      </c>
      <c r="E12" s="81">
        <v>0.71299999999999997</v>
      </c>
      <c r="F12" s="81">
        <v>0.67700000000000005</v>
      </c>
      <c r="G12" s="80">
        <v>-0.317</v>
      </c>
      <c r="H12" s="81">
        <v>0.439</v>
      </c>
      <c r="I12" s="81">
        <v>0.81799999999999995</v>
      </c>
      <c r="J12" s="81">
        <v>1</v>
      </c>
    </row>
    <row r="13" spans="1:10" x14ac:dyDescent="0.35">
      <c r="A13" s="83" t="s">
        <v>704</v>
      </c>
      <c r="B13" s="83"/>
      <c r="C13" s="83"/>
      <c r="D13" s="83"/>
      <c r="E13" s="83"/>
      <c r="F13" s="83"/>
      <c r="G13" s="83"/>
      <c r="H13" s="82"/>
      <c r="I13" s="82"/>
      <c r="J13" s="82"/>
    </row>
  </sheetData>
  <mergeCells count="1">
    <mergeCell ref="A13:G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EC425-DD29-4E78-96AE-C1F523D10907}">
  <dimension ref="B29"/>
  <sheetViews>
    <sheetView workbookViewId="0">
      <selection activeCell="M27" sqref="M27"/>
    </sheetView>
  </sheetViews>
  <sheetFormatPr defaultRowHeight="14.5" x14ac:dyDescent="0.35"/>
  <sheetData>
    <row r="29" spans="2:2" x14ac:dyDescent="0.35">
      <c r="B29" s="9" t="s">
        <v>98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58F9-2233-4B0C-A074-8B49AFCBBDCB}">
  <dimension ref="A3:I25"/>
  <sheetViews>
    <sheetView zoomScaleNormal="100" workbookViewId="0">
      <selection activeCell="E27" sqref="E27"/>
    </sheetView>
  </sheetViews>
  <sheetFormatPr defaultRowHeight="14.5" x14ac:dyDescent="0.35"/>
  <cols>
    <col min="1" max="4" width="9.1796875" style="11"/>
    <col min="5" max="5" width="13" style="12" customWidth="1"/>
    <col min="6" max="6" width="9.1796875" style="12"/>
    <col min="7" max="7" width="28.453125" bestFit="1" customWidth="1"/>
  </cols>
  <sheetData>
    <row r="3" spans="1:9" x14ac:dyDescent="0.35">
      <c r="A3" s="10" t="s">
        <v>99</v>
      </c>
      <c r="B3"/>
    </row>
    <row r="4" spans="1:9" x14ac:dyDescent="0.35">
      <c r="A4" s="10" t="s">
        <v>100</v>
      </c>
      <c r="B4" s="10" t="s">
        <v>101</v>
      </c>
      <c r="C4" s="13" t="s">
        <v>102</v>
      </c>
      <c r="D4" s="10" t="s">
        <v>103</v>
      </c>
      <c r="E4" s="14" t="s">
        <v>104</v>
      </c>
      <c r="F4" s="14" t="s">
        <v>105</v>
      </c>
      <c r="G4" s="15" t="s">
        <v>106</v>
      </c>
      <c r="I4" t="s">
        <v>107</v>
      </c>
    </row>
    <row r="5" spans="1:9" ht="15" thickBot="1" x14ac:dyDescent="0.4">
      <c r="A5" s="11">
        <f>'[1]Rep 1'!H7</f>
        <v>10.956175298804782</v>
      </c>
      <c r="B5" s="11">
        <f>'[1]Rep 2'!$H7</f>
        <v>13</v>
      </c>
      <c r="C5" s="16">
        <f>'[1]Rep 3'!H7</f>
        <v>11.916583912611717</v>
      </c>
      <c r="D5" s="17">
        <f>AVERAGE(A5,B5,C5)</f>
        <v>11.957586403805498</v>
      </c>
      <c r="E5" s="12">
        <f>STDEVA(A5:C5)</f>
        <v>1.0225290976383032</v>
      </c>
      <c r="F5" s="18">
        <f>(E5/(AVERAGE(A5:C5)))*100</f>
        <v>8.5513000960869814</v>
      </c>
      <c r="G5" s="19" t="s">
        <v>108</v>
      </c>
      <c r="H5" s="11"/>
    </row>
    <row r="6" spans="1:9" ht="15" thickBot="1" x14ac:dyDescent="0.4">
      <c r="A6" s="11">
        <f>'[1]Rep 2'!$H$26</f>
        <v>10.967098703888336</v>
      </c>
      <c r="B6" s="11">
        <f>'[1]Rep 2'!$H$27</f>
        <v>10.912698412698413</v>
      </c>
      <c r="C6" s="16">
        <f>'[1]Rep 3'!H8</f>
        <v>11.916583912611717</v>
      </c>
      <c r="D6" s="17">
        <f t="shared" ref="D6:D25" si="0">AVERAGE(A6,B6,C6)</f>
        <v>11.265460343066158</v>
      </c>
      <c r="E6" s="12">
        <f t="shared" ref="E6:E25" si="1">STDEVA(A6:C6)</f>
        <v>0.56454519308351436</v>
      </c>
      <c r="F6" s="18">
        <f t="shared" ref="F6:F25" si="2">(E6/(AVERAGE(A6:C6)))*100</f>
        <v>5.0112927114513299</v>
      </c>
      <c r="G6" s="19" t="s">
        <v>109</v>
      </c>
      <c r="H6" s="11"/>
    </row>
    <row r="7" spans="1:9" ht="15" thickBot="1" x14ac:dyDescent="0.4">
      <c r="A7" s="20">
        <f>'[1]Rep 2'!$H$28</f>
        <v>9.9206349206349209</v>
      </c>
      <c r="B7" s="20">
        <f>'[1]Rep 2'!$H$29</f>
        <v>9.990009990009991</v>
      </c>
      <c r="C7" s="21">
        <f>'[1]Rep 3'!H9</f>
        <v>9.9601593625498008</v>
      </c>
      <c r="D7" s="22">
        <f t="shared" si="0"/>
        <v>9.9569347577315721</v>
      </c>
      <c r="E7" s="23">
        <f t="shared" si="1"/>
        <v>3.4799764652570009E-2</v>
      </c>
      <c r="F7" s="24">
        <f t="shared" si="2"/>
        <v>0.34950278875281321</v>
      </c>
      <c r="G7" s="19" t="s">
        <v>110</v>
      </c>
      <c r="H7" s="11"/>
    </row>
    <row r="8" spans="1:9" ht="15" thickBot="1" x14ac:dyDescent="0.4">
      <c r="A8" s="11">
        <f>'[1]Rep 1'!H8</f>
        <v>13.013013013013014</v>
      </c>
      <c r="B8" s="11">
        <f>'[1]Rep 2'!$H8</f>
        <v>12.987012987012989</v>
      </c>
      <c r="C8" s="16">
        <f>'[1]Rep 3'!H10</f>
        <v>11.916583912611717</v>
      </c>
      <c r="D8" s="17">
        <f t="shared" si="0"/>
        <v>12.638869970879242</v>
      </c>
      <c r="E8" s="12">
        <f t="shared" si="1"/>
        <v>0.62565314896812196</v>
      </c>
      <c r="F8" s="18">
        <f t="shared" si="2"/>
        <v>4.9502301266621664</v>
      </c>
      <c r="G8" s="19" t="s">
        <v>111</v>
      </c>
      <c r="H8" s="11"/>
      <c r="I8" t="s">
        <v>112</v>
      </c>
    </row>
    <row r="9" spans="1:9" ht="15" thickBot="1" x14ac:dyDescent="0.4">
      <c r="A9" s="11">
        <f>'[1]Rep 1'!H9</f>
        <v>10.01001001001001</v>
      </c>
      <c r="B9" s="11">
        <f>'[1]Rep 2'!$H9</f>
        <v>10.945273631840797</v>
      </c>
      <c r="C9" s="16">
        <f>'[1]Rep 3'!H11</f>
        <v>10.945273631840797</v>
      </c>
      <c r="D9" s="17">
        <f t="shared" si="0"/>
        <v>10.633519091230534</v>
      </c>
      <c r="E9" s="12">
        <f t="shared" si="1"/>
        <v>0.53997470382726909</v>
      </c>
      <c r="F9" s="18">
        <f t="shared" si="2"/>
        <v>5.0780433005719283</v>
      </c>
      <c r="G9" s="19" t="s">
        <v>113</v>
      </c>
      <c r="H9" s="11"/>
    </row>
    <row r="10" spans="1:9" ht="15" thickBot="1" x14ac:dyDescent="0.4">
      <c r="A10" s="11">
        <f>'[1]Rep 1'!H10</f>
        <v>10.945273631840797</v>
      </c>
      <c r="B10" s="11">
        <f>'[1]Rep 2'!$H10</f>
        <v>10.945273631840797</v>
      </c>
      <c r="C10" s="16">
        <f>'[1]Rep 3'!H12</f>
        <v>10.92353525322741</v>
      </c>
      <c r="D10" s="17">
        <f t="shared" si="0"/>
        <v>10.938027505636335</v>
      </c>
      <c r="E10" s="12">
        <f t="shared" si="1"/>
        <v>1.255065874418493E-2</v>
      </c>
      <c r="F10" s="18">
        <f t="shared" si="2"/>
        <v>0.11474334598004632</v>
      </c>
      <c r="G10" s="19" t="s">
        <v>114</v>
      </c>
      <c r="H10" s="11"/>
    </row>
    <row r="11" spans="1:9" ht="15" thickBot="1" x14ac:dyDescent="0.4">
      <c r="A11" s="11">
        <f>'[1]Rep 1'!H11</f>
        <v>11.044176706827312</v>
      </c>
      <c r="B11" s="11">
        <f>'[1]Rep 2'!$H11</f>
        <v>11.011011011011012</v>
      </c>
      <c r="C11" s="16">
        <f>'[1]Rep 3'!H13</f>
        <v>9.9009900990099009</v>
      </c>
      <c r="D11" s="17">
        <f t="shared" si="0"/>
        <v>10.652059272282742</v>
      </c>
      <c r="E11" s="12">
        <f t="shared" si="1"/>
        <v>0.65065633642139087</v>
      </c>
      <c r="F11" s="18">
        <f t="shared" si="2"/>
        <v>6.1082680802803582</v>
      </c>
      <c r="G11" s="19" t="s">
        <v>115</v>
      </c>
      <c r="H11" s="11"/>
    </row>
    <row r="12" spans="1:9" ht="15" thickBot="1" x14ac:dyDescent="0.4">
      <c r="A12" s="11">
        <f>'[1]Rep 1'!H12</f>
        <v>11.033099297893683</v>
      </c>
      <c r="B12" s="11">
        <f>'[1]Rep 2'!$H12</f>
        <v>10.967098703888336</v>
      </c>
      <c r="C12" s="16">
        <f>'[1]Rep 3'!H14</f>
        <v>10.020040080160321</v>
      </c>
      <c r="D12" s="17">
        <f t="shared" si="0"/>
        <v>10.673412693980779</v>
      </c>
      <c r="E12" s="12">
        <f t="shared" si="1"/>
        <v>0.5667987729081625</v>
      </c>
      <c r="F12" s="18">
        <f t="shared" si="2"/>
        <v>5.3103799989651481</v>
      </c>
      <c r="G12" s="19" t="s">
        <v>116</v>
      </c>
      <c r="H12" s="11"/>
    </row>
    <row r="13" spans="1:9" ht="15" thickBot="1" x14ac:dyDescent="0.4">
      <c r="A13" s="20">
        <f>'[1]Rep 1'!H13</f>
        <v>10.040160642570282</v>
      </c>
      <c r="B13" s="20">
        <f>'[1]Rep 2'!$H13</f>
        <v>10.967098703888336</v>
      </c>
      <c r="C13" s="21">
        <f>'[1]Rep 3'!H15</f>
        <v>11</v>
      </c>
      <c r="D13" s="22">
        <f t="shared" si="0"/>
        <v>10.66908644881954</v>
      </c>
      <c r="E13" s="23">
        <f t="shared" si="1"/>
        <v>0.54491409978653138</v>
      </c>
      <c r="F13" s="24">
        <f t="shared" si="2"/>
        <v>5.1074110459272015</v>
      </c>
      <c r="G13" s="19" t="s">
        <v>117</v>
      </c>
      <c r="H13" s="11"/>
    </row>
    <row r="14" spans="1:9" ht="15" thickBot="1" x14ac:dyDescent="0.4">
      <c r="A14" s="11">
        <f>'[1]Rep 1'!H14</f>
        <v>23.069207622868603</v>
      </c>
      <c r="B14" s="11">
        <f>'[1]Rep 2'!$H14</f>
        <v>21.978021978021982</v>
      </c>
      <c r="C14" s="16">
        <f>'[1]Rep 3'!H16</f>
        <v>24.801587301587301</v>
      </c>
      <c r="D14" s="17">
        <f t="shared" si="0"/>
        <v>23.28293896749263</v>
      </c>
      <c r="E14" s="12">
        <f t="shared" si="1"/>
        <v>1.4238648460672896</v>
      </c>
      <c r="F14" s="18">
        <f t="shared" si="2"/>
        <v>6.115485884558101</v>
      </c>
      <c r="G14" s="19" t="s">
        <v>118</v>
      </c>
      <c r="H14" s="11"/>
      <c r="I14" t="s">
        <v>119</v>
      </c>
    </row>
    <row r="15" spans="1:9" ht="15" thickBot="1" x14ac:dyDescent="0.4">
      <c r="A15" s="11">
        <f>'[1]Rep 1'!H15</f>
        <v>22.817460317460316</v>
      </c>
      <c r="B15" s="11">
        <f>'[1]Rep 2'!$H15</f>
        <v>23.80952380952381</v>
      </c>
      <c r="C15" s="16">
        <f>'[1]Rep 3'!H17</f>
        <v>25.050100200400802</v>
      </c>
      <c r="D15" s="17">
        <f t="shared" si="0"/>
        <v>23.892361442461645</v>
      </c>
      <c r="E15" s="12">
        <f t="shared" si="1"/>
        <v>1.1186227097628512</v>
      </c>
      <c r="F15" s="18">
        <f t="shared" si="2"/>
        <v>4.6819261145732893</v>
      </c>
      <c r="G15" s="19" t="s">
        <v>120</v>
      </c>
      <c r="H15" s="11"/>
    </row>
    <row r="16" spans="1:9" ht="15" thickBot="1" x14ac:dyDescent="0.4">
      <c r="A16" s="11">
        <f>'[1]Rep 1'!H16</f>
        <v>21.632251720747298</v>
      </c>
      <c r="B16" s="11">
        <f>'[1]Rep 2'!$H16</f>
        <v>19.940179461615156</v>
      </c>
      <c r="C16" s="16">
        <f>'[1]Rep 3'!H18</f>
        <v>20.874751491053679</v>
      </c>
      <c r="D16" s="17">
        <f t="shared" si="0"/>
        <v>20.815727557805378</v>
      </c>
      <c r="E16" s="12">
        <f t="shared" si="1"/>
        <v>0.84757890550273451</v>
      </c>
      <c r="F16" s="18">
        <f t="shared" si="2"/>
        <v>4.0718197485483216</v>
      </c>
      <c r="G16" s="19" t="s">
        <v>121</v>
      </c>
      <c r="H16" s="11"/>
    </row>
    <row r="17" spans="1:9" ht="15" thickBot="1" x14ac:dyDescent="0.4">
      <c r="A17" s="20">
        <f>'[1]Rep 1'!H17</f>
        <v>20.628683693516699</v>
      </c>
      <c r="B17" s="20">
        <f>'[1]Rep 2'!$H17</f>
        <v>18.036072144288578</v>
      </c>
      <c r="C17" s="21">
        <f>'[1]Rep 3'!H19</f>
        <v>19.057171514543629</v>
      </c>
      <c r="D17" s="22">
        <f t="shared" si="0"/>
        <v>19.240642450782968</v>
      </c>
      <c r="E17" s="23">
        <f t="shared" si="1"/>
        <v>1.3060072165310435</v>
      </c>
      <c r="F17" s="24">
        <f t="shared" si="2"/>
        <v>6.7877526432486537</v>
      </c>
      <c r="G17" s="19" t="s">
        <v>122</v>
      </c>
      <c r="H17" s="11"/>
    </row>
    <row r="18" spans="1:9" ht="15" thickBot="1" x14ac:dyDescent="0.4">
      <c r="A18" s="11">
        <f>'[1]Rep 1'!H18</f>
        <v>20.309477756286267</v>
      </c>
      <c r="B18" s="11">
        <f>'[1]Rep 2'!$H18</f>
        <v>18.962075848303392</v>
      </c>
      <c r="C18" s="16">
        <f>'[1]Rep 3'!H20</f>
        <v>17.946161515453639</v>
      </c>
      <c r="D18" s="17">
        <f t="shared" si="0"/>
        <v>19.072571706681099</v>
      </c>
      <c r="E18" s="12">
        <f t="shared" si="1"/>
        <v>1.1855264293067387</v>
      </c>
      <c r="F18" s="18">
        <f t="shared" si="2"/>
        <v>6.2158708722612914</v>
      </c>
      <c r="G18" s="19" t="s">
        <v>123</v>
      </c>
      <c r="H18" s="11"/>
      <c r="I18" t="s">
        <v>124</v>
      </c>
    </row>
    <row r="19" spans="1:9" ht="15" thickBot="1" x14ac:dyDescent="0.4">
      <c r="A19" s="11">
        <f>'[1]Rep 1'!H19</f>
        <v>18.943170488534395</v>
      </c>
      <c r="B19" s="11">
        <f>'[1]Rep 2'!$H19</f>
        <v>19.821605550049554</v>
      </c>
      <c r="C19" s="16">
        <f>'[1]Rep 3'!H21</f>
        <v>16.915422885572138</v>
      </c>
      <c r="D19" s="17">
        <f t="shared" si="0"/>
        <v>18.560066308052029</v>
      </c>
      <c r="E19" s="12">
        <f t="shared" si="1"/>
        <v>1.4904868431672127</v>
      </c>
      <c r="F19" s="18">
        <f t="shared" si="2"/>
        <v>8.0306116283678666</v>
      </c>
      <c r="G19" s="19" t="s">
        <v>125</v>
      </c>
      <c r="H19" s="11"/>
    </row>
    <row r="20" spans="1:9" ht="15" thickBot="1" x14ac:dyDescent="0.4">
      <c r="A20" s="11">
        <f>'[1]Rep 1'!H20</f>
        <v>13.999999999999998</v>
      </c>
      <c r="B20" s="11">
        <f>'[1]Rep 2'!$H20</f>
        <v>13</v>
      </c>
      <c r="C20" s="16">
        <f>'[1]Rep 3'!H22</f>
        <v>12.024048096192384</v>
      </c>
      <c r="D20" s="17">
        <f t="shared" si="0"/>
        <v>13.008016032064129</v>
      </c>
      <c r="E20" s="12">
        <f t="shared" si="1"/>
        <v>0.98800034115266033</v>
      </c>
      <c r="F20" s="18">
        <f t="shared" si="2"/>
        <v>7.5953192148386615</v>
      </c>
      <c r="G20" s="19" t="s">
        <v>126</v>
      </c>
      <c r="H20" s="11"/>
    </row>
    <row r="21" spans="1:9" ht="15" thickBot="1" x14ac:dyDescent="0.4">
      <c r="A21" s="20">
        <f>'[1]Rep 1'!H21</f>
        <v>14.014014014014013</v>
      </c>
      <c r="B21" s="20">
        <f>'[1]Rep 2'!$H21</f>
        <v>13.013013013013014</v>
      </c>
      <c r="C21" s="21">
        <f>'[1]Rep 3'!H23</f>
        <v>13</v>
      </c>
      <c r="D21" s="22">
        <f t="shared" si="0"/>
        <v>13.342342342342342</v>
      </c>
      <c r="E21" s="23">
        <f t="shared" si="1"/>
        <v>0.58172111919852232</v>
      </c>
      <c r="F21" s="24">
        <f t="shared" si="2"/>
        <v>4.3599624733987836</v>
      </c>
      <c r="G21" s="19" t="s">
        <v>127</v>
      </c>
      <c r="H21" s="11"/>
    </row>
    <row r="22" spans="1:9" ht="15" thickBot="1" x14ac:dyDescent="0.4">
      <c r="A22" s="11">
        <f>'[1]Rep 1'!H22</f>
        <v>11.764705882352942</v>
      </c>
      <c r="B22" s="11">
        <f>'[1]Rep 2'!$H22</f>
        <v>11.033099297893683</v>
      </c>
      <c r="C22" s="16">
        <f>'[1]Rep 3'!H24</f>
        <v>11.952191235059761</v>
      </c>
      <c r="D22" s="17">
        <f t="shared" si="0"/>
        <v>11.583332138435461</v>
      </c>
      <c r="E22" s="12">
        <f t="shared" si="1"/>
        <v>0.48564886850265199</v>
      </c>
      <c r="F22" s="18">
        <f t="shared" si="2"/>
        <v>4.1926525346811623</v>
      </c>
      <c r="G22" s="19" t="s">
        <v>128</v>
      </c>
      <c r="H22" s="11"/>
      <c r="I22" t="s">
        <v>129</v>
      </c>
    </row>
    <row r="23" spans="1:9" ht="15" thickBot="1" x14ac:dyDescent="0.4">
      <c r="A23" s="11">
        <f>'[1]Rep 1'!H23</f>
        <v>12.909632571996028</v>
      </c>
      <c r="B23" s="11">
        <f>'[1]Rep 2'!$H23</f>
        <v>12.036108324974924</v>
      </c>
      <c r="C23" s="16">
        <f>'[1]Rep 3'!H25</f>
        <v>12.935323383084576</v>
      </c>
      <c r="D23" s="17">
        <f t="shared" si="0"/>
        <v>12.627021426685175</v>
      </c>
      <c r="E23" s="12">
        <f t="shared" si="1"/>
        <v>0.51190694933085235</v>
      </c>
      <c r="F23" s="18">
        <f t="shared" si="2"/>
        <v>4.0540594019189626</v>
      </c>
      <c r="G23" s="19" t="s">
        <v>130</v>
      </c>
      <c r="H23" s="11"/>
    </row>
    <row r="24" spans="1:9" ht="15" thickBot="1" x14ac:dyDescent="0.4">
      <c r="A24" s="11">
        <f>'[1]Rep 1'!H24</f>
        <v>15.984015984015986</v>
      </c>
      <c r="B24" s="11">
        <f>'[1]Rep 2'!$H24</f>
        <v>13.875123885034686</v>
      </c>
      <c r="C24" s="16">
        <f>'[1]Rep 3'!H26</f>
        <v>15.015015015015015</v>
      </c>
      <c r="D24" s="17">
        <f t="shared" si="0"/>
        <v>14.958051628021897</v>
      </c>
      <c r="E24" s="12">
        <f t="shared" si="1"/>
        <v>1.0555993993365735</v>
      </c>
      <c r="F24" s="18">
        <f t="shared" si="2"/>
        <v>7.0570648209225997</v>
      </c>
      <c r="G24" s="19" t="s">
        <v>131</v>
      </c>
      <c r="H24" s="11"/>
    </row>
    <row r="25" spans="1:9" ht="15" thickBot="1" x14ac:dyDescent="0.4">
      <c r="A25" s="11">
        <f>'[1]Rep 1'!H25</f>
        <v>19.607843137254903</v>
      </c>
      <c r="B25" s="11">
        <f>'[1]Rep 2'!$H25</f>
        <v>19.019019019019019</v>
      </c>
      <c r="C25" s="16">
        <f>'[1]Rep 3'!H27</f>
        <v>17.982017982017982</v>
      </c>
      <c r="D25" s="17">
        <f t="shared" si="0"/>
        <v>18.869626712763971</v>
      </c>
      <c r="E25" s="12">
        <f t="shared" si="1"/>
        <v>0.82314361124073709</v>
      </c>
      <c r="F25" s="18">
        <f t="shared" si="2"/>
        <v>4.3622675942176352</v>
      </c>
      <c r="G25" s="19" t="s">
        <v>132</v>
      </c>
      <c r="H25" s="11"/>
    </row>
  </sheetData>
  <conditionalFormatting sqref="F5:F25">
    <cfRule type="cellIs" dxfId="6" priority="1" operator="greaterThanOrEqual">
      <formula>10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37C10-829C-4213-8D59-408822732E4D}">
  <dimension ref="B1:O70"/>
  <sheetViews>
    <sheetView topLeftCell="B1" workbookViewId="0">
      <pane xSplit="1" topLeftCell="C1" activePane="topRight" state="frozen"/>
      <selection activeCell="B1" sqref="B1"/>
      <selection pane="topRight" activeCell="B1" sqref="B1:C1048576"/>
    </sheetView>
  </sheetViews>
  <sheetFormatPr defaultRowHeight="14.5" x14ac:dyDescent="0.35"/>
  <cols>
    <col min="3" max="3" width="11.453125" style="32" customWidth="1"/>
    <col min="4" max="4" width="16.26953125" style="28" customWidth="1"/>
    <col min="5" max="5" width="19.1796875" style="28" customWidth="1"/>
    <col min="7" max="8" width="12" style="12" bestFit="1" customWidth="1"/>
    <col min="9" max="9" width="3.26953125" customWidth="1"/>
    <col min="10" max="10" width="12.81640625" style="12" customWidth="1"/>
    <col min="11" max="13" width="9.1796875" style="28"/>
    <col min="14" max="14" width="28.453125" bestFit="1" customWidth="1"/>
    <col min="15" max="15" width="10.7265625" bestFit="1" customWidth="1"/>
  </cols>
  <sheetData>
    <row r="1" spans="2:15" x14ac:dyDescent="0.35">
      <c r="B1" s="25" t="s">
        <v>133</v>
      </c>
      <c r="C1" s="26"/>
      <c r="D1" s="27"/>
      <c r="E1" s="27" t="s">
        <v>134</v>
      </c>
      <c r="F1" s="25"/>
      <c r="G1" s="12" t="s">
        <v>135</v>
      </c>
    </row>
    <row r="4" spans="2:15" x14ac:dyDescent="0.35">
      <c r="C4" s="29" t="s">
        <v>136</v>
      </c>
      <c r="D4" s="15" t="s">
        <v>137</v>
      </c>
      <c r="E4" s="15" t="s">
        <v>138</v>
      </c>
      <c r="F4" s="9" t="s">
        <v>139</v>
      </c>
      <c r="G4" s="14" t="s">
        <v>140</v>
      </c>
      <c r="H4" s="14" t="s">
        <v>141</v>
      </c>
      <c r="I4" s="30"/>
      <c r="J4" s="31" t="s">
        <v>142</v>
      </c>
      <c r="K4" s="15" t="s">
        <v>143</v>
      </c>
      <c r="L4" s="15" t="s">
        <v>144</v>
      </c>
      <c r="M4" s="15" t="s">
        <v>105</v>
      </c>
      <c r="N4" s="15" t="s">
        <v>106</v>
      </c>
    </row>
    <row r="5" spans="2:15" x14ac:dyDescent="0.35">
      <c r="C5" s="32">
        <v>1</v>
      </c>
      <c r="D5" s="28">
        <v>22.820599999999999</v>
      </c>
      <c r="E5" s="28">
        <v>14.607900000000001</v>
      </c>
      <c r="F5">
        <v>13.8094</v>
      </c>
      <c r="G5" s="12">
        <f>D5-F5</f>
        <v>9.0111999999999988</v>
      </c>
      <c r="H5" s="12">
        <f>E5-F5</f>
        <v>0.79850000000000065</v>
      </c>
      <c r="I5" s="33"/>
      <c r="J5" s="12">
        <f>(G5-H5)/H5</f>
        <v>10.285159674389469</v>
      </c>
      <c r="K5" s="17"/>
    </row>
    <row r="6" spans="2:15" x14ac:dyDescent="0.35">
      <c r="C6" s="32">
        <v>1</v>
      </c>
      <c r="D6" s="28">
        <v>22.6313</v>
      </c>
      <c r="E6" s="28">
        <v>14.546900000000001</v>
      </c>
      <c r="F6">
        <v>13.7661</v>
      </c>
      <c r="G6" s="12">
        <f t="shared" ref="G6:G67" si="0">D6-F6</f>
        <v>8.8651999999999997</v>
      </c>
      <c r="H6" s="12">
        <f t="shared" ref="H6:H67" si="1">E6-F6</f>
        <v>0.78080000000000105</v>
      </c>
      <c r="I6" s="33"/>
      <c r="J6" s="12">
        <f t="shared" ref="J6:J7" si="2">(G6-H6)/H6</f>
        <v>10.353995901639328</v>
      </c>
      <c r="K6" s="17"/>
      <c r="O6" t="s">
        <v>107</v>
      </c>
    </row>
    <row r="7" spans="2:15" ht="15" thickBot="1" x14ac:dyDescent="0.4">
      <c r="B7" s="19"/>
      <c r="C7" s="34">
        <v>1</v>
      </c>
      <c r="D7" s="35">
        <v>23.065799999999999</v>
      </c>
      <c r="E7" s="35">
        <v>14.2936</v>
      </c>
      <c r="F7" s="35">
        <v>13.435</v>
      </c>
      <c r="G7" s="23">
        <f t="shared" si="0"/>
        <v>9.6307999999999989</v>
      </c>
      <c r="H7" s="23">
        <f t="shared" si="1"/>
        <v>0.85859999999999914</v>
      </c>
      <c r="I7" s="36"/>
      <c r="J7" s="23">
        <f t="shared" si="2"/>
        <v>10.216864663405554</v>
      </c>
      <c r="K7" s="22">
        <f>AVERAGE(J5:J7)</f>
        <v>10.28534007981145</v>
      </c>
      <c r="L7" s="35">
        <f>STDEVA(J5:J7)</f>
        <v>6.8565797118309957E-2</v>
      </c>
      <c r="M7" s="35">
        <f>(L7/K7)*100</f>
        <v>0.66663616940478354</v>
      </c>
      <c r="N7" s="19" t="s">
        <v>108</v>
      </c>
    </row>
    <row r="8" spans="2:15" x14ac:dyDescent="0.35">
      <c r="C8" s="32">
        <v>1.0001</v>
      </c>
      <c r="D8" s="28">
        <v>22.37</v>
      </c>
      <c r="E8" s="28">
        <v>16.41</v>
      </c>
      <c r="F8" s="28">
        <v>15.7646</v>
      </c>
      <c r="G8" s="12">
        <f>D8-F8</f>
        <v>6.6054000000000013</v>
      </c>
      <c r="H8" s="12">
        <f>E8-F8</f>
        <v>0.64540000000000042</v>
      </c>
      <c r="I8" s="33"/>
      <c r="J8" s="12">
        <f>(G8-H8)/H8</f>
        <v>9.2345832042144362</v>
      </c>
      <c r="K8" s="17"/>
    </row>
    <row r="9" spans="2:15" x14ac:dyDescent="0.35">
      <c r="C9" s="32">
        <v>1.0001</v>
      </c>
      <c r="D9" s="28">
        <v>22.53</v>
      </c>
      <c r="E9" s="28">
        <v>16.52</v>
      </c>
      <c r="F9" s="28">
        <v>15.870100000000001</v>
      </c>
      <c r="G9" s="12">
        <f t="shared" ref="G9:G10" si="3">D9-F9</f>
        <v>6.6599000000000004</v>
      </c>
      <c r="H9" s="12">
        <f t="shared" ref="H9:H10" si="4">E9-F9</f>
        <v>0.64989999999999881</v>
      </c>
      <c r="I9" s="33"/>
      <c r="J9" s="12">
        <f t="shared" ref="J9:J10" si="5">(G9-H9)/H9</f>
        <v>9.2475765502385183</v>
      </c>
      <c r="K9" s="17"/>
    </row>
    <row r="10" spans="2:15" ht="15" thickBot="1" x14ac:dyDescent="0.4">
      <c r="B10" s="19"/>
      <c r="C10" s="34">
        <v>1</v>
      </c>
      <c r="D10" s="35">
        <v>22.43</v>
      </c>
      <c r="E10" s="35">
        <v>16.48</v>
      </c>
      <c r="F10" s="35">
        <v>15.8309</v>
      </c>
      <c r="G10" s="23">
        <f t="shared" si="3"/>
        <v>6.5991</v>
      </c>
      <c r="H10" s="23">
        <f t="shared" si="4"/>
        <v>0.64910000000000068</v>
      </c>
      <c r="I10" s="36"/>
      <c r="J10" s="23">
        <f t="shared" si="5"/>
        <v>9.1665382837775269</v>
      </c>
      <c r="K10" s="22">
        <f>AVERAGE(J8:J10)</f>
        <v>9.2162326794101599</v>
      </c>
      <c r="L10" s="35">
        <f>STDEVA(J8:J10)</f>
        <v>4.3524205658402509E-2</v>
      </c>
      <c r="M10" s="35">
        <f>(L10/K10)*100</f>
        <v>0.47225593333422727</v>
      </c>
      <c r="N10" s="19" t="s">
        <v>109</v>
      </c>
    </row>
    <row r="11" spans="2:15" x14ac:dyDescent="0.35">
      <c r="C11" s="32">
        <v>1.0003</v>
      </c>
      <c r="D11" s="28">
        <v>23.08</v>
      </c>
      <c r="E11" s="28">
        <v>16.690000000000001</v>
      </c>
      <c r="F11" s="28">
        <v>16.044</v>
      </c>
      <c r="G11" s="12">
        <f>D11-F11</f>
        <v>7.0359999999999978</v>
      </c>
      <c r="H11" s="12">
        <f>E11-F11</f>
        <v>0.6460000000000008</v>
      </c>
      <c r="I11" s="33"/>
      <c r="J11" s="12">
        <f>(G11-H11)/H11</f>
        <v>9.8916408668730487</v>
      </c>
      <c r="K11" s="17"/>
    </row>
    <row r="12" spans="2:15" x14ac:dyDescent="0.35">
      <c r="C12" s="32">
        <v>1.0003</v>
      </c>
      <c r="D12" s="28">
        <v>23</v>
      </c>
      <c r="E12" s="28">
        <v>16.66</v>
      </c>
      <c r="F12" s="28">
        <v>15.995799999999999</v>
      </c>
      <c r="G12" s="12">
        <f t="shared" ref="G12:G13" si="6">D12-F12</f>
        <v>7.0042000000000009</v>
      </c>
      <c r="H12" s="12">
        <f t="shared" ref="H12:H13" si="7">E12-F12</f>
        <v>0.66420000000000101</v>
      </c>
      <c r="I12" s="33"/>
      <c r="J12" s="12">
        <f t="shared" ref="J12:J13" si="8">(G12-H12)/H12</f>
        <v>9.5453176753989606</v>
      </c>
      <c r="K12" s="17"/>
    </row>
    <row r="13" spans="2:15" ht="15" thickBot="1" x14ac:dyDescent="0.4">
      <c r="B13" s="19"/>
      <c r="C13" s="34">
        <v>1.0003</v>
      </c>
      <c r="D13" s="35">
        <v>23.23</v>
      </c>
      <c r="E13" s="35">
        <v>16.72</v>
      </c>
      <c r="F13" s="35">
        <v>16.0746</v>
      </c>
      <c r="G13" s="23">
        <f t="shared" si="6"/>
        <v>7.1554000000000002</v>
      </c>
      <c r="H13" s="23">
        <f t="shared" si="7"/>
        <v>0.64539999999999864</v>
      </c>
      <c r="I13" s="36"/>
      <c r="J13" s="23">
        <f t="shared" si="8"/>
        <v>10.086767895878548</v>
      </c>
      <c r="K13" s="22">
        <f>AVERAGE(J11:J13)</f>
        <v>9.8412421460501864</v>
      </c>
      <c r="L13" s="35">
        <f>STDEVA(J11:J13)</f>
        <v>0.27422091205774984</v>
      </c>
      <c r="M13" s="35">
        <f>(L13/K13)*100</f>
        <v>2.7864461415351851</v>
      </c>
      <c r="N13" s="19" t="s">
        <v>110</v>
      </c>
    </row>
    <row r="14" spans="2:15" x14ac:dyDescent="0.35">
      <c r="C14" s="32">
        <v>1</v>
      </c>
      <c r="D14" s="28">
        <v>21.115200000000002</v>
      </c>
      <c r="E14" s="28">
        <v>14.207700000000001</v>
      </c>
      <c r="F14">
        <v>13.631600000000001</v>
      </c>
      <c r="G14" s="12">
        <f t="shared" si="0"/>
        <v>7.4836000000000009</v>
      </c>
      <c r="H14" s="12">
        <f>E14-F14</f>
        <v>0.57610000000000028</v>
      </c>
      <c r="I14" s="33"/>
      <c r="J14" s="12">
        <f>(G14-H14)/H14</f>
        <v>11.990105884395065</v>
      </c>
      <c r="K14" s="17"/>
    </row>
    <row r="15" spans="2:15" x14ac:dyDescent="0.35">
      <c r="C15" s="32">
        <v>1</v>
      </c>
      <c r="D15" s="28">
        <v>21.142299999999999</v>
      </c>
      <c r="E15" s="28">
        <v>14.3561</v>
      </c>
      <c r="F15">
        <v>13.792999999999999</v>
      </c>
      <c r="G15" s="12">
        <f t="shared" si="0"/>
        <v>7.3492999999999995</v>
      </c>
      <c r="H15" s="12">
        <f t="shared" si="1"/>
        <v>0.56310000000000038</v>
      </c>
      <c r="I15" s="33"/>
      <c r="J15" s="12">
        <f t="shared" ref="J15:J16" si="9">(G15-H15)/H15</f>
        <v>12.051500621559216</v>
      </c>
      <c r="K15" s="17"/>
      <c r="O15" t="s">
        <v>112</v>
      </c>
    </row>
    <row r="16" spans="2:15" ht="15" thickBot="1" x14ac:dyDescent="0.4">
      <c r="B16" s="19"/>
      <c r="C16" s="34">
        <v>1</v>
      </c>
      <c r="D16" s="35">
        <v>21.055399999999999</v>
      </c>
      <c r="E16" s="35">
        <v>14.0085</v>
      </c>
      <c r="F16" s="35">
        <v>13.4255</v>
      </c>
      <c r="G16" s="23">
        <f t="shared" si="0"/>
        <v>7.6298999999999992</v>
      </c>
      <c r="H16" s="23">
        <f t="shared" si="1"/>
        <v>0.58300000000000018</v>
      </c>
      <c r="I16" s="36"/>
      <c r="J16" s="23">
        <f t="shared" si="9"/>
        <v>12.087307032590045</v>
      </c>
      <c r="K16" s="22">
        <f>AVERAGE(J14:J16)</f>
        <v>12.042971179514774</v>
      </c>
      <c r="L16" s="35">
        <f>STDEVA(J14:J16)</f>
        <v>4.9158715796872782E-2</v>
      </c>
      <c r="M16" s="35">
        <f>(L16/K16)*100</f>
        <v>0.40819424927705794</v>
      </c>
      <c r="N16" s="19" t="s">
        <v>111</v>
      </c>
    </row>
    <row r="17" spans="2:14" x14ac:dyDescent="0.35">
      <c r="C17" s="32">
        <v>1</v>
      </c>
      <c r="D17" s="28">
        <v>20.249600000000001</v>
      </c>
      <c r="E17" s="28">
        <v>14.388299999999999</v>
      </c>
      <c r="F17">
        <v>13.809699999999999</v>
      </c>
      <c r="G17" s="12">
        <f t="shared" si="0"/>
        <v>6.4399000000000015</v>
      </c>
      <c r="H17" s="12">
        <f>E17-F17</f>
        <v>0.57859999999999978</v>
      </c>
      <c r="I17" s="33"/>
      <c r="J17" s="12">
        <f>(G17-H17)/H17</f>
        <v>10.13014172139648</v>
      </c>
      <c r="K17" s="17"/>
    </row>
    <row r="18" spans="2:14" x14ac:dyDescent="0.35">
      <c r="C18" s="32">
        <v>1</v>
      </c>
      <c r="D18" s="28">
        <v>20.2348</v>
      </c>
      <c r="E18" s="28">
        <v>14.0608</v>
      </c>
      <c r="F18">
        <v>13.4655</v>
      </c>
      <c r="G18" s="12">
        <f t="shared" si="0"/>
        <v>6.7692999999999994</v>
      </c>
      <c r="H18" s="12">
        <f t="shared" si="1"/>
        <v>0.59529999999999994</v>
      </c>
      <c r="I18" s="33"/>
      <c r="J18" s="12">
        <f t="shared" ref="J18:J19" si="10">(G18-H18)/H18</f>
        <v>10.371241390895348</v>
      </c>
      <c r="K18" s="17"/>
    </row>
    <row r="19" spans="2:14" ht="15" thickBot="1" x14ac:dyDescent="0.4">
      <c r="B19" s="19"/>
      <c r="C19" s="34">
        <v>1</v>
      </c>
      <c r="D19" s="35">
        <v>20.295000000000002</v>
      </c>
      <c r="E19" s="35">
        <v>14.020799999999999</v>
      </c>
      <c r="F19" s="35">
        <v>13.4191</v>
      </c>
      <c r="G19" s="23">
        <f t="shared" si="0"/>
        <v>6.8759000000000015</v>
      </c>
      <c r="H19" s="23">
        <f t="shared" si="1"/>
        <v>0.60169999999999924</v>
      </c>
      <c r="I19" s="36"/>
      <c r="J19" s="23">
        <f t="shared" si="10"/>
        <v>10.427455542629234</v>
      </c>
      <c r="K19" s="22">
        <f>AVERAGE(J17:J19)</f>
        <v>10.309612884973687</v>
      </c>
      <c r="L19" s="35">
        <f>STDEVA(J17:J19)</f>
        <v>0.15794755974882152</v>
      </c>
      <c r="M19" s="35">
        <f>(L19/K19)*100</f>
        <v>1.5320416150545368</v>
      </c>
      <c r="N19" s="19" t="s">
        <v>113</v>
      </c>
    </row>
    <row r="20" spans="2:14" x14ac:dyDescent="0.35">
      <c r="C20" s="32">
        <v>1</v>
      </c>
      <c r="D20" s="28">
        <v>20.122199999999999</v>
      </c>
      <c r="E20" s="28">
        <v>14.3629</v>
      </c>
      <c r="F20">
        <v>13.795199999999999</v>
      </c>
      <c r="G20" s="12">
        <f t="shared" si="0"/>
        <v>6.327</v>
      </c>
      <c r="H20" s="12">
        <f>E20-F20</f>
        <v>0.56770000000000032</v>
      </c>
      <c r="I20" s="33"/>
      <c r="J20" s="12">
        <f>(G20-H20)/H20</f>
        <v>10.144970935353173</v>
      </c>
      <c r="K20" s="17"/>
    </row>
    <row r="21" spans="2:14" x14ac:dyDescent="0.35">
      <c r="C21" s="32">
        <v>1</v>
      </c>
      <c r="D21" s="28">
        <v>19.764700000000001</v>
      </c>
      <c r="E21" s="28">
        <v>14.1973</v>
      </c>
      <c r="F21">
        <v>13.6496</v>
      </c>
      <c r="G21" s="12">
        <f t="shared" si="0"/>
        <v>6.1151000000000018</v>
      </c>
      <c r="H21" s="12">
        <f t="shared" si="1"/>
        <v>0.54770000000000074</v>
      </c>
      <c r="I21" s="33"/>
      <c r="J21" s="12">
        <f t="shared" ref="J21:J22" si="11">(G21-H21)/H21</f>
        <v>10.165053861603056</v>
      </c>
      <c r="K21" s="17"/>
    </row>
    <row r="22" spans="2:14" ht="15" thickBot="1" x14ac:dyDescent="0.4">
      <c r="B22" s="19"/>
      <c r="C22" s="34">
        <v>1</v>
      </c>
      <c r="D22" s="35">
        <v>20.047899999999998</v>
      </c>
      <c r="E22" s="35">
        <v>14.0863</v>
      </c>
      <c r="F22" s="35">
        <v>13.516</v>
      </c>
      <c r="G22" s="23">
        <f t="shared" si="0"/>
        <v>6.5318999999999985</v>
      </c>
      <c r="H22" s="23">
        <f t="shared" si="1"/>
        <v>0.57029999999999959</v>
      </c>
      <c r="I22" s="36"/>
      <c r="J22" s="23">
        <f t="shared" si="11"/>
        <v>10.453445554971074</v>
      </c>
      <c r="K22" s="22">
        <f>AVERAGE(J20:J22)</f>
        <v>10.254490117309102</v>
      </c>
      <c r="L22" s="35">
        <f>STDEVA(J20:J22)</f>
        <v>0.17259281738571833</v>
      </c>
      <c r="M22" s="35">
        <f>(L22/K22)*100</f>
        <v>1.6830950677341792</v>
      </c>
      <c r="N22" s="19" t="s">
        <v>114</v>
      </c>
    </row>
    <row r="23" spans="2:14" x14ac:dyDescent="0.35">
      <c r="C23" s="32">
        <v>1</v>
      </c>
      <c r="D23" s="28">
        <v>19.338799999999999</v>
      </c>
      <c r="E23" s="28">
        <v>14.161899999999999</v>
      </c>
      <c r="F23">
        <v>13.610300000000001</v>
      </c>
      <c r="G23" s="12">
        <f t="shared" si="0"/>
        <v>5.7284999999999986</v>
      </c>
      <c r="H23" s="12">
        <f>E23-F23</f>
        <v>0.55159999999999876</v>
      </c>
      <c r="I23" s="33"/>
      <c r="J23" s="12">
        <f>(G23-H23)/H23</f>
        <v>9.3852429296591939</v>
      </c>
      <c r="K23" s="17"/>
    </row>
    <row r="24" spans="2:14" x14ac:dyDescent="0.35">
      <c r="C24" s="32">
        <v>1</v>
      </c>
      <c r="D24" s="28">
        <v>19.2286</v>
      </c>
      <c r="E24" s="28">
        <v>13.950100000000001</v>
      </c>
      <c r="F24">
        <v>13.400600000000001</v>
      </c>
      <c r="G24" s="12">
        <f t="shared" si="0"/>
        <v>5.8279999999999994</v>
      </c>
      <c r="H24" s="12">
        <f t="shared" si="1"/>
        <v>0.5495000000000001</v>
      </c>
      <c r="I24" s="33"/>
      <c r="J24" s="12">
        <f t="shared" ref="J24:J25" si="12">(G24-H24)/H24</f>
        <v>9.6060054595086406</v>
      </c>
      <c r="K24" s="17"/>
    </row>
    <row r="25" spans="2:14" ht="15" thickBot="1" x14ac:dyDescent="0.4">
      <c r="B25" s="19"/>
      <c r="C25" s="34">
        <v>1</v>
      </c>
      <c r="D25" s="35">
        <v>19.115200000000002</v>
      </c>
      <c r="E25" s="35">
        <v>13.9573</v>
      </c>
      <c r="F25" s="35">
        <v>13.409800000000001</v>
      </c>
      <c r="G25" s="23">
        <f t="shared" si="0"/>
        <v>5.7054000000000009</v>
      </c>
      <c r="H25" s="23">
        <f t="shared" si="1"/>
        <v>0.54749999999999943</v>
      </c>
      <c r="I25" s="36"/>
      <c r="J25" s="23">
        <f t="shared" si="12"/>
        <v>9.4208219178082313</v>
      </c>
      <c r="K25" s="22">
        <f>AVERAGE(J23:J25)</f>
        <v>9.4706901023253565</v>
      </c>
      <c r="L25" s="35">
        <f>STDEVA(J23:J25)</f>
        <v>0.11852911252792454</v>
      </c>
      <c r="M25" s="35">
        <f>(L25/K25)*100</f>
        <v>1.2515361736820199</v>
      </c>
      <c r="N25" s="19" t="s">
        <v>115</v>
      </c>
    </row>
    <row r="26" spans="2:14" x14ac:dyDescent="0.35">
      <c r="C26" s="32">
        <v>1</v>
      </c>
      <c r="D26" s="28">
        <v>20.137699999999999</v>
      </c>
      <c r="E26" s="28">
        <v>14.51</v>
      </c>
      <c r="F26">
        <v>13.9156</v>
      </c>
      <c r="G26" s="12">
        <f t="shared" si="0"/>
        <v>6.2220999999999993</v>
      </c>
      <c r="H26" s="12">
        <f>E26-F26</f>
        <v>0.59440000000000026</v>
      </c>
      <c r="I26" s="33"/>
      <c r="J26" s="12">
        <f>(G26-H26)/H26</f>
        <v>9.4678667563929952</v>
      </c>
      <c r="K26" s="17"/>
    </row>
    <row r="27" spans="2:14" x14ac:dyDescent="0.35">
      <c r="C27" s="32">
        <v>1</v>
      </c>
      <c r="D27" s="28">
        <v>20.3782</v>
      </c>
      <c r="E27" s="28">
        <v>14.450900000000001</v>
      </c>
      <c r="F27">
        <v>13.8302</v>
      </c>
      <c r="G27" s="12">
        <f t="shared" si="0"/>
        <v>6.548</v>
      </c>
      <c r="H27" s="12">
        <f t="shared" si="1"/>
        <v>0.62070000000000114</v>
      </c>
      <c r="I27" s="33"/>
      <c r="J27" s="12">
        <f t="shared" ref="J27:J28" si="13">(G27-H27)/H27</f>
        <v>9.5493797325599932</v>
      </c>
      <c r="K27" s="17"/>
    </row>
    <row r="28" spans="2:14" ht="15" thickBot="1" x14ac:dyDescent="0.4">
      <c r="B28" s="19"/>
      <c r="C28" s="34">
        <v>1</v>
      </c>
      <c r="D28" s="35">
        <v>20.124400000000001</v>
      </c>
      <c r="E28" s="35">
        <v>14.0327</v>
      </c>
      <c r="F28" s="35">
        <v>13.408300000000001</v>
      </c>
      <c r="G28" s="23">
        <f t="shared" si="0"/>
        <v>6.7161000000000008</v>
      </c>
      <c r="H28" s="23">
        <f t="shared" si="1"/>
        <v>0.62439999999999962</v>
      </c>
      <c r="I28" s="36"/>
      <c r="J28" s="23">
        <f t="shared" si="13"/>
        <v>9.7560858424087193</v>
      </c>
      <c r="K28" s="22">
        <f>AVERAGE(J26:J28)</f>
        <v>9.5911107771205693</v>
      </c>
      <c r="L28" s="35">
        <f>STDEVA(J26:J28)</f>
        <v>0.14857210520828742</v>
      </c>
      <c r="M28" s="35">
        <f>(L28/K28)*100</f>
        <v>1.5490604650579538</v>
      </c>
      <c r="N28" s="19" t="s">
        <v>116</v>
      </c>
    </row>
    <row r="29" spans="2:14" x14ac:dyDescent="0.35">
      <c r="C29" s="32">
        <v>1</v>
      </c>
      <c r="D29" s="28">
        <v>20.1433</v>
      </c>
      <c r="E29" s="28">
        <v>14.2216</v>
      </c>
      <c r="F29">
        <v>13.6273</v>
      </c>
      <c r="G29" s="12">
        <f t="shared" si="0"/>
        <v>6.516</v>
      </c>
      <c r="H29" s="12">
        <f>E29-F29</f>
        <v>0.59430000000000049</v>
      </c>
      <c r="I29" s="33"/>
      <c r="J29" s="12">
        <f>(G29-H29)/H29</f>
        <v>9.9641595153962559</v>
      </c>
      <c r="K29" s="17"/>
    </row>
    <row r="30" spans="2:14" x14ac:dyDescent="0.35">
      <c r="C30" s="32">
        <v>1</v>
      </c>
      <c r="D30" s="28">
        <v>20.004899999999999</v>
      </c>
      <c r="E30" s="28">
        <v>13.9674</v>
      </c>
      <c r="F30">
        <v>13.3712</v>
      </c>
      <c r="G30" s="12">
        <f t="shared" si="0"/>
        <v>6.6336999999999993</v>
      </c>
      <c r="H30" s="12">
        <f t="shared" si="1"/>
        <v>0.59619999999999962</v>
      </c>
      <c r="I30" s="33"/>
      <c r="J30" s="12">
        <f t="shared" ref="J30:J31" si="14">(G30-H30)/H30</f>
        <v>10.12663535726267</v>
      </c>
      <c r="K30" s="17"/>
    </row>
    <row r="31" spans="2:14" ht="15" thickBot="1" x14ac:dyDescent="0.4">
      <c r="B31" s="19"/>
      <c r="C31" s="34">
        <v>1</v>
      </c>
      <c r="D31" s="35">
        <v>20.232099999999999</v>
      </c>
      <c r="E31" s="35">
        <v>14.261100000000001</v>
      </c>
      <c r="F31" s="35">
        <v>13.6609</v>
      </c>
      <c r="G31" s="23">
        <f t="shared" si="0"/>
        <v>6.5711999999999993</v>
      </c>
      <c r="H31" s="23">
        <f t="shared" si="1"/>
        <v>0.60020000000000095</v>
      </c>
      <c r="I31" s="36"/>
      <c r="J31" s="23">
        <f t="shared" si="14"/>
        <v>9.9483505498167091</v>
      </c>
      <c r="K31" s="22">
        <f>AVERAGE(J29:J31)</f>
        <v>10.013048474158545</v>
      </c>
      <c r="L31" s="35">
        <f>STDEVA(J29:J31)</f>
        <v>9.8686198924451379E-2</v>
      </c>
      <c r="M31" s="35">
        <f>(L31/K31)*100</f>
        <v>0.98557596299607009</v>
      </c>
      <c r="N31" s="19" t="s">
        <v>117</v>
      </c>
    </row>
    <row r="32" spans="2:14" x14ac:dyDescent="0.35">
      <c r="C32" s="32">
        <v>1</v>
      </c>
      <c r="D32" s="28">
        <v>22.608699999999999</v>
      </c>
      <c r="E32" s="28">
        <v>14.0748</v>
      </c>
      <c r="F32">
        <v>13.392799999999999</v>
      </c>
      <c r="G32" s="12">
        <f t="shared" si="0"/>
        <v>9.2158999999999995</v>
      </c>
      <c r="H32" s="12">
        <f>E32-F32</f>
        <v>0.68200000000000038</v>
      </c>
      <c r="I32" s="33"/>
      <c r="J32" s="12">
        <f>(G32-H32)/H32</f>
        <v>12.513049853372426</v>
      </c>
      <c r="K32" s="17"/>
    </row>
    <row r="33" spans="2:15" x14ac:dyDescent="0.35">
      <c r="C33" s="32">
        <v>1</v>
      </c>
      <c r="D33" s="28">
        <v>22.586500000000001</v>
      </c>
      <c r="E33" s="28">
        <v>14.137499999999999</v>
      </c>
      <c r="F33">
        <v>13.4658</v>
      </c>
      <c r="G33" s="12">
        <f t="shared" si="0"/>
        <v>9.1207000000000011</v>
      </c>
      <c r="H33" s="12">
        <f t="shared" si="1"/>
        <v>0.67169999999999952</v>
      </c>
      <c r="I33" s="33"/>
      <c r="J33" s="12">
        <f t="shared" ref="J33:J34" si="15">(G33-H33)/H33</f>
        <v>12.578532082775061</v>
      </c>
      <c r="K33" s="17"/>
      <c r="O33" t="s">
        <v>119</v>
      </c>
    </row>
    <row r="34" spans="2:15" ht="15" thickBot="1" x14ac:dyDescent="0.4">
      <c r="B34" s="19"/>
      <c r="C34" s="34">
        <v>1</v>
      </c>
      <c r="D34" s="35">
        <v>22.975200000000001</v>
      </c>
      <c r="E34" s="35">
        <v>14.328900000000001</v>
      </c>
      <c r="F34" s="35">
        <v>13.649900000000001</v>
      </c>
      <c r="G34" s="23">
        <f t="shared" si="0"/>
        <v>9.3253000000000004</v>
      </c>
      <c r="H34" s="23">
        <f t="shared" si="1"/>
        <v>0.67900000000000027</v>
      </c>
      <c r="I34" s="36"/>
      <c r="J34" s="23">
        <f t="shared" si="15"/>
        <v>12.733873343151689</v>
      </c>
      <c r="K34" s="22">
        <f>AVERAGE(J32:J34)</f>
        <v>12.608485093099725</v>
      </c>
      <c r="L34" s="35">
        <f>STDEVA(J32:J34)</f>
        <v>0.11341799032871826</v>
      </c>
      <c r="M34" s="35">
        <f>(L34/K34)*100</f>
        <v>0.89953701409211162</v>
      </c>
      <c r="N34" s="19" t="s">
        <v>118</v>
      </c>
    </row>
    <row r="35" spans="2:15" x14ac:dyDescent="0.35">
      <c r="C35" s="32">
        <v>1</v>
      </c>
      <c r="D35" s="28">
        <v>24.075099999999999</v>
      </c>
      <c r="E35" s="28">
        <v>14.4498</v>
      </c>
      <c r="F35">
        <v>13.765499999999999</v>
      </c>
      <c r="G35" s="12">
        <f t="shared" si="0"/>
        <v>10.3096</v>
      </c>
      <c r="H35" s="12">
        <f>E35-F35</f>
        <v>0.68430000000000035</v>
      </c>
      <c r="I35" s="33"/>
      <c r="J35" s="12">
        <f>(G35-H35)/H35</f>
        <v>14.065906766038278</v>
      </c>
      <c r="K35" s="17"/>
    </row>
    <row r="36" spans="2:15" x14ac:dyDescent="0.35">
      <c r="C36" s="32">
        <v>1</v>
      </c>
      <c r="D36" s="28">
        <v>23.047699999999999</v>
      </c>
      <c r="E36" s="28">
        <v>14.3147</v>
      </c>
      <c r="F36">
        <v>13.6599</v>
      </c>
      <c r="G36" s="12">
        <f t="shared" si="0"/>
        <v>9.3877999999999986</v>
      </c>
      <c r="H36" s="12">
        <f t="shared" si="1"/>
        <v>0.65479999999999983</v>
      </c>
      <c r="I36" s="33"/>
      <c r="J36" s="12">
        <f t="shared" ref="J36:J37" si="16">(G36-H36)/H36</f>
        <v>13.336896762370191</v>
      </c>
      <c r="K36" s="17"/>
    </row>
    <row r="37" spans="2:15" ht="15" thickBot="1" x14ac:dyDescent="0.4">
      <c r="B37" s="19"/>
      <c r="C37" s="34">
        <v>1</v>
      </c>
      <c r="D37" s="35">
        <v>23.8812</v>
      </c>
      <c r="E37" s="35">
        <v>14.451599999999999</v>
      </c>
      <c r="F37" s="35">
        <v>13.774100000000001</v>
      </c>
      <c r="G37" s="23">
        <f t="shared" si="0"/>
        <v>10.107099999999999</v>
      </c>
      <c r="H37" s="23">
        <f t="shared" si="1"/>
        <v>0.67749999999999844</v>
      </c>
      <c r="I37" s="36"/>
      <c r="J37" s="23">
        <f t="shared" si="16"/>
        <v>13.918228782287857</v>
      </c>
      <c r="K37" s="22">
        <f>AVERAGE(J35:J37)</f>
        <v>13.773677436898774</v>
      </c>
      <c r="L37" s="35">
        <f>STDEVA(J35:J37)</f>
        <v>0.38540266599023559</v>
      </c>
      <c r="M37" s="35">
        <f>(L37/K37)*100</f>
        <v>2.7981101470967169</v>
      </c>
      <c r="N37" s="19" t="s">
        <v>120</v>
      </c>
    </row>
    <row r="38" spans="2:15" x14ac:dyDescent="0.35">
      <c r="C38" s="32">
        <v>1</v>
      </c>
      <c r="D38" s="28">
        <v>21.961099999999998</v>
      </c>
      <c r="E38" s="28">
        <v>14.3893</v>
      </c>
      <c r="F38">
        <v>13.789099999999999</v>
      </c>
      <c r="G38" s="12">
        <f t="shared" si="0"/>
        <v>8.1719999999999988</v>
      </c>
      <c r="H38" s="12">
        <f>E38-F38</f>
        <v>0.60020000000000095</v>
      </c>
      <c r="I38" s="33"/>
      <c r="J38" s="12">
        <f>(G38-H38)/H38</f>
        <v>12.615461512829034</v>
      </c>
      <c r="K38" s="17"/>
    </row>
    <row r="39" spans="2:15" x14ac:dyDescent="0.35">
      <c r="C39" s="32">
        <v>1</v>
      </c>
      <c r="D39" s="28">
        <v>21.786999999999999</v>
      </c>
      <c r="E39" s="28">
        <v>14.3979</v>
      </c>
      <c r="F39">
        <v>13.795199999999999</v>
      </c>
      <c r="G39" s="12">
        <f t="shared" si="0"/>
        <v>7.9917999999999996</v>
      </c>
      <c r="H39" s="12">
        <f t="shared" si="1"/>
        <v>0.60270000000000046</v>
      </c>
      <c r="I39" s="33"/>
      <c r="J39" s="12">
        <f t="shared" ref="J39:J40" si="17">(G39-H39)/H39</f>
        <v>12.259996681599459</v>
      </c>
      <c r="K39" s="17"/>
    </row>
    <row r="40" spans="2:15" ht="15" thickBot="1" x14ac:dyDescent="0.4">
      <c r="B40" s="19"/>
      <c r="C40" s="34">
        <v>1</v>
      </c>
      <c r="D40" s="35">
        <v>21.1752</v>
      </c>
      <c r="E40" s="35">
        <v>14.263999999999999</v>
      </c>
      <c r="F40" s="35">
        <v>13.656499999999999</v>
      </c>
      <c r="G40" s="23">
        <f t="shared" si="0"/>
        <v>7.5187000000000008</v>
      </c>
      <c r="H40" s="23">
        <f t="shared" si="1"/>
        <v>0.60749999999999993</v>
      </c>
      <c r="I40" s="36"/>
      <c r="J40" s="23">
        <f t="shared" si="17"/>
        <v>11.376460905349797</v>
      </c>
      <c r="K40" s="22">
        <f>AVERAGE(J38:J40)</f>
        <v>12.083973033259431</v>
      </c>
      <c r="L40" s="35">
        <f>STDEVA(J38:J40)</f>
        <v>0.6379803052717854</v>
      </c>
      <c r="M40" s="35">
        <f>(L40/K40)*100</f>
        <v>5.2795575057626714</v>
      </c>
      <c r="N40" s="19" t="s">
        <v>121</v>
      </c>
    </row>
    <row r="41" spans="2:15" x14ac:dyDescent="0.35">
      <c r="C41" s="32">
        <v>1</v>
      </c>
      <c r="D41" s="28">
        <v>21.836400000000001</v>
      </c>
      <c r="E41" s="28">
        <v>14.2187</v>
      </c>
      <c r="F41">
        <v>13.6469</v>
      </c>
      <c r="G41" s="12">
        <f t="shared" si="0"/>
        <v>8.1895000000000007</v>
      </c>
      <c r="H41" s="12">
        <f>E41-F41</f>
        <v>0.57179999999999964</v>
      </c>
      <c r="I41" s="33"/>
      <c r="J41" s="12">
        <f>(G41-H41)/H41</f>
        <v>13.322315494928306</v>
      </c>
      <c r="K41" s="17"/>
    </row>
    <row r="42" spans="2:15" x14ac:dyDescent="0.35">
      <c r="C42" s="32">
        <v>1</v>
      </c>
      <c r="D42" s="28">
        <v>21.051600000000001</v>
      </c>
      <c r="E42" s="28">
        <v>14.2097</v>
      </c>
      <c r="F42">
        <v>13.6455</v>
      </c>
      <c r="G42" s="12">
        <f t="shared" si="0"/>
        <v>7.4061000000000003</v>
      </c>
      <c r="H42" s="12">
        <f t="shared" si="1"/>
        <v>0.56419999999999959</v>
      </c>
      <c r="I42" s="33"/>
      <c r="J42" s="12">
        <f t="shared" ref="J42:J43" si="18">(G42-H42)/H42</f>
        <v>12.126728110599089</v>
      </c>
      <c r="K42" s="17"/>
    </row>
    <row r="43" spans="2:15" ht="15" thickBot="1" x14ac:dyDescent="0.4">
      <c r="B43" s="19"/>
      <c r="C43" s="34">
        <v>1</v>
      </c>
      <c r="D43" s="35">
        <v>21.227900000000002</v>
      </c>
      <c r="E43" s="35">
        <v>14.3489</v>
      </c>
      <c r="F43" s="35">
        <v>13.8188</v>
      </c>
      <c r="G43" s="23">
        <f t="shared" si="0"/>
        <v>7.4091000000000022</v>
      </c>
      <c r="H43" s="23">
        <f t="shared" si="1"/>
        <v>0.5301000000000009</v>
      </c>
      <c r="I43" s="36"/>
      <c r="J43" s="23">
        <f t="shared" si="18"/>
        <v>12.976796830786624</v>
      </c>
      <c r="K43" s="22">
        <f>AVERAGE(J41:J43)</f>
        <v>12.80861347877134</v>
      </c>
      <c r="L43" s="35">
        <f>STDEVA(J41:J43)</f>
        <v>0.61528166583534527</v>
      </c>
      <c r="M43" s="35">
        <f>(L43/K43)*100</f>
        <v>4.8036554999110326</v>
      </c>
      <c r="N43" s="19" t="s">
        <v>122</v>
      </c>
    </row>
    <row r="44" spans="2:15" x14ac:dyDescent="0.35">
      <c r="C44" s="32">
        <v>1</v>
      </c>
      <c r="D44" s="28">
        <v>21.956900000000001</v>
      </c>
      <c r="E44" s="28">
        <v>14.2309</v>
      </c>
      <c r="F44">
        <v>13.6455</v>
      </c>
      <c r="G44" s="12">
        <f t="shared" si="0"/>
        <v>8.3114000000000008</v>
      </c>
      <c r="H44" s="12">
        <f>E44-F44</f>
        <v>0.58539999999999992</v>
      </c>
      <c r="I44" s="33"/>
      <c r="J44" s="12">
        <f>(G44-H44)/H44</f>
        <v>13.197813460881452</v>
      </c>
      <c r="K44" s="17"/>
    </row>
    <row r="45" spans="2:15" x14ac:dyDescent="0.35">
      <c r="C45" s="32">
        <v>1</v>
      </c>
      <c r="D45" s="28">
        <v>21.055700000000002</v>
      </c>
      <c r="E45" s="28">
        <v>14.347</v>
      </c>
      <c r="F45">
        <v>13.788399999999999</v>
      </c>
      <c r="G45" s="12">
        <f t="shared" si="0"/>
        <v>7.2673000000000023</v>
      </c>
      <c r="H45" s="12">
        <f t="shared" si="1"/>
        <v>0.55860000000000021</v>
      </c>
      <c r="I45" s="33"/>
      <c r="J45" s="12">
        <f t="shared" ref="J45:J46" si="19">(G45-H45)/H45</f>
        <v>12.00984604368063</v>
      </c>
      <c r="K45" s="17"/>
      <c r="O45" t="s">
        <v>124</v>
      </c>
    </row>
    <row r="46" spans="2:15" ht="15" thickBot="1" x14ac:dyDescent="0.4">
      <c r="B46" s="19"/>
      <c r="C46" s="34">
        <v>1</v>
      </c>
      <c r="D46" s="35">
        <v>21.510899999999999</v>
      </c>
      <c r="E46" s="35">
        <v>14.2318</v>
      </c>
      <c r="F46" s="35">
        <v>13.651300000000001</v>
      </c>
      <c r="G46" s="23">
        <f t="shared" si="0"/>
        <v>7.8595999999999986</v>
      </c>
      <c r="H46" s="23">
        <f t="shared" si="1"/>
        <v>0.58049999999999891</v>
      </c>
      <c r="I46" s="36"/>
      <c r="J46" s="23">
        <f t="shared" si="19"/>
        <v>12.53936261843241</v>
      </c>
      <c r="K46" s="22">
        <f>AVERAGE(J44:J46)</f>
        <v>12.582340707664832</v>
      </c>
      <c r="L46" s="35">
        <f>STDEVA(J44:J46)</f>
        <v>0.595148706793731</v>
      </c>
      <c r="M46" s="35">
        <f>(L46/K46)*100</f>
        <v>4.7300317216110832</v>
      </c>
      <c r="N46" s="19" t="s">
        <v>123</v>
      </c>
    </row>
    <row r="47" spans="2:15" x14ac:dyDescent="0.35">
      <c r="C47" s="32">
        <v>1</v>
      </c>
      <c r="D47" s="28">
        <v>21.276900000000001</v>
      </c>
      <c r="E47" s="28">
        <v>14.372999999999999</v>
      </c>
      <c r="F47">
        <v>13.811999999999999</v>
      </c>
      <c r="G47" s="12">
        <f t="shared" si="0"/>
        <v>7.4649000000000019</v>
      </c>
      <c r="H47" s="12">
        <f>E47-F47</f>
        <v>0.56099999999999994</v>
      </c>
      <c r="I47" s="33"/>
      <c r="J47" s="12">
        <f>(G47-H47)/H47</f>
        <v>12.306417112299471</v>
      </c>
      <c r="K47" s="17"/>
    </row>
    <row r="48" spans="2:15" x14ac:dyDescent="0.35">
      <c r="C48" s="32">
        <v>1</v>
      </c>
      <c r="D48" s="28">
        <v>21.374700000000001</v>
      </c>
      <c r="E48" s="28">
        <v>14.229200000000001</v>
      </c>
      <c r="F48">
        <v>13.6478</v>
      </c>
      <c r="G48" s="12">
        <f t="shared" si="0"/>
        <v>7.7269000000000005</v>
      </c>
      <c r="H48" s="12">
        <f t="shared" si="1"/>
        <v>0.58140000000000036</v>
      </c>
      <c r="I48" s="33"/>
      <c r="J48" s="12">
        <f t="shared" ref="J48:J49" si="20">(G48-H48)/H48</f>
        <v>12.290161678706562</v>
      </c>
      <c r="K48" s="17"/>
    </row>
    <row r="49" spans="2:15" ht="15" thickBot="1" x14ac:dyDescent="0.4">
      <c r="B49" s="19"/>
      <c r="C49" s="34">
        <v>1</v>
      </c>
      <c r="D49" s="35">
        <v>22.008299999999998</v>
      </c>
      <c r="E49" s="35">
        <v>14.3466</v>
      </c>
      <c r="F49" s="35">
        <v>13.764099999999999</v>
      </c>
      <c r="G49" s="23">
        <f t="shared" si="0"/>
        <v>8.2441999999999993</v>
      </c>
      <c r="H49" s="23">
        <f t="shared" si="1"/>
        <v>0.58250000000000135</v>
      </c>
      <c r="I49" s="36"/>
      <c r="J49" s="23">
        <f t="shared" si="20"/>
        <v>13.153133047210266</v>
      </c>
      <c r="K49" s="22">
        <f>AVERAGE(J47:J49)</f>
        <v>12.583237279405433</v>
      </c>
      <c r="L49" s="35">
        <f>STDEVA(J47:J49)</f>
        <v>0.49361113176438653</v>
      </c>
      <c r="M49" s="35">
        <f>(L49/K49)*100</f>
        <v>3.9227674151250689</v>
      </c>
      <c r="N49" s="19" t="s">
        <v>125</v>
      </c>
    </row>
    <row r="50" spans="2:15" x14ac:dyDescent="0.35">
      <c r="C50" s="32">
        <v>1</v>
      </c>
      <c r="D50" s="28">
        <v>21.4893</v>
      </c>
      <c r="E50" s="28">
        <v>14.27</v>
      </c>
      <c r="F50">
        <v>13.6602</v>
      </c>
      <c r="G50" s="12">
        <f t="shared" si="0"/>
        <v>7.8291000000000004</v>
      </c>
      <c r="H50" s="12">
        <f>E50-F50</f>
        <v>0.6097999999999999</v>
      </c>
      <c r="I50" s="33"/>
      <c r="J50" s="12">
        <f>(G50-H50)/H50</f>
        <v>11.83879960642834</v>
      </c>
      <c r="K50" s="17"/>
    </row>
    <row r="51" spans="2:15" x14ac:dyDescent="0.35">
      <c r="C51" s="32">
        <v>1</v>
      </c>
      <c r="D51" s="28">
        <v>20.2988</v>
      </c>
      <c r="E51" s="28">
        <v>14.347799999999999</v>
      </c>
      <c r="F51">
        <v>13.7874</v>
      </c>
      <c r="G51" s="12">
        <f t="shared" si="0"/>
        <v>6.5114000000000001</v>
      </c>
      <c r="H51" s="12">
        <f t="shared" si="1"/>
        <v>0.56039999999999957</v>
      </c>
      <c r="I51" s="33"/>
      <c r="J51" s="12">
        <f t="shared" ref="J51:J52" si="21">(G51-H51)/H51</f>
        <v>10.619200571020709</v>
      </c>
      <c r="K51" s="17"/>
    </row>
    <row r="52" spans="2:15" ht="15" thickBot="1" x14ac:dyDescent="0.4">
      <c r="B52" s="19"/>
      <c r="C52" s="34">
        <v>1</v>
      </c>
      <c r="D52" s="35">
        <v>20.259899999999998</v>
      </c>
      <c r="E52" s="35">
        <v>14.3613</v>
      </c>
      <c r="F52" s="35">
        <v>13.8058</v>
      </c>
      <c r="G52" s="23">
        <f t="shared" si="0"/>
        <v>6.4540999999999986</v>
      </c>
      <c r="H52" s="23">
        <f t="shared" si="1"/>
        <v>0.55550000000000033</v>
      </c>
      <c r="I52" s="36"/>
      <c r="J52" s="23">
        <f t="shared" si="21"/>
        <v>10.618541854185409</v>
      </c>
      <c r="K52" s="22">
        <f>AVERAGE(J50:J52)</f>
        <v>11.025514010544819</v>
      </c>
      <c r="L52" s="35">
        <f>STDEVA(J50:J52)</f>
        <v>0.70432606357473193</v>
      </c>
      <c r="M52" s="35">
        <f>(L52/K52)*100</f>
        <v>6.3881471911523882</v>
      </c>
      <c r="N52" s="19" t="s">
        <v>126</v>
      </c>
    </row>
    <row r="53" spans="2:15" x14ac:dyDescent="0.35">
      <c r="C53" s="32">
        <v>1</v>
      </c>
      <c r="D53" s="28">
        <v>22.186</v>
      </c>
      <c r="E53" s="28">
        <v>14.344900000000001</v>
      </c>
      <c r="F53">
        <v>13.765499999999999</v>
      </c>
      <c r="G53" s="12">
        <f t="shared" si="0"/>
        <v>8.4205000000000005</v>
      </c>
      <c r="H53" s="12">
        <f>E53-F53</f>
        <v>0.57940000000000147</v>
      </c>
      <c r="I53" s="33"/>
      <c r="J53" s="12">
        <f>(G53-H53)/H53</f>
        <v>13.53313772868481</v>
      </c>
      <c r="K53" s="17"/>
    </row>
    <row r="54" spans="2:15" x14ac:dyDescent="0.35">
      <c r="C54" s="32">
        <v>1</v>
      </c>
      <c r="D54" s="28">
        <v>22.694299999999998</v>
      </c>
      <c r="E54" s="28">
        <v>14.265000000000001</v>
      </c>
      <c r="F54">
        <v>13.6599</v>
      </c>
      <c r="G54" s="12">
        <f t="shared" si="0"/>
        <v>9.034399999999998</v>
      </c>
      <c r="H54" s="12">
        <f t="shared" si="1"/>
        <v>0.60510000000000019</v>
      </c>
      <c r="I54" s="33"/>
      <c r="J54" s="12">
        <f t="shared" ref="J54:J55" si="22">(G54-H54)/H54</f>
        <v>13.930424723186242</v>
      </c>
      <c r="K54" s="17"/>
    </row>
    <row r="55" spans="2:15" ht="15" thickBot="1" x14ac:dyDescent="0.4">
      <c r="B55" s="19"/>
      <c r="C55" s="34">
        <v>1</v>
      </c>
      <c r="D55" s="35">
        <v>22.998799999999999</v>
      </c>
      <c r="E55" s="35">
        <v>14.3977</v>
      </c>
      <c r="F55" s="35">
        <v>13.774100000000001</v>
      </c>
      <c r="G55" s="23">
        <f t="shared" si="0"/>
        <v>9.2246999999999986</v>
      </c>
      <c r="H55" s="23">
        <f t="shared" si="1"/>
        <v>0.62359999999999971</v>
      </c>
      <c r="I55" s="36"/>
      <c r="J55" s="23">
        <f t="shared" si="22"/>
        <v>13.792655548428485</v>
      </c>
      <c r="K55" s="22">
        <f>AVERAGE(J53:J55)</f>
        <v>13.752072666766514</v>
      </c>
      <c r="L55" s="35">
        <f>STDEVA(J53:J55)</f>
        <v>0.20172869580946434</v>
      </c>
      <c r="M55" s="35">
        <f>(L55/K55)*100</f>
        <v>1.4668966685797498</v>
      </c>
      <c r="N55" s="19" t="s">
        <v>127</v>
      </c>
    </row>
    <row r="56" spans="2:15" x14ac:dyDescent="0.35">
      <c r="C56" s="32">
        <v>1</v>
      </c>
      <c r="D56" s="28">
        <v>21.8857</v>
      </c>
      <c r="E56" s="28">
        <v>14.4072</v>
      </c>
      <c r="F56">
        <v>13.789099999999999</v>
      </c>
      <c r="G56" s="12">
        <f t="shared" si="0"/>
        <v>8.0966000000000005</v>
      </c>
      <c r="H56" s="12">
        <f>E56-F56</f>
        <v>0.61810000000000009</v>
      </c>
      <c r="I56" s="33"/>
      <c r="J56" s="12">
        <f>(G56-H56)/H56</f>
        <v>12.099174890794369</v>
      </c>
      <c r="K56" s="17"/>
    </row>
    <row r="57" spans="2:15" x14ac:dyDescent="0.35">
      <c r="C57" s="32">
        <v>1</v>
      </c>
      <c r="D57" s="28">
        <v>22.018000000000001</v>
      </c>
      <c r="E57" s="28">
        <v>14.4153</v>
      </c>
      <c r="F57">
        <v>13.795199999999999</v>
      </c>
      <c r="G57" s="12">
        <f t="shared" si="0"/>
        <v>8.2228000000000012</v>
      </c>
      <c r="H57" s="12">
        <f t="shared" si="1"/>
        <v>0.62010000000000076</v>
      </c>
      <c r="I57" s="33"/>
      <c r="J57" s="12">
        <f t="shared" ref="J57:J58" si="23">(G57-H57)/H57</f>
        <v>12.260441864215435</v>
      </c>
      <c r="K57" s="17"/>
      <c r="O57" t="s">
        <v>129</v>
      </c>
    </row>
    <row r="58" spans="2:15" ht="15" thickBot="1" x14ac:dyDescent="0.4">
      <c r="B58" s="19"/>
      <c r="C58" s="34">
        <v>1</v>
      </c>
      <c r="D58" s="35">
        <v>21.4724</v>
      </c>
      <c r="E58" s="35">
        <v>14.2554</v>
      </c>
      <c r="F58" s="35">
        <v>13.656499999999999</v>
      </c>
      <c r="G58" s="23">
        <f t="shared" si="0"/>
        <v>7.815900000000001</v>
      </c>
      <c r="H58" s="23">
        <f t="shared" si="1"/>
        <v>0.59890000000000043</v>
      </c>
      <c r="I58" s="36"/>
      <c r="J58" s="23">
        <f t="shared" si="23"/>
        <v>12.050425780597754</v>
      </c>
      <c r="K58" s="22">
        <f>AVERAGE(J56:J58)</f>
        <v>12.13668084520252</v>
      </c>
      <c r="L58" s="35">
        <f>STDEVA(J56:J58)</f>
        <v>0.10991683813946296</v>
      </c>
      <c r="M58" s="35">
        <f>(L58/K58)*100</f>
        <v>0.90565814114582832</v>
      </c>
      <c r="N58" s="19" t="s">
        <v>128</v>
      </c>
    </row>
    <row r="59" spans="2:15" x14ac:dyDescent="0.35">
      <c r="C59" s="32">
        <v>1</v>
      </c>
      <c r="D59" s="28">
        <v>23.147600000000001</v>
      </c>
      <c r="E59" s="28">
        <v>14.261699999999999</v>
      </c>
      <c r="F59">
        <v>13.6469</v>
      </c>
      <c r="G59" s="12">
        <f t="shared" si="0"/>
        <v>9.5007000000000001</v>
      </c>
      <c r="H59" s="12">
        <f>E59-F59</f>
        <v>0.6147999999999989</v>
      </c>
      <c r="I59" s="33"/>
      <c r="J59" s="12">
        <f>(G59-H59)/H59</f>
        <v>14.453318152244661</v>
      </c>
      <c r="K59" s="17"/>
    </row>
    <row r="60" spans="2:15" x14ac:dyDescent="0.35">
      <c r="C60" s="32">
        <v>1</v>
      </c>
      <c r="D60" s="28">
        <v>22.693899999999999</v>
      </c>
      <c r="E60" s="28">
        <v>14.2464</v>
      </c>
      <c r="F60">
        <v>13.6455</v>
      </c>
      <c r="G60" s="12">
        <f t="shared" si="0"/>
        <v>9.0483999999999991</v>
      </c>
      <c r="H60" s="12">
        <f t="shared" si="1"/>
        <v>0.60089999999999932</v>
      </c>
      <c r="I60" s="33"/>
      <c r="J60" s="12">
        <f t="shared" ref="J60:J61" si="24">(G60-H60)/H60</f>
        <v>14.058079547345663</v>
      </c>
      <c r="K60" s="17"/>
    </row>
    <row r="61" spans="2:15" ht="15" thickBot="1" x14ac:dyDescent="0.4">
      <c r="B61" s="19"/>
      <c r="C61" s="34">
        <v>1</v>
      </c>
      <c r="D61" s="35">
        <v>23.036300000000001</v>
      </c>
      <c r="E61" s="35">
        <v>14.4297</v>
      </c>
      <c r="F61" s="35">
        <v>13.8188</v>
      </c>
      <c r="G61" s="23">
        <f t="shared" si="0"/>
        <v>9.2175000000000011</v>
      </c>
      <c r="H61" s="23">
        <f t="shared" si="1"/>
        <v>0.61090000000000089</v>
      </c>
      <c r="I61" s="36"/>
      <c r="J61" s="23">
        <f t="shared" si="24"/>
        <v>14.088394172532309</v>
      </c>
      <c r="K61" s="22">
        <f>AVERAGE(J59:J61)</f>
        <v>14.19993062404088</v>
      </c>
      <c r="L61" s="35">
        <f>STDEVA(J59:J61)</f>
        <v>0.2199628916703199</v>
      </c>
      <c r="M61" s="35">
        <f>(L61/K61)*100</f>
        <v>1.5490420164301126</v>
      </c>
      <c r="N61" s="19" t="s">
        <v>130</v>
      </c>
    </row>
    <row r="62" spans="2:15" x14ac:dyDescent="0.35">
      <c r="C62" s="32">
        <v>1</v>
      </c>
      <c r="D62" s="28">
        <v>24.9955</v>
      </c>
      <c r="E62" s="28">
        <v>14.3751</v>
      </c>
      <c r="F62">
        <v>13.6455</v>
      </c>
      <c r="G62" s="12">
        <f t="shared" si="0"/>
        <v>11.35</v>
      </c>
      <c r="H62" s="12">
        <f>E62-F62</f>
        <v>0.72959999999999958</v>
      </c>
      <c r="I62" s="33"/>
      <c r="J62" s="12">
        <f>(G62-H62)/H62</f>
        <v>14.556469298245622</v>
      </c>
      <c r="K62" s="17"/>
    </row>
    <row r="63" spans="2:15" x14ac:dyDescent="0.35">
      <c r="C63" s="32">
        <v>1</v>
      </c>
      <c r="D63" s="28">
        <v>25.102599999999999</v>
      </c>
      <c r="E63" s="28">
        <v>14.5055</v>
      </c>
      <c r="F63">
        <v>13.788399999999999</v>
      </c>
      <c r="G63" s="12">
        <f t="shared" si="0"/>
        <v>11.3142</v>
      </c>
      <c r="H63" s="12">
        <f t="shared" si="1"/>
        <v>0.71710000000000029</v>
      </c>
      <c r="I63" s="33"/>
      <c r="J63" s="12">
        <f t="shared" ref="J63:J64" si="25">(G63-H63)/H63</f>
        <v>14.777715799748982</v>
      </c>
      <c r="K63" s="17"/>
    </row>
    <row r="64" spans="2:15" ht="15" thickBot="1" x14ac:dyDescent="0.4">
      <c r="B64" s="19"/>
      <c r="C64" s="34">
        <v>1</v>
      </c>
      <c r="D64" s="35">
        <v>24.5962</v>
      </c>
      <c r="E64" s="35">
        <v>14.3505</v>
      </c>
      <c r="F64" s="35">
        <v>13.651300000000001</v>
      </c>
      <c r="G64" s="23">
        <f t="shared" si="0"/>
        <v>10.944899999999999</v>
      </c>
      <c r="H64" s="23">
        <f t="shared" si="1"/>
        <v>0.69919999999999938</v>
      </c>
      <c r="I64" s="36"/>
      <c r="J64" s="23">
        <f t="shared" si="25"/>
        <v>14.653461098398182</v>
      </c>
      <c r="K64" s="22">
        <f>AVERAGE(J62:J64)</f>
        <v>14.662548732130929</v>
      </c>
      <c r="L64" s="35">
        <f>STDEVA(J62:J64)</f>
        <v>0.11090285127991316</v>
      </c>
      <c r="M64" s="35">
        <f>(L64/K64)*100</f>
        <v>0.75636816835864995</v>
      </c>
      <c r="N64" s="19" t="s">
        <v>131</v>
      </c>
    </row>
    <row r="65" spans="2:14" x14ac:dyDescent="0.35">
      <c r="C65" s="32">
        <v>1</v>
      </c>
      <c r="D65" s="28">
        <v>27.787500000000001</v>
      </c>
      <c r="E65" s="28">
        <v>14.590400000000001</v>
      </c>
      <c r="F65">
        <v>13.811999999999999</v>
      </c>
      <c r="G65" s="12">
        <f t="shared" si="0"/>
        <v>13.975500000000002</v>
      </c>
      <c r="H65" s="12">
        <f>E65-F65</f>
        <v>0.77840000000000131</v>
      </c>
      <c r="I65" s="33"/>
      <c r="J65" s="12">
        <f>(G65-H65)/H65</f>
        <v>16.954136690647456</v>
      </c>
      <c r="K65" s="17"/>
    </row>
    <row r="66" spans="2:14" x14ac:dyDescent="0.35">
      <c r="C66" s="32">
        <v>1</v>
      </c>
      <c r="D66" s="28">
        <v>27.2913</v>
      </c>
      <c r="E66" s="28">
        <v>14.411099999999999</v>
      </c>
      <c r="F66">
        <v>13.6478</v>
      </c>
      <c r="G66" s="12">
        <f t="shared" si="0"/>
        <v>13.6435</v>
      </c>
      <c r="H66" s="12">
        <f t="shared" si="1"/>
        <v>0.7632999999999992</v>
      </c>
      <c r="I66" s="33"/>
      <c r="J66" s="12">
        <f t="shared" ref="J66:J67" si="26">(G66-H66)/H66</f>
        <v>16.874361325822107</v>
      </c>
      <c r="K66" s="17"/>
    </row>
    <row r="67" spans="2:14" ht="15" thickBot="1" x14ac:dyDescent="0.4">
      <c r="B67" s="19"/>
      <c r="C67" s="34">
        <v>1</v>
      </c>
      <c r="D67" s="35">
        <v>28.1587</v>
      </c>
      <c r="E67" s="35">
        <v>14.566000000000001</v>
      </c>
      <c r="F67" s="35">
        <v>13.764099999999999</v>
      </c>
      <c r="G67" s="23">
        <f t="shared" si="0"/>
        <v>14.394600000000001</v>
      </c>
      <c r="H67" s="23">
        <f t="shared" si="1"/>
        <v>0.80190000000000161</v>
      </c>
      <c r="I67" s="36"/>
      <c r="J67" s="23">
        <f t="shared" si="26"/>
        <v>16.950617283950582</v>
      </c>
      <c r="K67" s="22">
        <f>AVERAGE(J65:J67)</f>
        <v>16.926371766806714</v>
      </c>
      <c r="L67" s="35">
        <f>STDEVA(J65:J67)</f>
        <v>4.5076723865366507E-2</v>
      </c>
      <c r="M67" s="35">
        <f>(L67/K67)*100</f>
        <v>0.26631060977736376</v>
      </c>
      <c r="N67" s="19" t="s">
        <v>132</v>
      </c>
    </row>
    <row r="68" spans="2:14" x14ac:dyDescent="0.35">
      <c r="I68" s="28"/>
    </row>
    <row r="69" spans="2:14" x14ac:dyDescent="0.35">
      <c r="I69" s="28"/>
    </row>
    <row r="70" spans="2:14" x14ac:dyDescent="0.35">
      <c r="I70" s="28"/>
    </row>
  </sheetData>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06EB6-2A71-414A-9298-E63EF36ACA5F}">
  <dimension ref="A1:L89"/>
  <sheetViews>
    <sheetView zoomScale="90" zoomScaleNormal="90" workbookViewId="0">
      <pane xSplit="1" topLeftCell="B1" activePane="topRight" state="frozen"/>
      <selection activeCell="A2" sqref="A2"/>
      <selection pane="topRight" activeCell="N39" sqref="N39"/>
    </sheetView>
  </sheetViews>
  <sheetFormatPr defaultRowHeight="14.5" x14ac:dyDescent="0.35"/>
  <cols>
    <col min="1" max="1" width="13.81640625" style="28" customWidth="1"/>
    <col min="2" max="2" width="21.26953125" style="28" customWidth="1"/>
    <col min="3" max="3" width="15.1796875" customWidth="1"/>
    <col min="4" max="4" width="12" bestFit="1" customWidth="1"/>
    <col min="5" max="5" width="12" customWidth="1"/>
    <col min="6" max="6" width="3.26953125" customWidth="1"/>
    <col min="7" max="7" width="12.81640625" style="28" customWidth="1"/>
    <col min="8" max="8" width="9.1796875" style="17"/>
    <col min="9" max="10" width="9.1796875" style="28"/>
    <col min="11" max="11" width="28.453125" bestFit="1" customWidth="1"/>
    <col min="12" max="12" width="10.7265625" bestFit="1" customWidth="1"/>
  </cols>
  <sheetData>
    <row r="1" spans="1:12" x14ac:dyDescent="0.35">
      <c r="A1" s="27"/>
      <c r="B1" s="27" t="s">
        <v>370</v>
      </c>
      <c r="C1" s="25"/>
      <c r="E1" t="s">
        <v>371</v>
      </c>
    </row>
    <row r="3" spans="1:12" x14ac:dyDescent="0.35">
      <c r="B3" t="s">
        <v>372</v>
      </c>
      <c r="C3" s="28"/>
      <c r="D3" s="28"/>
    </row>
    <row r="6" spans="1:12" x14ac:dyDescent="0.35">
      <c r="A6" s="15" t="s">
        <v>136</v>
      </c>
      <c r="B6" s="15" t="s">
        <v>373</v>
      </c>
      <c r="C6" s="9" t="s">
        <v>374</v>
      </c>
      <c r="D6" s="9" t="s">
        <v>140</v>
      </c>
      <c r="E6" s="9" t="s">
        <v>375</v>
      </c>
      <c r="F6" s="30"/>
      <c r="G6" s="62" t="s">
        <v>376</v>
      </c>
      <c r="H6" s="63" t="s">
        <v>143</v>
      </c>
      <c r="I6" s="15" t="s">
        <v>144</v>
      </c>
      <c r="J6" s="15" t="s">
        <v>105</v>
      </c>
      <c r="K6" s="15" t="s">
        <v>106</v>
      </c>
    </row>
    <row r="7" spans="1:12" x14ac:dyDescent="0.35">
      <c r="A7" s="28">
        <v>0.50070000000000003</v>
      </c>
      <c r="B7" s="28">
        <v>17.845500000000001</v>
      </c>
      <c r="C7">
        <v>16.368099999999998</v>
      </c>
      <c r="D7" s="28">
        <f>B7-C7</f>
        <v>1.4774000000000029</v>
      </c>
      <c r="E7" s="28">
        <f>D7-A7</f>
        <v>0.9767000000000029</v>
      </c>
      <c r="F7" s="33"/>
      <c r="G7" s="28">
        <f>E7/A7</f>
        <v>1.9506690633113697</v>
      </c>
    </row>
    <row r="8" spans="1:12" x14ac:dyDescent="0.35">
      <c r="A8" s="28">
        <v>0.50090000000000001</v>
      </c>
      <c r="B8" s="28">
        <v>17.683599999999998</v>
      </c>
      <c r="C8">
        <v>16.215199999999999</v>
      </c>
      <c r="D8" s="28">
        <f t="shared" ref="D8:D37" si="0">B8-C8</f>
        <v>1.468399999999999</v>
      </c>
      <c r="E8" s="28">
        <f>D8-A8</f>
        <v>0.96749999999999903</v>
      </c>
      <c r="F8" s="33"/>
      <c r="G8" s="28">
        <f t="shared" ref="G8:G16" si="1">E8/A8</f>
        <v>1.9315232581353543</v>
      </c>
      <c r="L8" t="s">
        <v>107</v>
      </c>
    </row>
    <row r="9" spans="1:12" ht="15" thickBot="1" x14ac:dyDescent="0.4">
      <c r="A9" s="28">
        <v>0.49940000000000001</v>
      </c>
      <c r="B9" s="28">
        <v>17.869399999999999</v>
      </c>
      <c r="C9" s="28">
        <v>16.3614</v>
      </c>
      <c r="D9" s="28">
        <f>B9-C9</f>
        <v>1.5079999999999991</v>
      </c>
      <c r="E9" s="28">
        <f t="shared" ref="E9:E16" si="2">D9-A9</f>
        <v>1.0085999999999991</v>
      </c>
      <c r="F9" s="33"/>
      <c r="G9" s="28">
        <f t="shared" si="1"/>
        <v>2.0196235482579077</v>
      </c>
      <c r="H9" s="17">
        <f>AVERAGE(G7:G9)</f>
        <v>1.9672719565682106</v>
      </c>
      <c r="I9" s="28">
        <f>STDEVA(G7:G9)</f>
        <v>4.6337429021181771E-2</v>
      </c>
      <c r="J9" s="28">
        <f>(I9/H9)*100</f>
        <v>2.3554155218079087</v>
      </c>
      <c r="K9" s="19" t="s">
        <v>108</v>
      </c>
    </row>
    <row r="10" spans="1:12" x14ac:dyDescent="0.35">
      <c r="C10" s="28"/>
      <c r="D10" s="28"/>
      <c r="E10" s="28"/>
      <c r="F10" s="33"/>
    </row>
    <row r="11" spans="1:12" x14ac:dyDescent="0.35">
      <c r="A11" s="28">
        <v>0.50070000000000003</v>
      </c>
      <c r="B11" s="28">
        <v>17.556799999999999</v>
      </c>
      <c r="C11">
        <v>16.2987</v>
      </c>
      <c r="D11" s="28">
        <f t="shared" si="0"/>
        <v>1.2580999999999989</v>
      </c>
      <c r="E11" s="28">
        <f t="shared" si="2"/>
        <v>0.75739999999999885</v>
      </c>
      <c r="F11" s="33"/>
      <c r="G11" s="28">
        <f t="shared" si="1"/>
        <v>1.5126822448571975</v>
      </c>
    </row>
    <row r="12" spans="1:12" x14ac:dyDescent="0.35">
      <c r="A12" s="28">
        <v>0.50009999999999999</v>
      </c>
      <c r="B12" s="28">
        <v>17.585599999999999</v>
      </c>
      <c r="C12">
        <v>16.229199999999999</v>
      </c>
      <c r="D12" s="28">
        <f t="shared" si="0"/>
        <v>1.3564000000000007</v>
      </c>
      <c r="E12" s="28">
        <f t="shared" si="2"/>
        <v>0.85630000000000073</v>
      </c>
      <c r="F12" s="33"/>
      <c r="G12" s="28">
        <f t="shared" si="1"/>
        <v>1.7122575484903035</v>
      </c>
    </row>
    <row r="13" spans="1:12" ht="15" thickBot="1" x14ac:dyDescent="0.4">
      <c r="A13" s="28">
        <v>0.50119999999999998</v>
      </c>
      <c r="B13" s="28">
        <v>17.638300000000001</v>
      </c>
      <c r="C13" s="28">
        <v>16.317900000000002</v>
      </c>
      <c r="D13" s="28">
        <f t="shared" si="0"/>
        <v>1.3203999999999994</v>
      </c>
      <c r="E13" s="28">
        <f t="shared" si="2"/>
        <v>0.81919999999999937</v>
      </c>
      <c r="F13" s="33"/>
      <c r="G13" s="28">
        <f t="shared" si="1"/>
        <v>1.6344772545889852</v>
      </c>
      <c r="H13" s="17">
        <f>AVERAGE(G11:G13)</f>
        <v>1.6198056826454954</v>
      </c>
      <c r="I13" s="28">
        <f>STDEVA(G11:G13)</f>
        <v>0.10059332344908069</v>
      </c>
      <c r="J13" s="28">
        <f>(I13/H13)*100</f>
        <v>6.2102093187369176</v>
      </c>
      <c r="K13" s="19" t="s">
        <v>109</v>
      </c>
    </row>
    <row r="14" spans="1:12" x14ac:dyDescent="0.35">
      <c r="C14" s="28"/>
      <c r="D14" s="28"/>
      <c r="E14" s="28"/>
      <c r="F14" s="33"/>
    </row>
    <row r="15" spans="1:12" x14ac:dyDescent="0.35">
      <c r="A15" s="28">
        <v>0.50080000000000002</v>
      </c>
      <c r="B15" s="28">
        <v>19.5044</v>
      </c>
      <c r="C15" s="28">
        <v>18.1648</v>
      </c>
      <c r="D15" s="28">
        <f t="shared" si="0"/>
        <v>1.3396000000000008</v>
      </c>
      <c r="E15" s="28">
        <f t="shared" si="2"/>
        <v>0.83880000000000077</v>
      </c>
      <c r="F15" s="33"/>
      <c r="G15" s="28">
        <f t="shared" si="1"/>
        <v>1.6749201277955286</v>
      </c>
    </row>
    <row r="16" spans="1:12" x14ac:dyDescent="0.35">
      <c r="A16" s="28">
        <v>0.50019999999999998</v>
      </c>
      <c r="B16" s="28">
        <v>17.733000000000001</v>
      </c>
      <c r="C16" s="28">
        <v>16.375299999999999</v>
      </c>
      <c r="D16" s="28">
        <f t="shared" si="0"/>
        <v>1.3577000000000012</v>
      </c>
      <c r="E16" s="28">
        <f t="shared" si="2"/>
        <v>0.85750000000000126</v>
      </c>
      <c r="F16" s="33"/>
      <c r="G16" s="28">
        <f t="shared" si="1"/>
        <v>1.7143142742902864</v>
      </c>
    </row>
    <row r="17" spans="1:12" ht="15" thickBot="1" x14ac:dyDescent="0.4">
      <c r="A17" s="28">
        <v>0.49930000000000002</v>
      </c>
      <c r="B17" s="28">
        <v>17.506699999999999</v>
      </c>
      <c r="C17" s="28">
        <v>16.206499999999998</v>
      </c>
      <c r="D17" s="28">
        <f t="shared" si="0"/>
        <v>1.3002000000000002</v>
      </c>
      <c r="E17" s="28">
        <f>D17-A17</f>
        <v>0.80090000000000017</v>
      </c>
      <c r="F17" s="33"/>
      <c r="G17" s="28">
        <f>E17/A17</f>
        <v>1.6040456639295015</v>
      </c>
      <c r="H17" s="17">
        <f>AVERAGE(G15:G17)</f>
        <v>1.664426688671772</v>
      </c>
      <c r="I17" s="28">
        <f>STDEVA(G15:G17)</f>
        <v>5.5878223005099516E-2</v>
      </c>
      <c r="J17" s="28">
        <f>(I17/H17)*100</f>
        <v>3.3572054200651431</v>
      </c>
      <c r="K17" s="19" t="s">
        <v>110</v>
      </c>
    </row>
    <row r="18" spans="1:12" x14ac:dyDescent="0.35">
      <c r="C18" s="28"/>
      <c r="D18" s="28"/>
      <c r="E18" s="28"/>
      <c r="F18" s="33"/>
    </row>
    <row r="19" spans="1:12" x14ac:dyDescent="0.35">
      <c r="A19" s="33">
        <v>0.4995</v>
      </c>
      <c r="B19" s="33">
        <v>18.091100000000001</v>
      </c>
      <c r="C19" s="33">
        <v>16.36</v>
      </c>
      <c r="D19" s="33">
        <f t="shared" ref="D19:D21" si="3">B19-C19</f>
        <v>1.7311000000000014</v>
      </c>
      <c r="E19" s="33">
        <f t="shared" ref="E19:E21" si="4">D19-A19</f>
        <v>1.2316000000000014</v>
      </c>
      <c r="F19" s="33"/>
      <c r="G19" s="33">
        <f t="shared" ref="G19:G21" si="5">E19/A19</f>
        <v>2.4656656656656684</v>
      </c>
      <c r="H19" s="64"/>
      <c r="I19" s="33"/>
      <c r="J19" s="33"/>
    </row>
    <row r="20" spans="1:12" x14ac:dyDescent="0.35">
      <c r="A20" s="33">
        <v>0.50080000000000002</v>
      </c>
      <c r="B20" s="33">
        <v>18.167300000000001</v>
      </c>
      <c r="C20" s="33">
        <v>16.348199999999999</v>
      </c>
      <c r="D20" s="33">
        <f t="shared" si="3"/>
        <v>1.8191000000000024</v>
      </c>
      <c r="E20" s="33">
        <f t="shared" si="4"/>
        <v>1.3183000000000025</v>
      </c>
      <c r="F20" s="33"/>
      <c r="G20" s="33">
        <f t="shared" si="5"/>
        <v>2.6323881789137427</v>
      </c>
      <c r="H20" s="64"/>
      <c r="I20" s="33"/>
      <c r="J20" s="33"/>
      <c r="L20" t="s">
        <v>112</v>
      </c>
    </row>
    <row r="21" spans="1:12" ht="15" thickBot="1" x14ac:dyDescent="0.4">
      <c r="A21" s="33">
        <v>0.50080000000000002</v>
      </c>
      <c r="B21" s="33">
        <v>17.8414</v>
      </c>
      <c r="C21" s="33">
        <v>16.014500000000002</v>
      </c>
      <c r="D21" s="33">
        <f t="shared" si="3"/>
        <v>1.8268999999999984</v>
      </c>
      <c r="E21" s="33">
        <f t="shared" si="4"/>
        <v>1.3260999999999985</v>
      </c>
      <c r="F21" s="33"/>
      <c r="G21" s="33">
        <f t="shared" si="5"/>
        <v>2.6479632587859392</v>
      </c>
      <c r="H21" s="64">
        <f>AVERAGE(G19:G21)</f>
        <v>2.5820057011217834</v>
      </c>
      <c r="I21" s="33">
        <f>STDEVA(G19:G21)</f>
        <v>0.10105393938735839</v>
      </c>
      <c r="J21" s="33">
        <f>(I21/H21)*100</f>
        <v>3.9137767721990042</v>
      </c>
      <c r="K21" s="19" t="s">
        <v>111</v>
      </c>
    </row>
    <row r="22" spans="1:12" x14ac:dyDescent="0.35">
      <c r="C22" s="28"/>
      <c r="D22" s="28"/>
      <c r="E22" s="28"/>
      <c r="F22" s="33"/>
    </row>
    <row r="23" spans="1:12" x14ac:dyDescent="0.35">
      <c r="A23" s="28">
        <v>0.50039999999999996</v>
      </c>
      <c r="B23" s="28">
        <v>17.845500000000001</v>
      </c>
      <c r="C23" s="28">
        <v>16.233699999999999</v>
      </c>
      <c r="D23" s="28">
        <f t="shared" si="0"/>
        <v>1.6118000000000023</v>
      </c>
      <c r="E23" s="28">
        <f t="shared" ref="E23:E27" si="6">D23-A23</f>
        <v>1.1114000000000024</v>
      </c>
      <c r="F23" s="33"/>
      <c r="G23" s="28">
        <f t="shared" ref="G23:G27" si="7">E23/A23</f>
        <v>2.2210231814548411</v>
      </c>
    </row>
    <row r="24" spans="1:12" x14ac:dyDescent="0.35">
      <c r="A24" s="28">
        <v>0.50249999999999995</v>
      </c>
      <c r="B24" s="28">
        <v>18.0367</v>
      </c>
      <c r="C24" s="28">
        <v>16.375599999999999</v>
      </c>
      <c r="D24" s="28">
        <f t="shared" si="0"/>
        <v>1.6611000000000011</v>
      </c>
      <c r="E24" s="28">
        <f t="shared" si="6"/>
        <v>1.1586000000000012</v>
      </c>
      <c r="F24" s="33"/>
      <c r="G24" s="28">
        <f t="shared" si="7"/>
        <v>2.3056716417910472</v>
      </c>
    </row>
    <row r="25" spans="1:12" ht="15" thickBot="1" x14ac:dyDescent="0.4">
      <c r="A25" s="28">
        <v>0.49990000000000001</v>
      </c>
      <c r="B25" s="28">
        <v>17.976900000000001</v>
      </c>
      <c r="C25" s="28">
        <v>16.2319</v>
      </c>
      <c r="D25" s="28">
        <f t="shared" si="0"/>
        <v>1.745000000000001</v>
      </c>
      <c r="E25" s="28">
        <f t="shared" si="6"/>
        <v>1.245100000000001</v>
      </c>
      <c r="F25" s="33"/>
      <c r="G25" s="28">
        <f t="shared" si="7"/>
        <v>2.4906981396279275</v>
      </c>
      <c r="H25" s="17">
        <f>AVERAGE(G23:G25)</f>
        <v>2.3391309876246051</v>
      </c>
      <c r="I25" s="28">
        <f>STDEVA(G23:G25)</f>
        <v>0.13791588608322541</v>
      </c>
      <c r="J25" s="28">
        <f>(I25/H25)*100</f>
        <v>5.8960309111752407</v>
      </c>
      <c r="K25" s="19" t="s">
        <v>113</v>
      </c>
    </row>
    <row r="26" spans="1:12" x14ac:dyDescent="0.35">
      <c r="C26" s="28"/>
      <c r="D26" s="28"/>
      <c r="E26" s="28"/>
      <c r="F26" s="33"/>
    </row>
    <row r="27" spans="1:12" x14ac:dyDescent="0.35">
      <c r="A27" s="28">
        <v>0.50160000000000005</v>
      </c>
      <c r="B27" s="28">
        <v>18.164000000000001</v>
      </c>
      <c r="C27" s="28">
        <v>16.392199999999999</v>
      </c>
      <c r="D27" s="28">
        <f t="shared" si="0"/>
        <v>1.7718000000000025</v>
      </c>
      <c r="E27" s="28">
        <f t="shared" si="6"/>
        <v>1.2702000000000024</v>
      </c>
      <c r="F27" s="33"/>
      <c r="G27" s="28">
        <f t="shared" si="7"/>
        <v>2.5322966507177078</v>
      </c>
    </row>
    <row r="28" spans="1:12" x14ac:dyDescent="0.35">
      <c r="A28" s="28">
        <v>0.49880000000000002</v>
      </c>
      <c r="B28" s="28">
        <v>17.998999999999999</v>
      </c>
      <c r="C28" s="28">
        <v>16.22</v>
      </c>
      <c r="D28" s="28">
        <f t="shared" si="0"/>
        <v>1.7789999999999999</v>
      </c>
      <c r="E28" s="28">
        <f>D28-A28</f>
        <v>1.2801999999999998</v>
      </c>
      <c r="F28" s="33"/>
      <c r="G28" s="28">
        <f>E28/A28</f>
        <v>2.5665597433841212</v>
      </c>
    </row>
    <row r="29" spans="1:12" ht="15" thickBot="1" x14ac:dyDescent="0.4">
      <c r="A29" s="28">
        <v>0.502</v>
      </c>
      <c r="B29" s="28">
        <v>18.1037</v>
      </c>
      <c r="C29" s="28">
        <v>16.329599999999999</v>
      </c>
      <c r="D29" s="28">
        <f t="shared" si="0"/>
        <v>1.7741000000000007</v>
      </c>
      <c r="E29" s="28">
        <f t="shared" ref="E29:E37" si="8">D29-A29</f>
        <v>1.2721000000000007</v>
      </c>
      <c r="F29" s="33"/>
      <c r="G29" s="28">
        <f t="shared" ref="G29:G37" si="9">E29/A29</f>
        <v>2.5340637450199215</v>
      </c>
      <c r="H29" s="17">
        <f>AVERAGE(G27:G29)</f>
        <v>2.5443067130405836</v>
      </c>
      <c r="I29" s="28">
        <f>STDEVA(G27:G29)</f>
        <v>1.9291932903963662E-2</v>
      </c>
      <c r="J29" s="28">
        <f>(I29/H29)*100</f>
        <v>0.75823928007912067</v>
      </c>
      <c r="K29" s="19" t="s">
        <v>114</v>
      </c>
    </row>
    <row r="30" spans="1:12" x14ac:dyDescent="0.35">
      <c r="C30" s="28"/>
      <c r="D30" s="28"/>
      <c r="E30" s="28"/>
      <c r="F30" s="33"/>
    </row>
    <row r="31" spans="1:12" x14ac:dyDescent="0.35">
      <c r="A31" s="28">
        <v>0.49869999999999998</v>
      </c>
      <c r="B31" s="28">
        <v>17.896999999999998</v>
      </c>
      <c r="C31" s="28">
        <v>16.226600000000001</v>
      </c>
      <c r="D31" s="28">
        <f t="shared" si="0"/>
        <v>1.6703999999999972</v>
      </c>
      <c r="E31" s="28">
        <f t="shared" si="8"/>
        <v>1.1716999999999973</v>
      </c>
      <c r="F31" s="33"/>
      <c r="G31" s="28">
        <f t="shared" si="9"/>
        <v>2.3495087226789599</v>
      </c>
    </row>
    <row r="32" spans="1:12" x14ac:dyDescent="0.35">
      <c r="A32" s="28">
        <v>0.50160000000000005</v>
      </c>
      <c r="B32" s="28">
        <v>18.0733</v>
      </c>
      <c r="C32" s="28">
        <v>16.341699999999999</v>
      </c>
      <c r="D32" s="28">
        <f t="shared" si="0"/>
        <v>1.7316000000000003</v>
      </c>
      <c r="E32" s="28">
        <f t="shared" si="8"/>
        <v>1.2300000000000002</v>
      </c>
      <c r="F32" s="33"/>
      <c r="G32" s="28">
        <f t="shared" si="9"/>
        <v>2.4521531100478469</v>
      </c>
    </row>
    <row r="33" spans="1:12" ht="15" thickBot="1" x14ac:dyDescent="0.4">
      <c r="A33" s="28">
        <v>0.50090000000000001</v>
      </c>
      <c r="B33" s="28">
        <v>18.1568</v>
      </c>
      <c r="C33" s="28">
        <v>16.382200000000001</v>
      </c>
      <c r="D33" s="28">
        <f t="shared" si="0"/>
        <v>1.7745999999999995</v>
      </c>
      <c r="E33" s="28">
        <f t="shared" si="8"/>
        <v>1.2736999999999994</v>
      </c>
      <c r="F33" s="33"/>
      <c r="G33" s="28">
        <f t="shared" si="9"/>
        <v>2.5428229187462557</v>
      </c>
      <c r="H33" s="17">
        <f>AVERAGE(G31:G33)</f>
        <v>2.4481615838243544</v>
      </c>
      <c r="I33" s="28">
        <f>STDEVA(G31:G33)</f>
        <v>9.6718890665065185E-2</v>
      </c>
      <c r="J33" s="28">
        <f>(I33/H33)*100</f>
        <v>3.9506743061451606</v>
      </c>
      <c r="K33" s="19" t="s">
        <v>115</v>
      </c>
    </row>
    <row r="34" spans="1:12" x14ac:dyDescent="0.35">
      <c r="C34" s="28"/>
      <c r="D34" s="28"/>
      <c r="E34" s="28"/>
      <c r="F34" s="33"/>
    </row>
    <row r="35" spans="1:12" x14ac:dyDescent="0.35">
      <c r="A35" s="28">
        <v>0.5</v>
      </c>
      <c r="B35" s="28">
        <v>18.170400000000001</v>
      </c>
      <c r="C35" s="28">
        <v>16.362400000000001</v>
      </c>
      <c r="D35" s="28">
        <f t="shared" si="0"/>
        <v>1.8079999999999998</v>
      </c>
      <c r="E35" s="28">
        <f t="shared" si="8"/>
        <v>1.3079999999999998</v>
      </c>
      <c r="F35" s="33"/>
      <c r="G35" s="28">
        <f>E35/A35</f>
        <v>2.6159999999999997</v>
      </c>
    </row>
    <row r="36" spans="1:12" x14ac:dyDescent="0.35">
      <c r="A36" s="28">
        <v>0.50070000000000003</v>
      </c>
      <c r="B36" s="28">
        <v>18.148399999999999</v>
      </c>
      <c r="C36" s="28">
        <v>16.3535</v>
      </c>
      <c r="D36" s="28">
        <f t="shared" si="0"/>
        <v>1.7948999999999984</v>
      </c>
      <c r="E36" s="28">
        <f t="shared" si="8"/>
        <v>1.2941999999999982</v>
      </c>
      <c r="F36" s="33"/>
      <c r="G36" s="28">
        <f t="shared" si="9"/>
        <v>2.5847813061713563</v>
      </c>
    </row>
    <row r="37" spans="1:12" ht="15" thickBot="1" x14ac:dyDescent="0.4">
      <c r="A37" s="28">
        <v>0.4995</v>
      </c>
      <c r="B37" s="28">
        <v>17.827400000000001</v>
      </c>
      <c r="C37" s="28">
        <v>16.0154</v>
      </c>
      <c r="D37" s="28">
        <f t="shared" si="0"/>
        <v>1.8120000000000012</v>
      </c>
      <c r="E37" s="28">
        <f t="shared" si="8"/>
        <v>1.3125000000000011</v>
      </c>
      <c r="F37" s="33"/>
      <c r="G37" s="28">
        <f t="shared" si="9"/>
        <v>2.6276276276276298</v>
      </c>
      <c r="H37" s="17">
        <f>AVERAGE(G35:G37)</f>
        <v>2.6094696445996619</v>
      </c>
      <c r="I37" s="28">
        <f>STDEVA(G35:G37)</f>
        <v>2.2157074983504072E-2</v>
      </c>
      <c r="J37" s="28">
        <f>(I37/H37)*100</f>
        <v>0.84910261475386328</v>
      </c>
      <c r="K37" s="19" t="s">
        <v>116</v>
      </c>
    </row>
    <row r="38" spans="1:12" x14ac:dyDescent="0.35">
      <c r="F38" s="28"/>
    </row>
    <row r="39" spans="1:12" x14ac:dyDescent="0.35">
      <c r="A39" s="28">
        <v>0.50049999999999994</v>
      </c>
      <c r="B39" s="28">
        <v>18.072800000000001</v>
      </c>
      <c r="C39" s="28">
        <v>16.215</v>
      </c>
      <c r="D39" s="28">
        <f>B39-C39</f>
        <v>1.857800000000001</v>
      </c>
      <c r="E39" s="28">
        <f>D39-A39</f>
        <v>1.3573000000000011</v>
      </c>
      <c r="F39" s="33"/>
      <c r="G39" s="28">
        <f>E39/A39</f>
        <v>2.7118881118881144</v>
      </c>
    </row>
    <row r="40" spans="1:12" x14ac:dyDescent="0.35">
      <c r="A40" s="65">
        <v>0.50170000000000003</v>
      </c>
      <c r="B40" s="28">
        <v>18.216899999999999</v>
      </c>
      <c r="C40" s="28">
        <v>16.391400000000001</v>
      </c>
      <c r="D40" s="28">
        <f>B40-C40</f>
        <v>1.8254999999999981</v>
      </c>
      <c r="E40" s="28">
        <f>D40-A40</f>
        <v>1.3237999999999981</v>
      </c>
      <c r="F40" s="33"/>
      <c r="G40" s="28">
        <f>E40/A40</f>
        <v>2.638628662547335</v>
      </c>
    </row>
    <row r="41" spans="1:12" ht="15" thickBot="1" x14ac:dyDescent="0.4">
      <c r="A41" s="28">
        <v>0.50039999999999996</v>
      </c>
      <c r="B41" s="28">
        <v>17.897500000000001</v>
      </c>
      <c r="C41" s="28">
        <v>16.002700000000001</v>
      </c>
      <c r="D41" s="28">
        <f>B41-C41</f>
        <v>1.8948</v>
      </c>
      <c r="E41" s="28">
        <f>D41-A41</f>
        <v>1.3944000000000001</v>
      </c>
      <c r="F41" s="33"/>
      <c r="G41" s="28">
        <f>E41/A41</f>
        <v>2.7865707434052762</v>
      </c>
      <c r="H41" s="17">
        <f>AVERAGE(G39:G41)</f>
        <v>2.7123625059469085</v>
      </c>
      <c r="I41" s="28">
        <f>STDEVA(G39:G41)</f>
        <v>7.3972181321336414E-2</v>
      </c>
      <c r="J41" s="28">
        <f>(I41/H41)*100</f>
        <v>2.7272232660328752</v>
      </c>
      <c r="K41" s="19" t="s">
        <v>117</v>
      </c>
    </row>
    <row r="42" spans="1:12" x14ac:dyDescent="0.35">
      <c r="C42" s="28"/>
      <c r="D42" s="28"/>
      <c r="E42" s="28"/>
      <c r="F42" s="33"/>
    </row>
    <row r="43" spans="1:12" x14ac:dyDescent="0.35">
      <c r="A43" s="28">
        <v>0.50019999999999998</v>
      </c>
      <c r="B43" s="28">
        <v>17.883700000000001</v>
      </c>
      <c r="C43" s="28">
        <v>16.215199999999999</v>
      </c>
      <c r="D43" s="28">
        <f t="shared" ref="D43:D45" si="10">B43-C43</f>
        <v>1.6685000000000016</v>
      </c>
      <c r="E43" s="28">
        <f t="shared" ref="E43:E45" si="11">D43-A43</f>
        <v>1.1683000000000017</v>
      </c>
      <c r="F43" s="33"/>
      <c r="G43" s="28">
        <f t="shared" ref="G43:G45" si="12">E43/A43</f>
        <v>2.335665733706521</v>
      </c>
    </row>
    <row r="44" spans="1:12" x14ac:dyDescent="0.35">
      <c r="A44" s="28">
        <v>0.50029999999999997</v>
      </c>
      <c r="B44" s="28">
        <v>18.012499999999999</v>
      </c>
      <c r="C44" s="28">
        <v>16.392399999999999</v>
      </c>
      <c r="D44" s="28">
        <f t="shared" si="10"/>
        <v>1.6201000000000008</v>
      </c>
      <c r="E44" s="28">
        <f t="shared" si="11"/>
        <v>1.1198000000000008</v>
      </c>
      <c r="F44" s="33"/>
      <c r="G44" s="28">
        <f t="shared" si="12"/>
        <v>2.2382570457725381</v>
      </c>
      <c r="L44" t="s">
        <v>119</v>
      </c>
    </row>
    <row r="45" spans="1:12" ht="15" thickBot="1" x14ac:dyDescent="0.4">
      <c r="A45" s="28">
        <v>0.49940000000000001</v>
      </c>
      <c r="B45" s="28">
        <v>17.6157</v>
      </c>
      <c r="C45" s="28">
        <v>16.002700000000001</v>
      </c>
      <c r="D45" s="28">
        <f t="shared" si="10"/>
        <v>1.6129999999999995</v>
      </c>
      <c r="E45" s="28">
        <f t="shared" si="11"/>
        <v>1.1135999999999995</v>
      </c>
      <c r="F45" s="33"/>
      <c r="G45" s="28">
        <f t="shared" si="12"/>
        <v>2.2298758510212244</v>
      </c>
      <c r="H45" s="17">
        <f>AVERAGE(G43:G45)</f>
        <v>2.2679328768334277</v>
      </c>
      <c r="I45" s="28">
        <f>STDEVA(G43:G45)</f>
        <v>5.8807873890390314E-2</v>
      </c>
      <c r="J45" s="28">
        <f>(I45/H45)*100</f>
        <v>2.5930165081649177</v>
      </c>
      <c r="K45" s="19" t="s">
        <v>118</v>
      </c>
    </row>
    <row r="46" spans="1:12" x14ac:dyDescent="0.35">
      <c r="C46" s="28"/>
      <c r="D46" s="28"/>
      <c r="E46" s="28"/>
      <c r="F46" s="33"/>
    </row>
    <row r="47" spans="1:12" x14ac:dyDescent="0.35">
      <c r="A47" s="28">
        <v>0.4995</v>
      </c>
      <c r="B47" s="28">
        <v>17.978899999999999</v>
      </c>
      <c r="C47" s="28">
        <v>16.3614</v>
      </c>
      <c r="D47" s="28">
        <f t="shared" ref="D47:D49" si="13">B47-C47</f>
        <v>1.6174999999999997</v>
      </c>
      <c r="E47" s="28">
        <f t="shared" ref="E47:E48" si="14">D47-A47</f>
        <v>1.1179999999999997</v>
      </c>
      <c r="F47" s="33"/>
      <c r="G47" s="28">
        <f t="shared" ref="G47:G48" si="15">E47/A47</f>
        <v>2.2382382382382375</v>
      </c>
    </row>
    <row r="48" spans="1:12" x14ac:dyDescent="0.35">
      <c r="A48" s="28">
        <v>0.50039999999999996</v>
      </c>
      <c r="B48" s="28">
        <v>17.7668</v>
      </c>
      <c r="C48" s="28">
        <v>16.0379</v>
      </c>
      <c r="D48" s="28">
        <f t="shared" si="13"/>
        <v>1.7288999999999994</v>
      </c>
      <c r="E48" s="28">
        <f t="shared" si="14"/>
        <v>1.2284999999999995</v>
      </c>
      <c r="F48" s="33"/>
      <c r="G48" s="28">
        <f t="shared" si="15"/>
        <v>2.4550359712230208</v>
      </c>
    </row>
    <row r="49" spans="1:12" ht="15" thickBot="1" x14ac:dyDescent="0.4">
      <c r="A49" s="28">
        <v>0.5</v>
      </c>
      <c r="B49" s="28">
        <v>17.7592</v>
      </c>
      <c r="C49" s="28">
        <v>15.9907</v>
      </c>
      <c r="D49" s="28">
        <f t="shared" si="13"/>
        <v>1.7684999999999995</v>
      </c>
      <c r="E49" s="28">
        <f>D49-A49</f>
        <v>1.2684999999999995</v>
      </c>
      <c r="F49" s="33"/>
      <c r="G49" s="28">
        <f>E49/A49</f>
        <v>2.536999999999999</v>
      </c>
      <c r="H49" s="17">
        <f>AVERAGE(G47:G49)</f>
        <v>2.4100914031537521</v>
      </c>
      <c r="I49" s="28">
        <f>STDEVA(G47:G49)</f>
        <v>0.15436857912783841</v>
      </c>
      <c r="J49" s="28">
        <f>(I49/H49)*100</f>
        <v>6.4050923100193486</v>
      </c>
      <c r="K49" s="19" t="s">
        <v>120</v>
      </c>
    </row>
    <row r="50" spans="1:12" x14ac:dyDescent="0.35">
      <c r="C50" s="28"/>
      <c r="D50" s="28"/>
      <c r="E50" s="28"/>
      <c r="F50" s="33"/>
    </row>
    <row r="51" spans="1:12" x14ac:dyDescent="0.35">
      <c r="A51" s="28">
        <v>0.50019999999999998</v>
      </c>
      <c r="B51" s="28">
        <v>17.896599999999999</v>
      </c>
      <c r="C51" s="28">
        <v>16.360399999999998</v>
      </c>
      <c r="D51" s="28">
        <f t="shared" ref="D51:D53" si="16">B51-C51</f>
        <v>1.5362000000000009</v>
      </c>
      <c r="E51" s="28">
        <f t="shared" ref="E51:E53" si="17">D51-A51</f>
        <v>1.0360000000000009</v>
      </c>
      <c r="F51" s="33"/>
      <c r="G51" s="28">
        <f t="shared" ref="G51:G53" si="18">E51/A51</f>
        <v>2.071171531387447</v>
      </c>
    </row>
    <row r="52" spans="1:12" x14ac:dyDescent="0.35">
      <c r="A52" s="28">
        <v>0.50009999999999999</v>
      </c>
      <c r="B52" s="28">
        <v>17.680399999999999</v>
      </c>
      <c r="C52" s="28">
        <v>16.2346</v>
      </c>
      <c r="D52" s="28">
        <f t="shared" si="16"/>
        <v>1.4457999999999984</v>
      </c>
      <c r="E52" s="28">
        <f t="shared" si="17"/>
        <v>0.94569999999999843</v>
      </c>
      <c r="F52" s="33"/>
      <c r="G52" s="28">
        <f t="shared" si="18"/>
        <v>1.8910217956408688</v>
      </c>
    </row>
    <row r="53" spans="1:12" ht="15" thickBot="1" x14ac:dyDescent="0.4">
      <c r="A53" s="28">
        <v>0.501</v>
      </c>
      <c r="B53" s="28">
        <v>19.3523</v>
      </c>
      <c r="C53" s="28">
        <v>17.885200000000001</v>
      </c>
      <c r="D53" s="28">
        <f t="shared" si="16"/>
        <v>1.4670999999999985</v>
      </c>
      <c r="E53" s="28">
        <f t="shared" si="17"/>
        <v>0.96609999999999852</v>
      </c>
      <c r="F53" s="33"/>
      <c r="G53" s="28">
        <f t="shared" si="18"/>
        <v>1.9283433133732506</v>
      </c>
      <c r="H53" s="17">
        <f>AVERAGE(G51:G53)</f>
        <v>1.9635122134671887</v>
      </c>
      <c r="I53" s="28">
        <f>STDEVA(G51:G53)</f>
        <v>9.5084806739844333E-2</v>
      </c>
      <c r="J53" s="28">
        <f>(I53/H53)*100</f>
        <v>4.8425879955155802</v>
      </c>
      <c r="K53" s="19" t="s">
        <v>121</v>
      </c>
    </row>
    <row r="54" spans="1:12" x14ac:dyDescent="0.35">
      <c r="C54" s="28"/>
      <c r="D54" s="28"/>
      <c r="E54" s="28"/>
      <c r="F54" s="33"/>
    </row>
    <row r="55" spans="1:12" x14ac:dyDescent="0.35">
      <c r="A55" s="28">
        <v>0.49969999999999998</v>
      </c>
      <c r="B55" s="28">
        <v>17.701899999999998</v>
      </c>
      <c r="C55" s="28">
        <v>16.180900000000001</v>
      </c>
      <c r="D55" s="28">
        <f t="shared" ref="D55:D57" si="19">B55-C55</f>
        <v>1.5209999999999972</v>
      </c>
      <c r="E55" s="28">
        <f t="shared" ref="E55:E57" si="20">D55-A55</f>
        <v>1.0212999999999972</v>
      </c>
      <c r="F55" s="33"/>
      <c r="G55" s="28">
        <f t="shared" ref="G55:G57" si="21">E55/A55</f>
        <v>2.0438262957774609</v>
      </c>
    </row>
    <row r="56" spans="1:12" x14ac:dyDescent="0.35">
      <c r="A56" s="28">
        <v>0.4995</v>
      </c>
      <c r="B56" s="28">
        <v>17.494700000000002</v>
      </c>
      <c r="C56" s="28">
        <v>15.954000000000001</v>
      </c>
      <c r="D56" s="28">
        <f t="shared" si="19"/>
        <v>1.5407000000000011</v>
      </c>
      <c r="E56" s="28">
        <f t="shared" si="20"/>
        <v>1.041200000000001</v>
      </c>
      <c r="F56" s="33"/>
      <c r="G56" s="28">
        <f t="shared" si="21"/>
        <v>2.0844844844844865</v>
      </c>
    </row>
    <row r="57" spans="1:12" ht="15" thickBot="1" x14ac:dyDescent="0.4">
      <c r="A57" s="28">
        <v>0.499</v>
      </c>
      <c r="B57" s="28">
        <v>17.5154</v>
      </c>
      <c r="C57" s="28">
        <v>15.9716</v>
      </c>
      <c r="D57" s="28">
        <f t="shared" si="19"/>
        <v>1.5437999999999992</v>
      </c>
      <c r="E57" s="28">
        <f t="shared" si="20"/>
        <v>1.0447999999999991</v>
      </c>
      <c r="F57" s="33"/>
      <c r="G57" s="28">
        <f t="shared" si="21"/>
        <v>2.0937875751502988</v>
      </c>
      <c r="H57" s="17">
        <f>AVERAGE(G55:G57)</f>
        <v>2.0740327851374154</v>
      </c>
      <c r="I57" s="28">
        <f>STDEVA(G55:G57)</f>
        <v>2.6569924229735108E-2</v>
      </c>
      <c r="J57" s="28">
        <f>(I57/H57)*100</f>
        <v>1.2810754208002895</v>
      </c>
      <c r="K57" s="19" t="s">
        <v>122</v>
      </c>
    </row>
    <row r="58" spans="1:12" x14ac:dyDescent="0.35">
      <c r="C58" s="28"/>
      <c r="D58" s="28"/>
      <c r="E58" s="28"/>
      <c r="F58" s="33"/>
    </row>
    <row r="59" spans="1:12" x14ac:dyDescent="0.35">
      <c r="A59" s="28">
        <v>0.50160000000000005</v>
      </c>
      <c r="B59" s="28">
        <v>18.010000000000002</v>
      </c>
      <c r="C59" s="28">
        <v>16.487300000000001</v>
      </c>
      <c r="D59" s="28">
        <f t="shared" ref="D59:D61" si="22">B59-C59</f>
        <v>1.5227000000000004</v>
      </c>
      <c r="E59" s="28">
        <f t="shared" ref="E59" si="23">D59-A59</f>
        <v>1.0211000000000003</v>
      </c>
      <c r="F59" s="33"/>
      <c r="G59" s="28">
        <f t="shared" ref="G59" si="24">E59/A59</f>
        <v>2.0356858054226481</v>
      </c>
    </row>
    <row r="60" spans="1:12" x14ac:dyDescent="0.35">
      <c r="A60" s="28">
        <v>0.49940000000000001</v>
      </c>
      <c r="B60" s="28">
        <v>19.755600000000001</v>
      </c>
      <c r="C60" s="28">
        <v>18.184699999999999</v>
      </c>
      <c r="D60" s="28">
        <f t="shared" si="22"/>
        <v>1.5709000000000017</v>
      </c>
      <c r="E60" s="28">
        <f>D60-A60</f>
        <v>1.0715000000000017</v>
      </c>
      <c r="F60" s="33"/>
      <c r="G60" s="28">
        <f>E60/A60</f>
        <v>2.1455746896275563</v>
      </c>
      <c r="L60" t="s">
        <v>124</v>
      </c>
    </row>
    <row r="61" spans="1:12" ht="15" thickBot="1" x14ac:dyDescent="0.4">
      <c r="A61" s="28">
        <v>0.502</v>
      </c>
      <c r="B61" s="28">
        <v>17.6633</v>
      </c>
      <c r="C61" s="28">
        <v>15.9994</v>
      </c>
      <c r="D61" s="28">
        <f t="shared" si="22"/>
        <v>1.6638999999999999</v>
      </c>
      <c r="E61" s="28">
        <f t="shared" ref="E61" si="25">D61-A61</f>
        <v>1.1618999999999999</v>
      </c>
      <c r="F61" s="33"/>
      <c r="G61" s="28">
        <f t="shared" ref="G61" si="26">E61/A61</f>
        <v>2.3145418326693226</v>
      </c>
      <c r="H61" s="17">
        <f>AVERAGE(G59:G61)</f>
        <v>2.1652674425731759</v>
      </c>
      <c r="I61" s="28">
        <f>STDEVA(G59:G61)</f>
        <v>0.14046716474636489</v>
      </c>
      <c r="J61" s="28">
        <f>(I61/H61)*100</f>
        <v>6.4872893751838578</v>
      </c>
      <c r="K61" s="19" t="s">
        <v>123</v>
      </c>
    </row>
    <row r="62" spans="1:12" x14ac:dyDescent="0.35">
      <c r="C62" s="28"/>
      <c r="D62" s="28"/>
      <c r="E62" s="28"/>
      <c r="F62" s="33"/>
    </row>
    <row r="63" spans="1:12" x14ac:dyDescent="0.35">
      <c r="A63" s="28">
        <v>0.49969999999999998</v>
      </c>
      <c r="B63" s="28">
        <v>17.729700000000001</v>
      </c>
      <c r="C63" s="28">
        <v>16.204699999999999</v>
      </c>
      <c r="D63" s="28">
        <f t="shared" ref="D63:D65" si="27">B63-C63</f>
        <v>1.5250000000000021</v>
      </c>
      <c r="E63" s="28">
        <f t="shared" ref="E63:E65" si="28">D63-A63</f>
        <v>1.0253000000000021</v>
      </c>
      <c r="F63" s="33"/>
      <c r="G63" s="28">
        <f t="shared" ref="G63:G65" si="29">E63/A63</f>
        <v>2.0518310986591999</v>
      </c>
    </row>
    <row r="64" spans="1:12" x14ac:dyDescent="0.35">
      <c r="A64" s="28">
        <v>0.5</v>
      </c>
      <c r="B64" s="28">
        <v>17.439299999999999</v>
      </c>
      <c r="C64" s="28">
        <v>15.8887</v>
      </c>
      <c r="D64" s="28">
        <f t="shared" si="27"/>
        <v>1.5505999999999993</v>
      </c>
      <c r="E64" s="28">
        <f t="shared" si="28"/>
        <v>1.0505999999999993</v>
      </c>
      <c r="F64" s="33"/>
      <c r="G64" s="28">
        <f t="shared" si="29"/>
        <v>2.1011999999999986</v>
      </c>
    </row>
    <row r="65" spans="1:12" ht="15" thickBot="1" x14ac:dyDescent="0.4">
      <c r="A65" s="28">
        <v>0.49959999999999999</v>
      </c>
      <c r="B65" s="28">
        <v>17.858899999999998</v>
      </c>
      <c r="C65" s="28">
        <v>16.222100000000001</v>
      </c>
      <c r="D65" s="28">
        <f t="shared" si="27"/>
        <v>1.6367999999999974</v>
      </c>
      <c r="E65" s="28">
        <f t="shared" si="28"/>
        <v>1.1371999999999973</v>
      </c>
      <c r="F65" s="33"/>
      <c r="G65" s="28">
        <f t="shared" si="29"/>
        <v>2.2762209767814197</v>
      </c>
      <c r="H65" s="17">
        <f>AVERAGE(G63:G65)</f>
        <v>2.1430840251468726</v>
      </c>
      <c r="I65" s="28">
        <f>STDEVA(G63:G65)</f>
        <v>0.11791271357578091</v>
      </c>
      <c r="J65" s="28">
        <f>(I65/H65)*100</f>
        <v>5.5020107560971612</v>
      </c>
      <c r="K65" s="19" t="s">
        <v>125</v>
      </c>
    </row>
    <row r="66" spans="1:12" x14ac:dyDescent="0.35">
      <c r="C66" s="28"/>
      <c r="D66" s="28"/>
      <c r="E66" s="28"/>
      <c r="F66" s="33"/>
    </row>
    <row r="67" spans="1:12" x14ac:dyDescent="0.35">
      <c r="A67" s="28">
        <v>0.50090000000000001</v>
      </c>
      <c r="B67" s="28">
        <v>17.539400000000001</v>
      </c>
      <c r="C67" s="28">
        <v>15.9975</v>
      </c>
      <c r="D67" s="28">
        <f t="shared" ref="D67:D69" si="30">B67-C67</f>
        <v>1.5419</v>
      </c>
      <c r="E67" s="28">
        <f t="shared" ref="E67:E69" si="31">D67-A67</f>
        <v>1.0409999999999999</v>
      </c>
      <c r="F67" s="33"/>
      <c r="G67" s="28">
        <f t="shared" ref="G67:G69" si="32">E67/A67</f>
        <v>2.0782591335595924</v>
      </c>
    </row>
    <row r="68" spans="1:12" x14ac:dyDescent="0.35">
      <c r="A68" s="28">
        <v>0.50060000000000004</v>
      </c>
      <c r="B68" s="28">
        <v>17.529399999999999</v>
      </c>
      <c r="C68" s="28">
        <v>15.9855</v>
      </c>
      <c r="D68" s="28">
        <f t="shared" si="30"/>
        <v>1.5438999999999989</v>
      </c>
      <c r="E68" s="28">
        <f t="shared" si="31"/>
        <v>1.043299999999999</v>
      </c>
      <c r="F68" s="33"/>
      <c r="G68" s="28">
        <f t="shared" si="32"/>
        <v>2.0840990811026745</v>
      </c>
    </row>
    <row r="69" spans="1:12" ht="15" thickBot="1" x14ac:dyDescent="0.4">
      <c r="A69" s="28">
        <v>0.50080000000000002</v>
      </c>
      <c r="B69" s="28">
        <v>17.793199999999999</v>
      </c>
      <c r="C69" s="28">
        <v>16.200500000000002</v>
      </c>
      <c r="D69" s="28">
        <f t="shared" si="30"/>
        <v>1.5926999999999971</v>
      </c>
      <c r="E69" s="28">
        <f t="shared" si="31"/>
        <v>1.0918999999999972</v>
      </c>
      <c r="F69" s="33"/>
      <c r="G69" s="28">
        <f t="shared" si="32"/>
        <v>2.1803115015974384</v>
      </c>
      <c r="H69" s="17">
        <f>AVERAGE(G67:G69)</f>
        <v>2.1142232387532349</v>
      </c>
      <c r="I69" s="28">
        <f>STDEVA(G67:G69)</f>
        <v>5.730855181515114E-2</v>
      </c>
      <c r="J69" s="28">
        <f>(I69/H69)*100</f>
        <v>2.7106197096266049</v>
      </c>
      <c r="K69" s="19" t="s">
        <v>126</v>
      </c>
    </row>
    <row r="71" spans="1:12" x14ac:dyDescent="0.35">
      <c r="A71" s="28">
        <v>0.49919999999999998</v>
      </c>
      <c r="B71" s="28">
        <v>17.744199999999999</v>
      </c>
      <c r="C71" s="28">
        <v>16.3001</v>
      </c>
      <c r="D71" s="28">
        <f t="shared" ref="D71:D73" si="33">B71-C71</f>
        <v>1.4440999999999988</v>
      </c>
      <c r="E71" s="28">
        <f t="shared" ref="E71:E73" si="34">D71-A71</f>
        <v>0.94489999999999885</v>
      </c>
      <c r="F71" s="33"/>
      <c r="G71" s="28">
        <f t="shared" ref="G71:G73" si="35">E71/A71</f>
        <v>1.8928285256410233</v>
      </c>
    </row>
    <row r="72" spans="1:12" x14ac:dyDescent="0.35">
      <c r="A72" s="28">
        <v>0.50019999999999998</v>
      </c>
      <c r="B72" s="28">
        <v>17.805399999999999</v>
      </c>
      <c r="C72" s="28">
        <v>16.232299999999999</v>
      </c>
      <c r="D72" s="28">
        <f t="shared" si="33"/>
        <v>1.5731000000000002</v>
      </c>
      <c r="E72" s="28">
        <f t="shared" si="34"/>
        <v>1.0729000000000002</v>
      </c>
      <c r="F72" s="33"/>
      <c r="G72" s="28">
        <f t="shared" si="35"/>
        <v>2.1449420231907244</v>
      </c>
    </row>
    <row r="73" spans="1:12" ht="15" thickBot="1" x14ac:dyDescent="0.4">
      <c r="A73" s="28">
        <v>0.50219999999999998</v>
      </c>
      <c r="B73" s="28">
        <v>17.8414</v>
      </c>
      <c r="C73" s="28">
        <v>16.316199999999998</v>
      </c>
      <c r="D73" s="28">
        <f t="shared" si="33"/>
        <v>1.5252000000000017</v>
      </c>
      <c r="E73" s="28">
        <f t="shared" si="34"/>
        <v>1.0230000000000017</v>
      </c>
      <c r="F73" s="33"/>
      <c r="G73" s="28">
        <f t="shared" si="35"/>
        <v>2.0370370370370403</v>
      </c>
      <c r="H73" s="17">
        <f>AVERAGE(G71:G73)</f>
        <v>2.0249358619562625</v>
      </c>
      <c r="I73" s="28">
        <f>STDEVA(G71:G73)</f>
        <v>0.12649163110829706</v>
      </c>
      <c r="J73" s="28">
        <f>(I73/H73)*100</f>
        <v>6.2466981539896898</v>
      </c>
      <c r="K73" s="19" t="s">
        <v>127</v>
      </c>
    </row>
    <row r="74" spans="1:12" x14ac:dyDescent="0.35">
      <c r="C74" s="28"/>
      <c r="D74" s="28"/>
      <c r="E74" s="28"/>
      <c r="F74" s="33"/>
    </row>
    <row r="75" spans="1:12" x14ac:dyDescent="0.35">
      <c r="A75" s="28">
        <v>0.50039999999999996</v>
      </c>
      <c r="B75" s="28">
        <v>19.528300000000002</v>
      </c>
      <c r="C75" s="28">
        <v>18.162199999999999</v>
      </c>
      <c r="D75" s="28">
        <f>B75-C75</f>
        <v>1.366100000000003</v>
      </c>
      <c r="E75" s="28">
        <f>D75-A75</f>
        <v>0.86570000000000302</v>
      </c>
      <c r="F75" s="33"/>
      <c r="G75" s="28">
        <f t="shared" ref="G75:G77" si="36">E75/A75</f>
        <v>1.7300159872102381</v>
      </c>
    </row>
    <row r="76" spans="1:12" x14ac:dyDescent="0.35">
      <c r="A76" s="28">
        <v>0.50109999999999999</v>
      </c>
      <c r="B76" s="28">
        <v>17.6815</v>
      </c>
      <c r="C76" s="28">
        <v>16.375699999999998</v>
      </c>
      <c r="D76" s="28">
        <f>B76-C76</f>
        <v>1.3058000000000014</v>
      </c>
      <c r="E76" s="28">
        <f>D76-A76</f>
        <v>0.80470000000000141</v>
      </c>
      <c r="F76" s="33"/>
      <c r="G76" s="28">
        <f t="shared" si="36"/>
        <v>1.60586709239673</v>
      </c>
      <c r="L76" t="s">
        <v>129</v>
      </c>
    </row>
    <row r="77" spans="1:12" ht="15" thickBot="1" x14ac:dyDescent="0.4">
      <c r="A77" s="28">
        <v>0.49909999999999999</v>
      </c>
      <c r="B77" s="28">
        <v>17.584800000000001</v>
      </c>
      <c r="C77" s="28">
        <v>16.210899999999999</v>
      </c>
      <c r="D77" s="28">
        <f>B77-C77</f>
        <v>1.3739000000000026</v>
      </c>
      <c r="E77" s="28">
        <f>D77-A77</f>
        <v>0.87480000000000258</v>
      </c>
      <c r="F77" s="33"/>
      <c r="G77" s="28">
        <f t="shared" si="36"/>
        <v>1.752754958926072</v>
      </c>
      <c r="H77" s="17">
        <f>AVERAGE(G75:G77)</f>
        <v>1.6962126795110135</v>
      </c>
      <c r="I77" s="28">
        <f>STDEVA(G75:G77)</f>
        <v>7.9063322988233931E-2</v>
      </c>
      <c r="J77" s="28">
        <f>(I77/H77)*100</f>
        <v>4.6611680211603188</v>
      </c>
      <c r="K77" s="19" t="s">
        <v>128</v>
      </c>
    </row>
    <row r="78" spans="1:12" x14ac:dyDescent="0.35">
      <c r="C78" s="28"/>
      <c r="D78" s="28"/>
      <c r="E78" s="28"/>
      <c r="F78" s="33"/>
    </row>
    <row r="79" spans="1:12" x14ac:dyDescent="0.35">
      <c r="A79" s="28">
        <v>0.49969999999999998</v>
      </c>
      <c r="B79" s="28">
        <v>17.892499999999998</v>
      </c>
      <c r="C79" s="28">
        <v>16.198899999999998</v>
      </c>
      <c r="D79" s="28">
        <f t="shared" ref="D79:D81" si="37">B79-C79</f>
        <v>1.6936</v>
      </c>
      <c r="E79" s="28">
        <f t="shared" ref="E79" si="38">D79-A79</f>
        <v>1.1939</v>
      </c>
      <c r="F79" s="33"/>
      <c r="G79" s="28">
        <f t="shared" ref="G79" si="39">E79/A79</f>
        <v>2.3892335401240743</v>
      </c>
    </row>
    <row r="80" spans="1:12" x14ac:dyDescent="0.35">
      <c r="A80" s="28">
        <v>0.49959999999999999</v>
      </c>
      <c r="B80" s="28">
        <v>17.894600000000001</v>
      </c>
      <c r="C80" s="28">
        <v>16.2288</v>
      </c>
      <c r="D80" s="28">
        <f t="shared" si="37"/>
        <v>1.6658000000000008</v>
      </c>
      <c r="E80" s="28">
        <f>D80-A80</f>
        <v>1.1662000000000008</v>
      </c>
      <c r="F80" s="33"/>
      <c r="G80" s="28">
        <f>E80/A80</f>
        <v>2.3342674139311463</v>
      </c>
    </row>
    <row r="81" spans="1:11" ht="15" thickBot="1" x14ac:dyDescent="0.4">
      <c r="A81" s="28">
        <v>0.50009999999999999</v>
      </c>
      <c r="B81" s="28">
        <v>18.127800000000001</v>
      </c>
      <c r="C81" s="28">
        <v>16.402699999999999</v>
      </c>
      <c r="D81" s="28">
        <f t="shared" si="37"/>
        <v>1.7251000000000012</v>
      </c>
      <c r="E81" s="28">
        <f t="shared" ref="E81" si="40">D81-A81</f>
        <v>1.2250000000000012</v>
      </c>
      <c r="F81" s="33"/>
      <c r="G81" s="28">
        <f t="shared" ref="G81" si="41">E81/A81</f>
        <v>2.4495100979804065</v>
      </c>
      <c r="H81" s="17">
        <f>AVERAGE(G79:G81)</f>
        <v>2.3910036840118756</v>
      </c>
      <c r="I81" s="28">
        <f>STDEVA(G79:G81)</f>
        <v>5.764173066240328E-2</v>
      </c>
      <c r="J81" s="28">
        <f>(I81/H81)*100</f>
        <v>2.4107754851170267</v>
      </c>
      <c r="K81" s="19" t="s">
        <v>130</v>
      </c>
    </row>
    <row r="82" spans="1:11" x14ac:dyDescent="0.35">
      <c r="C82" s="28"/>
      <c r="D82" s="28"/>
      <c r="E82" s="28"/>
      <c r="F82" s="33"/>
    </row>
    <row r="83" spans="1:11" x14ac:dyDescent="0.35">
      <c r="A83" s="28">
        <v>0.49959999999999999</v>
      </c>
      <c r="B83" s="28">
        <v>18.028600000000001</v>
      </c>
      <c r="C83" s="28">
        <v>16.235499999999998</v>
      </c>
      <c r="D83" s="28">
        <f t="shared" ref="D83:D85" si="42">B83-C83</f>
        <v>1.7931000000000026</v>
      </c>
      <c r="E83" s="28">
        <f t="shared" ref="E83:E85" si="43">D83-A83</f>
        <v>1.2935000000000025</v>
      </c>
      <c r="F83" s="33"/>
      <c r="G83" s="28">
        <f t="shared" ref="G83:G85" si="44">E83/A83</f>
        <v>2.5890712570056098</v>
      </c>
    </row>
    <row r="84" spans="1:11" x14ac:dyDescent="0.35">
      <c r="A84" s="28">
        <v>0.50060000000000004</v>
      </c>
      <c r="B84" s="28">
        <v>18.105399999999999</v>
      </c>
      <c r="C84" s="28">
        <v>16.375900000000001</v>
      </c>
      <c r="D84" s="28">
        <f t="shared" si="42"/>
        <v>1.729499999999998</v>
      </c>
      <c r="E84" s="28">
        <f t="shared" si="43"/>
        <v>1.2288999999999981</v>
      </c>
      <c r="F84" s="33"/>
      <c r="G84" s="28">
        <f t="shared" si="44"/>
        <v>2.4548541749900079</v>
      </c>
    </row>
    <row r="85" spans="1:11" ht="15" thickBot="1" x14ac:dyDescent="0.4">
      <c r="A85" s="28">
        <v>0.50029999999999997</v>
      </c>
      <c r="B85" s="28">
        <v>17.983599999999999</v>
      </c>
      <c r="C85" s="28">
        <v>16.232199999999999</v>
      </c>
      <c r="D85" s="28">
        <f t="shared" si="42"/>
        <v>1.7514000000000003</v>
      </c>
      <c r="E85" s="28">
        <f t="shared" si="43"/>
        <v>1.2511000000000003</v>
      </c>
      <c r="F85" s="33"/>
      <c r="G85" s="28">
        <f t="shared" si="44"/>
        <v>2.5006995802518497</v>
      </c>
      <c r="H85" s="17">
        <f>AVERAGE(G83:G85)</f>
        <v>2.514875004082489</v>
      </c>
      <c r="I85" s="28">
        <f>STDEVA(G83:G85)</f>
        <v>6.8222161038619972E-2</v>
      </c>
      <c r="J85" s="28">
        <f>(I85/H85)*100</f>
        <v>2.7127456007901953</v>
      </c>
      <c r="K85" s="19" t="s">
        <v>131</v>
      </c>
    </row>
    <row r="86" spans="1:11" x14ac:dyDescent="0.35">
      <c r="C86" s="28"/>
      <c r="D86" s="28"/>
      <c r="E86" s="28"/>
      <c r="F86" s="33"/>
    </row>
    <row r="87" spans="1:11" x14ac:dyDescent="0.35">
      <c r="A87" s="33">
        <v>0.49869999999999998</v>
      </c>
      <c r="B87" s="33">
        <v>17.856000000000002</v>
      </c>
      <c r="C87" s="33">
        <v>16.218800000000002</v>
      </c>
      <c r="D87" s="33">
        <f t="shared" ref="D87:D89" si="45">B87-C87</f>
        <v>1.6372</v>
      </c>
      <c r="E87" s="33">
        <f t="shared" ref="E87:E89" si="46">D87-A87</f>
        <v>1.1385000000000001</v>
      </c>
      <c r="F87" s="66"/>
      <c r="G87" s="33">
        <f t="shared" ref="G87:G89" si="47">E87/A87</f>
        <v>2.2829356326448771</v>
      </c>
      <c r="H87" s="64"/>
      <c r="I87" s="33"/>
      <c r="J87" s="33"/>
    </row>
    <row r="88" spans="1:11" x14ac:dyDescent="0.35">
      <c r="A88" s="33">
        <v>0.4995</v>
      </c>
      <c r="B88" s="33">
        <v>18.092300000000002</v>
      </c>
      <c r="C88" s="33">
        <v>16.395900000000001</v>
      </c>
      <c r="D88" s="33">
        <f t="shared" si="45"/>
        <v>1.6964000000000006</v>
      </c>
      <c r="E88" s="33">
        <f t="shared" si="46"/>
        <v>1.1969000000000005</v>
      </c>
      <c r="F88" s="66"/>
      <c r="G88" s="33">
        <f t="shared" si="47"/>
        <v>2.3961961961961973</v>
      </c>
      <c r="H88" s="64"/>
      <c r="I88" s="33"/>
      <c r="J88" s="33"/>
    </row>
    <row r="89" spans="1:11" ht="15" thickBot="1" x14ac:dyDescent="0.4">
      <c r="A89" s="33">
        <v>0.50070000000000003</v>
      </c>
      <c r="B89" s="33">
        <v>17.628</v>
      </c>
      <c r="C89" s="33">
        <v>16.007899999999999</v>
      </c>
      <c r="D89" s="33">
        <f t="shared" si="45"/>
        <v>1.6201000000000008</v>
      </c>
      <c r="E89" s="33">
        <f t="shared" si="46"/>
        <v>1.1194000000000006</v>
      </c>
      <c r="F89" s="66"/>
      <c r="G89" s="33">
        <f t="shared" si="47"/>
        <v>2.2356700619133223</v>
      </c>
      <c r="H89" s="64">
        <f>AVERAGE(G87:G89)</f>
        <v>2.3049339635847987</v>
      </c>
      <c r="I89" s="33">
        <f>STDEVA(G87:G89)</f>
        <v>8.2493059526590737E-2</v>
      </c>
      <c r="J89" s="33">
        <f>(I89/H89)*100</f>
        <v>3.5789771346981065</v>
      </c>
      <c r="K89" s="19" t="s">
        <v>132</v>
      </c>
    </row>
  </sheetData>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BCCF8-3938-4CFC-B229-1B70D88FFB80}">
  <dimension ref="A3:AJ26"/>
  <sheetViews>
    <sheetView topLeftCell="L19" zoomScaleNormal="100" workbookViewId="0">
      <selection activeCell="AH3" sqref="AH3"/>
    </sheetView>
  </sheetViews>
  <sheetFormatPr defaultColWidth="9.1796875" defaultRowHeight="12.5" x14ac:dyDescent="0.25"/>
  <cols>
    <col min="1" max="1" width="9.1796875" style="41"/>
    <col min="2" max="2" width="22.1796875" style="41" bestFit="1" customWidth="1"/>
    <col min="3" max="3" width="17.81640625" style="41" customWidth="1"/>
    <col min="4" max="4" width="18.453125" style="41" customWidth="1"/>
    <col min="5" max="5" width="9.1796875" style="41"/>
    <col min="6" max="6" width="9.54296875" style="41" customWidth="1"/>
    <col min="7" max="7" width="15.1796875" style="41" customWidth="1"/>
    <col min="8" max="8" width="9.1796875" style="41"/>
    <col min="9" max="9" width="10.453125" style="41" bestFit="1" customWidth="1"/>
    <col min="10" max="10" width="16.453125" style="41" customWidth="1"/>
    <col min="11" max="11" width="9.1796875" style="41"/>
    <col min="12" max="12" width="10.453125" style="41" bestFit="1" customWidth="1"/>
    <col min="13" max="13" width="12.54296875" style="41" bestFit="1" customWidth="1"/>
    <col min="14" max="14" width="9" style="41" bestFit="1" customWidth="1"/>
    <col min="15" max="15" width="10" style="41" customWidth="1"/>
    <col min="16" max="16" width="11.453125" style="41" bestFit="1" customWidth="1"/>
    <col min="17" max="17" width="9" style="41" bestFit="1" customWidth="1"/>
    <col min="18" max="18" width="10.453125" style="41" bestFit="1" customWidth="1"/>
    <col min="19" max="19" width="13.453125" style="41" bestFit="1" customWidth="1"/>
    <col min="20" max="20" width="10" style="41" bestFit="1" customWidth="1"/>
    <col min="21" max="21" width="11.453125" style="41" bestFit="1" customWidth="1"/>
    <col min="22" max="22" width="12.54296875" style="41" bestFit="1" customWidth="1"/>
    <col min="23" max="23" width="10" style="41" bestFit="1" customWidth="1"/>
    <col min="24" max="24" width="11.453125" style="41" bestFit="1" customWidth="1"/>
    <col min="25" max="25" width="14.453125" style="41" bestFit="1" customWidth="1"/>
    <col min="26" max="26" width="10" style="41" bestFit="1" customWidth="1"/>
    <col min="27" max="27" width="11.453125" style="41" bestFit="1" customWidth="1"/>
    <col min="28" max="28" width="21" style="41" bestFit="1" customWidth="1"/>
    <col min="29" max="29" width="12" style="41" bestFit="1" customWidth="1"/>
    <col min="30" max="30" width="11.453125" style="41" bestFit="1" customWidth="1"/>
    <col min="31" max="31" width="9.1796875" style="41"/>
    <col min="32" max="32" width="23.453125" style="41" bestFit="1" customWidth="1"/>
    <col min="33" max="33" width="12.81640625" style="41" customWidth="1"/>
    <col min="34" max="16384" width="9.1796875" style="41"/>
  </cols>
  <sheetData>
    <row r="3" spans="1:36" s="37" customFormat="1" ht="39.5" thickBot="1" x14ac:dyDescent="0.4">
      <c r="C3" s="38" t="s">
        <v>145</v>
      </c>
      <c r="D3" s="39" t="s">
        <v>146</v>
      </c>
      <c r="E3" s="39" t="s">
        <v>144</v>
      </c>
      <c r="F3" s="39" t="s">
        <v>105</v>
      </c>
      <c r="G3" s="39" t="s">
        <v>147</v>
      </c>
      <c r="H3" s="39" t="s">
        <v>148</v>
      </c>
      <c r="I3" s="39" t="s">
        <v>149</v>
      </c>
      <c r="J3" s="39" t="s">
        <v>150</v>
      </c>
      <c r="K3" s="39" t="s">
        <v>151</v>
      </c>
      <c r="L3" s="39" t="s">
        <v>152</v>
      </c>
      <c r="M3" s="39" t="s">
        <v>153</v>
      </c>
      <c r="N3" s="39" t="s">
        <v>154</v>
      </c>
      <c r="O3" s="39" t="s">
        <v>155</v>
      </c>
      <c r="P3" s="39" t="s">
        <v>156</v>
      </c>
      <c r="Q3" s="39" t="s">
        <v>157</v>
      </c>
      <c r="R3" s="39" t="s">
        <v>158</v>
      </c>
      <c r="S3" s="39" t="s">
        <v>159</v>
      </c>
      <c r="T3" s="39" t="s">
        <v>160</v>
      </c>
      <c r="U3" s="39" t="s">
        <v>161</v>
      </c>
      <c r="V3" s="39" t="s">
        <v>162</v>
      </c>
      <c r="W3" s="39" t="s">
        <v>163</v>
      </c>
      <c r="X3" s="39" t="s">
        <v>164</v>
      </c>
      <c r="Y3" s="39" t="s">
        <v>165</v>
      </c>
      <c r="Z3" s="39" t="s">
        <v>166</v>
      </c>
      <c r="AA3" s="39" t="s">
        <v>167</v>
      </c>
      <c r="AB3" s="39" t="s">
        <v>168</v>
      </c>
      <c r="AC3" s="39" t="s">
        <v>169</v>
      </c>
      <c r="AD3" s="39" t="s">
        <v>170</v>
      </c>
      <c r="AE3" s="38" t="s">
        <v>171</v>
      </c>
      <c r="AH3" s="40" t="s">
        <v>172</v>
      </c>
      <c r="AI3" s="39" t="s">
        <v>173</v>
      </c>
      <c r="AJ3" s="39" t="s">
        <v>105</v>
      </c>
    </row>
    <row r="4" spans="1:36" ht="13.5" thickBot="1" x14ac:dyDescent="0.35">
      <c r="A4" s="41" t="s">
        <v>107</v>
      </c>
      <c r="B4" s="42" t="s">
        <v>108</v>
      </c>
      <c r="C4" s="43" t="s">
        <v>174</v>
      </c>
      <c r="D4" s="44">
        <f>AVERAGE('[4]Raw-CE'!$D$698,'[4]Raw-CE'!$D$736,'[4]Raw-CE'!$D$774)</f>
        <v>0</v>
      </c>
      <c r="E4" s="44">
        <f>STDEVA('[4]Raw-CE'!$D$698,'[4]Raw-CE'!$D$736,'[4]Raw-CE'!$D$774)</f>
        <v>0</v>
      </c>
      <c r="F4" s="45" t="e">
        <f>(E4/D4)*100</f>
        <v>#DIV/0!</v>
      </c>
      <c r="G4" s="44">
        <f>AVERAGE('[4]Raw-CE'!$D$699,'[4]Raw-CE'!$D$737,'[4]Raw-CE'!$D$775)</f>
        <v>4.8372518952516591E-3</v>
      </c>
      <c r="H4" s="44">
        <f>STDEVA('[4]Raw-CE'!$D$699,'[4]Raw-CE'!$D$737,'[4]Raw-CE'!$D$775)</f>
        <v>7.3968329342110367E-5</v>
      </c>
      <c r="I4" s="45">
        <f>(H4/G4)*100</f>
        <v>1.5291394978772788</v>
      </c>
      <c r="J4" s="44">
        <f>AVERAGE('[4]Raw-CE'!$D$700,'[4]Raw-CE'!$D$738,'[4]Raw-CE'!$D$776)</f>
        <v>2.4792102100833348E-3</v>
      </c>
      <c r="K4" s="44">
        <f>STDEVA('[4]Raw-CE'!$D$700,'[4]Raw-CE'!$D$738,'[4]Raw-CE'!$D$776)</f>
        <v>2.4043966166832032E-4</v>
      </c>
      <c r="L4" s="45">
        <f>(K4/J4)*100</f>
        <v>9.6982361838626954</v>
      </c>
      <c r="M4" s="44">
        <f>AVERAGE('[4]Raw-CE'!$D$701,'[4]Raw-CE'!$D$739,'[4]Raw-CE'!$D$777)</f>
        <v>1.4524164510595669E-2</v>
      </c>
      <c r="N4" s="44">
        <f>STDEVA('[4]Raw-CE'!$D$701,'[4]Raw-CE'!$D$739,'[4]Raw-CE'!$D$777)</f>
        <v>2.179100400328033E-4</v>
      </c>
      <c r="O4" s="45">
        <f>(N4/M4)*100</f>
        <v>1.5003275394865816</v>
      </c>
      <c r="P4" s="44">
        <f>AVERAGE('[4]Raw-CE'!$D$702,'[4]Raw-CE'!$D$740,'[4]Raw-CE'!$D$778)</f>
        <v>0</v>
      </c>
      <c r="Q4" s="44">
        <f>STDEVA('[4]Raw-CE'!$D$702,'[4]Raw-CE'!$D$740,'[4]Raw-CE'!$D$778)</f>
        <v>0</v>
      </c>
      <c r="R4" s="45" t="e">
        <f>(Q4/P4)*100</f>
        <v>#DIV/0!</v>
      </c>
      <c r="S4" s="44">
        <f>AVERAGE('[4]Raw-CE'!$D$703,'[4]Raw-CE'!$D$741,'[4]Raw-CE'!$D$779)</f>
        <v>6.628867222985957E-3</v>
      </c>
      <c r="T4" s="44">
        <f>STDEVA('[4]Raw-CE'!$D$703,'[4]Raw-CE'!$D$741,'[4]Raw-CE'!$D$779)</f>
        <v>2.1169285241218213E-4</v>
      </c>
      <c r="U4" s="45">
        <f>(T4/S4)*100</f>
        <v>3.1934996627798737</v>
      </c>
      <c r="V4" s="44">
        <f>AVERAGE('[4]Raw-CE'!$D$704,'[4]Raw-CE'!$D$742,'[4]Raw-CE'!$D$780)</f>
        <v>1.4804822931257247E-2</v>
      </c>
      <c r="W4" s="44">
        <f>STDEVA('[4]Raw-CE'!$D$704,'[4]Raw-CE'!$D$742,'[4]Raw-CE'!$D$780)</f>
        <v>1.0283176917501582E-3</v>
      </c>
      <c r="X4" s="45">
        <f>(W4/V4)*100</f>
        <v>6.9458290485804</v>
      </c>
      <c r="Y4" s="44">
        <f>AVERAGE('[4]Raw-CE'!$D$705,'[4]Raw-CE'!$D$743,'[4]Raw-CE'!$D$781)</f>
        <v>0</v>
      </c>
      <c r="Z4" s="44">
        <f>STDEVA('[4]Raw-CE'!$D$705,'[4]Raw-CE'!$D$743,'[4]Raw-CE'!$D$781)</f>
        <v>0</v>
      </c>
      <c r="AA4" s="45" t="e">
        <f>(Z4/Y4)*100</f>
        <v>#DIV/0!</v>
      </c>
      <c r="AB4" s="44">
        <f>AVERAGE('[4]Raw-CE'!$D$706,'[4]Raw-CE'!$D$744,'[4]Raw-CE'!$D$782)</f>
        <v>0</v>
      </c>
      <c r="AC4" s="44">
        <f>STDEVA('[4]Raw-CE'!$D$706,'[4]Raw-CE'!$D$744,'[4]Raw-CE'!$D$782)</f>
        <v>0</v>
      </c>
      <c r="AD4" s="45" t="e">
        <f>(AC4/AB4)*100</f>
        <v>#DIV/0!</v>
      </c>
      <c r="AE4" s="44">
        <f>SUM(D4,G4,J4,M4,P4,S4,V4,Y4,AB4)</f>
        <v>4.3274316770173862E-2</v>
      </c>
      <c r="AF4" s="42" t="s">
        <v>108</v>
      </c>
      <c r="AG4" s="41" t="s">
        <v>107</v>
      </c>
      <c r="AH4" s="46">
        <f>AVERAGE('[4]Raw-CE'!$D$710,'[4]Raw-CE'!$D$748,'[4]Raw-CE'!$D$786)</f>
        <v>4.3274316770173869E-2</v>
      </c>
      <c r="AI4" s="46">
        <f>STDEVA('[4]Raw-CE'!$D$710,'[4]Raw-CE'!$D$748,'[4]Raw-CE'!$D$786)</f>
        <v>6.421184921217341E-4</v>
      </c>
      <c r="AJ4" s="44">
        <f t="shared" ref="AJ4:AJ25" si="0">(AI4/AH4)*100</f>
        <v>1.4838327674402569</v>
      </c>
    </row>
    <row r="5" spans="1:36" ht="13.5" thickBot="1" x14ac:dyDescent="0.35">
      <c r="B5" s="42" t="s">
        <v>109</v>
      </c>
      <c r="C5" s="43" t="s">
        <v>175</v>
      </c>
      <c r="D5" s="44">
        <f>AVERAGE('[4]Raw-CE'!$D$812,'[4]Raw-CE'!$D$850,'[4]Raw-CE'!$D$888)</f>
        <v>0</v>
      </c>
      <c r="E5" s="44">
        <f>STDEVA('[4]Raw-CE'!$D$812,'[4]Raw-CE'!$D$850,'[4]Raw-CE'!$D$888)</f>
        <v>0</v>
      </c>
      <c r="F5" s="45" t="e">
        <f>(E5/D5)*100</f>
        <v>#DIV/0!</v>
      </c>
      <c r="G5" s="44">
        <f>AVERAGE('[4]Raw-CE'!$D$813,'[4]Raw-CE'!$D$851,'[4]Raw-CE'!$D$889)</f>
        <v>0</v>
      </c>
      <c r="H5" s="44">
        <f>STDEVA('[4]Raw-CE'!$D$813,'[4]Raw-CE'!$D$851,'[4]Raw-CE'!$D$889)</f>
        <v>0</v>
      </c>
      <c r="I5" s="45" t="e">
        <f>(H5/G5)*100</f>
        <v>#DIV/0!</v>
      </c>
      <c r="J5" s="44">
        <f>AVERAGE('[4]Raw-CE'!$D$814,'[4]Raw-CE'!$D$852,'[4]Raw-CE'!$D$890)</f>
        <v>2.2872994890744541E-2</v>
      </c>
      <c r="K5" s="44">
        <f>STDEVA('[4]Raw-CE'!$D$814,'[4]Raw-CE'!$D$852,'[4]Raw-CE'!$D$890)</f>
        <v>8.4603747669866774E-4</v>
      </c>
      <c r="L5" s="45">
        <f>(K5/J5)*100</f>
        <v>3.698848711066749</v>
      </c>
      <c r="M5" s="44">
        <f>AVERAGE('[4]Raw-CE'!$D$815,'[4]Raw-CE'!$D$853,'[4]Raw-CE'!$D$891)</f>
        <v>1.2625721119710214</v>
      </c>
      <c r="N5" s="44">
        <f>STDEVA('[4]Raw-CE'!$D$815,'[4]Raw-CE'!$D$853,'[4]Raw-CE'!$D$891)</f>
        <v>3.8803717939779769E-2</v>
      </c>
      <c r="O5" s="45">
        <f>(N5/M5)*100</f>
        <v>3.0733862701277848</v>
      </c>
      <c r="P5" s="44">
        <f>AVERAGE('[4]Raw-CE'!$D$816,'[4]Raw-CE'!$D$854,'[4]Raw-CE'!$D$892)</f>
        <v>0</v>
      </c>
      <c r="Q5" s="44">
        <f>STDEVA('[4]Raw-CE'!$D$816,'[4]Raw-CE'!$D$854,'[4]Raw-CE'!$D$892)</f>
        <v>0</v>
      </c>
      <c r="R5" s="45" t="e">
        <f>(Q5/P5)*100</f>
        <v>#DIV/0!</v>
      </c>
      <c r="S5" s="44">
        <f>AVERAGE('[4]Raw-CE'!$D$817,'[4]Raw-CE'!$D$855,'[4]Raw-CE'!$D$893)</f>
        <v>1.4748472693555925</v>
      </c>
      <c r="T5" s="44">
        <f>STDEVA('[4]Raw-CE'!$D$817,'[4]Raw-CE'!$D$855,'[4]Raw-CE'!$D$893)</f>
        <v>5.0264274361002108E-2</v>
      </c>
      <c r="U5" s="45">
        <f>(T5/S5)*100</f>
        <v>3.4081003101401928</v>
      </c>
      <c r="V5" s="44">
        <f>AVERAGE('[4]Raw-CE'!$D$818,'[4]Raw-CE'!$D$856,'[4]Raw-CE'!$D$894)</f>
        <v>1.3639392361751301</v>
      </c>
      <c r="W5" s="44">
        <f>STDEVA('[4]Raw-CE'!$D$818,'[4]Raw-CE'!$D$856,'[4]Raw-CE'!$D$894)</f>
        <v>4.5886926694837425E-2</v>
      </c>
      <c r="X5" s="45">
        <f>(W5/V5)*100</f>
        <v>3.3642940592806245</v>
      </c>
      <c r="Y5" s="44">
        <f>AVERAGE('[4]Raw-CE'!$D$819,'[4]Raw-CE'!$D$857,'[4]Raw-CE'!$D$895)</f>
        <v>0</v>
      </c>
      <c r="Z5" s="44">
        <f>STDEVA('[4]Raw-CE'!$D$819,'[4]Raw-CE'!$D$857,'[4]Raw-CE'!$D$895)</f>
        <v>0</v>
      </c>
      <c r="AA5" s="45" t="e">
        <f>(Z5/Y5)*100</f>
        <v>#DIV/0!</v>
      </c>
      <c r="AB5" s="44">
        <f>AVERAGE('[4]Raw-CE'!$D$820,'[4]Raw-CE'!$D$858,'[4]Raw-CE'!$D$896)</f>
        <v>0</v>
      </c>
      <c r="AC5" s="44">
        <f>STDEVA('[4]Raw-CE'!$D$820,'[4]Raw-CE'!$D$858,'[4]Raw-CE'!$D$896)</f>
        <v>0</v>
      </c>
      <c r="AD5" s="45" t="e">
        <f>(AC5/AB5)*100</f>
        <v>#DIV/0!</v>
      </c>
      <c r="AE5" s="44">
        <f>SUM(D5,G5,J5,M5,P5,S5,V5,Y5,AB5)</f>
        <v>4.1242316123924887</v>
      </c>
      <c r="AF5" s="42" t="s">
        <v>109</v>
      </c>
      <c r="AH5" s="46">
        <f>AVERAGE('[4]Raw-CE'!$D$824,'[4]Raw-CE'!$D$862,'[4]Raw-CE'!$D$900)</f>
        <v>4.1242316123924887</v>
      </c>
      <c r="AI5" s="46">
        <f>STDEVA('[4]Raw-CE'!$D$824,'[4]Raw-CE'!$D$862,'[4]Raw-CE'!$D$900)</f>
        <v>0.13563016487167279</v>
      </c>
      <c r="AJ5" s="44">
        <f t="shared" si="0"/>
        <v>3.2886165865207801</v>
      </c>
    </row>
    <row r="6" spans="1:36" ht="13.5" thickBot="1" x14ac:dyDescent="0.35">
      <c r="B6" s="42" t="s">
        <v>110</v>
      </c>
      <c r="C6" s="43" t="s">
        <v>176</v>
      </c>
      <c r="D6" s="44">
        <f>AVERAGE('[4]Raw-CE'!D926,'[4]Raw-CE'!D964,'[4]Raw-CE'!D1002)</f>
        <v>0</v>
      </c>
      <c r="E6" s="44">
        <f>STDEVA('[4]Raw-CE'!D926,'[4]Raw-CE'!D964,'[4]Raw-CE'!D1002)</f>
        <v>0</v>
      </c>
      <c r="F6" s="45" t="e">
        <f>(E6/D6)*100</f>
        <v>#DIV/0!</v>
      </c>
      <c r="G6" s="44">
        <f>AVERAGE('[4]Raw-CE'!D927,'[4]Raw-CE'!D965,'[4]Raw-CE'!D1003)</f>
        <v>0</v>
      </c>
      <c r="H6" s="44">
        <f>STDEVA('[4]Raw-CE'!D927,'[4]Raw-CE'!D965,'[4]Raw-CE'!D1003)</f>
        <v>0</v>
      </c>
      <c r="I6" s="45" t="e">
        <f>(H6/G6)*100</f>
        <v>#DIV/0!</v>
      </c>
      <c r="J6" s="44">
        <f>AVERAGE('[4]Raw-CE'!$D$928,'[4]Raw-CE'!$D$966,'[4]Raw-CE'!$D$1004)</f>
        <v>1.4579652384939809E-2</v>
      </c>
      <c r="K6" s="44">
        <f>STDEVA('[4]Raw-CE'!$D$928,'[4]Raw-CE'!$D$966,'[4]Raw-CE'!$D$1004)</f>
        <v>5.9980724747890374E-4</v>
      </c>
      <c r="L6" s="45">
        <f>(K6/J6)*100</f>
        <v>4.114002389374388</v>
      </c>
      <c r="M6" s="44">
        <f>AVERAGE('[4]Raw-CE'!$D$929,'[4]Raw-CE'!$D$967,'[4]Raw-CE'!$D$1005)</f>
        <v>0.97546808205802549</v>
      </c>
      <c r="N6" s="44">
        <f>STDEVA('[4]Raw-CE'!$D$929,'[4]Raw-CE'!$D$967,'[4]Raw-CE'!$D$1005)</f>
        <v>4.7158506749619813E-2</v>
      </c>
      <c r="O6" s="45">
        <f>(N6/M6)*100</f>
        <v>4.834448980649948</v>
      </c>
      <c r="P6" s="44">
        <f>AVERAGE('[4]Raw-CE'!$D$930,'[4]Raw-CE'!$D$968,'[4]Raw-CE'!$D$1006)</f>
        <v>0</v>
      </c>
      <c r="Q6" s="44">
        <f>STDEVA('[4]Raw-CE'!$D$930,'[4]Raw-CE'!$D$968,'[4]Raw-CE'!$D$1006)</f>
        <v>0</v>
      </c>
      <c r="R6" s="45" t="e">
        <f>(Q6/P6)*100</f>
        <v>#DIV/0!</v>
      </c>
      <c r="S6" s="44">
        <f>AVERAGE('[4]Raw-CE'!D931,'[4]Raw-CE'!D969,'[4]Raw-CE'!D1007)</f>
        <v>0.73795171917492208</v>
      </c>
      <c r="T6" s="44">
        <f>STDEVA('[4]Raw-CE'!D931,'[4]Raw-CE'!D969,'[4]Raw-CE'!D1007)</f>
        <v>4.2426504904400031E-2</v>
      </c>
      <c r="U6" s="45">
        <f>(T6/S6)*100</f>
        <v>5.749225024075507</v>
      </c>
      <c r="V6" s="44">
        <f>AVERAGE('[4]Raw-CE'!D932,'[4]Raw-CE'!D970,'[4]Raw-CE'!D1008)</f>
        <v>0.55367793873752646</v>
      </c>
      <c r="W6" s="44">
        <f>STDEVA('[4]Raw-CE'!D932,'[4]Raw-CE'!D970,'[4]Raw-CE'!D1008)</f>
        <v>3.6036470771381661E-2</v>
      </c>
      <c r="X6" s="45">
        <f>(W6/V6)*100</f>
        <v>6.5085617919959979</v>
      </c>
      <c r="Y6" s="44">
        <f>AVERAGE('[4]Raw-CE'!$D$933,'[4]Raw-CE'!$D$971,'[4]Raw-CE'!$D$1009)</f>
        <v>0</v>
      </c>
      <c r="Z6" s="44">
        <f>STDEVA('[4]Raw-CE'!$D$933,'[4]Raw-CE'!$D$971,'[4]Raw-CE'!$D$1009)</f>
        <v>0</v>
      </c>
      <c r="AA6" s="45" t="e">
        <f>(Z6/Y6)*100</f>
        <v>#DIV/0!</v>
      </c>
      <c r="AB6" s="44">
        <f>AVERAGE('[4]Raw-CE'!$D$934,'[4]Raw-CE'!$D$972,'[4]Raw-CE'!$D$1010)</f>
        <v>0</v>
      </c>
      <c r="AC6" s="44">
        <f>STDEVA('[4]Raw-CE'!$D$934,'[4]Raw-CE'!$D$972,'[4]Raw-CE'!$D$1010)</f>
        <v>0</v>
      </c>
      <c r="AD6" s="45" t="e">
        <f>(AC6/AB6)*100</f>
        <v>#DIV/0!</v>
      </c>
      <c r="AE6" s="44">
        <f>SUM(D6,G6,J6,M6,P6,S6,V6,Y6,AB6)</f>
        <v>2.2816773923554137</v>
      </c>
      <c r="AF6" s="42" t="s">
        <v>110</v>
      </c>
      <c r="AH6" s="46">
        <f>AVERAGE('[4]Raw-CE'!$D$938,'[4]Raw-CE'!$D$976,'[4]Raw-CE'!$D$1014)</f>
        <v>2.2816773923554137</v>
      </c>
      <c r="AI6" s="46">
        <f>STDEVA('[4]Raw-CE'!$D$938,'[4]Raw-CE'!$D$976,'[4]Raw-CE'!$D$1014)</f>
        <v>0.12573183335820873</v>
      </c>
      <c r="AJ6" s="44">
        <f t="shared" si="0"/>
        <v>5.5105000285957892</v>
      </c>
    </row>
    <row r="7" spans="1:36" ht="13.5" thickBot="1" x14ac:dyDescent="0.35">
      <c r="A7" s="41" t="s">
        <v>112</v>
      </c>
      <c r="B7" s="42" t="s">
        <v>111</v>
      </c>
      <c r="C7" s="43" t="s">
        <v>177</v>
      </c>
      <c r="D7" s="44">
        <f>AVERAGE('[4]Raw-CE'!$D$14,'[4]Raw-CE'!$D$52,'[4]Raw-CE'!$D$90)</f>
        <v>0</v>
      </c>
      <c r="E7" s="44">
        <f>STDEVA('[4]Raw-CE'!$D$14,'[4]Raw-CE'!$D$52,'[4]Raw-CE'!$D$90)</f>
        <v>0</v>
      </c>
      <c r="F7" s="45" t="e">
        <f t="shared" ref="F7:F25" si="1">(E7/D7)*100</f>
        <v>#DIV/0!</v>
      </c>
      <c r="G7" s="44">
        <f>AVERAGE('[4]Raw-CE'!$D$15,'[4]Raw-CE'!$D$53,'[4]Raw-CE'!$D$91)</f>
        <v>0</v>
      </c>
      <c r="H7" s="44">
        <f>STDEVA('[4]Raw-CE'!$D$15,'[4]Raw-CE'!$D$53,'[4]Raw-CE'!$D$91)</f>
        <v>0</v>
      </c>
      <c r="I7" s="45" t="e">
        <f t="shared" ref="I7:I25" si="2">(H7/G7)*100</f>
        <v>#DIV/0!</v>
      </c>
      <c r="J7" s="44">
        <f>AVERAGE('[4]Raw-CE'!$D$16,'[4]Raw-CE'!$D$54,'[4]Raw-CE'!$D$92)</f>
        <v>8.7183183183183188E-2</v>
      </c>
      <c r="K7" s="44">
        <f>STDEVA('[4]Raw-CE'!$D$16,'[4]Raw-CE'!$D$54,'[4]Raw-CE'!$D$92)</f>
        <v>3.3647211437803294E-3</v>
      </c>
      <c r="L7" s="45">
        <f t="shared" ref="L7:L25" si="3">(K7/J7)*100</f>
        <v>3.8593694574223258</v>
      </c>
      <c r="M7" s="44">
        <f>AVERAGE('[4]Raw-CE'!$D$17,'[4]Raw-CE'!$D$55,'[4]Raw-CE'!$D$93)</f>
        <v>5.3729009009009019</v>
      </c>
      <c r="N7" s="44">
        <f>STDEVA('[4]Raw-CE'!$D$17,'[4]Raw-CE'!$D$55,'[4]Raw-CE'!$D$93)</f>
        <v>2.9570854492817988E-2</v>
      </c>
      <c r="O7" s="45">
        <f t="shared" ref="O7:O25" si="4">(N7/M7)*100</f>
        <v>0.55037036860031596</v>
      </c>
      <c r="P7" s="44">
        <f>AVERAGE('[4]Raw-CE'!$D$18,'[4]Raw-CE'!$D$56,'[4]Raw-CE'!$D$94)</f>
        <v>0</v>
      </c>
      <c r="Q7" s="44">
        <f>STDEVA('[4]Raw-CE'!$D$18,'[4]Raw-CE'!$D$56,'[4]Raw-CE'!$D$94)</f>
        <v>0</v>
      </c>
      <c r="R7" s="45" t="e">
        <f t="shared" ref="R7:R25" si="5">(Q7/P7)*100</f>
        <v>#DIV/0!</v>
      </c>
      <c r="S7" s="44">
        <f>AVERAGE('[4]Raw-CE'!$D$19,'[4]Raw-CE'!$D$57,'[4]Raw-CE'!$D$95)</f>
        <v>5.0344774774774779</v>
      </c>
      <c r="T7" s="44">
        <f>STDEVA('[4]Raw-CE'!$D$19,'[4]Raw-CE'!$D$57,'[4]Raw-CE'!$D$95)</f>
        <v>2.8177502623308013E-2</v>
      </c>
      <c r="U7" s="45">
        <f t="shared" ref="U7:U25" si="6">(T7/S7)*100</f>
        <v>0.55969070771225959</v>
      </c>
      <c r="V7" s="44">
        <f>AVERAGE('[4]Raw-CE'!$D$20,'[4]Raw-CE'!$D$58,'[4]Raw-CE'!$D$96)</f>
        <v>9.0906756756756746</v>
      </c>
      <c r="W7" s="44">
        <f>STDEVA('[4]Raw-CE'!$D$20,'[4]Raw-CE'!$D$58,'[4]Raw-CE'!$D$96)</f>
        <v>0.39569915981092912</v>
      </c>
      <c r="X7" s="45">
        <f t="shared" ref="X7:X25" si="7">(W7/V7)*100</f>
        <v>4.3528025190659809</v>
      </c>
      <c r="Y7" s="44">
        <f>AVERAGE('[4]Raw-CE'!$D$21,'[4]Raw-CE'!$D$59,'[4]Raw-CE'!$D$97)</f>
        <v>0</v>
      </c>
      <c r="Z7" s="44">
        <f>STDEVA('[4]Raw-CE'!$D$21,'[4]Raw-CE'!$D$59,'[4]Raw-CE'!$D$97)</f>
        <v>0</v>
      </c>
      <c r="AA7" s="45" t="e">
        <f t="shared" ref="AA7:AA25" si="8">(Z7/Y7)*100</f>
        <v>#DIV/0!</v>
      </c>
      <c r="AB7" s="44">
        <f>AVERAGE('[4]Raw-CE'!$D$22,'[4]Raw-CE'!$D$60,'[4]Raw-CE'!$D$98)</f>
        <v>0</v>
      </c>
      <c r="AC7" s="44">
        <f>STDEVA('[4]Raw-CE'!$D$22,'[4]Raw-CE'!$D$60,'[4]Raw-CE'!$D$98)</f>
        <v>0</v>
      </c>
      <c r="AD7" s="45" t="e">
        <f t="shared" ref="AD7:AD25" si="9">(AC7/AB7)*100</f>
        <v>#DIV/0!</v>
      </c>
      <c r="AE7" s="44">
        <f t="shared" ref="AE7:AE25" si="10">SUM(D7,G7,J7,M7,P7,S7,V7,Y7,AB7)</f>
        <v>19.585237237237237</v>
      </c>
      <c r="AF7" s="42" t="s">
        <v>111</v>
      </c>
      <c r="AG7" s="41" t="s">
        <v>112</v>
      </c>
      <c r="AH7" s="46">
        <f>AVERAGE('[4]Raw-CE'!$D$26,'[4]Raw-CE'!$D$64,'[4]Raw-CE'!$D$102)</f>
        <v>19.585237237237237</v>
      </c>
      <c r="AI7" s="46">
        <f>STDEVA('[4]Raw-CE'!$D$26,'[4]Raw-CE'!$D$64,'[4]Raw-CE'!$D$102)</f>
        <v>0.41735672591164641</v>
      </c>
      <c r="AJ7" s="44">
        <f t="shared" si="0"/>
        <v>2.1309761064222892</v>
      </c>
    </row>
    <row r="8" spans="1:36" ht="13.5" thickBot="1" x14ac:dyDescent="0.35">
      <c r="B8" s="42" t="s">
        <v>113</v>
      </c>
      <c r="C8" s="43" t="s">
        <v>178</v>
      </c>
      <c r="D8" s="44">
        <f>AVERAGE('[4]Raw-CE'!$D$128,'[4]Raw-CE'!$D$166,'[4]Raw-CE'!$D$204)</f>
        <v>0</v>
      </c>
      <c r="E8" s="44">
        <f>STDEVA('[4]Raw-CE'!$D$128,'[4]Raw-CE'!$D$166,'[4]Raw-CE'!$D$204)</f>
        <v>0</v>
      </c>
      <c r="F8" s="45" t="e">
        <f t="shared" si="1"/>
        <v>#DIV/0!</v>
      </c>
      <c r="G8" s="44">
        <f>AVERAGE('[4]Raw-CE'!$D$129,'[4]Raw-CE'!$D$167,'[4]Raw-CE'!$D$205)</f>
        <v>0</v>
      </c>
      <c r="H8" s="44">
        <f>STDEVA('[4]Raw-CE'!$D$129,'[4]Raw-CE'!$D$167,'[4]Raw-CE'!$D$205)</f>
        <v>0</v>
      </c>
      <c r="I8" s="45" t="e">
        <f t="shared" si="2"/>
        <v>#DIV/0!</v>
      </c>
      <c r="J8" s="44">
        <f>AVERAGE('[4]Raw-CE'!$D$130,'[4]Raw-CE'!$D$168,'[4]Raw-CE'!$D$206)</f>
        <v>0.12410178117048347</v>
      </c>
      <c r="K8" s="44">
        <f>STDEVA('[4]Raw-CE'!$D$130,'[4]Raw-CE'!$D$168,'[4]Raw-CE'!$D$206)</f>
        <v>2.8846613491357721E-3</v>
      </c>
      <c r="L8" s="45">
        <f t="shared" si="3"/>
        <v>2.3244318670761057</v>
      </c>
      <c r="M8" s="44">
        <f>AVERAGE('[4]Raw-CE'!$D$131,'[4]Raw-CE'!$D$169,'[4]Raw-CE'!$D$207)</f>
        <v>6.3108413910093306</v>
      </c>
      <c r="N8" s="44">
        <f>STDEVA('[4]Raw-CE'!$D$131,'[4]Raw-CE'!$D$169,'[4]Raw-CE'!$D$207)</f>
        <v>0.30120962506145754</v>
      </c>
      <c r="O8" s="45">
        <f t="shared" si="4"/>
        <v>4.7728917017399999</v>
      </c>
      <c r="P8" s="44">
        <f>AVERAGE('[4]Raw-CE'!$D$132,'[4]Raw-CE'!$D$170,'[4]Raw-CE'!$D$208)</f>
        <v>0</v>
      </c>
      <c r="Q8" s="44">
        <f>STDEVA('[4]Raw-CE'!$D$132,'[4]Raw-CE'!$D$170,'[4]Raw-CE'!$D$208)</f>
        <v>0</v>
      </c>
      <c r="R8" s="45" t="e">
        <f t="shared" si="5"/>
        <v>#DIV/0!</v>
      </c>
      <c r="S8" s="44">
        <f>AVERAGE('[4]Raw-CE'!$D$133,'[4]Raw-CE'!$D$171,'[4]Raw-CE'!$D$209)</f>
        <v>6.1860542832909244</v>
      </c>
      <c r="T8" s="44">
        <f>STDEVA('[4]Raw-CE'!$D$133,'[4]Raw-CE'!$D$171,'[4]Raw-CE'!$D$209)</f>
        <v>0.35592972727247474</v>
      </c>
      <c r="U8" s="45">
        <f t="shared" si="6"/>
        <v>5.7537440017924215</v>
      </c>
      <c r="V8" s="44">
        <f>AVERAGE('[4]Raw-CE'!$D$134,'[4]Raw-CE'!$D$172,'[4]Raw-CE'!$D$210)</f>
        <v>6.3033842239185764</v>
      </c>
      <c r="W8" s="44">
        <f>STDEVA('[4]Raw-CE'!$D$134,'[4]Raw-CE'!$D$172,'[4]Raw-CE'!$D$210)</f>
        <v>0.19380033863884571</v>
      </c>
      <c r="X8" s="45">
        <f t="shared" si="7"/>
        <v>3.0745442726378394</v>
      </c>
      <c r="Y8" s="44">
        <f>AVERAGE('[4]Raw-CE'!$D$135,'[4]Raw-CE'!$D$173,'[4]Raw-CE'!$D$211)</f>
        <v>0</v>
      </c>
      <c r="Z8" s="44">
        <f>STDEVA('[4]Raw-CE'!$D$135,'[4]Raw-CE'!$D$173,'[4]Raw-CE'!$D$211)</f>
        <v>0</v>
      </c>
      <c r="AA8" s="45" t="e">
        <f t="shared" si="8"/>
        <v>#DIV/0!</v>
      </c>
      <c r="AB8" s="44">
        <f>AVERAGE('[4]Raw-CE'!$D$136,'[4]Raw-CE'!$D$174,'[4]Raw-CE'!$D$212)</f>
        <v>0</v>
      </c>
      <c r="AC8" s="44">
        <f>STDEVA('[4]Raw-CE'!$D$136,'[4]Raw-CE'!$D$174,'[4]Raw-CE'!$D$212)</f>
        <v>0</v>
      </c>
      <c r="AD8" s="45" t="e">
        <f t="shared" si="9"/>
        <v>#DIV/0!</v>
      </c>
      <c r="AE8" s="44">
        <f t="shared" si="10"/>
        <v>18.924381679389317</v>
      </c>
      <c r="AF8" s="42" t="s">
        <v>113</v>
      </c>
      <c r="AH8" s="46">
        <f>AVERAGE('[4]Raw-CE'!$D$140,'[4]Raw-CE'!$D$178,'[4]Raw-CE'!$D$216)</f>
        <v>18.924381679389313</v>
      </c>
      <c r="AI8" s="46">
        <f>STDEVA('[4]Raw-CE'!$D$140,'[4]Raw-CE'!$D$178,'[4]Raw-CE'!$D$216)</f>
        <v>0.83547821689272017</v>
      </c>
      <c r="AJ8" s="44">
        <f t="shared" si="0"/>
        <v>4.4148243839461649</v>
      </c>
    </row>
    <row r="9" spans="1:36" ht="13.5" thickBot="1" x14ac:dyDescent="0.35">
      <c r="B9" s="42" t="s">
        <v>114</v>
      </c>
      <c r="C9" s="43" t="s">
        <v>179</v>
      </c>
      <c r="D9" s="44">
        <f>AVERAGE('[4]Raw-CE'!$D$242,'[4]Raw-CE'!$D$280,'[4]Raw-CE'!$D$318)</f>
        <v>0</v>
      </c>
      <c r="E9" s="44">
        <f>STDEVA('[4]Raw-CE'!$D$242,'[4]Raw-CE'!$D$280,'[4]Raw-CE'!$D$318)</f>
        <v>0</v>
      </c>
      <c r="F9" s="45" t="e">
        <f t="shared" si="1"/>
        <v>#DIV/0!</v>
      </c>
      <c r="G9" s="44">
        <f>AVERAGE('[4]Raw-CE'!$D$243,'[4]Raw-CE'!$D$281,'[4]Raw-CE'!$D$319)</f>
        <v>0</v>
      </c>
      <c r="H9" s="44">
        <f>STDEVA('[4]Raw-CE'!$D$243,'[4]Raw-CE'!$D$281,'[4]Raw-CE'!$D$319)</f>
        <v>0</v>
      </c>
      <c r="I9" s="45" t="e">
        <f t="shared" si="2"/>
        <v>#DIV/0!</v>
      </c>
      <c r="J9" s="44">
        <f>AVERAGE('[4]Raw-CE'!$D$244,'[4]Raw-CE'!$D$282,'[4]Raw-CE'!$D$320)</f>
        <v>0.11185944919278251</v>
      </c>
      <c r="K9" s="44">
        <f>STDEVA('[4]Raw-CE'!$D$244,'[4]Raw-CE'!$D$282,'[4]Raw-CE'!$D$320)</f>
        <v>7.3377888503667037E-3</v>
      </c>
      <c r="L9" s="45">
        <f t="shared" si="3"/>
        <v>6.5598292350970731</v>
      </c>
      <c r="M9" s="44">
        <f>AVERAGE('[4]Raw-CE'!$D$245,'[4]Raw-CE'!$D$283,'[4]Raw-CE'!$D$321)</f>
        <v>6.8853865147198476</v>
      </c>
      <c r="N9" s="44">
        <f>STDEVA('[4]Raw-CE'!$D$245,'[4]Raw-CE'!$D$283,'[4]Raw-CE'!$D$321)</f>
        <v>0.26979932889201202</v>
      </c>
      <c r="O9" s="45">
        <f t="shared" si="4"/>
        <v>3.9184340387460388</v>
      </c>
      <c r="P9" s="44">
        <f>AVERAGE('[4]Raw-CE'!$D$246,'[4]Raw-CE'!$D$284,'[4]Raw-CE'!$D$322)</f>
        <v>0</v>
      </c>
      <c r="Q9" s="44">
        <f>STDEVA('[4]Raw-CE'!$D$246,'[4]Raw-CE'!$D$284,'[4]Raw-CE'!$D$322)</f>
        <v>0</v>
      </c>
      <c r="R9" s="45" t="e">
        <f t="shared" si="5"/>
        <v>#DIV/0!</v>
      </c>
      <c r="S9" s="44">
        <f>AVERAGE('[4]Raw-CE'!$D$247,'[4]Raw-CE'!$D$285,'[4]Raw-CE'!$D$323)</f>
        <v>7.3718499525166195</v>
      </c>
      <c r="T9" s="44">
        <f>STDEVA('[4]Raw-CE'!$D$247,'[4]Raw-CE'!$D$285,'[4]Raw-CE'!$D$323)</f>
        <v>0.16100704757060244</v>
      </c>
      <c r="U9" s="45">
        <f t="shared" si="6"/>
        <v>2.18407928278081</v>
      </c>
      <c r="V9" s="44">
        <f>AVERAGE('[4]Raw-CE'!$D$248,'[4]Raw-CE'!$D$286,'[4]Raw-CE'!$D$324)</f>
        <v>5.7987236467236469</v>
      </c>
      <c r="W9" s="44">
        <f>STDEVA('[4]Raw-CE'!$D$248,'[4]Raw-CE'!$D$286,'[4]Raw-CE'!$D$324)</f>
        <v>0.35514581639746168</v>
      </c>
      <c r="X9" s="45">
        <f t="shared" si="7"/>
        <v>6.1245515053665924</v>
      </c>
      <c r="Y9" s="44">
        <f>AVERAGE('[4]Raw-CE'!$D$249,'[4]Raw-CE'!$D$287,'[4]Raw-CE'!$D$325)</f>
        <v>0</v>
      </c>
      <c r="Z9" s="44">
        <f>STDEVA('[4]Raw-CE'!$D$249,'[4]Raw-CE'!$D$287,'[4]Raw-CE'!$D$325)</f>
        <v>0</v>
      </c>
      <c r="AA9" s="45" t="e">
        <f t="shared" si="8"/>
        <v>#DIV/0!</v>
      </c>
      <c r="AB9" s="44">
        <f>AVERAGE('[4]Raw-CE'!$D$250,'[4]Raw-CE'!$D$288,'[4]Raw-CE'!$D$326)</f>
        <v>0</v>
      </c>
      <c r="AC9" s="44">
        <f>STDEVA('[4]Raw-CE'!$D$250,'[4]Raw-CE'!$D$288,'[4]Raw-CE'!$D$326)</f>
        <v>0</v>
      </c>
      <c r="AD9" s="45" t="e">
        <f t="shared" si="9"/>
        <v>#DIV/0!</v>
      </c>
      <c r="AE9" s="44">
        <f t="shared" si="10"/>
        <v>20.167819563152896</v>
      </c>
      <c r="AF9" s="42" t="s">
        <v>114</v>
      </c>
      <c r="AH9" s="46">
        <f>AVERAGE('[4]Raw-CE'!$D$254,'[4]Raw-CE'!$D$292,'[4]Raw-CE'!$D$330)</f>
        <v>20.167819563152896</v>
      </c>
      <c r="AI9" s="46">
        <f>STDEVA('[4]Raw-CE'!$D$254,'[4]Raw-CE'!$D$292,'[4]Raw-CE'!$D$330)</f>
        <v>0.78232113425503214</v>
      </c>
      <c r="AJ9" s="44">
        <f t="shared" si="0"/>
        <v>3.87905659213826</v>
      </c>
    </row>
    <row r="10" spans="1:36" ht="13.5" thickBot="1" x14ac:dyDescent="0.35">
      <c r="B10" s="42" t="s">
        <v>115</v>
      </c>
      <c r="C10" s="43" t="s">
        <v>180</v>
      </c>
      <c r="D10" s="44">
        <f>AVERAGE('[4]Raw-CE'!$D$356,'[4]Raw-CE'!$D$394,'[4]Raw-CE'!$D$432)</f>
        <v>0</v>
      </c>
      <c r="E10" s="44">
        <f>STDEVA('[4]Raw-CE'!$D$356,'[4]Raw-CE'!$D$394,'[4]Raw-CE'!$D$432)</f>
        <v>0</v>
      </c>
      <c r="F10" s="45" t="e">
        <f t="shared" si="1"/>
        <v>#DIV/0!</v>
      </c>
      <c r="G10" s="44">
        <f>AVERAGE('[4]Raw-CE'!$D$357,'[4]Raw-CE'!$D$395,'[4]Raw-CE'!$D$433)</f>
        <v>0</v>
      </c>
      <c r="H10" s="44">
        <f>STDEVA('[4]Raw-CE'!$D$357,'[4]Raw-CE'!$D$395,'[4]Raw-CE'!$D$433)</f>
        <v>0</v>
      </c>
      <c r="I10" s="45" t="e">
        <f t="shared" si="2"/>
        <v>#DIV/0!</v>
      </c>
      <c r="J10" s="44">
        <f>AVERAGE('[4]Raw-CE'!$D$358,'[4]Raw-CE'!$D$396,'[4]Raw-CE'!$D$434)</f>
        <v>0.10707772795216741</v>
      </c>
      <c r="K10" s="44">
        <f>STDEVA('[4]Raw-CE'!$D$358,'[4]Raw-CE'!$D$396,'[4]Raw-CE'!$D$434)</f>
        <v>4.3049335139511086E-3</v>
      </c>
      <c r="L10" s="45">
        <f t="shared" si="3"/>
        <v>4.0203818256903636</v>
      </c>
      <c r="M10" s="44">
        <f>AVERAGE('[4]Raw-CE'!$D$359,'[4]Raw-CE'!$D$397,'[4]Raw-CE'!$D$435)</f>
        <v>7.2445919282511211</v>
      </c>
      <c r="N10" s="44">
        <f>STDEVA('[4]Raw-CE'!$D$359,'[4]Raw-CE'!$D$397,'[4]Raw-CE'!$D$435)</f>
        <v>0.28959519141711276</v>
      </c>
      <c r="O10" s="45">
        <f t="shared" si="4"/>
        <v>3.9973982563159005</v>
      </c>
      <c r="P10" s="44">
        <f>AVERAGE('[4]Raw-CE'!$D$360,'[4]Raw-CE'!$D$398,'[4]Raw-CE'!$D$436)</f>
        <v>0</v>
      </c>
      <c r="Q10" s="44">
        <f>STDEVA('[4]Raw-CE'!$D$360,'[4]Raw-CE'!$D$398,'[4]Raw-CE'!$D$436)</f>
        <v>0</v>
      </c>
      <c r="R10" s="45" t="e">
        <f t="shared" si="5"/>
        <v>#DIV/0!</v>
      </c>
      <c r="S10" s="44">
        <f>AVERAGE('[4]Raw-CE'!$D$361,'[4]Raw-CE'!$D$399,'[4]Raw-CE'!$D$437)</f>
        <v>7.2122137518684601</v>
      </c>
      <c r="T10" s="44">
        <f>STDEVA('[4]Raw-CE'!$D$361,'[4]Raw-CE'!$D$399,'[4]Raw-CE'!$D$437)</f>
        <v>0.2568260791038694</v>
      </c>
      <c r="U10" s="45">
        <f t="shared" si="6"/>
        <v>3.5609881783846706</v>
      </c>
      <c r="V10" s="44">
        <f>AVERAGE('[4]Raw-CE'!$D$362,'[4]Raw-CE'!$D$400,'[4]Raw-CE'!$D$438)</f>
        <v>7.7613617339312411</v>
      </c>
      <c r="W10" s="44">
        <f>STDEVA('[4]Raw-CE'!$D$362,'[4]Raw-CE'!$D$400,'[4]Raw-CE'!$D$438)</f>
        <v>4.7831981521778623E-2</v>
      </c>
      <c r="X10" s="45">
        <f t="shared" si="7"/>
        <v>0.61628336832525188</v>
      </c>
      <c r="Y10" s="44">
        <f>AVERAGE('[4]Raw-CE'!$D$363,'[4]Raw-CE'!$D$401,'[4]Raw-CE'!$D$439)</f>
        <v>0</v>
      </c>
      <c r="Z10" s="44">
        <f>STDEVA('[4]Raw-CE'!$D$363,'[4]Raw-CE'!$D$401,'[4]Raw-CE'!$D$439)</f>
        <v>0</v>
      </c>
      <c r="AA10" s="45" t="e">
        <f t="shared" si="8"/>
        <v>#DIV/0!</v>
      </c>
      <c r="AB10" s="44">
        <f>AVERAGE('[4]Raw-CE'!$D$364,'[4]Raw-CE'!$D$402,'[4]Raw-CE'!$D$440)</f>
        <v>0</v>
      </c>
      <c r="AC10" s="44">
        <f>STDEVA('[4]Raw-CE'!$D$364,'[4]Raw-CE'!$D$402,'[4]Raw-CE'!$D$440)</f>
        <v>0</v>
      </c>
      <c r="AD10" s="45" t="e">
        <f t="shared" si="9"/>
        <v>#DIV/0!</v>
      </c>
      <c r="AE10" s="44">
        <f t="shared" si="10"/>
        <v>22.325245142002991</v>
      </c>
      <c r="AF10" s="42" t="s">
        <v>115</v>
      </c>
      <c r="AH10" s="46">
        <f>AVERAGE('[4]Raw-CE'!$D$368,'[4]Raw-CE'!$D$406,'[4]Raw-CE'!$D$444)</f>
        <v>22.325245142002984</v>
      </c>
      <c r="AI10" s="46">
        <f>STDEVA('[4]Raw-CE'!$D$368,'[4]Raw-CE'!$D$406,'[4]Raw-CE'!$D$444)</f>
        <v>0.49220750931423957</v>
      </c>
      <c r="AJ10" s="44">
        <f t="shared" si="0"/>
        <v>2.2047126747477206</v>
      </c>
    </row>
    <row r="11" spans="1:36" ht="13.5" thickBot="1" x14ac:dyDescent="0.35">
      <c r="B11" s="42" t="s">
        <v>116</v>
      </c>
      <c r="C11" s="43" t="s">
        <v>181</v>
      </c>
      <c r="D11" s="44">
        <f>AVERAGE('[4]Raw-CE'!$D$470,'[4]Raw-CE'!$D$508,'[4]Raw-CE'!$D$546)</f>
        <v>0</v>
      </c>
      <c r="E11" s="44">
        <f>STDEVA('[4]Raw-CE'!$D$470,'[4]Raw-CE'!$D$508,'[4]Raw-CE'!$D$546)</f>
        <v>0</v>
      </c>
      <c r="F11" s="45" t="e">
        <f t="shared" si="1"/>
        <v>#DIV/0!</v>
      </c>
      <c r="G11" s="44">
        <f>AVERAGE('[4]Raw-CE'!$D$471,'[4]Raw-CE'!$D$509,'[4]Raw-CE'!$D$547)</f>
        <v>0</v>
      </c>
      <c r="H11" s="44">
        <f>STDEVA('[4]Raw-CE'!$D$471,'[4]Raw-CE'!$D$509,'[4]Raw-CE'!$D$547)</f>
        <v>0</v>
      </c>
      <c r="I11" s="45" t="e">
        <f t="shared" si="2"/>
        <v>#DIV/0!</v>
      </c>
      <c r="J11" s="44">
        <f>AVERAGE('[4]Raw-CE'!$D$472,'[4]Raw-CE'!$D$510,'[4]Raw-CE'!$D$548)</f>
        <v>0.10548464419475656</v>
      </c>
      <c r="K11" s="44">
        <f>STDEVA('[4]Raw-CE'!$D$472,'[4]Raw-CE'!$D$510,'[4]Raw-CE'!$D$548)</f>
        <v>2.2424864612218256E-3</v>
      </c>
      <c r="L11" s="45">
        <f t="shared" si="3"/>
        <v>2.1258890128894188</v>
      </c>
      <c r="M11" s="44">
        <f>AVERAGE('[4]Raw-CE'!$D$473,'[4]Raw-CE'!$D$511,'[4]Raw-CE'!$D$549)</f>
        <v>5.1378906367041202</v>
      </c>
      <c r="N11" s="44">
        <f>STDEVA('[4]Raw-CE'!$D$473,'[4]Raw-CE'!$D$511,'[4]Raw-CE'!$D$549)</f>
        <v>0.18094561754067198</v>
      </c>
      <c r="O11" s="45">
        <f t="shared" si="4"/>
        <v>3.5217880319995656</v>
      </c>
      <c r="P11" s="44">
        <f>AVERAGE('[4]Raw-CE'!$D$474,'[4]Raw-CE'!$D$512,'[4]Raw-CE'!$D$550)</f>
        <v>0</v>
      </c>
      <c r="Q11" s="44">
        <f>STDEVA('[4]Raw-CE'!$D$474,'[4]Raw-CE'!$D$512,'[4]Raw-CE'!$D$550)</f>
        <v>0</v>
      </c>
      <c r="R11" s="45" t="e">
        <f t="shared" si="5"/>
        <v>#DIV/0!</v>
      </c>
      <c r="S11" s="44">
        <f>AVERAGE('[4]Raw-CE'!$D$475,'[4]Raw-CE'!$D$513,'[4]Raw-CE'!$D$551)</f>
        <v>5.2789318352059924</v>
      </c>
      <c r="T11" s="44">
        <f>STDEVA('[4]Raw-CE'!$D$475,'[4]Raw-CE'!$D$513,'[4]Raw-CE'!$D$551)</f>
        <v>0.19565833324297754</v>
      </c>
      <c r="U11" s="45">
        <f t="shared" si="6"/>
        <v>3.7064000701449227</v>
      </c>
      <c r="V11" s="44">
        <f>AVERAGE('[4]Raw-CE'!$D$476,'[4]Raw-CE'!$D$514,'[4]Raw-CE'!$D$552)</f>
        <v>5.1299340823970043</v>
      </c>
      <c r="W11" s="44">
        <f>STDEVA('[4]Raw-CE'!$D$476,'[4]Raw-CE'!$D$514,'[4]Raw-CE'!$D$552)</f>
        <v>0.20908539538784363</v>
      </c>
      <c r="X11" s="45">
        <f t="shared" si="7"/>
        <v>4.0757910731310361</v>
      </c>
      <c r="Y11" s="44">
        <f>AVERAGE('[4]Raw-CE'!$D$477,'[4]Raw-CE'!$D$515,'[4]Raw-CE'!$D$553)</f>
        <v>0</v>
      </c>
      <c r="Z11" s="44">
        <f>STDEVA('[4]Raw-CE'!$D$477,'[4]Raw-CE'!$D$515,'[4]Raw-CE'!$D$553)</f>
        <v>0</v>
      </c>
      <c r="AA11" s="45" t="e">
        <f t="shared" si="8"/>
        <v>#DIV/0!</v>
      </c>
      <c r="AB11" s="44">
        <f>AVERAGE('[4]Raw-CE'!$D$478,'[4]Raw-CE'!$D$516,'[4]Raw-CE'!$D$554)</f>
        <v>0</v>
      </c>
      <c r="AC11" s="44">
        <f>STDEVA('[4]Raw-CE'!$D$478,'[4]Raw-CE'!$D$516,'[4]Raw-CE'!$D$554)</f>
        <v>0</v>
      </c>
      <c r="AD11" s="45" t="e">
        <f t="shared" si="9"/>
        <v>#DIV/0!</v>
      </c>
      <c r="AE11" s="44">
        <f t="shared" si="10"/>
        <v>15.652241198501873</v>
      </c>
      <c r="AF11" s="42" t="s">
        <v>116</v>
      </c>
      <c r="AH11" s="46">
        <f>AVERAGE('[4]Raw-CE'!$D$482,'[4]Raw-CE'!$D$520,'[4]Raw-CE'!$D$558)</f>
        <v>15.652241198501875</v>
      </c>
      <c r="AI11" s="46">
        <f>STDEVA('[4]Raw-CE'!$D$482,'[4]Raw-CE'!$D$520,'[4]Raw-CE'!$D$558)</f>
        <v>0.56225745866433396</v>
      </c>
      <c r="AJ11" s="44">
        <f t="shared" si="0"/>
        <v>3.5921849882951551</v>
      </c>
    </row>
    <row r="12" spans="1:36" ht="13.5" thickBot="1" x14ac:dyDescent="0.35">
      <c r="B12" s="42" t="s">
        <v>117</v>
      </c>
      <c r="C12" s="43" t="s">
        <v>182</v>
      </c>
      <c r="D12" s="44">
        <f>AVERAGE('[4]Raw-CE'!$D$584,'[4]Raw-CE'!$D$622,'[4]Raw-CE'!$D$660)</f>
        <v>0</v>
      </c>
      <c r="E12" s="44">
        <f>STDEVA('[4]Raw-CE'!$D$584,'[4]Raw-CE'!$D$622,'[4]Raw-CE'!$D$660)</f>
        <v>0</v>
      </c>
      <c r="F12" s="45" t="e">
        <f t="shared" si="1"/>
        <v>#DIV/0!</v>
      </c>
      <c r="G12" s="44">
        <f>AVERAGE('[4]Raw-CE'!$D$585,'[4]Raw-CE'!$D$623,'[4]Raw-CE'!$D$661)</f>
        <v>0</v>
      </c>
      <c r="H12" s="44">
        <f>STDEVA('[4]Raw-CE'!$D$585,'[4]Raw-CE'!$D$623,'[4]Raw-CE'!$D$661)</f>
        <v>0</v>
      </c>
      <c r="I12" s="45" t="e">
        <f t="shared" si="2"/>
        <v>#DIV/0!</v>
      </c>
      <c r="J12" s="44">
        <f>AVERAGE('[4]Raw-CE'!$D$586,'[4]Raw-CE'!$D$624,'[4]Raw-CE'!$D$662)</f>
        <v>0.1198829920601755</v>
      </c>
      <c r="K12" s="44">
        <f>STDEVA('[4]Raw-CE'!$D$586,'[4]Raw-CE'!$D$624,'[4]Raw-CE'!$D$662)</f>
        <v>1.5289641798454958E-3</v>
      </c>
      <c r="L12" s="45">
        <f t="shared" si="3"/>
        <v>1.2753803968106079</v>
      </c>
      <c r="M12" s="44">
        <f>AVERAGE('[4]Raw-CE'!$D$587,'[4]Raw-CE'!$D$625,'[4]Raw-CE'!$D$663)</f>
        <v>6.4709694943585463</v>
      </c>
      <c r="N12" s="44">
        <f>STDEVA('[4]Raw-CE'!$D$587,'[4]Raw-CE'!$D$625,'[4]Raw-CE'!$D$663)</f>
        <v>6.2840697277871782E-2</v>
      </c>
      <c r="O12" s="45">
        <f t="shared" si="4"/>
        <v>0.97111719244939898</v>
      </c>
      <c r="P12" s="44">
        <f>AVERAGE('[4]Raw-CE'!$D$588,'[4]Raw-CE'!$D$626,'[4]Raw-CE'!$D$664)</f>
        <v>0</v>
      </c>
      <c r="Q12" s="44">
        <f>STDEVA('[4]Raw-CE'!$D$588,'[4]Raw-CE'!$D$626,'[4]Raw-CE'!$D$664)</f>
        <v>0</v>
      </c>
      <c r="R12" s="45" t="e">
        <f t="shared" si="5"/>
        <v>#DIV/0!</v>
      </c>
      <c r="S12" s="44">
        <f>AVERAGE('[4]Raw-CE'!$D$589,'[4]Raw-CE'!$D$627,'[4]Raw-CE'!$D$665)</f>
        <v>5.3507911965454795</v>
      </c>
      <c r="T12" s="44">
        <f>STDEVA('[4]Raw-CE'!$D$589,'[4]Raw-CE'!$D$627,'[4]Raw-CE'!$D$665)</f>
        <v>1.8837103937781628E-2</v>
      </c>
      <c r="U12" s="45">
        <f t="shared" si="6"/>
        <v>0.35204333800098642</v>
      </c>
      <c r="V12" s="44">
        <f>AVERAGE('[4]Raw-CE'!$D$590,'[4]Raw-CE'!$D$628,'[4]Raw-CE'!$D$666)</f>
        <v>9.1775692993453131</v>
      </c>
      <c r="W12" s="44">
        <f>STDEVA('[4]Raw-CE'!$D$590,'[4]Raw-CE'!$D$628,'[4]Raw-CE'!$D$666)</f>
        <v>0.19955882185795976</v>
      </c>
      <c r="X12" s="45">
        <f t="shared" si="7"/>
        <v>2.1744191228520107</v>
      </c>
      <c r="Y12" s="44">
        <f>AVERAGE('[4]Raw-CE'!$D$591,'[4]Raw-CE'!$D$629,'[4]Raw-CE'!$D$667)</f>
        <v>0</v>
      </c>
      <c r="Z12" s="44">
        <f>STDEVA('[4]Raw-CE'!$D$591,'[4]Raw-CE'!$D$629,'[4]Raw-CE'!$D$667)</f>
        <v>0</v>
      </c>
      <c r="AA12" s="45" t="e">
        <f t="shared" si="8"/>
        <v>#DIV/0!</v>
      </c>
      <c r="AB12" s="44">
        <f>AVERAGE('[4]Raw-CE'!$D$592,'[4]Raw-CE'!$D$630,'[4]Raw-CE'!$D$668)</f>
        <v>0</v>
      </c>
      <c r="AC12" s="44">
        <f>STDEVA('[4]Raw-CE'!$D$592,'[4]Raw-CE'!$D$630,'[4]Raw-CE'!$D$668)</f>
        <v>0</v>
      </c>
      <c r="AD12" s="45" t="e">
        <f t="shared" si="9"/>
        <v>#DIV/0!</v>
      </c>
      <c r="AE12" s="44">
        <f t="shared" si="10"/>
        <v>21.119212982309513</v>
      </c>
      <c r="AF12" s="42" t="s">
        <v>117</v>
      </c>
      <c r="AH12" s="46">
        <f>AVERAGE('[4]Raw-CE'!$D$596,'[4]Raw-CE'!$D$634,'[4]Raw-CE'!$D$672)</f>
        <v>21.119212982309516</v>
      </c>
      <c r="AI12" s="46">
        <f>STDEVA('[4]Raw-CE'!$D$596,'[4]Raw-CE'!$D$634,'[4]Raw-CE'!$D$672)</f>
        <v>0.2705252796663366</v>
      </c>
      <c r="AJ12" s="44">
        <f t="shared" si="0"/>
        <v>1.280943943758424</v>
      </c>
    </row>
    <row r="13" spans="1:36" ht="13.5" thickBot="1" x14ac:dyDescent="0.35">
      <c r="A13" s="41" t="s">
        <v>119</v>
      </c>
      <c r="B13" s="42" t="s">
        <v>118</v>
      </c>
      <c r="C13" s="43" t="s">
        <v>183</v>
      </c>
      <c r="D13" s="44">
        <f>AVERAGE('[4]130°C'!$D$14,'[4]130°C'!$D$52,'[4]130°C'!$D$90)</f>
        <v>0</v>
      </c>
      <c r="E13" s="44">
        <f>STDEVA('[4]130°C'!$D$14,'[4]130°C'!$D$52,'[4]130°C'!$D$90)</f>
        <v>0</v>
      </c>
      <c r="F13" s="45" t="e">
        <f t="shared" si="1"/>
        <v>#DIV/0!</v>
      </c>
      <c r="G13" s="44">
        <f>AVERAGE('[4]130°C'!$D$15,'[4]130°C'!$D$53,'[4]130°C'!$D$91)</f>
        <v>0</v>
      </c>
      <c r="H13" s="44">
        <f>STDEVA('[4]130°C'!$D$15,'[4]130°C'!$D$53,'[4]130°C'!$D$91)</f>
        <v>0</v>
      </c>
      <c r="I13" s="45" t="e">
        <f t="shared" si="2"/>
        <v>#DIV/0!</v>
      </c>
      <c r="J13" s="44">
        <f>AVERAGE('[4]130°C'!$D$16,'[4]130°C'!$D$54,'[4]130°C'!$D$92)</f>
        <v>3.6848364808153483E-2</v>
      </c>
      <c r="K13" s="44">
        <f>STDEVA('[4]130°C'!$D$16,'[4]130°C'!$D$54,'[4]130°C'!$D$92)</f>
        <v>1.6069589392757721E-3</v>
      </c>
      <c r="L13" s="45">
        <f t="shared" si="3"/>
        <v>4.3610047491719319</v>
      </c>
      <c r="M13" s="44">
        <f>AVERAGE('[4]130°C'!$D$17,'[4]130°C'!$D$55,'[4]130°C'!$D$93)</f>
        <v>2.1700465137889688</v>
      </c>
      <c r="N13" s="44">
        <f>STDEVA('[4]130°C'!$D$17,'[4]130°C'!$D$55,'[4]130°C'!$D$93)</f>
        <v>0.1207319960867182</v>
      </c>
      <c r="O13" s="45">
        <f t="shared" si="4"/>
        <v>5.5635672009590413</v>
      </c>
      <c r="P13" s="44">
        <f>AVERAGE('[4]130°C'!$D$18,'[4]130°C'!$D$56,'[4]130°C'!$D$94)</f>
        <v>0</v>
      </c>
      <c r="Q13" s="44">
        <f>STDEVA('[4]130°C'!$D$18,'[4]130°C'!$D$56,'[4]130°C'!$D$94)</f>
        <v>0</v>
      </c>
      <c r="R13" s="45" t="e">
        <f t="shared" si="5"/>
        <v>#DIV/0!</v>
      </c>
      <c r="S13" s="44">
        <f>AVERAGE('[4]130°C'!$D$19,'[4]130°C'!$D$57,'[4]130°C'!$D$95)</f>
        <v>2.201425993705036</v>
      </c>
      <c r="T13" s="44">
        <f>STDEVA('[4]130°C'!$D$19,'[4]130°C'!$D$57,'[4]130°C'!$D$95)</f>
        <v>0.1287863737769257</v>
      </c>
      <c r="U13" s="45">
        <f t="shared" si="6"/>
        <v>5.8501341469206567</v>
      </c>
      <c r="V13" s="44">
        <f>AVERAGE('[4]130°C'!$D$20,'[4]130°C'!$D$58,'[4]130°C'!$D$96)</f>
        <v>2.8639919154676261</v>
      </c>
      <c r="W13" s="44">
        <f>STDEVA('[4]130°C'!$D$20,'[4]130°C'!$D$58,'[4]130°C'!$D$96)</f>
        <v>0.13724577204240507</v>
      </c>
      <c r="X13" s="45">
        <f t="shared" si="7"/>
        <v>4.7921145063705914</v>
      </c>
      <c r="Y13" s="44">
        <f>AVERAGE('[4]130°C'!$D$21,'[4]130°C'!$D$59,'[4]130°C'!$D$97)</f>
        <v>0</v>
      </c>
      <c r="Z13" s="44">
        <f>STDEVA('[4]130°C'!$D$21,'[4]130°C'!$D$59,'[4]130°C'!$D$97)</f>
        <v>0</v>
      </c>
      <c r="AA13" s="45" t="e">
        <f t="shared" si="8"/>
        <v>#DIV/0!</v>
      </c>
      <c r="AB13" s="44">
        <f>AVERAGE('[4]130°C'!$D$22,'[4]130°C'!$D$60,'[4]130°C'!$D$98)</f>
        <v>0</v>
      </c>
      <c r="AC13" s="44">
        <f>STDEVA('[4]130°C'!$D$22,'[4]130°C'!$D$60,'[4]130°C'!$D$98)</f>
        <v>0</v>
      </c>
      <c r="AD13" s="45" t="e">
        <f t="shared" si="9"/>
        <v>#DIV/0!</v>
      </c>
      <c r="AE13" s="44">
        <f t="shared" si="10"/>
        <v>7.2723127877697848</v>
      </c>
      <c r="AF13" s="42" t="s">
        <v>118</v>
      </c>
      <c r="AG13" s="41" t="s">
        <v>119</v>
      </c>
      <c r="AH13" s="46">
        <f>AVERAGE('[4]130°C'!$D$26,'[4]130°C'!$D$64,'[4]130°C'!$D$102)</f>
        <v>7.2723127877697848</v>
      </c>
      <c r="AI13" s="46">
        <f>STDEVA('[4]130°C'!$D$26,'[4]130°C'!$D$64,'[4]130°C'!$D$102)</f>
        <v>0.37928449839386963</v>
      </c>
      <c r="AJ13" s="44">
        <f t="shared" si="0"/>
        <v>5.2154590906998877</v>
      </c>
    </row>
    <row r="14" spans="1:36" ht="13.5" thickBot="1" x14ac:dyDescent="0.35">
      <c r="B14" s="42" t="s">
        <v>120</v>
      </c>
      <c r="C14" s="43" t="s">
        <v>184</v>
      </c>
      <c r="D14" s="44">
        <f>AVERAGE('[4]130°C'!$D$128,'[4]130°C'!$D$166,'[4]130°C'!$D$204)</f>
        <v>0</v>
      </c>
      <c r="E14" s="44">
        <f>STDEVA('[4]130°C'!$D$128,'[4]130°C'!$D$166,'[4]130°C'!$D$204)</f>
        <v>0</v>
      </c>
      <c r="F14" s="45" t="e">
        <f t="shared" si="1"/>
        <v>#DIV/0!</v>
      </c>
      <c r="G14" s="44">
        <f>AVERAGE('[4]130°C'!$D$129,'[4]130°C'!$D$167,'[4]130°C'!$D$205)</f>
        <v>0</v>
      </c>
      <c r="H14" s="44">
        <f>STDEVA('[4]130°C'!$D$129,'[4]130°C'!$D$167,'[4]130°C'!$D$205)</f>
        <v>0</v>
      </c>
      <c r="I14" s="45" t="e">
        <f t="shared" si="2"/>
        <v>#DIV/0!</v>
      </c>
      <c r="J14" s="44">
        <f>AVERAGE('[4]130°C'!$D$130,'[4]130°C'!$D$168,'[4]130°C'!$D$206)</f>
        <v>4.0556790028402283E-2</v>
      </c>
      <c r="K14" s="44">
        <f>STDEVA('[4]130°C'!$D$130,'[4]130°C'!$D$168,'[4]130°C'!$D$206)</f>
        <v>2.4678688645329706E-3</v>
      </c>
      <c r="L14" s="45">
        <f t="shared" si="3"/>
        <v>6.0849708835553802</v>
      </c>
      <c r="M14" s="44">
        <f>AVERAGE('[4]130°C'!$D$131,'[4]130°C'!$D$169,'[4]130°C'!$D$207)</f>
        <v>1.8581559080176568</v>
      </c>
      <c r="N14" s="44">
        <f>STDEVA('[4]130°C'!$D$131,'[4]130°C'!$D$169,'[4]130°C'!$D$207)</f>
        <v>5.2945913955161038E-3</v>
      </c>
      <c r="O14" s="45">
        <f t="shared" si="4"/>
        <v>0.28493795233600994</v>
      </c>
      <c r="P14" s="44">
        <f>AVERAGE('[4]130°C'!$D$132,'[4]130°C'!$D$170,'[4]130°C'!$D$208)</f>
        <v>0</v>
      </c>
      <c r="Q14" s="44">
        <f>STDEVA('[4]130°C'!$D$132,'[4]130°C'!$D$170,'[4]130°C'!$D$208)</f>
        <v>0</v>
      </c>
      <c r="R14" s="45" t="e">
        <f t="shared" si="5"/>
        <v>#DIV/0!</v>
      </c>
      <c r="S14" s="44">
        <f>AVERAGE('[4]130°C'!$D$133,'[4]130°C'!$D$171,'[4]130°C'!$D$209)</f>
        <v>1.5297903423673131</v>
      </c>
      <c r="T14" s="44">
        <f>STDEVA('[4]130°C'!$D$133,'[4]130°C'!$D$171,'[4]130°C'!$D$209)</f>
        <v>2.5870880310740262E-2</v>
      </c>
      <c r="U14" s="45">
        <f t="shared" si="6"/>
        <v>1.6911389485375954</v>
      </c>
      <c r="V14" s="44">
        <f>AVERAGE('[4]130°C'!$D$134,'[4]130°C'!$D$172,'[4]130°C'!$D$210)</f>
        <v>1.4023386502070287</v>
      </c>
      <c r="W14" s="44">
        <f>STDEVA('[4]130°C'!$D$134,'[4]130°C'!$D$172,'[4]130°C'!$D$210)</f>
        <v>2.9620854373201371E-2</v>
      </c>
      <c r="X14" s="45">
        <f t="shared" si="7"/>
        <v>2.1122468790850495</v>
      </c>
      <c r="Y14" s="44">
        <f>AVERAGE('[4]130°C'!$D$135,'[4]130°C'!$D$173,'[4]130°C'!$D$211)</f>
        <v>0</v>
      </c>
      <c r="Z14" s="44">
        <f>STDEVA('[4]130°C'!$D$135,'[4]130°C'!$D$173,'[4]130°C'!$D$211)</f>
        <v>0</v>
      </c>
      <c r="AA14" s="45" t="e">
        <f t="shared" si="8"/>
        <v>#DIV/0!</v>
      </c>
      <c r="AB14" s="44">
        <f>AVERAGE('[4]130°C'!$D$136,'[4]130°C'!$D$174,'[4]130°C'!$D$212)</f>
        <v>0</v>
      </c>
      <c r="AC14" s="44">
        <f>STDEVA('[4]130°C'!$D$136,'[4]130°C'!$D$174,'[4]130°C'!$D$212)</f>
        <v>0</v>
      </c>
      <c r="AD14" s="45" t="e">
        <f t="shared" si="9"/>
        <v>#DIV/0!</v>
      </c>
      <c r="AE14" s="44">
        <f t="shared" si="10"/>
        <v>4.8308416906204013</v>
      </c>
      <c r="AF14" s="42" t="s">
        <v>120</v>
      </c>
      <c r="AH14" s="46">
        <f>AVERAGE('[4]130°C'!$D$140,'[4]130°C'!$D$178,'[4]130°C'!$D$216)</f>
        <v>4.8308416906204013</v>
      </c>
      <c r="AI14" s="46">
        <f>STDEVA('[4]130°C'!$D$140,'[4]130°C'!$D$178,'[4]130°C'!$D$216)</f>
        <v>5.2701402418705703E-2</v>
      </c>
      <c r="AJ14" s="44">
        <f t="shared" si="0"/>
        <v>1.0909362341769788</v>
      </c>
    </row>
    <row r="15" spans="1:36" ht="13.5" thickBot="1" x14ac:dyDescent="0.35">
      <c r="B15" s="42" t="s">
        <v>121</v>
      </c>
      <c r="C15" s="43" t="s">
        <v>185</v>
      </c>
      <c r="D15" s="44">
        <f>AVERAGE('[4]130°C'!$D$242,'[4]130°C'!$D$280,'[4]130°C'!$D$318)</f>
        <v>0</v>
      </c>
      <c r="E15" s="44">
        <f>STDEVA('[4]130°C'!$D$242,'[4]130°C'!$D$280,'[4]130°C'!$D$318)</f>
        <v>0</v>
      </c>
      <c r="F15" s="45" t="e">
        <f t="shared" si="1"/>
        <v>#DIV/0!</v>
      </c>
      <c r="G15" s="44">
        <f>AVERAGE('[4]130°C'!$D$243,'[4]130°C'!$D$281,'[4]130°C'!$D$319)</f>
        <v>0</v>
      </c>
      <c r="H15" s="44">
        <f>STDEVA('[4]130°C'!$D$243,'[4]130°C'!$D$281,'[4]130°C'!$D$319)</f>
        <v>0</v>
      </c>
      <c r="I15" s="45" t="e">
        <f t="shared" si="2"/>
        <v>#DIV/0!</v>
      </c>
      <c r="J15" s="44">
        <f>AVERAGE('[4]130°C'!$D$244,'[4]130°C'!$D$282,'[4]130°C'!$D$320)</f>
        <v>3.7887892376681616E-2</v>
      </c>
      <c r="K15" s="44">
        <f>STDEVA('[4]130°C'!$D$244,'[4]130°C'!$D$282,'[4]130°C'!$D$320)</f>
        <v>1.495845959424988E-3</v>
      </c>
      <c r="L15" s="45">
        <f t="shared" si="3"/>
        <v>3.9480843762785218</v>
      </c>
      <c r="M15" s="44">
        <f>AVERAGE('[4]130°C'!$D$245,'[4]130°C'!$D$283,'[4]130°C'!$D$321)</f>
        <v>2.4962215022421526</v>
      </c>
      <c r="N15" s="44">
        <f>STDEVA('[4]130°C'!$D$245,'[4]130°C'!$D$283,'[4]130°C'!$D$321)</f>
        <v>6.3541354775769929E-2</v>
      </c>
      <c r="O15" s="45">
        <f t="shared" si="4"/>
        <v>2.5455014596539574</v>
      </c>
      <c r="P15" s="44">
        <f>AVERAGE('[4]130°C'!$D$246,'[4]130°C'!$D$284,'[4]130°C'!$D$322)</f>
        <v>0</v>
      </c>
      <c r="Q15" s="44">
        <f>STDEVA('[4]130°C'!$D$246,'[4]130°C'!$D$284,'[4]130°C'!$D$322)</f>
        <v>0</v>
      </c>
      <c r="R15" s="45" t="e">
        <f t="shared" si="5"/>
        <v>#DIV/0!</v>
      </c>
      <c r="S15" s="44">
        <f>AVERAGE('[4]130°C'!$D$247,'[4]130°C'!$D$285,'[4]130°C'!$D$323)</f>
        <v>2.4998282810164425</v>
      </c>
      <c r="T15" s="44">
        <f>STDEVA('[4]130°C'!$D$247,'[4]130°C'!$D$285,'[4]130°C'!$D$323)</f>
        <v>3.5652088718033555E-2</v>
      </c>
      <c r="U15" s="45">
        <f t="shared" si="6"/>
        <v>1.4261815096970276</v>
      </c>
      <c r="V15" s="44">
        <f>AVERAGE('[4]130°C'!$D$248,'[4]130°C'!$D$286,'[4]130°C'!$D$324)</f>
        <v>2.5417389760837068</v>
      </c>
      <c r="W15" s="44">
        <f>STDEVA('[4]130°C'!$D$248,'[4]130°C'!$D$286,'[4]130°C'!$D$324)</f>
        <v>7.704063628985465E-2</v>
      </c>
      <c r="X15" s="45">
        <f t="shared" si="7"/>
        <v>3.0310207702192264</v>
      </c>
      <c r="Y15" s="44">
        <f>AVERAGE('[4]130°C'!$D$249,'[4]130°C'!$D$287,'[4]130°C'!$D$325)</f>
        <v>0</v>
      </c>
      <c r="Z15" s="44">
        <f>STDEVA('[4]130°C'!$D$249,'[4]130°C'!$D$287,'[4]130°C'!$D$325)</f>
        <v>0</v>
      </c>
      <c r="AA15" s="45" t="e">
        <f t="shared" si="8"/>
        <v>#DIV/0!</v>
      </c>
      <c r="AB15" s="44">
        <f>AVERAGE('[4]130°C'!$D$250,'[4]130°C'!$D$288,'[4]130°C'!$D$326)</f>
        <v>0</v>
      </c>
      <c r="AC15" s="44">
        <f>STDEVA('[4]130°C'!$D$250,'[4]130°C'!$D$288,'[4]130°C'!$D$326)</f>
        <v>0</v>
      </c>
      <c r="AD15" s="45" t="e">
        <f t="shared" si="9"/>
        <v>#DIV/0!</v>
      </c>
      <c r="AE15" s="44">
        <f t="shared" si="10"/>
        <v>7.5756766517189833</v>
      </c>
      <c r="AF15" s="42" t="s">
        <v>121</v>
      </c>
      <c r="AH15" s="46">
        <f>AVERAGE('[4]130°C'!$D$254,'[4]130°C'!$D$292,'[4]130°C'!$D$330)</f>
        <v>7.5756766517189833</v>
      </c>
      <c r="AI15" s="46">
        <f>STDEVA('[4]130°C'!$D$254,'[4]130°C'!$D$292,'[4]130°C'!$D$330)</f>
        <v>0.17440147901391237</v>
      </c>
      <c r="AJ15" s="44">
        <f t="shared" si="0"/>
        <v>2.302124114211491</v>
      </c>
    </row>
    <row r="16" spans="1:36" ht="13.5" thickBot="1" x14ac:dyDescent="0.35">
      <c r="B16" s="42" t="s">
        <v>122</v>
      </c>
      <c r="C16" s="43" t="s">
        <v>186</v>
      </c>
      <c r="D16" s="44">
        <f>AVERAGE('[4]130°C'!$D$356,'[4]130°C'!$D$394,'[4]130°C'!$D$432)</f>
        <v>0</v>
      </c>
      <c r="E16" s="44">
        <f>STDEVA('[4]130°C'!$D$356,'[4]130°C'!$D$394,'[4]130°C'!$D$432)</f>
        <v>0</v>
      </c>
      <c r="F16" s="45" t="e">
        <f t="shared" si="1"/>
        <v>#DIV/0!</v>
      </c>
      <c r="G16" s="44">
        <f>AVERAGE('[4]130°C'!$D$357,'[4]130°C'!$D$395,'[4]130°C'!$D$433)</f>
        <v>0</v>
      </c>
      <c r="H16" s="44">
        <f>STDEVA('[4]130°C'!$D$357,'[4]130°C'!$D$395,'[4]130°C'!$D$433)</f>
        <v>0</v>
      </c>
      <c r="I16" s="45" t="e">
        <f t="shared" si="2"/>
        <v>#DIV/0!</v>
      </c>
      <c r="J16" s="44">
        <f>AVERAGE('[4]130°C'!$D$358,'[4]130°C'!$D$396,'[4]130°C'!$D$434)</f>
        <v>3.3834699986984261E-2</v>
      </c>
      <c r="K16" s="44">
        <f>STDEVA('[4]130°C'!$D$358,'[4]130°C'!$D$396,'[4]130°C'!$D$434)</f>
        <v>2.2014942301292685E-3</v>
      </c>
      <c r="L16" s="45">
        <f t="shared" si="3"/>
        <v>6.5066166715713543</v>
      </c>
      <c r="M16" s="44">
        <f>AVERAGE('[4]130°C'!$D$359,'[4]130°C'!$D$397,'[4]130°C'!$D$435)</f>
        <v>1.7770353247429391</v>
      </c>
      <c r="N16" s="44">
        <f>STDEVA('[4]130°C'!$D$359,'[4]130°C'!$D$397,'[4]130°C'!$D$435)</f>
        <v>5.3477173075232635E-2</v>
      </c>
      <c r="O16" s="45">
        <f t="shared" si="4"/>
        <v>3.0093477788894543</v>
      </c>
      <c r="P16" s="44">
        <f>AVERAGE('[4]130°C'!$D$360,'[4]130°C'!$D$398,'[4]130°C'!$D$436)</f>
        <v>0</v>
      </c>
      <c r="Q16" s="44">
        <f>STDEVA('[4]130°C'!$D$360,'[4]130°C'!$D$398,'[4]130°C'!$D$436)</f>
        <v>0</v>
      </c>
      <c r="R16" s="45" t="e">
        <f t="shared" si="5"/>
        <v>#DIV/0!</v>
      </c>
      <c r="S16" s="44">
        <f>AVERAGE('[4]130°C'!$D$361,'[4]130°C'!$D$399,'[4]130°C'!$D$437)</f>
        <v>1.501747546531303</v>
      </c>
      <c r="T16" s="44">
        <f>STDEVA('[4]130°C'!$D$361,'[4]130°C'!$D$399,'[4]130°C'!$D$437)</f>
        <v>4.643958747627825E-2</v>
      </c>
      <c r="U16" s="45">
        <f t="shared" si="6"/>
        <v>3.0923697916832418</v>
      </c>
      <c r="V16" s="44">
        <f>AVERAGE('[4]130°C'!$D$362,'[4]130°C'!$D$400,'[4]130°C'!$D$438)</f>
        <v>1.7775404399323183</v>
      </c>
      <c r="W16" s="44">
        <f>STDEVA('[4]130°C'!$D$362,'[4]130°C'!$D$400,'[4]130°C'!$D$438)</f>
        <v>3.0807569864938912E-2</v>
      </c>
      <c r="X16" s="45">
        <f t="shared" si="7"/>
        <v>1.7331571857859922</v>
      </c>
      <c r="Y16" s="44">
        <f>AVERAGE('[4]130°C'!$D$363,'[4]130°C'!$D$401,'[4]130°C'!$D$439)</f>
        <v>0</v>
      </c>
      <c r="Z16" s="44">
        <f>STDEVA('[4]130°C'!$D$363,'[4]130°C'!$D$401,'[4]130°C'!$D$439)</f>
        <v>0</v>
      </c>
      <c r="AA16" s="45" t="e">
        <f t="shared" si="8"/>
        <v>#DIV/0!</v>
      </c>
      <c r="AB16" s="44">
        <f>AVERAGE('[4]130°C'!$D$364,'[4]130°C'!$D$402,'[4]130°C'!$D$440)</f>
        <v>0</v>
      </c>
      <c r="AC16" s="44">
        <f>STDEVA('[4]130°C'!$D$364,'[4]130°C'!$D$402,'[4]130°C'!$D$440)</f>
        <v>0</v>
      </c>
      <c r="AD16" s="45" t="e">
        <f t="shared" si="9"/>
        <v>#DIV/0!</v>
      </c>
      <c r="AE16" s="44">
        <f t="shared" si="10"/>
        <v>5.0901580111935445</v>
      </c>
      <c r="AF16" s="42" t="s">
        <v>122</v>
      </c>
      <c r="AH16" s="46">
        <f>AVERAGE('[4]130°C'!$D$368,'[4]130°C'!$D$406,'[4]130°C'!$D$444)</f>
        <v>5.0901580111935445</v>
      </c>
      <c r="AI16" s="46">
        <f>STDEVA('[4]130°C'!$D$368,'[4]130°C'!$D$406,'[4]130°C'!$D$444)</f>
        <v>0.1262477377222089</v>
      </c>
      <c r="AJ16" s="44">
        <f t="shared" si="0"/>
        <v>2.4802321940612257</v>
      </c>
    </row>
    <row r="17" spans="1:36" ht="13.5" thickBot="1" x14ac:dyDescent="0.35">
      <c r="A17" s="41" t="s">
        <v>124</v>
      </c>
      <c r="B17" s="42" t="s">
        <v>123</v>
      </c>
      <c r="C17" s="43" t="s">
        <v>187</v>
      </c>
      <c r="D17" s="44">
        <f>AVERAGE('[4]150°C'!$D$14,'[4]150°C'!$D$52,'[4]150°C'!$D$90)</f>
        <v>0</v>
      </c>
      <c r="E17" s="44">
        <f>STDEVA('[4]150°C'!$D$14,'[4]150°C'!$D$52,'[4]150°C'!$D$90)</f>
        <v>0</v>
      </c>
      <c r="F17" s="45" t="e">
        <f t="shared" si="1"/>
        <v>#DIV/0!</v>
      </c>
      <c r="G17" s="44">
        <f>AVERAGE('[4]150°C'!$D$15,'[4]150°C'!$D$53,'[4]150°C'!$D$91)</f>
        <v>0</v>
      </c>
      <c r="H17" s="44">
        <f>STDEVA('[4]150°C'!$D$15,'[4]150°C'!$D$53,'[4]150°C'!$D$91)</f>
        <v>0</v>
      </c>
      <c r="I17" s="45" t="e">
        <f t="shared" si="2"/>
        <v>#DIV/0!</v>
      </c>
      <c r="J17" s="44">
        <f>AVERAGE('[4]150°C'!$D$16,'[4]150°C'!$D$54,'[4]150°C'!$D$92)</f>
        <v>4.278674203940571E-2</v>
      </c>
      <c r="K17" s="44">
        <f>STDEVA('[4]150°C'!$D$16,'[4]150°C'!$D$54,'[4]150°C'!$D$92)</f>
        <v>9.8224600770443213E-4</v>
      </c>
      <c r="L17" s="45">
        <f t="shared" si="3"/>
        <v>2.2956784295467125</v>
      </c>
      <c r="M17" s="44">
        <f>AVERAGE('[4]150°C'!$D$17,'[4]150°C'!$D$55,'[4]150°C'!$D$93)</f>
        <v>2.0517792655499689</v>
      </c>
      <c r="N17" s="44">
        <f>STDEVA('[4]150°C'!$D$17,'[4]150°C'!$D$55,'[4]150°C'!$D$93)</f>
        <v>2.6600058976667382E-2</v>
      </c>
      <c r="O17" s="45">
        <f t="shared" si="4"/>
        <v>1.2964386288179677</v>
      </c>
      <c r="P17" s="44">
        <f>AVERAGE('[4]150°C'!$D$18,'[4]150°C'!$D$56,'[4]150°C'!$D$94)</f>
        <v>0</v>
      </c>
      <c r="Q17" s="44">
        <f>STDEVA('[4]150°C'!$D$18,'[4]150°C'!$D$56,'[4]150°C'!$D$94)</f>
        <v>0</v>
      </c>
      <c r="R17" s="45" t="e">
        <f t="shared" si="5"/>
        <v>#DIV/0!</v>
      </c>
      <c r="S17" s="44">
        <f>AVERAGE('[4]150°C'!$D$19,'[4]150°C'!$D$57,'[4]150°C'!$D$95)</f>
        <v>1.6253179982806678</v>
      </c>
      <c r="T17" s="44">
        <f>STDEVA('[4]150°C'!$D$19,'[4]150°C'!$D$57,'[4]150°C'!$D$95)</f>
        <v>3.9606428645915612E-2</v>
      </c>
      <c r="U17" s="45">
        <f t="shared" si="6"/>
        <v>2.436841817282096</v>
      </c>
      <c r="V17" s="44">
        <f>AVERAGE('[4]150°C'!$D$20,'[4]150°C'!$D$58,'[4]150°C'!$D$96)</f>
        <v>2.0143160618612206</v>
      </c>
      <c r="W17" s="44">
        <f>STDEVA('[4]150°C'!$D$20,'[4]150°C'!$D$58,'[4]150°C'!$D$96)</f>
        <v>3.4327692398192437E-2</v>
      </c>
      <c r="X17" s="45">
        <f t="shared" si="7"/>
        <v>1.7041860037830296</v>
      </c>
      <c r="Y17" s="44">
        <f>AVERAGE('[4]150°C'!$D$21,'[4]150°C'!$D$59,'[4]150°C'!$D$97)</f>
        <v>0</v>
      </c>
      <c r="Z17" s="44">
        <f>STDEVA('[4]150°C'!$D$21,'[4]150°C'!$D$59,'[4]150°C'!$D$97)</f>
        <v>0</v>
      </c>
      <c r="AA17" s="45" t="e">
        <f t="shared" si="8"/>
        <v>#DIV/0!</v>
      </c>
      <c r="AB17" s="44">
        <f>AVERAGE('[4]150°C'!$D$22,'[4]150°C'!$D$60,'[4]150°C'!$D$98)</f>
        <v>0</v>
      </c>
      <c r="AC17" s="44">
        <f>STDEVA('[4]150°C'!$D$22,'[4]150°C'!$D$60,'[4]150°C'!$D$98)</f>
        <v>0</v>
      </c>
      <c r="AD17" s="45" t="e">
        <f t="shared" si="9"/>
        <v>#DIV/0!</v>
      </c>
      <c r="AE17" s="44">
        <f t="shared" si="10"/>
        <v>5.7342000677312637</v>
      </c>
      <c r="AF17" s="42" t="s">
        <v>123</v>
      </c>
      <c r="AG17" s="41" t="s">
        <v>124</v>
      </c>
      <c r="AH17" s="46">
        <f>AVERAGE('[4]150°C'!$D$26,'[4]150°C'!$D$64,'[4]150°C'!$D$102)</f>
        <v>5.7342000677312628</v>
      </c>
      <c r="AI17" s="46">
        <f>STDEVA('[4]150°C'!$D$26,'[4]150°C'!$D$64,'[4]150°C'!$D$102)</f>
        <v>9.7877107934602886E-2</v>
      </c>
      <c r="AJ17" s="44">
        <f t="shared" si="0"/>
        <v>1.7069008192685537</v>
      </c>
    </row>
    <row r="18" spans="1:36" ht="13.5" thickBot="1" x14ac:dyDescent="0.35">
      <c r="B18" s="42" t="s">
        <v>125</v>
      </c>
      <c r="C18" s="43" t="s">
        <v>188</v>
      </c>
      <c r="D18" s="44">
        <f>AVERAGE('[4]150°C'!$D$128,'[4]150°C'!$D$166,'[4]150°C'!$D$204)</f>
        <v>0</v>
      </c>
      <c r="E18" s="44">
        <f>STDEVA('[4]150°C'!$D$128,'[4]150°C'!$D$166,'[4]150°C'!$D$204)</f>
        <v>0</v>
      </c>
      <c r="F18" s="45" t="e">
        <f t="shared" si="1"/>
        <v>#DIV/0!</v>
      </c>
      <c r="G18" s="44">
        <f>AVERAGE('[4]150°C'!$D$129,'[4]150°C'!$D$167,'[4]150°C'!$D$205)</f>
        <v>0</v>
      </c>
      <c r="H18" s="44">
        <f>STDEVA('[4]150°C'!$D$129,'[4]150°C'!$D$167,'[4]150°C'!$D$205)</f>
        <v>0</v>
      </c>
      <c r="I18" s="45" t="e">
        <f t="shared" si="2"/>
        <v>#DIV/0!</v>
      </c>
      <c r="J18" s="44">
        <f>AVERAGE('[4]150°C'!$D$130,'[4]150°C'!$D$168,'[4]150°C'!$D$206)</f>
        <v>4.2854780522327517E-2</v>
      </c>
      <c r="K18" s="44">
        <f>STDEVA('[4]150°C'!$D$130,'[4]150°C'!$D$168,'[4]150°C'!$D$206)</f>
        <v>3.5726316847398279E-3</v>
      </c>
      <c r="L18" s="45">
        <f t="shared" si="3"/>
        <v>8.3366001206760867</v>
      </c>
      <c r="M18" s="44">
        <f>AVERAGE('[4]150°C'!$D$131,'[4]150°C'!$D$169,'[4]150°C'!$D$207)</f>
        <v>1.7304629623875858</v>
      </c>
      <c r="N18" s="44">
        <f>STDEVA('[4]150°C'!$D$131,'[4]150°C'!$D$169,'[4]150°C'!$D$207)</f>
        <v>7.4801749431639905E-2</v>
      </c>
      <c r="O18" s="45">
        <f t="shared" si="4"/>
        <v>4.3226437697593409</v>
      </c>
      <c r="P18" s="44">
        <f>AVERAGE('[4]150°C'!$D$132,'[4]150°C'!$D$170,'[4]150°C'!$D$208)</f>
        <v>0</v>
      </c>
      <c r="Q18" s="44">
        <f>STDEVA('[4]150°C'!$D$132,'[4]150°C'!$D$170,'[4]150°C'!$D$208)</f>
        <v>0</v>
      </c>
      <c r="R18" s="45" t="e">
        <f t="shared" si="5"/>
        <v>#DIV/0!</v>
      </c>
      <c r="S18" s="44">
        <f>AVERAGE('[4]150°C'!$D$133,'[4]150°C'!$D$171,'[4]150°C'!$D$209)</f>
        <v>1.3631472217906893</v>
      </c>
      <c r="T18" s="44">
        <f>STDEVA('[4]150°C'!$D$133,'[4]150°C'!$D$171,'[4]150°C'!$D$209)</f>
        <v>5.3950932259123043E-2</v>
      </c>
      <c r="U18" s="45">
        <f t="shared" si="6"/>
        <v>3.9578213854443955</v>
      </c>
      <c r="V18" s="44">
        <f>AVERAGE('[4]150°C'!$D$134,'[4]150°C'!$D$172,'[4]150°C'!$D$210)</f>
        <v>0.92595632195812405</v>
      </c>
      <c r="W18" s="44">
        <f>STDEVA('[4]150°C'!$D$134,'[4]150°C'!$D$172,'[4]150°C'!$D$210)</f>
        <v>3.4486613757068817E-2</v>
      </c>
      <c r="X18" s="45">
        <f t="shared" si="7"/>
        <v>3.7244320211713462</v>
      </c>
      <c r="Y18" s="44">
        <f>AVERAGE('[4]150°C'!$D$135,'[4]150°C'!$D$173,'[4]150°C'!$D$211)</f>
        <v>0</v>
      </c>
      <c r="Z18" s="44">
        <f>STDEVA('[4]150°C'!$D$135,'[4]150°C'!$D$173,'[4]150°C'!$D$211)</f>
        <v>0</v>
      </c>
      <c r="AA18" s="45" t="e">
        <f t="shared" si="8"/>
        <v>#DIV/0!</v>
      </c>
      <c r="AB18" s="44">
        <f>AVERAGE('[4]150°C'!$D$136,'[4]150°C'!$D$174,'[4]150°C'!$D$212)</f>
        <v>0</v>
      </c>
      <c r="AC18" s="44">
        <f>STDEVA('[4]150°C'!$D$136,'[4]150°C'!$D$174,'[4]150°C'!$D$212)</f>
        <v>0</v>
      </c>
      <c r="AD18" s="45" t="e">
        <f t="shared" si="9"/>
        <v>#DIV/0!</v>
      </c>
      <c r="AE18" s="44">
        <f t="shared" si="10"/>
        <v>4.0624212866587266</v>
      </c>
      <c r="AF18" s="42" t="s">
        <v>125</v>
      </c>
      <c r="AH18" s="46">
        <f>AVERAGE('[4]150°C'!$D$140,'[4]150°C'!$D$178,'[4]150°C'!$D$216)</f>
        <v>4.0624212866587266</v>
      </c>
      <c r="AI18" s="46">
        <f>STDEVA('[4]150°C'!$D$140,'[4]150°C'!$D$178,'[4]150°C'!$D$216)</f>
        <v>0.16570334162540223</v>
      </c>
      <c r="AJ18" s="44">
        <f t="shared" si="0"/>
        <v>4.0789305178560262</v>
      </c>
    </row>
    <row r="19" spans="1:36" ht="13.5" thickBot="1" x14ac:dyDescent="0.35">
      <c r="B19" s="42" t="s">
        <v>126</v>
      </c>
      <c r="C19" s="43" t="s">
        <v>189</v>
      </c>
      <c r="D19" s="44">
        <f>AVERAGE('[4]150°C'!$D$242,'[4]150°C'!$D$280,'[4]150°C'!$D$318)</f>
        <v>0</v>
      </c>
      <c r="E19" s="44">
        <f>STDEVA('[4]150°C'!$D$242,'[4]150°C'!$D$280,'[4]150°C'!$D$318)</f>
        <v>0</v>
      </c>
      <c r="F19" s="45" t="e">
        <f t="shared" si="1"/>
        <v>#DIV/0!</v>
      </c>
      <c r="G19" s="44">
        <f>AVERAGE('[4]150°C'!$D$243,'[4]150°C'!$D$281,'[4]150°C'!$D$319)</f>
        <v>0</v>
      </c>
      <c r="H19" s="44">
        <f>STDEVA('[4]150°C'!$D$243,'[4]150°C'!$D$281,'[4]150°C'!$D$319)</f>
        <v>0</v>
      </c>
      <c r="I19" s="45" t="e">
        <f t="shared" si="2"/>
        <v>#DIV/0!</v>
      </c>
      <c r="J19" s="44">
        <f>AVERAGE('[4]150°C'!$D$244,'[4]150°C'!$D$282,'[4]150°C'!$D$320)</f>
        <v>4.9660536473030391E-2</v>
      </c>
      <c r="K19" s="44">
        <f>STDEVA('[4]150°C'!$D$244,'[4]150°C'!$D$282,'[4]150°C'!$D$320)</f>
        <v>1.069063093550169E-3</v>
      </c>
      <c r="L19" s="45">
        <f t="shared" si="3"/>
        <v>2.1527417331279839</v>
      </c>
      <c r="M19" s="44">
        <f>AVERAGE('[4]150°C'!$D$245,'[4]150°C'!$D$283,'[4]150°C'!$D$321)</f>
        <v>1.9540449871882197</v>
      </c>
      <c r="N19" s="44">
        <f>STDEVA('[4]150°C'!$D$245,'[4]150°C'!$D$283,'[4]150°C'!$D$321)</f>
        <v>3.201409880020141E-2</v>
      </c>
      <c r="O19" s="45">
        <f t="shared" si="4"/>
        <v>1.6383501408669314</v>
      </c>
      <c r="P19" s="44">
        <f>AVERAGE('[4]150°C'!$D$246,'[4]150°C'!$D$284,'[4]150°C'!$D$322)</f>
        <v>0</v>
      </c>
      <c r="Q19" s="44">
        <f>STDEVA('[4]150°C'!$D$246,'[4]150°C'!$D$284,'[4]150°C'!$D$322)</f>
        <v>0</v>
      </c>
      <c r="R19" s="45" t="e">
        <f t="shared" si="5"/>
        <v>#DIV/0!</v>
      </c>
      <c r="S19" s="44">
        <f>AVERAGE('[4]150°C'!$D$247,'[4]150°C'!$D$285,'[4]150°C'!$D$323)</f>
        <v>1.5430740164120529</v>
      </c>
      <c r="T19" s="44">
        <f>STDEVA('[4]150°C'!$D$247,'[4]150°C'!$D$285,'[4]150°C'!$D$323)</f>
        <v>5.0957886009385549E-2</v>
      </c>
      <c r="U19" s="45">
        <f t="shared" si="6"/>
        <v>3.3023617446344238</v>
      </c>
      <c r="V19" s="44">
        <f>AVERAGE('[4]150°C'!$D$248,'[4]150°C'!$D$286,'[4]150°C'!$D$324)</f>
        <v>1.8955411436541143</v>
      </c>
      <c r="W19" s="44">
        <f>STDEVA('[4]150°C'!$D$248,'[4]150°C'!$D$286,'[4]150°C'!$D$324)</f>
        <v>4.3288890619640995E-2</v>
      </c>
      <c r="X19" s="45">
        <f t="shared" si="7"/>
        <v>2.283722026533868</v>
      </c>
      <c r="Y19" s="44">
        <f>AVERAGE('[4]150°C'!$D$249,'[4]150°C'!$D$287,'[4]150°C'!$D$325)</f>
        <v>0</v>
      </c>
      <c r="Z19" s="44">
        <f>STDEVA('[4]150°C'!$D$249,'[4]150°C'!$D$287,'[4]150°C'!$D$325)</f>
        <v>0</v>
      </c>
      <c r="AA19" s="45" t="e">
        <f t="shared" si="8"/>
        <v>#DIV/0!</v>
      </c>
      <c r="AB19" s="44">
        <f>AVERAGE('[4]150°C'!$D$250,'[4]150°C'!$D$288,'[4]150°C'!$D$326)</f>
        <v>0</v>
      </c>
      <c r="AC19" s="44">
        <f>STDEVA('[4]150°C'!$D$250,'[4]150°C'!$D$288,'[4]150°C'!$D$326)</f>
        <v>0</v>
      </c>
      <c r="AD19" s="45" t="e">
        <f t="shared" si="9"/>
        <v>#DIV/0!</v>
      </c>
      <c r="AE19" s="44">
        <f t="shared" si="10"/>
        <v>5.4423206837274174</v>
      </c>
      <c r="AF19" s="42" t="s">
        <v>126</v>
      </c>
      <c r="AH19" s="46">
        <f>AVERAGE('[4]150°C'!$D$254,'[4]150°C'!$D$292,'[4]150°C'!$D$330)</f>
        <v>5.4423206837274165</v>
      </c>
      <c r="AI19" s="46">
        <f>STDEVA('[4]150°C'!$D$254,'[4]150°C'!$D$292,'[4]150°C'!$D$330)</f>
        <v>3.9725686342208071E-2</v>
      </c>
      <c r="AJ19" s="44">
        <f t="shared" si="0"/>
        <v>0.72994019740490845</v>
      </c>
    </row>
    <row r="20" spans="1:36" ht="13.5" thickBot="1" x14ac:dyDescent="0.35">
      <c r="B20" s="42" t="s">
        <v>127</v>
      </c>
      <c r="C20" s="43" t="s">
        <v>190</v>
      </c>
      <c r="D20" s="44">
        <f>AVERAGE('[4]150°C'!$D$356,'[4]150°C'!$D$394,'[4]150°C'!$D$432)</f>
        <v>0</v>
      </c>
      <c r="E20" s="44">
        <f>STDEVA('[4]150°C'!$D$356,'[4]150°C'!$D$394,'[4]150°C'!$D$432)</f>
        <v>0</v>
      </c>
      <c r="F20" s="45" t="e">
        <f t="shared" si="1"/>
        <v>#DIV/0!</v>
      </c>
      <c r="G20" s="44">
        <f>AVERAGE('[4]150°C'!$D$357,'[4]150°C'!$D$395,'[4]150°C'!$D$433)</f>
        <v>3.5849801312675809E-2</v>
      </c>
      <c r="H20" s="44">
        <f>STDEVA('[4]150°C'!$D$357,'[4]150°C'!$D$395,'[4]150°C'!$D$433)</f>
        <v>2.6899945226630559E-3</v>
      </c>
      <c r="I20" s="45">
        <f t="shared" si="2"/>
        <v>7.5035130577193039</v>
      </c>
      <c r="J20" s="44">
        <f>AVERAGE('[4]150°C'!$D$358,'[4]150°C'!$D$396,'[4]150°C'!$D$434)</f>
        <v>5.3231986426753586E-2</v>
      </c>
      <c r="K20" s="44">
        <f>STDEVA('[4]150°C'!$D$358,'[4]150°C'!$D$396,'[4]150°C'!$D$434)</f>
        <v>3.944005505797976E-3</v>
      </c>
      <c r="L20" s="45">
        <f t="shared" si="3"/>
        <v>7.4090894789824695</v>
      </c>
      <c r="M20" s="44">
        <f>AVERAGE('[4]150°C'!$D$359,'[4]150°C'!$D$397,'[4]150°C'!$D$435)</f>
        <v>1.8762822878064027</v>
      </c>
      <c r="N20" s="44">
        <f>STDEVA('[4]150°C'!$D$359,'[4]150°C'!$D$397,'[4]150°C'!$D$435)</f>
        <v>8.0824427205201929E-2</v>
      </c>
      <c r="O20" s="45">
        <f t="shared" si="4"/>
        <v>4.3076901450524963</v>
      </c>
      <c r="P20" s="44">
        <f>AVERAGE('[4]150°C'!$D$360,'[4]150°C'!$D$398,'[4]150°C'!$D$436)</f>
        <v>0</v>
      </c>
      <c r="Q20" s="44">
        <f>STDEVA('[4]150°C'!$D$360,'[4]150°C'!$D$398,'[4]150°C'!$D$436)</f>
        <v>0</v>
      </c>
      <c r="R20" s="45" t="e">
        <f t="shared" si="5"/>
        <v>#DIV/0!</v>
      </c>
      <c r="S20" s="44">
        <f>AVERAGE('[4]150°C'!$D$361,'[4]150°C'!$D$399,'[4]150°C'!$D$437)</f>
        <v>1.4497282552722837</v>
      </c>
      <c r="T20" s="44">
        <f>STDEVA('[4]150°C'!$D$361,'[4]150°C'!$D$399,'[4]150°C'!$D$437)</f>
        <v>8.7969556937994117E-2</v>
      </c>
      <c r="U20" s="45">
        <f t="shared" si="6"/>
        <v>6.068003201156615</v>
      </c>
      <c r="V20" s="44">
        <f>AVERAGE('[4]150°C'!$D$362,'[4]150°C'!$D$400,'[4]150°C'!$D$438)</f>
        <v>0.51294517420487862</v>
      </c>
      <c r="W20" s="44">
        <f>STDEVA('[4]150°C'!$D$362,'[4]150°C'!$D$400,'[4]150°C'!$D$438)</f>
        <v>1.9243134720235353E-2</v>
      </c>
      <c r="X20" s="45">
        <f t="shared" si="7"/>
        <v>3.7514993196035671</v>
      </c>
      <c r="Y20" s="44">
        <f>AVERAGE('[4]150°C'!$D$363,'[4]150°C'!$D$401,'[4]150°C'!$D$439)</f>
        <v>0</v>
      </c>
      <c r="Z20" s="44">
        <f>STDEVA('[4]150°C'!$D$363,'[4]150°C'!$D$401,'[4]150°C'!$D$439)</f>
        <v>0</v>
      </c>
      <c r="AA20" s="45" t="e">
        <f t="shared" si="8"/>
        <v>#DIV/0!</v>
      </c>
      <c r="AB20" s="44">
        <f>AVERAGE('[4]150°C'!$D$364,'[4]150°C'!$D$402,'[4]150°C'!$D$440)</f>
        <v>0</v>
      </c>
      <c r="AC20" s="44">
        <f>STDEVA('[4]150°C'!$D$364,'[4]150°C'!$D$402,'[4]150°C'!$D$440)</f>
        <v>0</v>
      </c>
      <c r="AD20" s="45" t="e">
        <f t="shared" si="9"/>
        <v>#DIV/0!</v>
      </c>
      <c r="AE20" s="44">
        <f t="shared" si="10"/>
        <v>3.9280375050229943</v>
      </c>
      <c r="AF20" s="42" t="s">
        <v>127</v>
      </c>
      <c r="AH20" s="46">
        <f>AVERAGE('[4]150°C'!$D$368,'[4]150°C'!$D$406,'[4]150°C'!$D$444)</f>
        <v>3.9280375050229943</v>
      </c>
      <c r="AI20" s="46">
        <f>STDEVA('[4]150°C'!$D$368,'[4]150°C'!$D$406,'[4]150°C'!$D$444)</f>
        <v>0.19418519493076353</v>
      </c>
      <c r="AJ20" s="44">
        <f t="shared" si="0"/>
        <v>4.9435677404415923</v>
      </c>
    </row>
    <row r="21" spans="1:36" ht="13.5" thickBot="1" x14ac:dyDescent="0.35">
      <c r="A21" s="41" t="s">
        <v>129</v>
      </c>
      <c r="B21" s="42" t="s">
        <v>128</v>
      </c>
      <c r="C21" s="43" t="s">
        <v>191</v>
      </c>
      <c r="D21" s="44">
        <f>AVERAGE('[4]170°C'!$D$14,'[4]170°C'!$D$52,'[4]170°C'!$D$90)</f>
        <v>0</v>
      </c>
      <c r="E21" s="44">
        <f>STDEVA('[4]170°C'!$D$14,'[4]170°C'!$D$52,'[4]170°C'!$D$90)</f>
        <v>0</v>
      </c>
      <c r="F21" s="45" t="e">
        <f t="shared" si="1"/>
        <v>#DIV/0!</v>
      </c>
      <c r="G21" s="44">
        <f>AVERAGE('[4]170°C'!$D$15,'[4]170°C'!$D$53,'[4]170°C'!$D$91)</f>
        <v>0</v>
      </c>
      <c r="H21" s="44">
        <f>STDEVA('[4]170°C'!$D$15,'[4]170°C'!$D$53,'[4]170°C'!$D$91)</f>
        <v>0</v>
      </c>
      <c r="I21" s="45" t="e">
        <f t="shared" si="2"/>
        <v>#DIV/0!</v>
      </c>
      <c r="J21" s="44">
        <f>AVERAGE('[4]170°C'!$D$16,'[4]170°C'!$D$54,'[4]170°C'!$D$92)</f>
        <v>4.1724335520228785E-2</v>
      </c>
      <c r="K21" s="44">
        <f>STDEVA('[4]170°C'!$D$16,'[4]170°C'!$D$54,'[4]170°C'!$D$92)</f>
        <v>1.4570990766556338E-3</v>
      </c>
      <c r="L21" s="45">
        <f t="shared" si="3"/>
        <v>3.4922043898079651</v>
      </c>
      <c r="M21" s="44">
        <f>AVERAGE('[4]170°C'!$D$17,'[4]170°C'!$D$55,'[4]170°C'!$D$93)</f>
        <v>2.1943607326099759</v>
      </c>
      <c r="N21" s="44">
        <f>STDEVA('[4]170°C'!$D$17,'[4]170°C'!$D$55,'[4]170°C'!$D$93)</f>
        <v>9.6314283289086824E-2</v>
      </c>
      <c r="O21" s="45">
        <f t="shared" si="4"/>
        <v>4.3891727489367929</v>
      </c>
      <c r="P21" s="44">
        <f>AVERAGE('[4]170°C'!$D$18,'[4]170°C'!$D$56,'[4]170°C'!$D$94)</f>
        <v>0</v>
      </c>
      <c r="Q21" s="44">
        <f>STDEVA('[4]170°C'!$D$18,'[4]170°C'!$D$56,'[4]170°C'!$D$94)</f>
        <v>0</v>
      </c>
      <c r="R21" s="45" t="e">
        <f t="shared" si="5"/>
        <v>#DIV/0!</v>
      </c>
      <c r="S21" s="44">
        <f>AVERAGE('[4]170°C'!$D$19,'[4]170°C'!$D$57,'[4]170°C'!$D$95)</f>
        <v>1.8075005151821009</v>
      </c>
      <c r="T21" s="44">
        <f>STDEVA('[4]170°C'!$D$19,'[4]170°C'!$D$57,'[4]170°C'!$D$95)</f>
        <v>9.3527047688679726E-2</v>
      </c>
      <c r="U21" s="45">
        <f t="shared" si="6"/>
        <v>5.1743856725405761</v>
      </c>
      <c r="V21" s="44">
        <f>AVERAGE('[4]170°C'!$D$20,'[4]170°C'!$D$58,'[4]170°C'!$D$96)</f>
        <v>2.0831571831104383</v>
      </c>
      <c r="W21" s="44">
        <f>STDEVA('[4]170°C'!$D$20,'[4]170°C'!$D$58,'[4]170°C'!$D$96)</f>
        <v>0.12814701788469232</v>
      </c>
      <c r="X21" s="45">
        <f t="shared" si="7"/>
        <v>6.151576987260813</v>
      </c>
      <c r="Y21" s="44">
        <f>AVERAGE('[4]170°C'!$D$21,'[4]170°C'!$D$59,'[4]170°C'!$D$97)</f>
        <v>0</v>
      </c>
      <c r="Z21" s="44">
        <f>STDEVA('[4]170°C'!$D$21,'[4]170°C'!$D$59,'[4]170°C'!$D$97)</f>
        <v>0</v>
      </c>
      <c r="AA21" s="45" t="e">
        <f t="shared" si="8"/>
        <v>#DIV/0!</v>
      </c>
      <c r="AB21" s="44">
        <f>AVERAGE('[4]170°C'!$D$22,'[4]170°C'!$D$60,'[4]170°C'!$D$98)</f>
        <v>0</v>
      </c>
      <c r="AC21" s="44">
        <f>STDEVA('[4]170°C'!$D$22,'[4]170°C'!$D$60,'[4]170°C'!$D$98)</f>
        <v>0</v>
      </c>
      <c r="AD21" s="45" t="e">
        <f t="shared" si="9"/>
        <v>#DIV/0!</v>
      </c>
      <c r="AE21" s="44">
        <f t="shared" si="10"/>
        <v>6.1267427664227441</v>
      </c>
      <c r="AF21" s="42" t="s">
        <v>128</v>
      </c>
      <c r="AG21" s="41" t="s">
        <v>129</v>
      </c>
      <c r="AH21" s="46">
        <f>AVERAGE('[4]170°C'!$D$26,'[4]170°C'!$D$64,'[4]170°C'!$D$102)</f>
        <v>6.1267427664227441</v>
      </c>
      <c r="AI21" s="46">
        <f>STDEVA('[4]170°C'!$D$26,'[4]170°C'!$D$64,'[4]170°C'!$D$102)</f>
        <v>0.31831624226019195</v>
      </c>
      <c r="AJ21" s="44">
        <f t="shared" si="0"/>
        <v>5.1955215747706198</v>
      </c>
    </row>
    <row r="22" spans="1:36" ht="13.5" thickBot="1" x14ac:dyDescent="0.35">
      <c r="B22" s="42" t="s">
        <v>130</v>
      </c>
      <c r="C22" s="43" t="s">
        <v>192</v>
      </c>
      <c r="D22" s="44">
        <f>AVERAGE('[4]170°C'!$D$128,'[4]170°C'!$D$166,'[4]170°C'!$D$204)</f>
        <v>0</v>
      </c>
      <c r="E22" s="44">
        <f>STDEVA('[4]170°C'!$D$128,'[4]170°C'!$D$166,'[4]170°C'!$D$204)</f>
        <v>0</v>
      </c>
      <c r="F22" s="45" t="e">
        <f t="shared" si="1"/>
        <v>#DIV/0!</v>
      </c>
      <c r="G22" s="44">
        <f>AVERAGE('[4]170°C'!$D$129,'[4]170°C'!$D$167,'[4]170°C'!$D$205)</f>
        <v>2.8779680365296805E-2</v>
      </c>
      <c r="H22" s="44">
        <f>STDEVA('[4]170°C'!$D$129,'[4]170°C'!$D$167,'[4]170°C'!$D$205)</f>
        <v>6.1446980039261956E-4</v>
      </c>
      <c r="I22" s="45">
        <f t="shared" si="2"/>
        <v>2.1350820877550856</v>
      </c>
      <c r="J22" s="44">
        <f>AVERAGE('[4]170°C'!$D$130,'[4]170°C'!$D$168,'[4]170°C'!$D$206)</f>
        <v>4.421746575342466E-2</v>
      </c>
      <c r="K22" s="44">
        <f>STDEVA('[4]170°C'!$D$130,'[4]170°C'!$D$168,'[4]170°C'!$D$206)</f>
        <v>7.4400487885357611E-4</v>
      </c>
      <c r="L22" s="45">
        <f t="shared" si="3"/>
        <v>1.6826040709851233</v>
      </c>
      <c r="M22" s="44">
        <f>AVERAGE('[4]170°C'!$D$131,'[4]170°C'!$D$169,'[4]170°C'!$D$207)</f>
        <v>1.6335767694063927</v>
      </c>
      <c r="N22" s="44">
        <f>STDEVA('[4]170°C'!$D$131,'[4]170°C'!$D$169,'[4]170°C'!$D$207)</f>
        <v>0.11314254439580462</v>
      </c>
      <c r="O22" s="45">
        <f t="shared" si="4"/>
        <v>6.9260622772517895</v>
      </c>
      <c r="P22" s="44">
        <f>AVERAGE('[4]170°C'!$D$132,'[4]170°C'!$D$170,'[4]170°C'!$D$208)</f>
        <v>0</v>
      </c>
      <c r="Q22" s="44">
        <f>STDEVA('[4]170°C'!$D$132,'[4]170°C'!$D$170,'[4]170°C'!$D$208)</f>
        <v>0</v>
      </c>
      <c r="R22" s="45" t="e">
        <f t="shared" si="5"/>
        <v>#DIV/0!</v>
      </c>
      <c r="S22" s="44">
        <f>AVERAGE('[4]170°C'!$D$133,'[4]170°C'!$D$171,'[4]170°C'!$D$209)</f>
        <v>1.2123464611872146</v>
      </c>
      <c r="T22" s="44">
        <f>STDEVA('[4]170°C'!$D$133,'[4]170°C'!$D$171,'[4]170°C'!$D$209)</f>
        <v>0.1144414721324838</v>
      </c>
      <c r="U22" s="45">
        <f t="shared" si="6"/>
        <v>9.4396672730346971</v>
      </c>
      <c r="V22" s="44">
        <f>AVERAGE('[4]170°C'!$D$134,'[4]170°C'!$D$172,'[4]170°C'!$D$210)</f>
        <v>0.62661786529680363</v>
      </c>
      <c r="W22" s="44">
        <f>STDEVA('[4]170°C'!$D$134,'[4]170°C'!$D$172,'[4]170°C'!$D$210)</f>
        <v>3.1719423462804944E-2</v>
      </c>
      <c r="X22" s="45">
        <f t="shared" si="7"/>
        <v>5.0620043282329226</v>
      </c>
      <c r="Y22" s="44">
        <f>AVERAGE('[4]170°C'!$D$135,'[4]170°C'!$D$173,'[4]170°C'!$D$211)</f>
        <v>0</v>
      </c>
      <c r="Z22" s="44">
        <f>STDEVA('[4]170°C'!$D$135,'[4]170°C'!$D$173,'[4]170°C'!$D$211)</f>
        <v>0</v>
      </c>
      <c r="AA22" s="45" t="e">
        <f t="shared" si="8"/>
        <v>#DIV/0!</v>
      </c>
      <c r="AB22" s="44">
        <f>AVERAGE('[4]170°C'!$D$136,'[4]170°C'!$D$174,'[4]170°C'!$D$212)</f>
        <v>0</v>
      </c>
      <c r="AC22" s="44">
        <f>STDEVA('[4]170°C'!$D$136,'[4]170°C'!$D$174,'[4]170°C'!$D$212)</f>
        <v>0</v>
      </c>
      <c r="AD22" s="45" t="e">
        <f t="shared" si="9"/>
        <v>#DIV/0!</v>
      </c>
      <c r="AE22" s="44">
        <f t="shared" si="10"/>
        <v>3.5455382420091324</v>
      </c>
      <c r="AF22" s="42" t="s">
        <v>130</v>
      </c>
      <c r="AH22" s="46">
        <f>AVERAGE('[4]170°C'!$D$140,'[4]170°C'!$D$178,'[4]170°C'!$D$216)</f>
        <v>3.5455382420091328</v>
      </c>
      <c r="AI22" s="46">
        <f>STDEVA('[4]170°C'!$D$140,'[4]170°C'!$D$178,'[4]170°C'!$D$216)</f>
        <v>0.25689453629359454</v>
      </c>
      <c r="AJ22" s="44">
        <f t="shared" si="0"/>
        <v>7.2455722871577715</v>
      </c>
    </row>
    <row r="23" spans="1:36" ht="13.5" thickBot="1" x14ac:dyDescent="0.35">
      <c r="B23" s="42" t="s">
        <v>131</v>
      </c>
      <c r="C23" s="43" t="s">
        <v>193</v>
      </c>
      <c r="D23" s="44">
        <f>AVERAGE('[4]170°C'!$D$242,'[4]170°C'!$D$280,'[4]170°C'!$D$318)</f>
        <v>0</v>
      </c>
      <c r="E23" s="44">
        <f>STDEVA('[4]170°C'!$D$242,'[4]170°C'!$D$280,'[4]170°C'!$D$318)</f>
        <v>0</v>
      </c>
      <c r="F23" s="45" t="e">
        <f t="shared" si="1"/>
        <v>#DIV/0!</v>
      </c>
      <c r="G23" s="44">
        <f>AVERAGE('[4]170°C'!$D$243,'[4]170°C'!$D$281,'[4]170°C'!$D$319)</f>
        <v>2.5330309603628476E-2</v>
      </c>
      <c r="H23" s="44">
        <f>STDEVA('[4]170°C'!$D$243,'[4]170°C'!$D$281,'[4]170°C'!$D$319)</f>
        <v>2.0131474769668881E-3</v>
      </c>
      <c r="I23" s="45">
        <f t="shared" si="2"/>
        <v>7.9475833831834102</v>
      </c>
      <c r="J23" s="44">
        <f>AVERAGE('[4]170°C'!$D$244,'[4]170°C'!$D$282,'[4]170°C'!$D$320)</f>
        <v>6.0194465259975016E-2</v>
      </c>
      <c r="K23" s="44">
        <f>STDEVA('[4]170°C'!$D$244,'[4]170°C'!$D$282,'[4]170°C'!$D$320)</f>
        <v>2.7232513158851521E-3</v>
      </c>
      <c r="L23" s="45">
        <f t="shared" si="3"/>
        <v>4.5240892233590753</v>
      </c>
      <c r="M23" s="44">
        <f>AVERAGE('[4]170°C'!$D$245,'[4]170°C'!$D$283,'[4]170°C'!$D$321)</f>
        <v>1.7349959376848749</v>
      </c>
      <c r="N23" s="44">
        <f>STDEVA('[4]170°C'!$D$245,'[4]170°C'!$D$283,'[4]170°C'!$D$321)</f>
        <v>4.0030784875607933E-2</v>
      </c>
      <c r="O23" s="45">
        <f t="shared" si="4"/>
        <v>2.3072552509272026</v>
      </c>
      <c r="P23" s="44">
        <f>AVERAGE('[4]170°C'!$D$246,'[4]170°C'!$D$284,'[4]170°C'!$D$322)</f>
        <v>0</v>
      </c>
      <c r="Q23" s="44">
        <f>STDEVA('[4]170°C'!$D$246,'[4]170°C'!$D$284,'[4]170°C'!$D$322)</f>
        <v>0</v>
      </c>
      <c r="R23" s="45" t="e">
        <f t="shared" si="5"/>
        <v>#DIV/0!</v>
      </c>
      <c r="S23" s="44">
        <f>AVERAGE('[4]170°C'!$D$247,'[4]170°C'!$D$285,'[4]170°C'!$D$323)</f>
        <v>0.72298975875895621</v>
      </c>
      <c r="T23" s="44">
        <f>STDEVA('[4]170°C'!$D$247,'[4]170°C'!$D$285,'[4]170°C'!$D$323)</f>
        <v>1.6789386702219196E-2</v>
      </c>
      <c r="U23" s="45">
        <f t="shared" si="6"/>
        <v>2.3222163936372926</v>
      </c>
      <c r="V23" s="44">
        <f>AVERAGE('[4]170°C'!$D$248,'[4]170°C'!$D$286,'[4]170°C'!$D$324)</f>
        <v>0</v>
      </c>
      <c r="W23" s="44">
        <f>STDEVA('[4]170°C'!$D$248,'[4]170°C'!$D$286,'[4]170°C'!$D$324)</f>
        <v>0</v>
      </c>
      <c r="X23" s="45" t="e">
        <f t="shared" si="7"/>
        <v>#DIV/0!</v>
      </c>
      <c r="Y23" s="44">
        <f>AVERAGE('[4]170°C'!$D$249,'[4]170°C'!$D$287,'[4]170°C'!$D$325)</f>
        <v>0</v>
      </c>
      <c r="Z23" s="44">
        <f>STDEVA('[4]170°C'!$D$249,'[4]170°C'!$D$287,'[4]170°C'!$D$325)</f>
        <v>0</v>
      </c>
      <c r="AA23" s="45" t="e">
        <f t="shared" si="8"/>
        <v>#DIV/0!</v>
      </c>
      <c r="AB23" s="44">
        <f>AVERAGE('[4]170°C'!$D$250,'[4]170°C'!$D$288,'[4]170°C'!$D$326)</f>
        <v>0</v>
      </c>
      <c r="AC23" s="44">
        <f>STDEVA('[4]170°C'!$D$250,'[4]170°C'!$D$288,'[4]170°C'!$D$326)</f>
        <v>0</v>
      </c>
      <c r="AD23" s="45" t="e">
        <f t="shared" si="9"/>
        <v>#DIV/0!</v>
      </c>
      <c r="AE23" s="44">
        <f t="shared" si="10"/>
        <v>2.5435104713074344</v>
      </c>
      <c r="AF23" s="42" t="s">
        <v>131</v>
      </c>
      <c r="AH23" s="46">
        <f>AVERAGE('[4]170°C'!$D$254,'[4]170°C'!$D$292,'[4]170°C'!$D$330)</f>
        <v>2.5435104713074348</v>
      </c>
      <c r="AI23" s="46">
        <f>STDEVA('[4]170°C'!$D$254,'[4]170°C'!$D$292,'[4]170°C'!$D$330)</f>
        <v>2.2084615027188361E-2</v>
      </c>
      <c r="AJ23" s="44">
        <f t="shared" si="0"/>
        <v>0.86827301386482036</v>
      </c>
    </row>
    <row r="24" spans="1:36" ht="13.5" thickBot="1" x14ac:dyDescent="0.35">
      <c r="B24" s="42" t="s">
        <v>132</v>
      </c>
      <c r="C24" s="43" t="s">
        <v>194</v>
      </c>
      <c r="D24" s="44">
        <f>AVERAGE('[4]170°C'!$D$356,'[4]170°C'!$D$394,'[4]170°C'!$D$432)</f>
        <v>0</v>
      </c>
      <c r="E24" s="44">
        <f>STDEVA('[4]170°C'!$D$356,'[4]170°C'!$D$394,'[4]170°C'!$D$432)</f>
        <v>0</v>
      </c>
      <c r="F24" s="45" t="e">
        <f t="shared" si="1"/>
        <v>#DIV/0!</v>
      </c>
      <c r="G24" s="44">
        <f>AVERAGE('[4]170°C'!$D$357,'[4]170°C'!$D$395,'[4]170°C'!$D$433)</f>
        <v>5.177390881913304E-2</v>
      </c>
      <c r="H24" s="44">
        <f>STDEVA('[4]170°C'!$D$357,'[4]170°C'!$D$395,'[4]170°C'!$D$433)</f>
        <v>4.5201640557639058E-3</v>
      </c>
      <c r="I24" s="45">
        <f t="shared" si="2"/>
        <v>8.7305829497143943</v>
      </c>
      <c r="J24" s="44">
        <f>AVERAGE('[4]170°C'!$D$358,'[4]170°C'!$D$396,'[4]170°C'!$D$434)</f>
        <v>9.7486636771300442E-2</v>
      </c>
      <c r="K24" s="44">
        <f>STDEVA('[4]170°C'!$D$358,'[4]170°C'!$D$396,'[4]170°C'!$D$434)</f>
        <v>7.22389680104564E-3</v>
      </c>
      <c r="L24" s="45">
        <f t="shared" si="3"/>
        <v>7.4101405487939838</v>
      </c>
      <c r="M24" s="44">
        <f>AVERAGE('[4]170°C'!$D$359,'[4]170°C'!$D$397,'[4]170°C'!$D$435)</f>
        <v>0.93940369955156966</v>
      </c>
      <c r="N24" s="44">
        <f>STDEVA('[4]170°C'!$D$359,'[4]170°C'!$D$397,'[4]170°C'!$D$435)</f>
        <v>3.5477232961749323E-2</v>
      </c>
      <c r="O24" s="45">
        <f t="shared" si="4"/>
        <v>3.776569432149842</v>
      </c>
      <c r="P24" s="44">
        <f>AVERAGE('[4]170°C'!$D$360,'[4]170°C'!$D$398,'[4]170°C'!$D$436)</f>
        <v>0</v>
      </c>
      <c r="Q24" s="44">
        <f>STDEVA('[4]170°C'!$D$360,'[4]170°C'!$D$398,'[4]170°C'!$D$436)</f>
        <v>0</v>
      </c>
      <c r="R24" s="45" t="e">
        <f t="shared" si="5"/>
        <v>#DIV/0!</v>
      </c>
      <c r="S24" s="44">
        <f>AVERAGE('[4]170°C'!$D$361,'[4]170°C'!$D$399,'[4]170°C'!$D$437)</f>
        <v>0</v>
      </c>
      <c r="T24" s="44">
        <f>STDEVA('[4]170°C'!$D$361,'[4]170°C'!$D$399,'[4]170°C'!$D$437)</f>
        <v>0</v>
      </c>
      <c r="U24" s="45" t="e">
        <f t="shared" si="6"/>
        <v>#DIV/0!</v>
      </c>
      <c r="V24" s="44">
        <f>AVERAGE('[4]170°C'!$D$362,'[4]170°C'!$D$400,'[4]170°C'!$D$438)</f>
        <v>0</v>
      </c>
      <c r="W24" s="44">
        <f>STDEVA('[4]170°C'!$D$362,'[4]170°C'!$D$400,'[4]170°C'!$D$438)</f>
        <v>0</v>
      </c>
      <c r="X24" s="45" t="e">
        <f t="shared" si="7"/>
        <v>#DIV/0!</v>
      </c>
      <c r="Y24" s="44">
        <f>AVERAGE('[4]170°C'!$D$363,'[4]170°C'!$D$401,'[4]170°C'!$D$439)</f>
        <v>0</v>
      </c>
      <c r="Z24" s="44">
        <f>STDEVA('[4]170°C'!$D$363,'[4]170°C'!$D$401,'[4]170°C'!$D$439)</f>
        <v>0</v>
      </c>
      <c r="AA24" s="45" t="e">
        <f t="shared" si="8"/>
        <v>#DIV/0!</v>
      </c>
      <c r="AB24" s="44">
        <f>AVERAGE('[4]170°C'!$D$364,'[4]170°C'!$D$402,'[4]170°C'!$D$440)</f>
        <v>0</v>
      </c>
      <c r="AC24" s="44">
        <f>STDEVA('[4]170°C'!$D$364,'[4]170°C'!$D$402,'[4]170°C'!$D$440)</f>
        <v>0</v>
      </c>
      <c r="AD24" s="45" t="e">
        <f t="shared" si="9"/>
        <v>#DIV/0!</v>
      </c>
      <c r="AE24" s="44">
        <f t="shared" si="10"/>
        <v>1.0886642451420032</v>
      </c>
      <c r="AF24" s="42" t="s">
        <v>132</v>
      </c>
      <c r="AH24" s="46">
        <f>AVERAGE('[4]170°C'!$D$368,'[4]170°C'!$D$406,'[4]170°C'!$D$444)</f>
        <v>1.0886642451420032</v>
      </c>
      <c r="AI24" s="46">
        <f>STDEVA('[4]170°C'!$D$368,'[4]170°C'!$D$406,'[4]170°C'!$D$444)</f>
        <v>2.7932047824239734E-2</v>
      </c>
      <c r="AJ24" s="44">
        <f t="shared" si="0"/>
        <v>2.5657173870531893</v>
      </c>
    </row>
    <row r="25" spans="1:36" x14ac:dyDescent="0.25">
      <c r="C25" s="47" t="s">
        <v>195</v>
      </c>
      <c r="D25" s="44">
        <f>AVERAGE('[4]Raw-CE'!$D$1040,'[4]Raw-CE'!$D$1078,'[4]Raw-CE'!$D$1116)</f>
        <v>0</v>
      </c>
      <c r="E25" s="44">
        <f>STDEVA('[4]Raw-CE'!$D$1040,'[4]Raw-CE'!$D$1078,'[4]Raw-CE'!$D$1116)</f>
        <v>0</v>
      </c>
      <c r="F25" s="45" t="e">
        <f t="shared" si="1"/>
        <v>#DIV/0!</v>
      </c>
      <c r="G25" s="44">
        <f>AVERAGE('[4]Raw-CE'!$D$1041,'[4]Raw-CE'!$D$1079,'[4]Raw-CE'!$D$1117)</f>
        <v>3.3761699456176524E-3</v>
      </c>
      <c r="H25" s="44">
        <f>STDEVA('[4]Raw-CE'!$D$1041,'[4]Raw-CE'!$D$1079,'[4]Raw-CE'!$D$1117)</f>
        <v>5.3289247679316819E-5</v>
      </c>
      <c r="I25" s="45">
        <f t="shared" si="2"/>
        <v>1.5783935209922568</v>
      </c>
      <c r="J25" s="44">
        <f>AVERAGE('[4]Raw-CE'!$D$1042,'[4]Raw-CE'!$D$1080,'[4]Raw-CE'!$D$1118)</f>
        <v>6.697429124807878E-3</v>
      </c>
      <c r="K25" s="44">
        <f>STDEVA('[4]Raw-CE'!$D$1042,'[4]Raw-CE'!$D$1080,'[4]Raw-CE'!$D$1118)</f>
        <v>1.0001129091850923E-4</v>
      </c>
      <c r="L25" s="45">
        <f t="shared" si="3"/>
        <v>1.4932788246770456</v>
      </c>
      <c r="M25" s="44">
        <f>AVERAGE('[4]Raw-CE'!$D$1043,'[4]Raw-CE'!$D$1081,'[4]Raw-CE'!$D$1119)</f>
        <v>0.35106541607433783</v>
      </c>
      <c r="N25" s="44">
        <f>STDEVA('[4]Raw-CE'!$D$1043,'[4]Raw-CE'!$D$1081,'[4]Raw-CE'!$D$1119)</f>
        <v>2.4477363684796329E-3</v>
      </c>
      <c r="O25" s="45">
        <f t="shared" si="4"/>
        <v>0.69723084542207558</v>
      </c>
      <c r="P25" s="44">
        <f>AVERAGE('[4]Raw-CE'!$D$1044,'[4]Raw-CE'!$D$1082,'[4]Raw-CE'!$D$1120)</f>
        <v>0</v>
      </c>
      <c r="Q25" s="44">
        <f>STDEVA('[4]Raw-CE'!$D$1044,'[4]Raw-CE'!$D$1082,'[4]Raw-CE'!$D$1120)</f>
        <v>0</v>
      </c>
      <c r="R25" s="45" t="e">
        <f t="shared" si="5"/>
        <v>#DIV/0!</v>
      </c>
      <c r="S25" s="44">
        <f>AVERAGE('[4]Raw-CE'!$D$1045,'[4]Raw-CE'!$D$1083,'[4]Raw-CE'!$D$1121)</f>
        <v>0.42104497693774839</v>
      </c>
      <c r="T25" s="44">
        <f>STDEVA('[4]Raw-CE'!$D$1045,'[4]Raw-CE'!$D$1083,'[4]Raw-CE'!$D$1121)</f>
        <v>2.0694016933955964E-3</v>
      </c>
      <c r="U25" s="45">
        <f t="shared" si="6"/>
        <v>0.49149183739141433</v>
      </c>
      <c r="V25" s="44">
        <f>AVERAGE('[4]Raw-CE'!$D$1046,'[4]Raw-CE'!$D$1084,'[4]Raw-CE'!$D$1122)</f>
        <v>0.38425678468657792</v>
      </c>
      <c r="W25" s="44">
        <f>STDEVA('[4]Raw-CE'!$D$1046,'[4]Raw-CE'!$D$1084,'[4]Raw-CE'!$D$1122)</f>
        <v>4.6574514037726281E-3</v>
      </c>
      <c r="X25" s="45">
        <f t="shared" si="7"/>
        <v>1.2120674479623086</v>
      </c>
      <c r="Y25" s="44">
        <f>AVERAGE('[4]Raw-CE'!$D$1047,'[4]Raw-CE'!$D$1085,'[4]Raw-CE'!$D$1123)</f>
        <v>0</v>
      </c>
      <c r="Z25" s="44">
        <f>STDEVA('[4]Raw-CE'!$D$1047,'[4]Raw-CE'!$D$1085,'[4]Raw-CE'!$D$1123)</f>
        <v>0</v>
      </c>
      <c r="AA25" s="45" t="e">
        <f t="shared" si="8"/>
        <v>#DIV/0!</v>
      </c>
      <c r="AB25" s="44">
        <f>AVERAGE('[4]Raw-CE'!$D$1048,'[4]Raw-CE'!$D$1086,'[4]Raw-CE'!$D$1124)</f>
        <v>0</v>
      </c>
      <c r="AC25" s="44">
        <f>STDEVA('[4]Raw-CE'!$D$1048,'[4]Raw-CE'!$D$1086,'[4]Raw-CE'!$D$1124)</f>
        <v>0</v>
      </c>
      <c r="AD25" s="45" t="e">
        <f t="shared" si="9"/>
        <v>#DIV/0!</v>
      </c>
      <c r="AE25" s="44">
        <f t="shared" si="10"/>
        <v>1.1664407767690896</v>
      </c>
      <c r="AF25" s="48" t="s">
        <v>195</v>
      </c>
      <c r="AH25" s="46">
        <f>AVERAGE('[4]Raw-CE'!$D$1052,'[4]Raw-CE'!$D$1090,'[4]Raw-CE'!$D$1128)</f>
        <v>1.1664407767690899</v>
      </c>
      <c r="AI25" s="46">
        <f>STDEVA('[4]Raw-CE'!$D$1052,'[4]Raw-CE'!$D$1090,'[4]Raw-CE'!$D$1128)</f>
        <v>6.2515892147316805E-3</v>
      </c>
      <c r="AJ25" s="44">
        <f t="shared" si="0"/>
        <v>0.53595427553963615</v>
      </c>
    </row>
    <row r="26" spans="1:36" x14ac:dyDescent="0.25">
      <c r="S26" s="49"/>
    </row>
  </sheetData>
  <conditionalFormatting sqref="F1:F2 I1:I2 L1:L2 O1:O2 R1:R2 U1:U2 X1:X2 AA1:AA2 AD1:AD2 F4:F1048576 I4:I1048576 L4:L1048576 O4:O1048576 R4:R1048576 U4:U1048576 X4:X1048576 AA4:AA1048576 AD4:AD1048576">
    <cfRule type="cellIs" dxfId="5" priority="1" operator="greaterThanOrEqual">
      <formula>10</formula>
    </cfRule>
  </conditionalFormatting>
  <conditionalFormatting sqref="F15">
    <cfRule type="cellIs" dxfId="4" priority="2" operator="greaterThan">
      <formula>10</formula>
    </cfRule>
  </conditionalFormatting>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8D21-4055-4AFD-BB1B-166D1719CA89}">
  <dimension ref="A1:G4486"/>
  <sheetViews>
    <sheetView topLeftCell="A2188" workbookViewId="0">
      <selection activeCell="D1802" sqref="D1802"/>
    </sheetView>
  </sheetViews>
  <sheetFormatPr defaultRowHeight="14.5" x14ac:dyDescent="0.35"/>
  <cols>
    <col min="1" max="1" width="20.54296875" customWidth="1"/>
    <col min="3" max="3" width="11.81640625" customWidth="1"/>
    <col min="4" max="4" width="11.453125" customWidth="1"/>
    <col min="7" max="7" width="13.54296875" customWidth="1"/>
  </cols>
  <sheetData>
    <row r="1" spans="1:1" ht="18.5" x14ac:dyDescent="0.45">
      <c r="A1" s="50" t="s">
        <v>196</v>
      </c>
    </row>
    <row r="3" spans="1:1" x14ac:dyDescent="0.35">
      <c r="A3" s="9" t="s">
        <v>197</v>
      </c>
    </row>
    <row r="22" spans="1:7" x14ac:dyDescent="0.35">
      <c r="G22" t="s">
        <v>198</v>
      </c>
    </row>
    <row r="23" spans="1:7" x14ac:dyDescent="0.35">
      <c r="A23" t="s">
        <v>199</v>
      </c>
      <c r="B23" t="s">
        <v>200</v>
      </c>
      <c r="C23" t="s">
        <v>201</v>
      </c>
      <c r="D23" t="s">
        <v>202</v>
      </c>
      <c r="E23" t="s">
        <v>203</v>
      </c>
      <c r="F23" t="s">
        <v>204</v>
      </c>
      <c r="G23">
        <v>22.2</v>
      </c>
    </row>
    <row r="24" spans="1:7" x14ac:dyDescent="0.35">
      <c r="A24" t="s">
        <v>205</v>
      </c>
      <c r="B24">
        <v>7.22</v>
      </c>
      <c r="C24">
        <v>1864.6962000000001</v>
      </c>
      <c r="D24">
        <v>0.5</v>
      </c>
      <c r="E24">
        <v>21.57</v>
      </c>
      <c r="F24" t="s">
        <v>206</v>
      </c>
      <c r="G24" t="s">
        <v>207</v>
      </c>
    </row>
    <row r="25" spans="1:7" x14ac:dyDescent="0.35">
      <c r="A25" t="s">
        <v>146</v>
      </c>
      <c r="D25">
        <v>0</v>
      </c>
      <c r="F25" t="s">
        <v>206</v>
      </c>
      <c r="G25">
        <v>0</v>
      </c>
    </row>
    <row r="26" spans="1:7" x14ac:dyDescent="0.35">
      <c r="A26" t="s">
        <v>147</v>
      </c>
      <c r="D26">
        <v>0</v>
      </c>
      <c r="F26" t="s">
        <v>206</v>
      </c>
      <c r="G26">
        <v>0</v>
      </c>
    </row>
    <row r="27" spans="1:7" x14ac:dyDescent="0.35">
      <c r="A27" t="s">
        <v>150</v>
      </c>
      <c r="B27">
        <v>13.4</v>
      </c>
      <c r="C27">
        <v>54.016300000000001</v>
      </c>
      <c r="D27">
        <v>1.8494E-2</v>
      </c>
      <c r="E27">
        <v>0.62</v>
      </c>
      <c r="F27" t="s">
        <v>206</v>
      </c>
      <c r="G27">
        <v>8.330630630630631E-2</v>
      </c>
    </row>
    <row r="28" spans="1:7" x14ac:dyDescent="0.35">
      <c r="A28" t="s">
        <v>153</v>
      </c>
      <c r="B28">
        <v>14.45</v>
      </c>
      <c r="C28">
        <v>3130.7611999999999</v>
      </c>
      <c r="D28">
        <v>1.185988</v>
      </c>
      <c r="E28">
        <v>36.21</v>
      </c>
      <c r="F28" t="s">
        <v>206</v>
      </c>
      <c r="G28">
        <v>5.3422882882882892</v>
      </c>
    </row>
    <row r="29" spans="1:7" x14ac:dyDescent="0.35">
      <c r="A29" t="s">
        <v>156</v>
      </c>
      <c r="D29">
        <v>0</v>
      </c>
      <c r="F29" t="s">
        <v>206</v>
      </c>
      <c r="G29">
        <v>0</v>
      </c>
    </row>
    <row r="30" spans="1:7" x14ac:dyDescent="0.35">
      <c r="A30" t="s">
        <v>159</v>
      </c>
      <c r="B30">
        <v>17.38</v>
      </c>
      <c r="C30">
        <v>2004.3684000000001</v>
      </c>
      <c r="D30">
        <v>1.1207210000000001</v>
      </c>
      <c r="E30">
        <v>23.18</v>
      </c>
      <c r="F30" t="s">
        <v>206</v>
      </c>
      <c r="G30">
        <v>5.0482927927927932</v>
      </c>
    </row>
    <row r="31" spans="1:7" x14ac:dyDescent="0.35">
      <c r="A31" t="s">
        <v>162</v>
      </c>
      <c r="B31">
        <v>22.12</v>
      </c>
      <c r="C31">
        <v>1591.3535999999999</v>
      </c>
      <c r="D31">
        <v>1.9353389999999999</v>
      </c>
      <c r="E31">
        <v>18.41</v>
      </c>
      <c r="F31" t="s">
        <v>206</v>
      </c>
      <c r="G31">
        <v>8.7177432432432429</v>
      </c>
    </row>
    <row r="32" spans="1:7" x14ac:dyDescent="0.35">
      <c r="A32" t="s">
        <v>165</v>
      </c>
      <c r="D32">
        <v>0</v>
      </c>
      <c r="F32" t="s">
        <v>206</v>
      </c>
      <c r="G32">
        <v>0</v>
      </c>
    </row>
    <row r="33" spans="1:7" x14ac:dyDescent="0.35">
      <c r="A33" t="s">
        <v>168</v>
      </c>
      <c r="D33">
        <v>0</v>
      </c>
      <c r="F33" t="s">
        <v>206</v>
      </c>
      <c r="G33">
        <v>0</v>
      </c>
    </row>
    <row r="34" spans="1:7" x14ac:dyDescent="0.35">
      <c r="D34" t="s">
        <v>208</v>
      </c>
      <c r="E34">
        <v>100</v>
      </c>
    </row>
    <row r="37" spans="1:7" x14ac:dyDescent="0.35">
      <c r="A37" s="9" t="s">
        <v>209</v>
      </c>
    </row>
    <row r="56" spans="1:7" x14ac:dyDescent="0.35">
      <c r="G56" t="s">
        <v>198</v>
      </c>
    </row>
    <row r="57" spans="1:7" x14ac:dyDescent="0.35">
      <c r="A57" t="s">
        <v>199</v>
      </c>
      <c r="B57" t="s">
        <v>200</v>
      </c>
      <c r="C57" t="s">
        <v>201</v>
      </c>
      <c r="D57" t="s">
        <v>202</v>
      </c>
      <c r="E57" t="s">
        <v>203</v>
      </c>
      <c r="F57" t="s">
        <v>204</v>
      </c>
      <c r="G57">
        <v>22.2</v>
      </c>
    </row>
    <row r="58" spans="1:7" x14ac:dyDescent="0.35">
      <c r="A58" t="s">
        <v>205</v>
      </c>
      <c r="B58">
        <v>7.22</v>
      </c>
      <c r="C58">
        <v>1847.6373000000001</v>
      </c>
      <c r="D58">
        <v>0.5</v>
      </c>
      <c r="E58">
        <v>21.57</v>
      </c>
      <c r="F58" t="s">
        <v>206</v>
      </c>
      <c r="G58" t="s">
        <v>207</v>
      </c>
    </row>
    <row r="59" spans="1:7" x14ac:dyDescent="0.35">
      <c r="A59" t="s">
        <v>146</v>
      </c>
      <c r="D59">
        <v>0</v>
      </c>
      <c r="F59" t="s">
        <v>206</v>
      </c>
      <c r="G59">
        <v>0</v>
      </c>
    </row>
    <row r="60" spans="1:7" x14ac:dyDescent="0.35">
      <c r="A60" t="s">
        <v>147</v>
      </c>
      <c r="D60">
        <v>0</v>
      </c>
      <c r="F60" t="s">
        <v>206</v>
      </c>
      <c r="G60">
        <v>0</v>
      </c>
    </row>
    <row r="61" spans="1:7" x14ac:dyDescent="0.35">
      <c r="A61" t="s">
        <v>150</v>
      </c>
      <c r="B61">
        <v>13.4</v>
      </c>
      <c r="C61">
        <v>52.916600000000003</v>
      </c>
      <c r="D61">
        <v>1.8284999999999999E-2</v>
      </c>
      <c r="E61">
        <v>0.62</v>
      </c>
      <c r="F61" t="s">
        <v>206</v>
      </c>
      <c r="G61">
        <v>8.236486486486487E-2</v>
      </c>
    </row>
    <row r="62" spans="1:7" x14ac:dyDescent="0.35">
      <c r="A62" t="s">
        <v>153</v>
      </c>
      <c r="B62">
        <v>14.46</v>
      </c>
      <c r="C62">
        <v>3101.5364</v>
      </c>
      <c r="D62">
        <v>1.185764</v>
      </c>
      <c r="E62">
        <v>36.200000000000003</v>
      </c>
      <c r="F62" t="s">
        <v>206</v>
      </c>
      <c r="G62">
        <v>5.3412792792792798</v>
      </c>
    </row>
    <row r="63" spans="1:7" x14ac:dyDescent="0.35">
      <c r="A63" t="s">
        <v>156</v>
      </c>
      <c r="D63">
        <v>0</v>
      </c>
      <c r="F63" t="s">
        <v>206</v>
      </c>
      <c r="G63">
        <v>0</v>
      </c>
    </row>
    <row r="64" spans="1:7" x14ac:dyDescent="0.35">
      <c r="A64" t="s">
        <v>159</v>
      </c>
      <c r="B64">
        <v>17.420000000000002</v>
      </c>
      <c r="C64">
        <v>1992.5912000000001</v>
      </c>
      <c r="D64">
        <v>1.124423</v>
      </c>
      <c r="E64">
        <v>23.26</v>
      </c>
      <c r="F64" t="s">
        <v>206</v>
      </c>
      <c r="G64">
        <v>5.0649684684684688</v>
      </c>
    </row>
    <row r="65" spans="1:7" x14ac:dyDescent="0.35">
      <c r="A65" t="s">
        <v>162</v>
      </c>
      <c r="B65">
        <v>22.18</v>
      </c>
      <c r="C65">
        <v>1572.2574</v>
      </c>
      <c r="D65">
        <v>1.92977</v>
      </c>
      <c r="E65">
        <v>18.350000000000001</v>
      </c>
      <c r="F65" t="s">
        <v>206</v>
      </c>
      <c r="G65">
        <v>8.6926576576576586</v>
      </c>
    </row>
    <row r="66" spans="1:7" x14ac:dyDescent="0.35">
      <c r="A66" t="s">
        <v>165</v>
      </c>
      <c r="D66">
        <v>0</v>
      </c>
      <c r="F66" t="s">
        <v>206</v>
      </c>
      <c r="G66">
        <v>0</v>
      </c>
    </row>
    <row r="67" spans="1:7" x14ac:dyDescent="0.35">
      <c r="A67" t="s">
        <v>168</v>
      </c>
      <c r="D67">
        <v>0</v>
      </c>
      <c r="F67" t="s">
        <v>206</v>
      </c>
      <c r="G67">
        <v>0</v>
      </c>
    </row>
    <row r="68" spans="1:7" x14ac:dyDescent="0.35">
      <c r="D68" t="s">
        <v>208</v>
      </c>
      <c r="E68">
        <v>100</v>
      </c>
    </row>
    <row r="71" spans="1:7" x14ac:dyDescent="0.35">
      <c r="A71" s="9" t="s">
        <v>210</v>
      </c>
    </row>
    <row r="90" spans="1:7" x14ac:dyDescent="0.35">
      <c r="G90" t="s">
        <v>198</v>
      </c>
    </row>
    <row r="91" spans="1:7" x14ac:dyDescent="0.35">
      <c r="A91" t="s">
        <v>199</v>
      </c>
      <c r="B91" t="s">
        <v>200</v>
      </c>
      <c r="C91" t="s">
        <v>201</v>
      </c>
      <c r="D91" t="s">
        <v>202</v>
      </c>
      <c r="E91" t="s">
        <v>203</v>
      </c>
      <c r="F91" t="s">
        <v>204</v>
      </c>
      <c r="G91">
        <v>22.2</v>
      </c>
    </row>
    <row r="92" spans="1:7" x14ac:dyDescent="0.35">
      <c r="A92" t="s">
        <v>205</v>
      </c>
      <c r="B92">
        <v>7.22</v>
      </c>
      <c r="C92">
        <v>1856.8489</v>
      </c>
      <c r="D92">
        <v>0.5</v>
      </c>
      <c r="E92">
        <v>21.37</v>
      </c>
      <c r="F92" t="s">
        <v>206</v>
      </c>
      <c r="G92" t="s">
        <v>207</v>
      </c>
    </row>
    <row r="93" spans="1:7" x14ac:dyDescent="0.35">
      <c r="A93" t="s">
        <v>146</v>
      </c>
      <c r="D93">
        <v>0</v>
      </c>
      <c r="F93" t="s">
        <v>206</v>
      </c>
      <c r="G93">
        <v>0</v>
      </c>
    </row>
    <row r="94" spans="1:7" x14ac:dyDescent="0.35">
      <c r="A94" t="s">
        <v>147</v>
      </c>
      <c r="D94">
        <v>0</v>
      </c>
      <c r="F94" t="s">
        <v>206</v>
      </c>
      <c r="G94">
        <v>0</v>
      </c>
    </row>
    <row r="95" spans="1:7" x14ac:dyDescent="0.35">
      <c r="A95" t="s">
        <v>150</v>
      </c>
      <c r="B95">
        <v>13.39</v>
      </c>
      <c r="C95">
        <v>57.686</v>
      </c>
      <c r="D95">
        <v>1.9834000000000001E-2</v>
      </c>
      <c r="E95">
        <v>0.66</v>
      </c>
      <c r="F95" t="s">
        <v>206</v>
      </c>
      <c r="G95">
        <v>8.934234234234234E-2</v>
      </c>
    </row>
    <row r="96" spans="1:7" x14ac:dyDescent="0.35">
      <c r="A96" t="s">
        <v>153</v>
      </c>
      <c r="B96">
        <v>14.45</v>
      </c>
      <c r="C96">
        <v>3152.0270999999998</v>
      </c>
      <c r="D96">
        <v>1.19909</v>
      </c>
      <c r="E96">
        <v>36.28</v>
      </c>
      <c r="F96" t="s">
        <v>206</v>
      </c>
      <c r="G96">
        <v>5.4013063063063065</v>
      </c>
    </row>
    <row r="97" spans="1:7" x14ac:dyDescent="0.35">
      <c r="A97" t="s">
        <v>156</v>
      </c>
      <c r="D97">
        <v>0</v>
      </c>
      <c r="F97" t="s">
        <v>206</v>
      </c>
      <c r="G97">
        <v>0</v>
      </c>
    </row>
    <row r="98" spans="1:7" x14ac:dyDescent="0.35">
      <c r="A98" t="s">
        <v>159</v>
      </c>
      <c r="B98">
        <v>17.399999999999999</v>
      </c>
      <c r="C98">
        <v>1977.6532999999999</v>
      </c>
      <c r="D98">
        <v>1.110457</v>
      </c>
      <c r="E98">
        <v>22.76</v>
      </c>
      <c r="F98" t="s">
        <v>206</v>
      </c>
      <c r="G98">
        <v>5.0020585585585584</v>
      </c>
    </row>
    <row r="99" spans="1:7" x14ac:dyDescent="0.35">
      <c r="A99" t="s">
        <v>162</v>
      </c>
      <c r="B99">
        <v>22.16</v>
      </c>
      <c r="C99">
        <v>1644.7822000000001</v>
      </c>
      <c r="D99">
        <v>2.0087709999999999</v>
      </c>
      <c r="E99">
        <v>18.93</v>
      </c>
      <c r="F99" t="s">
        <v>206</v>
      </c>
      <c r="G99">
        <v>9.0485180180180169</v>
      </c>
    </row>
    <row r="100" spans="1:7" x14ac:dyDescent="0.35">
      <c r="A100" t="s">
        <v>165</v>
      </c>
      <c r="D100">
        <v>0</v>
      </c>
      <c r="F100" t="s">
        <v>206</v>
      </c>
      <c r="G100">
        <v>0</v>
      </c>
    </row>
    <row r="101" spans="1:7" x14ac:dyDescent="0.35">
      <c r="A101" t="s">
        <v>168</v>
      </c>
      <c r="D101">
        <v>0</v>
      </c>
      <c r="F101" t="s">
        <v>206</v>
      </c>
      <c r="G101">
        <v>0</v>
      </c>
    </row>
    <row r="102" spans="1:7" x14ac:dyDescent="0.35">
      <c r="D102" t="s">
        <v>208</v>
      </c>
      <c r="E102">
        <v>100</v>
      </c>
    </row>
    <row r="105" spans="1:7" x14ac:dyDescent="0.35">
      <c r="A105" s="9" t="s">
        <v>211</v>
      </c>
    </row>
    <row r="124" spans="1:7" x14ac:dyDescent="0.35">
      <c r="G124" t="s">
        <v>198</v>
      </c>
    </row>
    <row r="125" spans="1:7" x14ac:dyDescent="0.35">
      <c r="A125" t="s">
        <v>199</v>
      </c>
      <c r="B125" t="s">
        <v>200</v>
      </c>
      <c r="C125" t="s">
        <v>201</v>
      </c>
      <c r="D125" t="s">
        <v>202</v>
      </c>
      <c r="E125" t="s">
        <v>203</v>
      </c>
      <c r="F125" t="s">
        <v>204</v>
      </c>
      <c r="G125">
        <v>22.2</v>
      </c>
    </row>
    <row r="126" spans="1:7" x14ac:dyDescent="0.35">
      <c r="A126" t="s">
        <v>205</v>
      </c>
      <c r="B126">
        <v>7.23</v>
      </c>
      <c r="C126">
        <v>1864.8441</v>
      </c>
      <c r="D126">
        <v>0.5</v>
      </c>
      <c r="E126">
        <v>21.37</v>
      </c>
      <c r="F126" t="s">
        <v>206</v>
      </c>
      <c r="G126" t="s">
        <v>207</v>
      </c>
    </row>
    <row r="127" spans="1:7" x14ac:dyDescent="0.35">
      <c r="A127" t="s">
        <v>146</v>
      </c>
      <c r="D127">
        <v>0</v>
      </c>
      <c r="F127" t="s">
        <v>206</v>
      </c>
      <c r="G127">
        <v>0</v>
      </c>
    </row>
    <row r="128" spans="1:7" x14ac:dyDescent="0.35">
      <c r="A128" t="s">
        <v>147</v>
      </c>
      <c r="D128">
        <v>0</v>
      </c>
      <c r="F128" t="s">
        <v>206</v>
      </c>
      <c r="G128">
        <v>0</v>
      </c>
    </row>
    <row r="129" spans="1:7" x14ac:dyDescent="0.35">
      <c r="A129" t="s">
        <v>150</v>
      </c>
      <c r="B129">
        <v>13.43</v>
      </c>
      <c r="C129">
        <v>55.399799999999999</v>
      </c>
      <c r="D129">
        <v>1.8966E-2</v>
      </c>
      <c r="E129">
        <v>0.63</v>
      </c>
      <c r="F129" t="s">
        <v>206</v>
      </c>
      <c r="G129">
        <v>8.543243243243244E-2</v>
      </c>
    </row>
    <row r="130" spans="1:7" x14ac:dyDescent="0.35">
      <c r="A130" t="s">
        <v>153</v>
      </c>
      <c r="B130">
        <v>14.48</v>
      </c>
      <c r="C130">
        <v>3151.1677</v>
      </c>
      <c r="D130">
        <v>1.1936230000000001</v>
      </c>
      <c r="E130">
        <v>36.11</v>
      </c>
      <c r="F130" t="s">
        <v>206</v>
      </c>
      <c r="G130">
        <v>5.3766801801801805</v>
      </c>
    </row>
    <row r="131" spans="1:7" x14ac:dyDescent="0.35">
      <c r="A131" t="s">
        <v>156</v>
      </c>
      <c r="D131">
        <v>0</v>
      </c>
      <c r="F131" t="s">
        <v>206</v>
      </c>
      <c r="G131">
        <v>0</v>
      </c>
    </row>
    <row r="132" spans="1:7" x14ac:dyDescent="0.35">
      <c r="A132" t="s">
        <v>159</v>
      </c>
      <c r="B132">
        <v>17.47</v>
      </c>
      <c r="C132">
        <v>1981.7896000000001</v>
      </c>
      <c r="D132">
        <v>1.108009</v>
      </c>
      <c r="E132">
        <v>22.71</v>
      </c>
      <c r="F132" t="s">
        <v>206</v>
      </c>
      <c r="G132">
        <v>4.9910315315315321</v>
      </c>
    </row>
    <row r="133" spans="1:7" x14ac:dyDescent="0.35">
      <c r="A133" t="s">
        <v>162</v>
      </c>
      <c r="B133">
        <v>22.22</v>
      </c>
      <c r="C133">
        <v>1673.046</v>
      </c>
      <c r="D133">
        <v>2.034529</v>
      </c>
      <c r="E133">
        <v>19.170000000000002</v>
      </c>
      <c r="F133" t="s">
        <v>206</v>
      </c>
      <c r="G133">
        <v>9.1645450450450454</v>
      </c>
    </row>
    <row r="134" spans="1:7" x14ac:dyDescent="0.35">
      <c r="A134" t="s">
        <v>165</v>
      </c>
      <c r="D134">
        <v>0</v>
      </c>
      <c r="F134" t="s">
        <v>206</v>
      </c>
      <c r="G134">
        <v>0</v>
      </c>
    </row>
    <row r="135" spans="1:7" x14ac:dyDescent="0.35">
      <c r="A135" t="s">
        <v>168</v>
      </c>
      <c r="D135">
        <v>0</v>
      </c>
      <c r="F135" t="s">
        <v>206</v>
      </c>
      <c r="G135">
        <v>0</v>
      </c>
    </row>
    <row r="136" spans="1:7" x14ac:dyDescent="0.35">
      <c r="D136" t="s">
        <v>208</v>
      </c>
      <c r="E136">
        <v>100</v>
      </c>
    </row>
    <row r="139" spans="1:7" x14ac:dyDescent="0.35">
      <c r="A139" s="9" t="s">
        <v>212</v>
      </c>
    </row>
    <row r="158" spans="1:7" x14ac:dyDescent="0.35">
      <c r="G158" t="s">
        <v>198</v>
      </c>
    </row>
    <row r="159" spans="1:7" x14ac:dyDescent="0.35">
      <c r="A159" t="s">
        <v>199</v>
      </c>
      <c r="B159" t="s">
        <v>200</v>
      </c>
      <c r="C159" t="s">
        <v>201</v>
      </c>
      <c r="D159" t="s">
        <v>202</v>
      </c>
      <c r="E159" t="s">
        <v>203</v>
      </c>
      <c r="F159" t="s">
        <v>204</v>
      </c>
      <c r="G159">
        <v>22.2</v>
      </c>
    </row>
    <row r="160" spans="1:7" x14ac:dyDescent="0.35">
      <c r="A160" t="s">
        <v>205</v>
      </c>
      <c r="B160">
        <v>7.24</v>
      </c>
      <c r="C160">
        <v>1843.0382</v>
      </c>
      <c r="D160">
        <v>0.5</v>
      </c>
      <c r="E160">
        <v>21.16</v>
      </c>
      <c r="F160" t="s">
        <v>206</v>
      </c>
      <c r="G160" t="s">
        <v>207</v>
      </c>
    </row>
    <row r="161" spans="1:7" x14ac:dyDescent="0.35">
      <c r="A161" t="s">
        <v>146</v>
      </c>
      <c r="D161">
        <v>0</v>
      </c>
      <c r="F161" t="s">
        <v>206</v>
      </c>
      <c r="G161">
        <v>0</v>
      </c>
    </row>
    <row r="162" spans="1:7" x14ac:dyDescent="0.35">
      <c r="A162" t="s">
        <v>147</v>
      </c>
      <c r="D162">
        <v>0</v>
      </c>
      <c r="F162" t="s">
        <v>206</v>
      </c>
      <c r="G162">
        <v>0</v>
      </c>
    </row>
    <row r="163" spans="1:7" x14ac:dyDescent="0.35">
      <c r="A163" t="s">
        <v>150</v>
      </c>
      <c r="B163">
        <v>13.43</v>
      </c>
      <c r="C163">
        <v>56.974400000000003</v>
      </c>
      <c r="D163">
        <v>1.9736E-2</v>
      </c>
      <c r="E163">
        <v>0.65</v>
      </c>
      <c r="F163" t="s">
        <v>206</v>
      </c>
      <c r="G163">
        <v>8.89009009009009E-2</v>
      </c>
    </row>
    <row r="164" spans="1:7" x14ac:dyDescent="0.35">
      <c r="A164" t="s">
        <v>153</v>
      </c>
      <c r="B164">
        <v>14.5</v>
      </c>
      <c r="C164">
        <v>3113.4087</v>
      </c>
      <c r="D164">
        <v>1.1932739999999999</v>
      </c>
      <c r="E164">
        <v>35.74</v>
      </c>
      <c r="F164" t="s">
        <v>206</v>
      </c>
      <c r="G164">
        <v>5.3751081081081082</v>
      </c>
    </row>
    <row r="165" spans="1:7" x14ac:dyDescent="0.35">
      <c r="A165" t="s">
        <v>156</v>
      </c>
      <c r="D165">
        <v>0</v>
      </c>
      <c r="F165" t="s">
        <v>206</v>
      </c>
      <c r="G165">
        <v>0</v>
      </c>
    </row>
    <row r="166" spans="1:7" x14ac:dyDescent="0.35">
      <c r="A166" t="s">
        <v>159</v>
      </c>
      <c r="B166">
        <v>17.420000000000002</v>
      </c>
      <c r="C166">
        <v>1982.9657999999999</v>
      </c>
      <c r="D166">
        <v>1.1217839999999999</v>
      </c>
      <c r="E166">
        <v>22.76</v>
      </c>
      <c r="F166" t="s">
        <v>206</v>
      </c>
      <c r="G166">
        <v>5.0530810810810811</v>
      </c>
    </row>
    <row r="167" spans="1:7" x14ac:dyDescent="0.35">
      <c r="A167" t="s">
        <v>162</v>
      </c>
      <c r="B167">
        <v>22.22</v>
      </c>
      <c r="C167">
        <v>1715.0468000000001</v>
      </c>
      <c r="D167">
        <v>2.1102799999999999</v>
      </c>
      <c r="E167">
        <v>19.690000000000001</v>
      </c>
      <c r="F167" t="s">
        <v>206</v>
      </c>
      <c r="G167">
        <v>9.5057657657657657</v>
      </c>
    </row>
    <row r="168" spans="1:7" x14ac:dyDescent="0.35">
      <c r="A168" t="s">
        <v>165</v>
      </c>
      <c r="D168">
        <v>0</v>
      </c>
      <c r="F168" t="s">
        <v>206</v>
      </c>
      <c r="G168">
        <v>0</v>
      </c>
    </row>
    <row r="169" spans="1:7" x14ac:dyDescent="0.35">
      <c r="A169" t="s">
        <v>168</v>
      </c>
      <c r="D169">
        <v>0</v>
      </c>
      <c r="F169" t="s">
        <v>206</v>
      </c>
      <c r="G169">
        <v>0</v>
      </c>
    </row>
    <row r="170" spans="1:7" x14ac:dyDescent="0.35">
      <c r="D170" t="s">
        <v>208</v>
      </c>
      <c r="E170">
        <v>100</v>
      </c>
    </row>
    <row r="173" spans="1:7" x14ac:dyDescent="0.35">
      <c r="A173" s="9" t="s">
        <v>213</v>
      </c>
    </row>
    <row r="192" spans="7:7" x14ac:dyDescent="0.35">
      <c r="G192" t="s">
        <v>198</v>
      </c>
    </row>
    <row r="193" spans="1:7" x14ac:dyDescent="0.35">
      <c r="A193" t="s">
        <v>199</v>
      </c>
      <c r="B193" t="s">
        <v>200</v>
      </c>
      <c r="C193" t="s">
        <v>201</v>
      </c>
      <c r="D193" t="s">
        <v>202</v>
      </c>
      <c r="E193" t="s">
        <v>203</v>
      </c>
      <c r="F193" t="s">
        <v>204</v>
      </c>
      <c r="G193">
        <v>22.2</v>
      </c>
    </row>
    <row r="194" spans="1:7" x14ac:dyDescent="0.35">
      <c r="A194" t="s">
        <v>205</v>
      </c>
      <c r="B194">
        <v>7.24</v>
      </c>
      <c r="C194">
        <v>1861.9126000000001</v>
      </c>
      <c r="D194">
        <v>0.5</v>
      </c>
      <c r="E194">
        <v>21.06</v>
      </c>
      <c r="F194" t="s">
        <v>206</v>
      </c>
      <c r="G194" t="s">
        <v>207</v>
      </c>
    </row>
    <row r="195" spans="1:7" x14ac:dyDescent="0.35">
      <c r="A195" t="s">
        <v>146</v>
      </c>
      <c r="D195">
        <v>0</v>
      </c>
      <c r="F195" t="s">
        <v>206</v>
      </c>
      <c r="G195">
        <v>0</v>
      </c>
    </row>
    <row r="196" spans="1:7" x14ac:dyDescent="0.35">
      <c r="A196" t="s">
        <v>147</v>
      </c>
      <c r="D196">
        <v>0</v>
      </c>
      <c r="F196" t="s">
        <v>206</v>
      </c>
      <c r="G196">
        <v>0</v>
      </c>
    </row>
    <row r="197" spans="1:7" x14ac:dyDescent="0.35">
      <c r="A197" t="s">
        <v>150</v>
      </c>
      <c r="B197">
        <v>13.42</v>
      </c>
      <c r="C197">
        <v>49.8673</v>
      </c>
      <c r="D197">
        <v>1.7099E-2</v>
      </c>
      <c r="E197">
        <v>0.56000000000000005</v>
      </c>
      <c r="F197" t="s">
        <v>206</v>
      </c>
      <c r="G197">
        <v>7.7022522522522521E-2</v>
      </c>
    </row>
    <row r="198" spans="1:7" x14ac:dyDescent="0.35">
      <c r="A198" t="s">
        <v>153</v>
      </c>
      <c r="B198">
        <v>14.49</v>
      </c>
      <c r="C198">
        <v>3153.2719999999999</v>
      </c>
      <c r="D198">
        <v>1.1963010000000001</v>
      </c>
      <c r="E198">
        <v>35.659999999999997</v>
      </c>
      <c r="F198" t="s">
        <v>206</v>
      </c>
      <c r="G198">
        <v>5.3887432432432441</v>
      </c>
    </row>
    <row r="199" spans="1:7" x14ac:dyDescent="0.35">
      <c r="A199" t="s">
        <v>156</v>
      </c>
      <c r="D199">
        <v>0</v>
      </c>
      <c r="F199" t="s">
        <v>206</v>
      </c>
      <c r="G199">
        <v>0</v>
      </c>
    </row>
    <row r="200" spans="1:7" x14ac:dyDescent="0.35">
      <c r="A200" t="s">
        <v>159</v>
      </c>
      <c r="B200">
        <v>17.43</v>
      </c>
      <c r="C200">
        <v>1998.4266</v>
      </c>
      <c r="D200">
        <v>1.11907</v>
      </c>
      <c r="E200">
        <v>22.6</v>
      </c>
      <c r="F200" t="s">
        <v>206</v>
      </c>
      <c r="G200">
        <v>5.040855855855856</v>
      </c>
    </row>
    <row r="201" spans="1:7" x14ac:dyDescent="0.35">
      <c r="A201" t="s">
        <v>162</v>
      </c>
      <c r="B201">
        <v>22.23</v>
      </c>
      <c r="C201">
        <v>1778.8651</v>
      </c>
      <c r="D201">
        <v>2.166617</v>
      </c>
      <c r="E201">
        <v>20.12</v>
      </c>
      <c r="F201" t="s">
        <v>206</v>
      </c>
      <c r="G201">
        <v>9.7595360360360353</v>
      </c>
    </row>
    <row r="202" spans="1:7" x14ac:dyDescent="0.35">
      <c r="A202" t="s">
        <v>165</v>
      </c>
      <c r="D202">
        <v>0</v>
      </c>
      <c r="F202" t="s">
        <v>206</v>
      </c>
      <c r="G202">
        <v>0</v>
      </c>
    </row>
    <row r="203" spans="1:7" x14ac:dyDescent="0.35">
      <c r="A203" t="s">
        <v>168</v>
      </c>
      <c r="D203">
        <v>0</v>
      </c>
      <c r="F203" t="s">
        <v>206</v>
      </c>
      <c r="G203">
        <v>0</v>
      </c>
    </row>
    <row r="204" spans="1:7" x14ac:dyDescent="0.35">
      <c r="D204" t="s">
        <v>208</v>
      </c>
      <c r="E204">
        <v>100</v>
      </c>
    </row>
    <row r="207" spans="1:7" x14ac:dyDescent="0.35">
      <c r="A207" s="9" t="s">
        <v>214</v>
      </c>
    </row>
    <row r="226" spans="1:7" x14ac:dyDescent="0.35">
      <c r="G226" t="s">
        <v>198</v>
      </c>
    </row>
    <row r="227" spans="1:7" x14ac:dyDescent="0.35">
      <c r="A227" t="s">
        <v>199</v>
      </c>
      <c r="B227" t="s">
        <v>200</v>
      </c>
      <c r="C227" t="s">
        <v>201</v>
      </c>
      <c r="D227" t="s">
        <v>202</v>
      </c>
      <c r="E227" t="s">
        <v>203</v>
      </c>
      <c r="F227" t="s">
        <v>204</v>
      </c>
      <c r="G227">
        <v>19.649999999999999</v>
      </c>
    </row>
    <row r="228" spans="1:7" x14ac:dyDescent="0.35">
      <c r="A228" t="s">
        <v>205</v>
      </c>
      <c r="B228">
        <v>7.24</v>
      </c>
      <c r="C228">
        <v>1825.4294</v>
      </c>
      <c r="D228">
        <v>0.5</v>
      </c>
      <c r="E228">
        <v>23.18</v>
      </c>
      <c r="F228" t="s">
        <v>206</v>
      </c>
      <c r="G228" t="s">
        <v>207</v>
      </c>
    </row>
    <row r="229" spans="1:7" x14ac:dyDescent="0.35">
      <c r="A229" t="s">
        <v>146</v>
      </c>
      <c r="D229">
        <v>0</v>
      </c>
      <c r="F229" t="s">
        <v>206</v>
      </c>
      <c r="G229">
        <v>0</v>
      </c>
    </row>
    <row r="230" spans="1:7" x14ac:dyDescent="0.35">
      <c r="A230" t="s">
        <v>147</v>
      </c>
      <c r="D230">
        <v>0</v>
      </c>
      <c r="F230" t="s">
        <v>206</v>
      </c>
      <c r="G230">
        <v>0</v>
      </c>
    </row>
    <row r="231" spans="1:7" x14ac:dyDescent="0.35">
      <c r="A231" t="s">
        <v>150</v>
      </c>
      <c r="B231">
        <v>13.44</v>
      </c>
      <c r="C231">
        <v>67.870599999999996</v>
      </c>
      <c r="D231">
        <v>2.3737000000000001E-2</v>
      </c>
      <c r="E231">
        <v>0.86</v>
      </c>
      <c r="F231" t="s">
        <v>206</v>
      </c>
      <c r="G231">
        <v>0.12079898218829517</v>
      </c>
    </row>
    <row r="232" spans="1:7" x14ac:dyDescent="0.35">
      <c r="A232" t="s">
        <v>153</v>
      </c>
      <c r="B232">
        <v>14.5</v>
      </c>
      <c r="C232">
        <v>3028.3591000000001</v>
      </c>
      <c r="D232">
        <v>1.1718729999999999</v>
      </c>
      <c r="E232">
        <v>38.450000000000003</v>
      </c>
      <c r="F232" t="s">
        <v>206</v>
      </c>
      <c r="G232">
        <v>5.9637302798982192</v>
      </c>
    </row>
    <row r="233" spans="1:7" x14ac:dyDescent="0.35">
      <c r="A233" t="s">
        <v>156</v>
      </c>
      <c r="D233">
        <v>0</v>
      </c>
      <c r="F233" t="s">
        <v>206</v>
      </c>
      <c r="G233">
        <v>0</v>
      </c>
    </row>
    <row r="234" spans="1:7" x14ac:dyDescent="0.35">
      <c r="A234" t="s">
        <v>159</v>
      </c>
      <c r="B234">
        <v>17.38</v>
      </c>
      <c r="C234">
        <v>1986.9304999999999</v>
      </c>
      <c r="D234">
        <v>1.1348689999999999</v>
      </c>
      <c r="E234">
        <v>25.23</v>
      </c>
      <c r="F234" t="s">
        <v>206</v>
      </c>
      <c r="G234">
        <v>5.7754147582697204</v>
      </c>
    </row>
    <row r="235" spans="1:7" x14ac:dyDescent="0.35">
      <c r="A235" t="s">
        <v>162</v>
      </c>
      <c r="B235">
        <v>22.24</v>
      </c>
      <c r="C235">
        <v>966.78340000000003</v>
      </c>
      <c r="D235">
        <v>1.2010540000000001</v>
      </c>
      <c r="E235">
        <v>12.28</v>
      </c>
      <c r="F235" t="s">
        <v>206</v>
      </c>
      <c r="G235">
        <v>6.1122340966921129</v>
      </c>
    </row>
    <row r="236" spans="1:7" x14ac:dyDescent="0.35">
      <c r="A236" t="s">
        <v>165</v>
      </c>
      <c r="D236">
        <v>0</v>
      </c>
      <c r="F236" t="s">
        <v>206</v>
      </c>
      <c r="G236">
        <v>0</v>
      </c>
    </row>
    <row r="237" spans="1:7" x14ac:dyDescent="0.35">
      <c r="A237" t="s">
        <v>168</v>
      </c>
      <c r="D237">
        <v>0</v>
      </c>
      <c r="F237" t="s">
        <v>206</v>
      </c>
      <c r="G237">
        <v>0</v>
      </c>
    </row>
    <row r="238" spans="1:7" x14ac:dyDescent="0.35">
      <c r="D238" t="s">
        <v>208</v>
      </c>
      <c r="E238">
        <v>100</v>
      </c>
    </row>
    <row r="241" spans="1:1" x14ac:dyDescent="0.35">
      <c r="A241" s="9" t="s">
        <v>215</v>
      </c>
    </row>
    <row r="260" spans="1:7" x14ac:dyDescent="0.35">
      <c r="G260" t="s">
        <v>198</v>
      </c>
    </row>
    <row r="261" spans="1:7" x14ac:dyDescent="0.35">
      <c r="A261" t="s">
        <v>199</v>
      </c>
      <c r="B261" t="s">
        <v>200</v>
      </c>
      <c r="C261" t="s">
        <v>201</v>
      </c>
      <c r="D261" t="s">
        <v>202</v>
      </c>
      <c r="E261" t="s">
        <v>203</v>
      </c>
      <c r="F261" t="s">
        <v>204</v>
      </c>
      <c r="G261">
        <v>19.649999999999999</v>
      </c>
    </row>
    <row r="262" spans="1:7" x14ac:dyDescent="0.35">
      <c r="A262" t="s">
        <v>205</v>
      </c>
      <c r="B262">
        <v>7.24</v>
      </c>
      <c r="C262">
        <v>1824.1475</v>
      </c>
      <c r="D262">
        <v>0.5</v>
      </c>
      <c r="E262">
        <v>22.62</v>
      </c>
      <c r="F262" t="s">
        <v>206</v>
      </c>
      <c r="G262" t="s">
        <v>207</v>
      </c>
    </row>
    <row r="263" spans="1:7" x14ac:dyDescent="0.35">
      <c r="A263" t="s">
        <v>146</v>
      </c>
      <c r="D263">
        <v>0</v>
      </c>
      <c r="F263" t="s">
        <v>206</v>
      </c>
      <c r="G263">
        <v>0</v>
      </c>
    </row>
    <row r="264" spans="1:7" x14ac:dyDescent="0.35">
      <c r="A264" t="s">
        <v>147</v>
      </c>
      <c r="D264">
        <v>0</v>
      </c>
      <c r="F264" t="s">
        <v>206</v>
      </c>
      <c r="G264">
        <v>0</v>
      </c>
    </row>
    <row r="265" spans="1:7" x14ac:dyDescent="0.35">
      <c r="A265" t="s">
        <v>150</v>
      </c>
      <c r="B265">
        <v>13.43</v>
      </c>
      <c r="C265">
        <v>65.37</v>
      </c>
      <c r="D265">
        <v>2.2879E-2</v>
      </c>
      <c r="E265">
        <v>0.81</v>
      </c>
      <c r="F265" t="s">
        <v>206</v>
      </c>
      <c r="G265">
        <v>0.11643256997455473</v>
      </c>
    </row>
    <row r="266" spans="1:7" x14ac:dyDescent="0.35">
      <c r="A266" t="s">
        <v>153</v>
      </c>
      <c r="B266">
        <v>14.48</v>
      </c>
      <c r="C266">
        <v>3040.5835000000002</v>
      </c>
      <c r="D266">
        <v>1.17743</v>
      </c>
      <c r="E266">
        <v>37.71</v>
      </c>
      <c r="F266" t="s">
        <v>206</v>
      </c>
      <c r="G266">
        <v>5.9920101781170487</v>
      </c>
    </row>
    <row r="267" spans="1:7" x14ac:dyDescent="0.35">
      <c r="A267" t="s">
        <v>156</v>
      </c>
      <c r="D267">
        <v>0</v>
      </c>
      <c r="F267" t="s">
        <v>206</v>
      </c>
      <c r="G267">
        <v>0</v>
      </c>
    </row>
    <row r="268" spans="1:7" x14ac:dyDescent="0.35">
      <c r="A268" t="s">
        <v>159</v>
      </c>
      <c r="B268">
        <v>17.38</v>
      </c>
      <c r="C268">
        <v>2170.0562</v>
      </c>
      <c r="D268">
        <v>1.2403360000000001</v>
      </c>
      <c r="E268">
        <v>26.91</v>
      </c>
      <c r="F268" t="s">
        <v>206</v>
      </c>
      <c r="G268">
        <v>6.3121424936386781</v>
      </c>
    </row>
    <row r="269" spans="1:7" x14ac:dyDescent="0.35">
      <c r="A269" t="s">
        <v>162</v>
      </c>
      <c r="B269">
        <v>22.22</v>
      </c>
      <c r="C269">
        <v>963.50580000000002</v>
      </c>
      <c r="D269">
        <v>1.197824</v>
      </c>
      <c r="E269">
        <v>11.95</v>
      </c>
      <c r="F269" t="s">
        <v>206</v>
      </c>
      <c r="G269">
        <v>6.0957964376590335</v>
      </c>
    </row>
    <row r="270" spans="1:7" x14ac:dyDescent="0.35">
      <c r="A270" t="s">
        <v>165</v>
      </c>
      <c r="D270">
        <v>0</v>
      </c>
      <c r="F270" t="s">
        <v>206</v>
      </c>
      <c r="G270">
        <v>0</v>
      </c>
    </row>
    <row r="271" spans="1:7" x14ac:dyDescent="0.35">
      <c r="A271" t="s">
        <v>168</v>
      </c>
      <c r="D271">
        <v>0</v>
      </c>
      <c r="F271" t="s">
        <v>206</v>
      </c>
      <c r="G271">
        <v>0</v>
      </c>
    </row>
    <row r="272" spans="1:7" x14ac:dyDescent="0.35">
      <c r="D272" t="s">
        <v>208</v>
      </c>
      <c r="E272">
        <v>100</v>
      </c>
    </row>
    <row r="275" spans="1:1" x14ac:dyDescent="0.35">
      <c r="A275" s="9" t="s">
        <v>216</v>
      </c>
    </row>
    <row r="294" spans="1:7" x14ac:dyDescent="0.35">
      <c r="G294" t="s">
        <v>198</v>
      </c>
    </row>
    <row r="295" spans="1:7" x14ac:dyDescent="0.35">
      <c r="A295" t="s">
        <v>199</v>
      </c>
      <c r="B295" t="s">
        <v>200</v>
      </c>
      <c r="C295" t="s">
        <v>201</v>
      </c>
      <c r="D295" t="s">
        <v>202</v>
      </c>
      <c r="E295" t="s">
        <v>203</v>
      </c>
      <c r="F295" t="s">
        <v>204</v>
      </c>
      <c r="G295">
        <v>19.649999999999999</v>
      </c>
    </row>
    <row r="296" spans="1:7" x14ac:dyDescent="0.35">
      <c r="A296" t="s">
        <v>205</v>
      </c>
      <c r="B296">
        <v>7.23</v>
      </c>
      <c r="C296">
        <v>1802.7145</v>
      </c>
      <c r="D296">
        <v>0.5</v>
      </c>
      <c r="E296">
        <v>21.65</v>
      </c>
      <c r="F296" t="s">
        <v>206</v>
      </c>
      <c r="G296" t="s">
        <v>207</v>
      </c>
    </row>
    <row r="297" spans="1:7" x14ac:dyDescent="0.35">
      <c r="A297" t="s">
        <v>146</v>
      </c>
      <c r="D297">
        <v>0</v>
      </c>
      <c r="F297" t="s">
        <v>206</v>
      </c>
      <c r="G297">
        <v>0</v>
      </c>
    </row>
    <row r="298" spans="1:7" x14ac:dyDescent="0.35">
      <c r="A298" t="s">
        <v>147</v>
      </c>
      <c r="D298">
        <v>0</v>
      </c>
      <c r="F298" t="s">
        <v>206</v>
      </c>
      <c r="G298">
        <v>0</v>
      </c>
    </row>
    <row r="299" spans="1:7" x14ac:dyDescent="0.35">
      <c r="A299" t="s">
        <v>150</v>
      </c>
      <c r="B299">
        <v>13.42</v>
      </c>
      <c r="C299">
        <v>69.5655</v>
      </c>
      <c r="D299">
        <v>2.4636999999999999E-2</v>
      </c>
      <c r="E299">
        <v>0.84</v>
      </c>
      <c r="F299" t="s">
        <v>206</v>
      </c>
      <c r="G299">
        <v>0.12537913486005089</v>
      </c>
    </row>
    <row r="300" spans="1:7" x14ac:dyDescent="0.35">
      <c r="A300" t="s">
        <v>153</v>
      </c>
      <c r="B300">
        <v>14.48</v>
      </c>
      <c r="C300">
        <v>3261.3274000000001</v>
      </c>
      <c r="D300">
        <v>1.2779259999999999</v>
      </c>
      <c r="E300">
        <v>39.17</v>
      </c>
      <c r="F300" t="s">
        <v>206</v>
      </c>
      <c r="G300">
        <v>6.5034402035623415</v>
      </c>
    </row>
    <row r="301" spans="1:7" x14ac:dyDescent="0.35">
      <c r="A301" t="s">
        <v>156</v>
      </c>
      <c r="D301">
        <v>0</v>
      </c>
      <c r="F301" t="s">
        <v>206</v>
      </c>
      <c r="G301">
        <v>0</v>
      </c>
    </row>
    <row r="302" spans="1:7" x14ac:dyDescent="0.35">
      <c r="A302" t="s">
        <v>159</v>
      </c>
      <c r="B302">
        <v>17.38</v>
      </c>
      <c r="C302">
        <v>2176.4883</v>
      </c>
      <c r="D302">
        <v>1.258802</v>
      </c>
      <c r="E302">
        <v>26.14</v>
      </c>
      <c r="F302" t="s">
        <v>206</v>
      </c>
      <c r="G302">
        <v>6.4061170483460561</v>
      </c>
    </row>
    <row r="303" spans="1:7" x14ac:dyDescent="0.35">
      <c r="A303" t="s">
        <v>162</v>
      </c>
      <c r="B303">
        <v>22.22</v>
      </c>
      <c r="C303">
        <v>1015.2812</v>
      </c>
      <c r="D303">
        <v>1.2771969999999999</v>
      </c>
      <c r="E303">
        <v>12.2</v>
      </c>
      <c r="F303" t="s">
        <v>206</v>
      </c>
      <c r="G303">
        <v>6.4997302798982197</v>
      </c>
    </row>
    <row r="304" spans="1:7" x14ac:dyDescent="0.35">
      <c r="A304" t="s">
        <v>165</v>
      </c>
      <c r="D304">
        <v>0</v>
      </c>
      <c r="F304" t="s">
        <v>206</v>
      </c>
      <c r="G304">
        <v>0</v>
      </c>
    </row>
    <row r="305" spans="1:7" x14ac:dyDescent="0.35">
      <c r="A305" t="s">
        <v>168</v>
      </c>
      <c r="D305">
        <v>0</v>
      </c>
      <c r="F305" t="s">
        <v>206</v>
      </c>
      <c r="G305">
        <v>0</v>
      </c>
    </row>
    <row r="306" spans="1:7" x14ac:dyDescent="0.35">
      <c r="D306" t="s">
        <v>208</v>
      </c>
      <c r="E306">
        <v>100</v>
      </c>
    </row>
    <row r="309" spans="1:7" x14ac:dyDescent="0.35">
      <c r="A309" s="9" t="s">
        <v>217</v>
      </c>
    </row>
    <row r="328" spans="1:7" x14ac:dyDescent="0.35">
      <c r="G328" t="s">
        <v>198</v>
      </c>
    </row>
    <row r="329" spans="1:7" x14ac:dyDescent="0.35">
      <c r="A329" t="s">
        <v>199</v>
      </c>
      <c r="B329" t="s">
        <v>200</v>
      </c>
      <c r="C329" t="s">
        <v>201</v>
      </c>
      <c r="D329" t="s">
        <v>202</v>
      </c>
      <c r="E329" t="s">
        <v>203</v>
      </c>
      <c r="F329" t="s">
        <v>204</v>
      </c>
      <c r="G329">
        <v>19.649999999999999</v>
      </c>
    </row>
    <row r="330" spans="1:7" x14ac:dyDescent="0.35">
      <c r="A330" t="s">
        <v>205</v>
      </c>
      <c r="B330">
        <v>7.22</v>
      </c>
      <c r="C330">
        <v>1812.6384</v>
      </c>
      <c r="D330">
        <v>0.5</v>
      </c>
      <c r="E330">
        <v>21.79</v>
      </c>
      <c r="F330" t="s">
        <v>206</v>
      </c>
      <c r="G330" t="s">
        <v>207</v>
      </c>
    </row>
    <row r="331" spans="1:7" x14ac:dyDescent="0.35">
      <c r="A331" t="s">
        <v>146</v>
      </c>
      <c r="D331">
        <v>0</v>
      </c>
      <c r="F331" t="s">
        <v>206</v>
      </c>
      <c r="G331">
        <v>0</v>
      </c>
    </row>
    <row r="332" spans="1:7" x14ac:dyDescent="0.35">
      <c r="A332" t="s">
        <v>147</v>
      </c>
      <c r="D332">
        <v>0</v>
      </c>
      <c r="F332" t="s">
        <v>206</v>
      </c>
      <c r="G332">
        <v>0</v>
      </c>
    </row>
    <row r="333" spans="1:7" x14ac:dyDescent="0.35">
      <c r="A333" t="s">
        <v>150</v>
      </c>
      <c r="B333">
        <v>13.41</v>
      </c>
      <c r="C333">
        <v>72.457800000000006</v>
      </c>
      <c r="D333">
        <v>2.5520000000000001E-2</v>
      </c>
      <c r="E333">
        <v>0.87</v>
      </c>
      <c r="F333" t="s">
        <v>206</v>
      </c>
      <c r="G333">
        <v>0.12987277353689569</v>
      </c>
    </row>
    <row r="334" spans="1:7" x14ac:dyDescent="0.35">
      <c r="A334" t="s">
        <v>153</v>
      </c>
      <c r="B334">
        <v>14.46</v>
      </c>
      <c r="C334">
        <v>3264.21</v>
      </c>
      <c r="D334">
        <v>1.2720530000000001</v>
      </c>
      <c r="E334">
        <v>39.24</v>
      </c>
      <c r="F334" t="s">
        <v>206</v>
      </c>
      <c r="G334">
        <v>6.4735521628498747</v>
      </c>
    </row>
    <row r="335" spans="1:7" x14ac:dyDescent="0.35">
      <c r="A335" t="s">
        <v>156</v>
      </c>
      <c r="D335">
        <v>0</v>
      </c>
      <c r="F335" t="s">
        <v>206</v>
      </c>
      <c r="G335">
        <v>0</v>
      </c>
    </row>
    <row r="336" spans="1:7" x14ac:dyDescent="0.35">
      <c r="A336" t="s">
        <v>159</v>
      </c>
      <c r="B336">
        <v>17.39</v>
      </c>
      <c r="C336">
        <v>2176.1759999999999</v>
      </c>
      <c r="D336">
        <v>1.2517309999999999</v>
      </c>
      <c r="E336">
        <v>26.16</v>
      </c>
      <c r="F336" t="s">
        <v>206</v>
      </c>
      <c r="G336">
        <v>6.3701323155216292</v>
      </c>
    </row>
    <row r="337" spans="1:7" x14ac:dyDescent="0.35">
      <c r="A337" t="s">
        <v>162</v>
      </c>
      <c r="B337">
        <v>22.2</v>
      </c>
      <c r="C337">
        <v>993.51779999999997</v>
      </c>
      <c r="D337">
        <v>1.242977</v>
      </c>
      <c r="E337">
        <v>11.94</v>
      </c>
      <c r="F337" t="s">
        <v>206</v>
      </c>
      <c r="G337">
        <v>6.3255826972010185</v>
      </c>
    </row>
    <row r="338" spans="1:7" x14ac:dyDescent="0.35">
      <c r="A338" t="s">
        <v>165</v>
      </c>
      <c r="D338">
        <v>0</v>
      </c>
      <c r="F338" t="s">
        <v>206</v>
      </c>
      <c r="G338">
        <v>0</v>
      </c>
    </row>
    <row r="339" spans="1:7" x14ac:dyDescent="0.35">
      <c r="A339" t="s">
        <v>168</v>
      </c>
      <c r="D339">
        <v>0</v>
      </c>
      <c r="F339" t="s">
        <v>206</v>
      </c>
      <c r="G339">
        <v>0</v>
      </c>
    </row>
    <row r="340" spans="1:7" x14ac:dyDescent="0.35">
      <c r="D340" t="s">
        <v>208</v>
      </c>
      <c r="E340">
        <v>100</v>
      </c>
    </row>
    <row r="343" spans="1:7" x14ac:dyDescent="0.35">
      <c r="A343" s="9" t="s">
        <v>218</v>
      </c>
    </row>
    <row r="362" spans="1:7" x14ac:dyDescent="0.35">
      <c r="G362" t="s">
        <v>198</v>
      </c>
    </row>
    <row r="363" spans="1:7" x14ac:dyDescent="0.35">
      <c r="A363" t="s">
        <v>199</v>
      </c>
      <c r="B363" t="s">
        <v>200</v>
      </c>
      <c r="C363" t="s">
        <v>201</v>
      </c>
      <c r="D363" t="s">
        <v>202</v>
      </c>
      <c r="E363" t="s">
        <v>203</v>
      </c>
      <c r="F363" t="s">
        <v>204</v>
      </c>
      <c r="G363">
        <v>19.649999999999999</v>
      </c>
    </row>
    <row r="364" spans="1:7" x14ac:dyDescent="0.35">
      <c r="A364" t="s">
        <v>205</v>
      </c>
      <c r="B364">
        <v>7.21</v>
      </c>
      <c r="C364">
        <v>1850.1157000000001</v>
      </c>
      <c r="D364">
        <v>0.5</v>
      </c>
      <c r="E364">
        <v>21.81</v>
      </c>
      <c r="F364" t="s">
        <v>206</v>
      </c>
      <c r="G364" t="s">
        <v>207</v>
      </c>
    </row>
    <row r="365" spans="1:7" x14ac:dyDescent="0.35">
      <c r="A365" t="s">
        <v>146</v>
      </c>
      <c r="D365">
        <v>0</v>
      </c>
      <c r="F365" t="s">
        <v>206</v>
      </c>
      <c r="G365">
        <v>0</v>
      </c>
    </row>
    <row r="366" spans="1:7" x14ac:dyDescent="0.35">
      <c r="A366" t="s">
        <v>147</v>
      </c>
      <c r="D366">
        <v>0</v>
      </c>
      <c r="F366" t="s">
        <v>206</v>
      </c>
      <c r="G366">
        <v>0</v>
      </c>
    </row>
    <row r="367" spans="1:7" x14ac:dyDescent="0.35">
      <c r="A367" t="s">
        <v>150</v>
      </c>
      <c r="B367">
        <v>13.39</v>
      </c>
      <c r="C367">
        <v>71.822400000000002</v>
      </c>
      <c r="D367">
        <v>2.4784E-2</v>
      </c>
      <c r="E367">
        <v>0.85</v>
      </c>
      <c r="F367" t="s">
        <v>206</v>
      </c>
      <c r="G367">
        <v>0.12612722646310434</v>
      </c>
    </row>
    <row r="368" spans="1:7" x14ac:dyDescent="0.35">
      <c r="A368" t="s">
        <v>153</v>
      </c>
      <c r="B368">
        <v>14.44</v>
      </c>
      <c r="C368">
        <v>3327.4810000000002</v>
      </c>
      <c r="D368">
        <v>1.2704420000000001</v>
      </c>
      <c r="E368">
        <v>39.229999999999997</v>
      </c>
      <c r="F368" t="s">
        <v>206</v>
      </c>
      <c r="G368">
        <v>6.4653536895674311</v>
      </c>
    </row>
    <row r="369" spans="1:7" x14ac:dyDescent="0.35">
      <c r="A369" t="s">
        <v>156</v>
      </c>
      <c r="D369">
        <v>0</v>
      </c>
      <c r="F369" t="s">
        <v>206</v>
      </c>
      <c r="G369">
        <v>0</v>
      </c>
    </row>
    <row r="370" spans="1:7" x14ac:dyDescent="0.35">
      <c r="A370" t="s">
        <v>159</v>
      </c>
      <c r="B370">
        <v>17.38</v>
      </c>
      <c r="C370">
        <v>2223.4348</v>
      </c>
      <c r="D370">
        <v>1.2530079999999999</v>
      </c>
      <c r="E370">
        <v>26.21</v>
      </c>
      <c r="F370" t="s">
        <v>206</v>
      </c>
      <c r="G370">
        <v>6.3766310432569977</v>
      </c>
    </row>
    <row r="371" spans="1:7" x14ac:dyDescent="0.35">
      <c r="A371" t="s">
        <v>162</v>
      </c>
      <c r="B371">
        <v>22.18</v>
      </c>
      <c r="C371">
        <v>1009.6677</v>
      </c>
      <c r="D371">
        <v>1.2375940000000001</v>
      </c>
      <c r="E371">
        <v>11.9</v>
      </c>
      <c r="F371" t="s">
        <v>206</v>
      </c>
      <c r="G371">
        <v>6.2981882951653949</v>
      </c>
    </row>
    <row r="372" spans="1:7" x14ac:dyDescent="0.35">
      <c r="A372" t="s">
        <v>165</v>
      </c>
      <c r="D372">
        <v>0</v>
      </c>
      <c r="F372" t="s">
        <v>206</v>
      </c>
      <c r="G372">
        <v>0</v>
      </c>
    </row>
    <row r="373" spans="1:7" x14ac:dyDescent="0.35">
      <c r="A373" t="s">
        <v>168</v>
      </c>
      <c r="D373">
        <v>0</v>
      </c>
      <c r="F373" t="s">
        <v>206</v>
      </c>
      <c r="G373">
        <v>0</v>
      </c>
    </row>
    <row r="374" spans="1:7" x14ac:dyDescent="0.35">
      <c r="D374" t="s">
        <v>208</v>
      </c>
      <c r="E374">
        <v>100</v>
      </c>
    </row>
    <row r="377" spans="1:7" x14ac:dyDescent="0.35">
      <c r="A377" s="9" t="s">
        <v>219</v>
      </c>
    </row>
    <row r="396" spans="1:7" x14ac:dyDescent="0.35">
      <c r="G396" t="s">
        <v>198</v>
      </c>
    </row>
    <row r="397" spans="1:7" x14ac:dyDescent="0.35">
      <c r="A397" t="s">
        <v>199</v>
      </c>
      <c r="B397" t="s">
        <v>200</v>
      </c>
      <c r="C397" t="s">
        <v>201</v>
      </c>
      <c r="D397" t="s">
        <v>202</v>
      </c>
      <c r="E397" t="s">
        <v>203</v>
      </c>
      <c r="F397" t="s">
        <v>204</v>
      </c>
      <c r="G397">
        <v>19.649999999999999</v>
      </c>
    </row>
    <row r="398" spans="1:7" x14ac:dyDescent="0.35">
      <c r="A398" t="s">
        <v>205</v>
      </c>
      <c r="B398">
        <v>7.21</v>
      </c>
      <c r="C398">
        <v>1870.7710999999999</v>
      </c>
      <c r="D398">
        <v>0.5</v>
      </c>
      <c r="E398">
        <v>21.6</v>
      </c>
      <c r="F398" t="s">
        <v>206</v>
      </c>
      <c r="G398" t="s">
        <v>207</v>
      </c>
    </row>
    <row r="399" spans="1:7" x14ac:dyDescent="0.35">
      <c r="A399" t="s">
        <v>146</v>
      </c>
      <c r="D399">
        <v>0</v>
      </c>
      <c r="F399" t="s">
        <v>206</v>
      </c>
      <c r="G399">
        <v>0</v>
      </c>
    </row>
    <row r="400" spans="1:7" x14ac:dyDescent="0.35">
      <c r="A400" t="s">
        <v>147</v>
      </c>
      <c r="D400">
        <v>0</v>
      </c>
      <c r="F400" t="s">
        <v>206</v>
      </c>
      <c r="G400">
        <v>0</v>
      </c>
    </row>
    <row r="401" spans="1:7" x14ac:dyDescent="0.35">
      <c r="A401" t="s">
        <v>150</v>
      </c>
      <c r="B401">
        <v>13.38</v>
      </c>
      <c r="C401">
        <v>72.767099999999999</v>
      </c>
      <c r="D401">
        <v>2.4833000000000001E-2</v>
      </c>
      <c r="E401">
        <v>0.84</v>
      </c>
      <c r="F401" t="s">
        <v>206</v>
      </c>
      <c r="G401">
        <v>0.12637659033078882</v>
      </c>
    </row>
    <row r="402" spans="1:7" x14ac:dyDescent="0.35">
      <c r="A402" t="s">
        <v>153</v>
      </c>
      <c r="B402">
        <v>14.43</v>
      </c>
      <c r="C402">
        <v>3383.4666000000002</v>
      </c>
      <c r="D402">
        <v>1.277555</v>
      </c>
      <c r="E402">
        <v>39.07</v>
      </c>
      <c r="F402" t="s">
        <v>206</v>
      </c>
      <c r="G402">
        <v>6.5015521628498734</v>
      </c>
    </row>
    <row r="403" spans="1:7" x14ac:dyDescent="0.35">
      <c r="A403" t="s">
        <v>156</v>
      </c>
      <c r="D403">
        <v>0</v>
      </c>
      <c r="F403" t="s">
        <v>206</v>
      </c>
      <c r="G403">
        <v>0</v>
      </c>
    </row>
    <row r="404" spans="1:7" x14ac:dyDescent="0.35">
      <c r="A404" t="s">
        <v>159</v>
      </c>
      <c r="B404">
        <v>17.37</v>
      </c>
      <c r="C404">
        <v>2294.6880000000001</v>
      </c>
      <c r="D404">
        <v>1.2788839999999999</v>
      </c>
      <c r="E404">
        <v>26.5</v>
      </c>
      <c r="F404" t="s">
        <v>206</v>
      </c>
      <c r="G404">
        <v>6.5083155216284991</v>
      </c>
    </row>
    <row r="405" spans="1:7" x14ac:dyDescent="0.35">
      <c r="A405" t="s">
        <v>162</v>
      </c>
      <c r="B405">
        <v>22.17</v>
      </c>
      <c r="C405">
        <v>1038.5007000000001</v>
      </c>
      <c r="D405">
        <v>1.2588809999999999</v>
      </c>
      <c r="E405">
        <v>11.99</v>
      </c>
      <c r="F405" t="s">
        <v>206</v>
      </c>
      <c r="G405">
        <v>6.4065190839694655</v>
      </c>
    </row>
    <row r="406" spans="1:7" x14ac:dyDescent="0.35">
      <c r="A406" t="s">
        <v>165</v>
      </c>
      <c r="D406">
        <v>0</v>
      </c>
      <c r="F406" t="s">
        <v>206</v>
      </c>
      <c r="G406">
        <v>0</v>
      </c>
    </row>
    <row r="407" spans="1:7" x14ac:dyDescent="0.35">
      <c r="A407" t="s">
        <v>168</v>
      </c>
      <c r="D407">
        <v>0</v>
      </c>
      <c r="F407" t="s">
        <v>206</v>
      </c>
      <c r="G407">
        <v>0</v>
      </c>
    </row>
    <row r="408" spans="1:7" x14ac:dyDescent="0.35">
      <c r="D408" t="s">
        <v>208</v>
      </c>
      <c r="E408">
        <v>100</v>
      </c>
    </row>
    <row r="411" spans="1:7" x14ac:dyDescent="0.35">
      <c r="A411" s="9" t="s">
        <v>220</v>
      </c>
    </row>
    <row r="430" spans="1:7" x14ac:dyDescent="0.35">
      <c r="G430" t="s">
        <v>198</v>
      </c>
    </row>
    <row r="431" spans="1:7" x14ac:dyDescent="0.35">
      <c r="A431" t="s">
        <v>199</v>
      </c>
      <c r="B431" t="s">
        <v>200</v>
      </c>
      <c r="C431" t="s">
        <v>201</v>
      </c>
      <c r="D431" t="s">
        <v>202</v>
      </c>
      <c r="E431" t="s">
        <v>203</v>
      </c>
      <c r="F431" t="s">
        <v>204</v>
      </c>
      <c r="G431">
        <v>17.55</v>
      </c>
    </row>
    <row r="432" spans="1:7" x14ac:dyDescent="0.35">
      <c r="A432" t="s">
        <v>205</v>
      </c>
      <c r="B432">
        <v>7.29</v>
      </c>
      <c r="C432">
        <v>1695.7517</v>
      </c>
      <c r="D432">
        <v>0.5</v>
      </c>
      <c r="E432">
        <v>23.25</v>
      </c>
      <c r="F432" t="s">
        <v>206</v>
      </c>
      <c r="G432" t="s">
        <v>207</v>
      </c>
    </row>
    <row r="433" spans="1:7" x14ac:dyDescent="0.35">
      <c r="A433" t="s">
        <v>146</v>
      </c>
      <c r="D433">
        <v>0</v>
      </c>
      <c r="F433" t="s">
        <v>206</v>
      </c>
      <c r="G433">
        <v>0</v>
      </c>
    </row>
    <row r="434" spans="1:7" x14ac:dyDescent="0.35">
      <c r="A434" t="s">
        <v>147</v>
      </c>
      <c r="D434">
        <v>0</v>
      </c>
      <c r="F434" t="s">
        <v>206</v>
      </c>
      <c r="G434">
        <v>0</v>
      </c>
    </row>
    <row r="435" spans="1:7" x14ac:dyDescent="0.35">
      <c r="A435" t="s">
        <v>150</v>
      </c>
      <c r="B435">
        <v>13.44</v>
      </c>
      <c r="C435">
        <v>54.759500000000003</v>
      </c>
      <c r="D435">
        <v>2.0434999999999998E-2</v>
      </c>
      <c r="E435">
        <v>0.75</v>
      </c>
      <c r="F435" t="s">
        <v>206</v>
      </c>
      <c r="G435">
        <v>0.11643874643874642</v>
      </c>
    </row>
    <row r="436" spans="1:7" x14ac:dyDescent="0.35">
      <c r="A436" t="s">
        <v>153</v>
      </c>
      <c r="B436">
        <v>14.52</v>
      </c>
      <c r="C436">
        <v>2830.2498000000001</v>
      </c>
      <c r="D436">
        <v>1.1719729999999999</v>
      </c>
      <c r="E436">
        <v>38.81</v>
      </c>
      <c r="F436" t="s">
        <v>206</v>
      </c>
      <c r="G436">
        <v>6.6779088319088311</v>
      </c>
    </row>
    <row r="437" spans="1:7" x14ac:dyDescent="0.35">
      <c r="A437" t="s">
        <v>156</v>
      </c>
      <c r="D437">
        <v>0</v>
      </c>
      <c r="F437" t="s">
        <v>206</v>
      </c>
      <c r="G437">
        <v>0</v>
      </c>
    </row>
    <row r="438" spans="1:7" x14ac:dyDescent="0.35">
      <c r="A438" t="s">
        <v>159</v>
      </c>
      <c r="B438">
        <v>17.2</v>
      </c>
      <c r="C438">
        <v>2078.2031000000002</v>
      </c>
      <c r="D438">
        <v>1.2820130000000001</v>
      </c>
      <c r="E438">
        <v>28.5</v>
      </c>
      <c r="F438" t="s">
        <v>206</v>
      </c>
      <c r="G438">
        <v>7.3049173789173789</v>
      </c>
    </row>
    <row r="439" spans="1:7" x14ac:dyDescent="0.35">
      <c r="A439" t="s">
        <v>162</v>
      </c>
      <c r="B439">
        <v>22.12</v>
      </c>
      <c r="C439">
        <v>633.86479999999995</v>
      </c>
      <c r="D439">
        <v>0.979626</v>
      </c>
      <c r="E439">
        <v>8.69</v>
      </c>
      <c r="F439" t="s">
        <v>206</v>
      </c>
      <c r="G439">
        <v>5.5819145299145303</v>
      </c>
    </row>
    <row r="440" spans="1:7" x14ac:dyDescent="0.35">
      <c r="A440" t="s">
        <v>165</v>
      </c>
      <c r="D440">
        <v>0</v>
      </c>
      <c r="F440" t="s">
        <v>206</v>
      </c>
      <c r="G440">
        <v>0</v>
      </c>
    </row>
    <row r="441" spans="1:7" x14ac:dyDescent="0.35">
      <c r="A441" t="s">
        <v>168</v>
      </c>
      <c r="D441">
        <v>0</v>
      </c>
      <c r="F441" t="s">
        <v>206</v>
      </c>
      <c r="G441">
        <v>0</v>
      </c>
    </row>
    <row r="442" spans="1:7" x14ac:dyDescent="0.35">
      <c r="D442" t="s">
        <v>208</v>
      </c>
      <c r="E442">
        <v>100</v>
      </c>
    </row>
    <row r="445" spans="1:7" x14ac:dyDescent="0.35">
      <c r="A445" s="9" t="s">
        <v>221</v>
      </c>
    </row>
    <row r="464" spans="7:7" x14ac:dyDescent="0.35">
      <c r="G464" t="s">
        <v>198</v>
      </c>
    </row>
    <row r="465" spans="1:7" x14ac:dyDescent="0.35">
      <c r="A465" t="s">
        <v>199</v>
      </c>
      <c r="B465" t="s">
        <v>200</v>
      </c>
      <c r="C465" t="s">
        <v>201</v>
      </c>
      <c r="D465" t="s">
        <v>202</v>
      </c>
      <c r="E465" t="s">
        <v>203</v>
      </c>
      <c r="F465" t="s">
        <v>204</v>
      </c>
      <c r="G465">
        <v>17.55</v>
      </c>
    </row>
    <row r="466" spans="1:7" x14ac:dyDescent="0.35">
      <c r="A466" t="s">
        <v>205</v>
      </c>
      <c r="B466">
        <v>7.3</v>
      </c>
      <c r="C466">
        <v>1657.1757</v>
      </c>
      <c r="D466">
        <v>0.5</v>
      </c>
      <c r="E466">
        <v>23.29</v>
      </c>
      <c r="F466" t="s">
        <v>206</v>
      </c>
      <c r="G466" t="s">
        <v>207</v>
      </c>
    </row>
    <row r="467" spans="1:7" x14ac:dyDescent="0.35">
      <c r="A467" t="s">
        <v>146</v>
      </c>
      <c r="D467">
        <v>0</v>
      </c>
      <c r="F467" t="s">
        <v>206</v>
      </c>
      <c r="G467">
        <v>0</v>
      </c>
    </row>
    <row r="468" spans="1:7" x14ac:dyDescent="0.35">
      <c r="A468" t="s">
        <v>147</v>
      </c>
      <c r="D468">
        <v>0</v>
      </c>
      <c r="F468" t="s">
        <v>206</v>
      </c>
      <c r="G468">
        <v>0</v>
      </c>
    </row>
    <row r="469" spans="1:7" x14ac:dyDescent="0.35">
      <c r="A469" t="s">
        <v>150</v>
      </c>
      <c r="B469">
        <v>13.45</v>
      </c>
      <c r="C469">
        <v>53.846299999999999</v>
      </c>
      <c r="D469">
        <v>2.0560999999999999E-2</v>
      </c>
      <c r="E469">
        <v>0.76</v>
      </c>
      <c r="F469" t="s">
        <v>206</v>
      </c>
      <c r="G469">
        <v>0.11715669515669515</v>
      </c>
    </row>
    <row r="470" spans="1:7" x14ac:dyDescent="0.35">
      <c r="A470" t="s">
        <v>153</v>
      </c>
      <c r="B470">
        <v>14.54</v>
      </c>
      <c r="C470">
        <v>2792.2449000000001</v>
      </c>
      <c r="D470">
        <v>1.1831510000000001</v>
      </c>
      <c r="E470">
        <v>39.24</v>
      </c>
      <c r="F470" t="s">
        <v>206</v>
      </c>
      <c r="G470">
        <v>6.7416011396011406</v>
      </c>
    </row>
    <row r="471" spans="1:7" x14ac:dyDescent="0.35">
      <c r="A471" t="s">
        <v>156</v>
      </c>
      <c r="D471">
        <v>0</v>
      </c>
      <c r="F471" t="s">
        <v>206</v>
      </c>
      <c r="G471">
        <v>0</v>
      </c>
    </row>
    <row r="472" spans="1:7" x14ac:dyDescent="0.35">
      <c r="A472" t="s">
        <v>159</v>
      </c>
      <c r="B472">
        <v>17.18</v>
      </c>
      <c r="C472">
        <v>2012.0559000000001</v>
      </c>
      <c r="D472">
        <v>1.2701009999999999</v>
      </c>
      <c r="E472">
        <v>28.27</v>
      </c>
      <c r="F472" t="s">
        <v>206</v>
      </c>
      <c r="G472">
        <v>7.237042735042734</v>
      </c>
    </row>
    <row r="473" spans="1:7" x14ac:dyDescent="0.35">
      <c r="A473" t="s">
        <v>162</v>
      </c>
      <c r="B473">
        <v>22.12</v>
      </c>
      <c r="C473">
        <v>600.90060000000005</v>
      </c>
      <c r="D473">
        <v>0.950299</v>
      </c>
      <c r="E473">
        <v>8.44</v>
      </c>
      <c r="F473" t="s">
        <v>206</v>
      </c>
      <c r="G473">
        <v>5.414809116809117</v>
      </c>
    </row>
    <row r="474" spans="1:7" x14ac:dyDescent="0.35">
      <c r="A474" t="s">
        <v>165</v>
      </c>
      <c r="D474">
        <v>0</v>
      </c>
      <c r="F474" t="s">
        <v>206</v>
      </c>
      <c r="G474">
        <v>0</v>
      </c>
    </row>
    <row r="475" spans="1:7" x14ac:dyDescent="0.35">
      <c r="A475" t="s">
        <v>168</v>
      </c>
      <c r="D475">
        <v>0</v>
      </c>
      <c r="F475" t="s">
        <v>206</v>
      </c>
      <c r="G475">
        <v>0</v>
      </c>
    </row>
    <row r="476" spans="1:7" x14ac:dyDescent="0.35">
      <c r="D476" t="s">
        <v>208</v>
      </c>
      <c r="E476">
        <v>100</v>
      </c>
    </row>
    <row r="479" spans="1:7" x14ac:dyDescent="0.35">
      <c r="A479" s="9" t="s">
        <v>222</v>
      </c>
    </row>
    <row r="498" spans="1:7" x14ac:dyDescent="0.35">
      <c r="G498" t="s">
        <v>198</v>
      </c>
    </row>
    <row r="499" spans="1:7" x14ac:dyDescent="0.35">
      <c r="A499" t="s">
        <v>199</v>
      </c>
      <c r="B499" t="s">
        <v>200</v>
      </c>
      <c r="C499" t="s">
        <v>201</v>
      </c>
      <c r="D499" t="s">
        <v>202</v>
      </c>
      <c r="E499" t="s">
        <v>203</v>
      </c>
      <c r="F499" t="s">
        <v>204</v>
      </c>
      <c r="G499">
        <v>17.55</v>
      </c>
    </row>
    <row r="500" spans="1:7" x14ac:dyDescent="0.35">
      <c r="A500" t="s">
        <v>205</v>
      </c>
      <c r="B500">
        <v>7.3</v>
      </c>
      <c r="C500">
        <v>1680.6578</v>
      </c>
      <c r="D500">
        <v>0.5</v>
      </c>
      <c r="E500">
        <v>23.16</v>
      </c>
      <c r="F500" t="s">
        <v>206</v>
      </c>
      <c r="G500" t="s">
        <v>207</v>
      </c>
    </row>
    <row r="501" spans="1:7" x14ac:dyDescent="0.35">
      <c r="A501" t="s">
        <v>146</v>
      </c>
      <c r="D501">
        <v>0</v>
      </c>
      <c r="F501" t="s">
        <v>206</v>
      </c>
      <c r="G501">
        <v>0</v>
      </c>
    </row>
    <row r="502" spans="1:7" x14ac:dyDescent="0.35">
      <c r="A502" t="s">
        <v>147</v>
      </c>
      <c r="D502">
        <v>0</v>
      </c>
      <c r="F502" t="s">
        <v>206</v>
      </c>
      <c r="G502">
        <v>0</v>
      </c>
    </row>
    <row r="503" spans="1:7" x14ac:dyDescent="0.35">
      <c r="A503" t="s">
        <v>150</v>
      </c>
      <c r="B503">
        <v>13.43</v>
      </c>
      <c r="C503">
        <v>48.193800000000003</v>
      </c>
      <c r="D503">
        <v>1.8145999999999999E-2</v>
      </c>
      <c r="E503">
        <v>0.66</v>
      </c>
      <c r="F503" t="s">
        <v>206</v>
      </c>
      <c r="G503">
        <v>0.10339601139601139</v>
      </c>
    </row>
    <row r="504" spans="1:7" x14ac:dyDescent="0.35">
      <c r="A504" t="s">
        <v>153</v>
      </c>
      <c r="B504">
        <v>14.53</v>
      </c>
      <c r="C504">
        <v>2851.2433999999998</v>
      </c>
      <c r="D504">
        <v>1.1912700000000001</v>
      </c>
      <c r="E504">
        <v>39.29</v>
      </c>
      <c r="F504" t="s">
        <v>206</v>
      </c>
      <c r="G504">
        <v>6.7878632478632479</v>
      </c>
    </row>
    <row r="505" spans="1:7" x14ac:dyDescent="0.35">
      <c r="A505" t="s">
        <v>156</v>
      </c>
      <c r="D505">
        <v>0</v>
      </c>
      <c r="F505" t="s">
        <v>206</v>
      </c>
      <c r="G505">
        <v>0</v>
      </c>
    </row>
    <row r="506" spans="1:7" x14ac:dyDescent="0.35">
      <c r="A506" t="s">
        <v>159</v>
      </c>
      <c r="B506">
        <v>17.170000000000002</v>
      </c>
      <c r="C506">
        <v>2045.6603</v>
      </c>
      <c r="D506">
        <v>1.273271</v>
      </c>
      <c r="E506">
        <v>28.19</v>
      </c>
      <c r="F506" t="s">
        <v>206</v>
      </c>
      <c r="G506">
        <v>7.2551054131054133</v>
      </c>
    </row>
    <row r="507" spans="1:7" x14ac:dyDescent="0.35">
      <c r="A507" t="s">
        <v>162</v>
      </c>
      <c r="B507">
        <v>22.1</v>
      </c>
      <c r="C507">
        <v>630.89710000000002</v>
      </c>
      <c r="D507">
        <v>0.983796</v>
      </c>
      <c r="E507">
        <v>8.69</v>
      </c>
      <c r="F507" t="s">
        <v>206</v>
      </c>
      <c r="G507">
        <v>5.6056752136752133</v>
      </c>
    </row>
    <row r="508" spans="1:7" x14ac:dyDescent="0.35">
      <c r="A508" t="s">
        <v>165</v>
      </c>
      <c r="D508">
        <v>0</v>
      </c>
      <c r="F508" t="s">
        <v>206</v>
      </c>
      <c r="G508">
        <v>0</v>
      </c>
    </row>
    <row r="509" spans="1:7" x14ac:dyDescent="0.35">
      <c r="A509" t="s">
        <v>168</v>
      </c>
      <c r="D509">
        <v>0</v>
      </c>
      <c r="F509" t="s">
        <v>206</v>
      </c>
      <c r="G509">
        <v>0</v>
      </c>
    </row>
    <row r="510" spans="1:7" x14ac:dyDescent="0.35">
      <c r="D510" t="s">
        <v>208</v>
      </c>
      <c r="E510">
        <v>100</v>
      </c>
    </row>
    <row r="513" spans="1:1" x14ac:dyDescent="0.35">
      <c r="A513" s="9" t="s">
        <v>223</v>
      </c>
    </row>
    <row r="532" spans="1:7" x14ac:dyDescent="0.35">
      <c r="G532" t="s">
        <v>198</v>
      </c>
    </row>
    <row r="533" spans="1:7" x14ac:dyDescent="0.35">
      <c r="A533" t="s">
        <v>199</v>
      </c>
      <c r="B533" t="s">
        <v>200</v>
      </c>
      <c r="C533" t="s">
        <v>201</v>
      </c>
      <c r="D533" t="s">
        <v>202</v>
      </c>
      <c r="E533" t="s">
        <v>203</v>
      </c>
      <c r="F533" t="s">
        <v>204</v>
      </c>
      <c r="G533">
        <v>17.55</v>
      </c>
    </row>
    <row r="534" spans="1:7" x14ac:dyDescent="0.35">
      <c r="A534" t="s">
        <v>205</v>
      </c>
      <c r="B534">
        <v>7.3</v>
      </c>
      <c r="C534">
        <v>1661.4021</v>
      </c>
      <c r="D534">
        <v>0.5</v>
      </c>
      <c r="E534">
        <v>22.99</v>
      </c>
      <c r="F534" t="s">
        <v>206</v>
      </c>
      <c r="G534" t="s">
        <v>207</v>
      </c>
    </row>
    <row r="535" spans="1:7" x14ac:dyDescent="0.35">
      <c r="A535" t="s">
        <v>146</v>
      </c>
      <c r="D535">
        <v>0</v>
      </c>
      <c r="F535" t="s">
        <v>206</v>
      </c>
      <c r="G535">
        <v>0</v>
      </c>
    </row>
    <row r="536" spans="1:7" x14ac:dyDescent="0.35">
      <c r="A536" t="s">
        <v>147</v>
      </c>
      <c r="D536">
        <v>0</v>
      </c>
      <c r="F536" t="s">
        <v>206</v>
      </c>
      <c r="G536">
        <v>0</v>
      </c>
    </row>
    <row r="537" spans="1:7" x14ac:dyDescent="0.35">
      <c r="A537" t="s">
        <v>150</v>
      </c>
      <c r="B537">
        <v>13.43</v>
      </c>
      <c r="C537">
        <v>51.683300000000003</v>
      </c>
      <c r="D537">
        <v>1.9685000000000001E-2</v>
      </c>
      <c r="E537">
        <v>0.72</v>
      </c>
      <c r="F537" t="s">
        <v>206</v>
      </c>
      <c r="G537">
        <v>0.11216524216524217</v>
      </c>
    </row>
    <row r="538" spans="1:7" x14ac:dyDescent="0.35">
      <c r="A538" t="s">
        <v>153</v>
      </c>
      <c r="B538">
        <v>14.52</v>
      </c>
      <c r="C538">
        <v>2856.6514000000002</v>
      </c>
      <c r="D538">
        <v>1.207362</v>
      </c>
      <c r="E538">
        <v>39.53</v>
      </c>
      <c r="F538" t="s">
        <v>206</v>
      </c>
      <c r="G538">
        <v>6.8795555555555552</v>
      </c>
    </row>
    <row r="539" spans="1:7" x14ac:dyDescent="0.35">
      <c r="A539" t="s">
        <v>156</v>
      </c>
      <c r="D539">
        <v>0</v>
      </c>
      <c r="F539" t="s">
        <v>206</v>
      </c>
      <c r="G539">
        <v>0</v>
      </c>
    </row>
    <row r="540" spans="1:7" x14ac:dyDescent="0.35">
      <c r="A540" t="s">
        <v>159</v>
      </c>
      <c r="B540">
        <v>17.21</v>
      </c>
      <c r="C540">
        <v>2011.3101999999999</v>
      </c>
      <c r="D540">
        <v>1.2664</v>
      </c>
      <c r="E540">
        <v>27.83</v>
      </c>
      <c r="F540" t="s">
        <v>206</v>
      </c>
      <c r="G540">
        <v>7.2159544159544158</v>
      </c>
    </row>
    <row r="541" spans="1:7" x14ac:dyDescent="0.35">
      <c r="A541" t="s">
        <v>162</v>
      </c>
      <c r="B541">
        <v>22.14</v>
      </c>
      <c r="C541">
        <v>645.15920000000006</v>
      </c>
      <c r="D541">
        <v>1.0176959999999999</v>
      </c>
      <c r="E541">
        <v>8.93</v>
      </c>
      <c r="F541" t="s">
        <v>206</v>
      </c>
      <c r="G541">
        <v>5.7988376068376066</v>
      </c>
    </row>
    <row r="542" spans="1:7" x14ac:dyDescent="0.35">
      <c r="A542" t="s">
        <v>165</v>
      </c>
      <c r="D542">
        <v>0</v>
      </c>
      <c r="F542" t="s">
        <v>206</v>
      </c>
      <c r="G542">
        <v>0</v>
      </c>
    </row>
    <row r="543" spans="1:7" x14ac:dyDescent="0.35">
      <c r="A543" t="s">
        <v>168</v>
      </c>
      <c r="D543">
        <v>0</v>
      </c>
      <c r="F543" t="s">
        <v>206</v>
      </c>
      <c r="G543">
        <v>0</v>
      </c>
    </row>
    <row r="544" spans="1:7" x14ac:dyDescent="0.35">
      <c r="D544" t="s">
        <v>208</v>
      </c>
      <c r="E544">
        <v>100</v>
      </c>
    </row>
    <row r="547" spans="1:1" x14ac:dyDescent="0.35">
      <c r="A547" s="9" t="s">
        <v>224</v>
      </c>
    </row>
    <row r="566" spans="1:7" x14ac:dyDescent="0.35">
      <c r="G566" t="s">
        <v>198</v>
      </c>
    </row>
    <row r="567" spans="1:7" x14ac:dyDescent="0.35">
      <c r="A567" t="s">
        <v>199</v>
      </c>
      <c r="B567" t="s">
        <v>200</v>
      </c>
      <c r="C567" t="s">
        <v>201</v>
      </c>
      <c r="D567" t="s">
        <v>202</v>
      </c>
      <c r="E567" t="s">
        <v>203</v>
      </c>
      <c r="F567" t="s">
        <v>204</v>
      </c>
      <c r="G567">
        <v>17.55</v>
      </c>
    </row>
    <row r="568" spans="1:7" x14ac:dyDescent="0.35">
      <c r="A568" t="s">
        <v>205</v>
      </c>
      <c r="B568">
        <v>7.3</v>
      </c>
      <c r="C568">
        <v>1722.9644000000001</v>
      </c>
      <c r="D568">
        <v>0.5</v>
      </c>
      <c r="E568">
        <v>22.16</v>
      </c>
      <c r="F568" t="s">
        <v>206</v>
      </c>
      <c r="G568" t="s">
        <v>207</v>
      </c>
    </row>
    <row r="569" spans="1:7" x14ac:dyDescent="0.35">
      <c r="A569" t="s">
        <v>146</v>
      </c>
      <c r="D569">
        <v>0</v>
      </c>
      <c r="F569" t="s">
        <v>206</v>
      </c>
      <c r="G569">
        <v>0</v>
      </c>
    </row>
    <row r="570" spans="1:7" x14ac:dyDescent="0.35">
      <c r="A570" t="s">
        <v>147</v>
      </c>
      <c r="D570">
        <v>0</v>
      </c>
      <c r="F570" t="s">
        <v>206</v>
      </c>
      <c r="G570">
        <v>0</v>
      </c>
    </row>
    <row r="571" spans="1:7" x14ac:dyDescent="0.35">
      <c r="A571" t="s">
        <v>150</v>
      </c>
      <c r="B571">
        <v>13.44</v>
      </c>
      <c r="C571">
        <v>55.307099999999998</v>
      </c>
      <c r="D571">
        <v>2.0313000000000001E-2</v>
      </c>
      <c r="E571">
        <v>0.71</v>
      </c>
      <c r="F571" t="s">
        <v>206</v>
      </c>
      <c r="G571">
        <v>0.11574358974358974</v>
      </c>
    </row>
    <row r="572" spans="1:7" x14ac:dyDescent="0.35">
      <c r="A572" t="s">
        <v>153</v>
      </c>
      <c r="B572">
        <v>14.52</v>
      </c>
      <c r="C572">
        <v>3096.3544999999999</v>
      </c>
      <c r="D572">
        <v>1.2619130000000001</v>
      </c>
      <c r="E572">
        <v>39.82</v>
      </c>
      <c r="F572" t="s">
        <v>206</v>
      </c>
      <c r="G572">
        <v>7.1903874643874639</v>
      </c>
    </row>
    <row r="573" spans="1:7" x14ac:dyDescent="0.35">
      <c r="A573" t="s">
        <v>156</v>
      </c>
      <c r="D573">
        <v>0</v>
      </c>
      <c r="F573" t="s">
        <v>206</v>
      </c>
      <c r="G573">
        <v>0</v>
      </c>
    </row>
    <row r="574" spans="1:7" x14ac:dyDescent="0.35">
      <c r="A574" t="s">
        <v>159</v>
      </c>
      <c r="B574">
        <v>17.14</v>
      </c>
      <c r="C574">
        <v>2183.9931999999999</v>
      </c>
      <c r="D574">
        <v>1.325995</v>
      </c>
      <c r="E574">
        <v>28.09</v>
      </c>
      <c r="F574" t="s">
        <v>206</v>
      </c>
      <c r="G574">
        <v>7.5555270655270652</v>
      </c>
    </row>
    <row r="575" spans="1:7" x14ac:dyDescent="0.35">
      <c r="A575" t="s">
        <v>162</v>
      </c>
      <c r="B575">
        <v>22.1</v>
      </c>
      <c r="C575">
        <v>716.34090000000003</v>
      </c>
      <c r="D575">
        <v>1.0896060000000001</v>
      </c>
      <c r="E575">
        <v>9.2100000000000009</v>
      </c>
      <c r="F575" t="s">
        <v>206</v>
      </c>
      <c r="G575">
        <v>6.2085811965811972</v>
      </c>
    </row>
    <row r="576" spans="1:7" x14ac:dyDescent="0.35">
      <c r="A576" t="s">
        <v>165</v>
      </c>
      <c r="D576">
        <v>0</v>
      </c>
      <c r="F576" t="s">
        <v>206</v>
      </c>
      <c r="G576">
        <v>0</v>
      </c>
    </row>
    <row r="577" spans="1:7" x14ac:dyDescent="0.35">
      <c r="A577" t="s">
        <v>168</v>
      </c>
      <c r="D577">
        <v>0</v>
      </c>
      <c r="F577" t="s">
        <v>206</v>
      </c>
      <c r="G577">
        <v>0</v>
      </c>
    </row>
    <row r="578" spans="1:7" x14ac:dyDescent="0.35">
      <c r="D578" t="s">
        <v>208</v>
      </c>
      <c r="E578">
        <v>100</v>
      </c>
    </row>
    <row r="581" spans="1:7" x14ac:dyDescent="0.35">
      <c r="A581" s="9" t="s">
        <v>225</v>
      </c>
    </row>
    <row r="600" spans="1:7" x14ac:dyDescent="0.35">
      <c r="G600" t="s">
        <v>198</v>
      </c>
    </row>
    <row r="601" spans="1:7" x14ac:dyDescent="0.35">
      <c r="A601" t="s">
        <v>199</v>
      </c>
      <c r="B601" t="s">
        <v>200</v>
      </c>
      <c r="C601" t="s">
        <v>201</v>
      </c>
      <c r="D601" t="s">
        <v>202</v>
      </c>
      <c r="E601" t="s">
        <v>203</v>
      </c>
      <c r="F601" t="s">
        <v>204</v>
      </c>
      <c r="G601">
        <v>17.55</v>
      </c>
    </row>
    <row r="602" spans="1:7" x14ac:dyDescent="0.35">
      <c r="A602" t="s">
        <v>205</v>
      </c>
      <c r="B602">
        <v>7.3</v>
      </c>
      <c r="C602">
        <v>1698.2003</v>
      </c>
      <c r="D602">
        <v>0.5</v>
      </c>
      <c r="E602">
        <v>22</v>
      </c>
      <c r="F602" t="s">
        <v>206</v>
      </c>
      <c r="G602" t="s">
        <v>207</v>
      </c>
    </row>
    <row r="603" spans="1:7" x14ac:dyDescent="0.35">
      <c r="A603" t="s">
        <v>146</v>
      </c>
      <c r="D603">
        <v>0</v>
      </c>
      <c r="F603" t="s">
        <v>206</v>
      </c>
      <c r="G603">
        <v>0</v>
      </c>
    </row>
    <row r="604" spans="1:7" x14ac:dyDescent="0.35">
      <c r="A604" t="s">
        <v>147</v>
      </c>
      <c r="D604">
        <v>0</v>
      </c>
      <c r="F604" t="s">
        <v>206</v>
      </c>
      <c r="G604">
        <v>0</v>
      </c>
    </row>
    <row r="605" spans="1:7" x14ac:dyDescent="0.35">
      <c r="A605" t="s">
        <v>150</v>
      </c>
      <c r="B605">
        <v>13.41</v>
      </c>
      <c r="C605">
        <v>55.841000000000001</v>
      </c>
      <c r="D605">
        <v>2.0808E-2</v>
      </c>
      <c r="E605">
        <v>0.72</v>
      </c>
      <c r="F605" t="s">
        <v>206</v>
      </c>
      <c r="G605">
        <v>0.11856410256410256</v>
      </c>
    </row>
    <row r="606" spans="1:7" x14ac:dyDescent="0.35">
      <c r="A606" t="s">
        <v>153</v>
      </c>
      <c r="B606">
        <v>14.54</v>
      </c>
      <c r="C606">
        <v>3058.8474000000001</v>
      </c>
      <c r="D606">
        <v>1.2648060000000001</v>
      </c>
      <c r="E606">
        <v>39.630000000000003</v>
      </c>
      <c r="F606" t="s">
        <v>206</v>
      </c>
      <c r="G606">
        <v>7.2068717948717955</v>
      </c>
    </row>
    <row r="607" spans="1:7" x14ac:dyDescent="0.35">
      <c r="A607" t="s">
        <v>156</v>
      </c>
      <c r="D607">
        <v>0</v>
      </c>
      <c r="F607" t="s">
        <v>206</v>
      </c>
      <c r="G607">
        <v>0</v>
      </c>
    </row>
    <row r="608" spans="1:7" x14ac:dyDescent="0.35">
      <c r="A608" t="s">
        <v>159</v>
      </c>
      <c r="B608">
        <v>17.14</v>
      </c>
      <c r="C608">
        <v>2172.3796000000002</v>
      </c>
      <c r="D608">
        <v>1.3381769999999999</v>
      </c>
      <c r="E608">
        <v>28.15</v>
      </c>
      <c r="F608" t="s">
        <v>206</v>
      </c>
      <c r="G608">
        <v>7.6249401709401701</v>
      </c>
    </row>
    <row r="609" spans="1:7" x14ac:dyDescent="0.35">
      <c r="A609" t="s">
        <v>162</v>
      </c>
      <c r="B609">
        <v>22.11</v>
      </c>
      <c r="C609">
        <v>732.95069999999998</v>
      </c>
      <c r="D609">
        <v>1.1311279999999999</v>
      </c>
      <c r="E609">
        <v>9.5</v>
      </c>
      <c r="F609" t="s">
        <v>206</v>
      </c>
      <c r="G609">
        <v>6.445173789173789</v>
      </c>
    </row>
    <row r="610" spans="1:7" x14ac:dyDescent="0.35">
      <c r="A610" t="s">
        <v>165</v>
      </c>
      <c r="D610">
        <v>0</v>
      </c>
      <c r="F610" t="s">
        <v>206</v>
      </c>
      <c r="G610">
        <v>0</v>
      </c>
    </row>
    <row r="611" spans="1:7" x14ac:dyDescent="0.35">
      <c r="A611" t="s">
        <v>168</v>
      </c>
      <c r="D611">
        <v>0</v>
      </c>
      <c r="F611" t="s">
        <v>206</v>
      </c>
      <c r="G611">
        <v>0</v>
      </c>
    </row>
    <row r="612" spans="1:7" x14ac:dyDescent="0.35">
      <c r="D612" t="s">
        <v>208</v>
      </c>
      <c r="E612">
        <v>100</v>
      </c>
    </row>
    <row r="616" spans="1:7" x14ac:dyDescent="0.35">
      <c r="A616" s="9" t="s">
        <v>226</v>
      </c>
    </row>
    <row r="635" spans="1:7" x14ac:dyDescent="0.35">
      <c r="G635" t="s">
        <v>198</v>
      </c>
    </row>
    <row r="636" spans="1:7" x14ac:dyDescent="0.35">
      <c r="A636" t="s">
        <v>199</v>
      </c>
      <c r="B636" t="s">
        <v>200</v>
      </c>
      <c r="C636" t="s">
        <v>201</v>
      </c>
      <c r="D636" t="s">
        <v>202</v>
      </c>
      <c r="E636" t="s">
        <v>203</v>
      </c>
      <c r="F636" t="s">
        <v>204</v>
      </c>
      <c r="G636">
        <v>22.3</v>
      </c>
    </row>
    <row r="637" spans="1:7" x14ac:dyDescent="0.35">
      <c r="A637" t="s">
        <v>205</v>
      </c>
      <c r="B637">
        <v>7.3</v>
      </c>
      <c r="C637">
        <v>1685.0912000000001</v>
      </c>
      <c r="D637">
        <v>0.5</v>
      </c>
      <c r="E637">
        <v>17.559999999999999</v>
      </c>
      <c r="F637" t="s">
        <v>206</v>
      </c>
      <c r="G637" t="s">
        <v>207</v>
      </c>
    </row>
    <row r="638" spans="1:7" x14ac:dyDescent="0.35">
      <c r="A638" t="s">
        <v>146</v>
      </c>
      <c r="D638">
        <v>0</v>
      </c>
      <c r="F638" t="s">
        <v>206</v>
      </c>
      <c r="G638">
        <v>0</v>
      </c>
    </row>
    <row r="639" spans="1:7" x14ac:dyDescent="0.35">
      <c r="A639" t="s">
        <v>147</v>
      </c>
      <c r="D639">
        <v>0</v>
      </c>
      <c r="F639" t="s">
        <v>206</v>
      </c>
      <c r="G639">
        <v>0</v>
      </c>
    </row>
    <row r="640" spans="1:7" x14ac:dyDescent="0.35">
      <c r="A640" t="s">
        <v>150</v>
      </c>
      <c r="B640">
        <v>13.44</v>
      </c>
      <c r="C640">
        <v>66.534899999999993</v>
      </c>
      <c r="D640">
        <v>2.4986000000000001E-2</v>
      </c>
      <c r="E640">
        <v>0.69</v>
      </c>
      <c r="F640" t="s">
        <v>206</v>
      </c>
      <c r="G640">
        <v>0.11204484304932737</v>
      </c>
    </row>
    <row r="641" spans="1:7" x14ac:dyDescent="0.35">
      <c r="A641" t="s">
        <v>153</v>
      </c>
      <c r="B641">
        <v>14.53</v>
      </c>
      <c r="C641">
        <v>4055.1091000000001</v>
      </c>
      <c r="D641">
        <v>1.6897960000000001</v>
      </c>
      <c r="E641">
        <v>42.26</v>
      </c>
      <c r="F641" t="s">
        <v>206</v>
      </c>
      <c r="G641">
        <v>7.5775605381165914</v>
      </c>
    </row>
    <row r="642" spans="1:7" x14ac:dyDescent="0.35">
      <c r="A642" t="s">
        <v>156</v>
      </c>
      <c r="D642">
        <v>0</v>
      </c>
      <c r="F642" t="s">
        <v>206</v>
      </c>
      <c r="G642">
        <v>0</v>
      </c>
    </row>
    <row r="643" spans="1:7" x14ac:dyDescent="0.35">
      <c r="A643" t="s">
        <v>159</v>
      </c>
      <c r="B643">
        <v>17.09</v>
      </c>
      <c r="C643">
        <v>2684.2944000000002</v>
      </c>
      <c r="D643">
        <v>1.6663779999999999</v>
      </c>
      <c r="E643">
        <v>27.97</v>
      </c>
      <c r="F643" t="s">
        <v>206</v>
      </c>
      <c r="G643">
        <v>7.4725470852017928</v>
      </c>
    </row>
    <row r="644" spans="1:7" x14ac:dyDescent="0.35">
      <c r="A644" t="s">
        <v>162</v>
      </c>
      <c r="B644">
        <v>22.09</v>
      </c>
      <c r="C644">
        <v>1104.9979000000001</v>
      </c>
      <c r="D644">
        <v>1.7185569999999999</v>
      </c>
      <c r="E644">
        <v>11.52</v>
      </c>
      <c r="F644" t="s">
        <v>206</v>
      </c>
      <c r="G644">
        <v>7.7065336322869955</v>
      </c>
    </row>
    <row r="645" spans="1:7" x14ac:dyDescent="0.35">
      <c r="A645" t="s">
        <v>165</v>
      </c>
      <c r="D645">
        <v>0</v>
      </c>
      <c r="F645" t="s">
        <v>206</v>
      </c>
      <c r="G645">
        <v>0</v>
      </c>
    </row>
    <row r="646" spans="1:7" x14ac:dyDescent="0.35">
      <c r="A646" t="s">
        <v>168</v>
      </c>
      <c r="D646">
        <v>0</v>
      </c>
      <c r="F646" t="s">
        <v>206</v>
      </c>
      <c r="G646">
        <v>0</v>
      </c>
    </row>
    <row r="647" spans="1:7" x14ac:dyDescent="0.35">
      <c r="D647" t="s">
        <v>208</v>
      </c>
      <c r="E647">
        <v>100</v>
      </c>
    </row>
    <row r="650" spans="1:7" x14ac:dyDescent="0.35">
      <c r="A650" s="9" t="s">
        <v>227</v>
      </c>
    </row>
    <row r="669" spans="1:7" x14ac:dyDescent="0.35">
      <c r="G669" t="s">
        <v>198</v>
      </c>
    </row>
    <row r="670" spans="1:7" x14ac:dyDescent="0.35">
      <c r="A670" t="s">
        <v>199</v>
      </c>
      <c r="B670" t="s">
        <v>200</v>
      </c>
      <c r="C670" t="s">
        <v>201</v>
      </c>
      <c r="D670" t="s">
        <v>202</v>
      </c>
      <c r="E670" t="s">
        <v>203</v>
      </c>
      <c r="F670" t="s">
        <v>204</v>
      </c>
      <c r="G670">
        <v>22.3</v>
      </c>
    </row>
    <row r="671" spans="1:7" x14ac:dyDescent="0.35">
      <c r="A671" t="s">
        <v>205</v>
      </c>
      <c r="B671">
        <v>7.3</v>
      </c>
      <c r="C671">
        <v>1704.9701</v>
      </c>
      <c r="D671">
        <v>0.5</v>
      </c>
      <c r="E671">
        <v>17.39</v>
      </c>
      <c r="F671" t="s">
        <v>206</v>
      </c>
      <c r="G671" t="s">
        <v>207</v>
      </c>
    </row>
    <row r="672" spans="1:7" x14ac:dyDescent="0.35">
      <c r="A672" t="s">
        <v>146</v>
      </c>
      <c r="D672">
        <v>0</v>
      </c>
      <c r="F672" t="s">
        <v>206</v>
      </c>
      <c r="G672">
        <v>0</v>
      </c>
    </row>
    <row r="673" spans="1:7" x14ac:dyDescent="0.35">
      <c r="A673" t="s">
        <v>147</v>
      </c>
      <c r="D673">
        <v>0</v>
      </c>
      <c r="F673" t="s">
        <v>206</v>
      </c>
      <c r="G673">
        <v>0</v>
      </c>
    </row>
    <row r="674" spans="1:7" x14ac:dyDescent="0.35">
      <c r="A674" t="s">
        <v>150</v>
      </c>
      <c r="B674">
        <v>13.43</v>
      </c>
      <c r="C674">
        <v>64.751800000000003</v>
      </c>
      <c r="D674">
        <v>2.4032999999999999E-2</v>
      </c>
      <c r="E674">
        <v>0.66</v>
      </c>
      <c r="F674" t="s">
        <v>206</v>
      </c>
      <c r="G674">
        <v>0.10777130044843047</v>
      </c>
    </row>
    <row r="675" spans="1:7" x14ac:dyDescent="0.35">
      <c r="A675" t="s">
        <v>153</v>
      </c>
      <c r="B675">
        <v>14.52</v>
      </c>
      <c r="C675">
        <v>4131.8262000000004</v>
      </c>
      <c r="D675">
        <v>1.7016899999999999</v>
      </c>
      <c r="E675">
        <v>42.15</v>
      </c>
      <c r="F675" t="s">
        <v>206</v>
      </c>
      <c r="G675">
        <v>7.6308968609865468</v>
      </c>
    </row>
    <row r="676" spans="1:7" x14ac:dyDescent="0.35">
      <c r="A676" t="s">
        <v>156</v>
      </c>
      <c r="D676">
        <v>0</v>
      </c>
      <c r="F676" t="s">
        <v>206</v>
      </c>
      <c r="G676">
        <v>0</v>
      </c>
    </row>
    <row r="677" spans="1:7" x14ac:dyDescent="0.35">
      <c r="A677" t="s">
        <v>159</v>
      </c>
      <c r="B677">
        <v>17.170000000000002</v>
      </c>
      <c r="C677">
        <v>2728.8627999999999</v>
      </c>
      <c r="D677">
        <v>1.6742939999999999</v>
      </c>
      <c r="E677">
        <v>27.84</v>
      </c>
      <c r="F677" t="s">
        <v>206</v>
      </c>
      <c r="G677">
        <v>7.5080448430493272</v>
      </c>
    </row>
    <row r="678" spans="1:7" x14ac:dyDescent="0.35">
      <c r="A678" t="s">
        <v>162</v>
      </c>
      <c r="B678">
        <v>22.13</v>
      </c>
      <c r="C678">
        <v>1172.2733000000001</v>
      </c>
      <c r="D678">
        <v>1.8019309999999999</v>
      </c>
      <c r="E678">
        <v>11.96</v>
      </c>
      <c r="F678" t="s">
        <v>206</v>
      </c>
      <c r="G678">
        <v>8.0804080717488791</v>
      </c>
    </row>
    <row r="679" spans="1:7" x14ac:dyDescent="0.35">
      <c r="A679" t="s">
        <v>165</v>
      </c>
      <c r="D679">
        <v>0</v>
      </c>
      <c r="F679" t="s">
        <v>206</v>
      </c>
      <c r="G679">
        <v>0</v>
      </c>
    </row>
    <row r="680" spans="1:7" x14ac:dyDescent="0.35">
      <c r="A680" t="s">
        <v>168</v>
      </c>
      <c r="D680">
        <v>0</v>
      </c>
      <c r="F680" t="s">
        <v>206</v>
      </c>
      <c r="G680">
        <v>0</v>
      </c>
    </row>
    <row r="681" spans="1:7" x14ac:dyDescent="0.35">
      <c r="D681" t="s">
        <v>208</v>
      </c>
      <c r="E681">
        <v>100</v>
      </c>
    </row>
    <row r="684" spans="1:7" x14ac:dyDescent="0.35">
      <c r="A684" s="9" t="s">
        <v>228</v>
      </c>
    </row>
    <row r="703" spans="1:7" x14ac:dyDescent="0.35">
      <c r="G703" t="s">
        <v>198</v>
      </c>
    </row>
    <row r="704" spans="1:7" x14ac:dyDescent="0.35">
      <c r="A704" t="s">
        <v>199</v>
      </c>
      <c r="B704" t="s">
        <v>200</v>
      </c>
      <c r="C704" t="s">
        <v>201</v>
      </c>
      <c r="D704" t="s">
        <v>202</v>
      </c>
      <c r="E704" t="s">
        <v>203</v>
      </c>
      <c r="F704" t="s">
        <v>204</v>
      </c>
      <c r="G704">
        <v>22.3</v>
      </c>
    </row>
    <row r="705" spans="1:7" x14ac:dyDescent="0.35">
      <c r="A705" t="s">
        <v>205</v>
      </c>
      <c r="B705">
        <v>7.3</v>
      </c>
      <c r="C705">
        <v>1718.6890000000001</v>
      </c>
      <c r="D705">
        <v>0.5</v>
      </c>
      <c r="E705">
        <v>18.440000000000001</v>
      </c>
      <c r="F705" t="s">
        <v>206</v>
      </c>
      <c r="G705" t="s">
        <v>207</v>
      </c>
    </row>
    <row r="706" spans="1:7" x14ac:dyDescent="0.35">
      <c r="A706" t="s">
        <v>146</v>
      </c>
      <c r="D706">
        <v>0</v>
      </c>
      <c r="F706" t="s">
        <v>206</v>
      </c>
      <c r="G706">
        <v>0</v>
      </c>
    </row>
    <row r="707" spans="1:7" x14ac:dyDescent="0.35">
      <c r="A707" t="s">
        <v>147</v>
      </c>
      <c r="D707">
        <v>0</v>
      </c>
      <c r="F707" t="s">
        <v>206</v>
      </c>
      <c r="G707">
        <v>0</v>
      </c>
    </row>
    <row r="708" spans="1:7" x14ac:dyDescent="0.35">
      <c r="A708" t="s">
        <v>150</v>
      </c>
      <c r="B708">
        <v>13.42</v>
      </c>
      <c r="C708">
        <v>63.248899999999999</v>
      </c>
      <c r="D708">
        <v>2.3286999999999999E-2</v>
      </c>
      <c r="E708">
        <v>0.68</v>
      </c>
      <c r="F708" t="s">
        <v>206</v>
      </c>
      <c r="G708">
        <v>0.10442600896860986</v>
      </c>
    </row>
    <row r="709" spans="1:7" x14ac:dyDescent="0.35">
      <c r="A709" t="s">
        <v>153</v>
      </c>
      <c r="B709">
        <v>14.51</v>
      </c>
      <c r="C709">
        <v>3848.7646</v>
      </c>
      <c r="D709">
        <v>1.5724579999999999</v>
      </c>
      <c r="E709">
        <v>41.29</v>
      </c>
      <c r="F709" t="s">
        <v>206</v>
      </c>
      <c r="G709">
        <v>7.051381165919282</v>
      </c>
    </row>
    <row r="710" spans="1:7" x14ac:dyDescent="0.35">
      <c r="A710" t="s">
        <v>156</v>
      </c>
      <c r="D710">
        <v>0</v>
      </c>
      <c r="F710" t="s">
        <v>206</v>
      </c>
      <c r="G710">
        <v>0</v>
      </c>
    </row>
    <row r="711" spans="1:7" x14ac:dyDescent="0.35">
      <c r="A711" t="s">
        <v>159</v>
      </c>
      <c r="B711">
        <v>17.22</v>
      </c>
      <c r="C711">
        <v>2549.6768000000002</v>
      </c>
      <c r="D711">
        <v>1.5518670000000001</v>
      </c>
      <c r="E711">
        <v>27.36</v>
      </c>
      <c r="F711" t="s">
        <v>206</v>
      </c>
      <c r="G711">
        <v>6.9590448430493277</v>
      </c>
    </row>
    <row r="712" spans="1:7" x14ac:dyDescent="0.35">
      <c r="A712" t="s">
        <v>162</v>
      </c>
      <c r="B712">
        <v>22.11</v>
      </c>
      <c r="C712">
        <v>1139.9005</v>
      </c>
      <c r="D712">
        <v>1.738184</v>
      </c>
      <c r="E712">
        <v>12.23</v>
      </c>
      <c r="F712" t="s">
        <v>206</v>
      </c>
      <c r="G712">
        <v>7.7945470852017928</v>
      </c>
    </row>
    <row r="713" spans="1:7" x14ac:dyDescent="0.35">
      <c r="A713" t="s">
        <v>165</v>
      </c>
      <c r="D713">
        <v>0</v>
      </c>
      <c r="F713" t="s">
        <v>206</v>
      </c>
      <c r="G713">
        <v>0</v>
      </c>
    </row>
    <row r="714" spans="1:7" x14ac:dyDescent="0.35">
      <c r="A714" t="s">
        <v>168</v>
      </c>
      <c r="D714">
        <v>0</v>
      </c>
      <c r="F714" t="s">
        <v>206</v>
      </c>
      <c r="G714">
        <v>0</v>
      </c>
    </row>
    <row r="715" spans="1:7" x14ac:dyDescent="0.35">
      <c r="D715" t="s">
        <v>208</v>
      </c>
      <c r="E715">
        <v>100</v>
      </c>
    </row>
    <row r="718" spans="1:7" x14ac:dyDescent="0.35">
      <c r="A718" s="9" t="s">
        <v>229</v>
      </c>
    </row>
    <row r="737" spans="1:7" x14ac:dyDescent="0.35">
      <c r="G737" t="s">
        <v>198</v>
      </c>
    </row>
    <row r="738" spans="1:7" x14ac:dyDescent="0.35">
      <c r="A738" t="s">
        <v>199</v>
      </c>
      <c r="B738" t="s">
        <v>200</v>
      </c>
      <c r="C738" t="s">
        <v>201</v>
      </c>
      <c r="D738" t="s">
        <v>202</v>
      </c>
      <c r="E738" t="s">
        <v>203</v>
      </c>
      <c r="F738" t="s">
        <v>204</v>
      </c>
      <c r="G738">
        <v>22.3</v>
      </c>
    </row>
    <row r="739" spans="1:7" x14ac:dyDescent="0.35">
      <c r="A739" t="s">
        <v>205</v>
      </c>
      <c r="B739">
        <v>7.29</v>
      </c>
      <c r="C739">
        <v>1721.5039999999999</v>
      </c>
      <c r="D739">
        <v>0.5</v>
      </c>
      <c r="E739">
        <v>18.38</v>
      </c>
      <c r="F739" t="s">
        <v>206</v>
      </c>
      <c r="G739" t="s">
        <v>207</v>
      </c>
    </row>
    <row r="740" spans="1:7" x14ac:dyDescent="0.35">
      <c r="A740" t="s">
        <v>146</v>
      </c>
      <c r="D740">
        <v>0</v>
      </c>
      <c r="F740" t="s">
        <v>206</v>
      </c>
      <c r="G740">
        <v>0</v>
      </c>
    </row>
    <row r="741" spans="1:7" x14ac:dyDescent="0.35">
      <c r="A741" t="s">
        <v>147</v>
      </c>
      <c r="D741">
        <v>0</v>
      </c>
      <c r="F741" t="s">
        <v>206</v>
      </c>
      <c r="G741">
        <v>0</v>
      </c>
    </row>
    <row r="742" spans="1:7" x14ac:dyDescent="0.35">
      <c r="A742" t="s">
        <v>150</v>
      </c>
      <c r="B742">
        <v>13.4</v>
      </c>
      <c r="C742">
        <v>62.961599999999997</v>
      </c>
      <c r="D742">
        <v>2.3144000000000001E-2</v>
      </c>
      <c r="E742">
        <v>0.67</v>
      </c>
      <c r="F742" t="s">
        <v>206</v>
      </c>
      <c r="G742">
        <v>0.10378475336322869</v>
      </c>
    </row>
    <row r="743" spans="1:7" x14ac:dyDescent="0.35">
      <c r="A743" t="s">
        <v>153</v>
      </c>
      <c r="B743">
        <v>14.49</v>
      </c>
      <c r="C743">
        <v>3839.1637999999998</v>
      </c>
      <c r="D743">
        <v>1.565971</v>
      </c>
      <c r="E743">
        <v>41</v>
      </c>
      <c r="F743" t="s">
        <v>206</v>
      </c>
      <c r="G743">
        <v>7.0222914798206277</v>
      </c>
    </row>
    <row r="744" spans="1:7" x14ac:dyDescent="0.35">
      <c r="A744" t="s">
        <v>156</v>
      </c>
      <c r="D744">
        <v>0</v>
      </c>
      <c r="F744" t="s">
        <v>206</v>
      </c>
      <c r="G744">
        <v>0</v>
      </c>
    </row>
    <row r="745" spans="1:7" x14ac:dyDescent="0.35">
      <c r="A745" t="s">
        <v>159</v>
      </c>
      <c r="B745">
        <v>17.13</v>
      </c>
      <c r="C745">
        <v>2598.6381999999999</v>
      </c>
      <c r="D745">
        <v>1.579081</v>
      </c>
      <c r="E745">
        <v>27.75</v>
      </c>
      <c r="F745" t="s">
        <v>206</v>
      </c>
      <c r="G745">
        <v>7.0810807174887884</v>
      </c>
    </row>
    <row r="746" spans="1:7" x14ac:dyDescent="0.35">
      <c r="A746" t="s">
        <v>162</v>
      </c>
      <c r="B746">
        <v>22.08</v>
      </c>
      <c r="C746">
        <v>1142.6156000000001</v>
      </c>
      <c r="D746">
        <v>1.7394750000000001</v>
      </c>
      <c r="E746">
        <v>12.2</v>
      </c>
      <c r="F746" t="s">
        <v>206</v>
      </c>
      <c r="G746">
        <v>7.8003363228699554</v>
      </c>
    </row>
    <row r="747" spans="1:7" x14ac:dyDescent="0.35">
      <c r="A747" t="s">
        <v>165</v>
      </c>
      <c r="D747">
        <v>0</v>
      </c>
      <c r="F747" t="s">
        <v>206</v>
      </c>
      <c r="G747">
        <v>0</v>
      </c>
    </row>
    <row r="748" spans="1:7" x14ac:dyDescent="0.35">
      <c r="A748" t="s">
        <v>168</v>
      </c>
      <c r="D748">
        <v>0</v>
      </c>
      <c r="F748" t="s">
        <v>206</v>
      </c>
      <c r="G748">
        <v>0</v>
      </c>
    </row>
    <row r="749" spans="1:7" x14ac:dyDescent="0.35">
      <c r="D749" t="s">
        <v>208</v>
      </c>
      <c r="E749">
        <v>100</v>
      </c>
    </row>
    <row r="752" spans="1:7" x14ac:dyDescent="0.35">
      <c r="A752" s="9" t="s">
        <v>230</v>
      </c>
    </row>
    <row r="771" spans="1:7" x14ac:dyDescent="0.35">
      <c r="G771" t="s">
        <v>198</v>
      </c>
    </row>
    <row r="772" spans="1:7" x14ac:dyDescent="0.35">
      <c r="A772" t="s">
        <v>199</v>
      </c>
      <c r="B772" t="s">
        <v>200</v>
      </c>
      <c r="C772" t="s">
        <v>201</v>
      </c>
      <c r="D772" t="s">
        <v>202</v>
      </c>
      <c r="E772" t="s">
        <v>203</v>
      </c>
      <c r="F772" t="s">
        <v>204</v>
      </c>
      <c r="G772">
        <v>22.3</v>
      </c>
    </row>
    <row r="773" spans="1:7" x14ac:dyDescent="0.35">
      <c r="A773" t="s">
        <v>205</v>
      </c>
      <c r="B773">
        <v>7.29</v>
      </c>
      <c r="C773">
        <v>1739.511</v>
      </c>
      <c r="D773">
        <v>0.5</v>
      </c>
      <c r="E773">
        <v>18.21</v>
      </c>
      <c r="F773" t="s">
        <v>206</v>
      </c>
      <c r="G773" t="s">
        <v>207</v>
      </c>
    </row>
    <row r="774" spans="1:7" x14ac:dyDescent="0.35">
      <c r="A774" t="s">
        <v>146</v>
      </c>
      <c r="D774">
        <v>0</v>
      </c>
      <c r="F774" t="s">
        <v>206</v>
      </c>
      <c r="G774">
        <v>0</v>
      </c>
    </row>
    <row r="775" spans="1:7" x14ac:dyDescent="0.35">
      <c r="A775" t="s">
        <v>147</v>
      </c>
      <c r="D775">
        <v>0</v>
      </c>
      <c r="F775" t="s">
        <v>206</v>
      </c>
      <c r="G775">
        <v>0</v>
      </c>
    </row>
    <row r="776" spans="1:7" x14ac:dyDescent="0.35">
      <c r="A776" t="s">
        <v>150</v>
      </c>
      <c r="B776">
        <v>13.43</v>
      </c>
      <c r="C776">
        <v>64.218900000000005</v>
      </c>
      <c r="D776">
        <v>2.3362000000000001E-2</v>
      </c>
      <c r="E776">
        <v>0.67</v>
      </c>
      <c r="F776" t="s">
        <v>206</v>
      </c>
      <c r="G776">
        <v>0.10476233183856502</v>
      </c>
    </row>
    <row r="777" spans="1:7" x14ac:dyDescent="0.35">
      <c r="A777" t="s">
        <v>153</v>
      </c>
      <c r="B777">
        <v>14.5</v>
      </c>
      <c r="C777">
        <v>3924.9198999999999</v>
      </c>
      <c r="D777">
        <v>1.5843780000000001</v>
      </c>
      <c r="E777">
        <v>41.09</v>
      </c>
      <c r="F777" t="s">
        <v>206</v>
      </c>
      <c r="G777">
        <v>7.1048340807174881</v>
      </c>
    </row>
    <row r="778" spans="1:7" x14ac:dyDescent="0.35">
      <c r="A778" t="s">
        <v>156</v>
      </c>
      <c r="D778">
        <v>0</v>
      </c>
      <c r="F778" t="s">
        <v>206</v>
      </c>
      <c r="G778">
        <v>0</v>
      </c>
    </row>
    <row r="779" spans="1:7" x14ac:dyDescent="0.35">
      <c r="A779" t="s">
        <v>159</v>
      </c>
      <c r="B779">
        <v>17.11</v>
      </c>
      <c r="C779">
        <v>2671.7892999999999</v>
      </c>
      <c r="D779">
        <v>1.6067260000000001</v>
      </c>
      <c r="E779">
        <v>27.97</v>
      </c>
      <c r="F779" t="s">
        <v>206</v>
      </c>
      <c r="G779">
        <v>7.20504932735426</v>
      </c>
    </row>
    <row r="780" spans="1:7" x14ac:dyDescent="0.35">
      <c r="A780" t="s">
        <v>162</v>
      </c>
      <c r="B780">
        <v>22.03</v>
      </c>
      <c r="C780">
        <v>1152.0021999999999</v>
      </c>
      <c r="D780">
        <v>1.7356100000000001</v>
      </c>
      <c r="E780">
        <v>12.06</v>
      </c>
      <c r="F780" t="s">
        <v>206</v>
      </c>
      <c r="G780">
        <v>7.7830044843049322</v>
      </c>
    </row>
    <row r="781" spans="1:7" x14ac:dyDescent="0.35">
      <c r="A781" t="s">
        <v>165</v>
      </c>
      <c r="D781">
        <v>0</v>
      </c>
      <c r="F781" t="s">
        <v>206</v>
      </c>
      <c r="G781">
        <v>0</v>
      </c>
    </row>
    <row r="782" spans="1:7" x14ac:dyDescent="0.35">
      <c r="A782" t="s">
        <v>168</v>
      </c>
      <c r="D782">
        <v>0</v>
      </c>
      <c r="F782" t="s">
        <v>206</v>
      </c>
      <c r="G782">
        <v>0</v>
      </c>
    </row>
    <row r="783" spans="1:7" x14ac:dyDescent="0.35">
      <c r="D783" t="s">
        <v>208</v>
      </c>
      <c r="E783">
        <v>100</v>
      </c>
    </row>
    <row r="786" spans="1:1" x14ac:dyDescent="0.35">
      <c r="A786" s="9" t="s">
        <v>231</v>
      </c>
    </row>
    <row r="805" spans="1:7" x14ac:dyDescent="0.35">
      <c r="G805" t="s">
        <v>198</v>
      </c>
    </row>
    <row r="806" spans="1:7" x14ac:dyDescent="0.35">
      <c r="A806" t="s">
        <v>199</v>
      </c>
      <c r="B806" t="s">
        <v>200</v>
      </c>
      <c r="C806" t="s">
        <v>201</v>
      </c>
      <c r="D806" t="s">
        <v>202</v>
      </c>
      <c r="E806" t="s">
        <v>203</v>
      </c>
      <c r="F806" t="s">
        <v>204</v>
      </c>
      <c r="G806">
        <v>22.3</v>
      </c>
    </row>
    <row r="807" spans="1:7" x14ac:dyDescent="0.35">
      <c r="A807" t="s">
        <v>205</v>
      </c>
      <c r="B807">
        <v>7.28</v>
      </c>
      <c r="C807">
        <v>1735.7304999999999</v>
      </c>
      <c r="D807">
        <v>0.5</v>
      </c>
      <c r="E807">
        <v>18.27</v>
      </c>
      <c r="F807" t="s">
        <v>206</v>
      </c>
      <c r="G807" t="s">
        <v>207</v>
      </c>
    </row>
    <row r="808" spans="1:7" x14ac:dyDescent="0.35">
      <c r="A808" t="s">
        <v>146</v>
      </c>
      <c r="D808">
        <v>0</v>
      </c>
      <c r="F808" t="s">
        <v>206</v>
      </c>
      <c r="G808">
        <v>0</v>
      </c>
    </row>
    <row r="809" spans="1:7" x14ac:dyDescent="0.35">
      <c r="A809" t="s">
        <v>147</v>
      </c>
      <c r="D809">
        <v>0</v>
      </c>
      <c r="F809" t="s">
        <v>206</v>
      </c>
      <c r="G809">
        <v>0</v>
      </c>
    </row>
    <row r="810" spans="1:7" x14ac:dyDescent="0.35">
      <c r="A810" t="s">
        <v>150</v>
      </c>
      <c r="B810">
        <v>13.4</v>
      </c>
      <c r="C810">
        <v>65.996200000000002</v>
      </c>
      <c r="D810">
        <v>2.4060000000000002E-2</v>
      </c>
      <c r="E810">
        <v>0.69</v>
      </c>
      <c r="F810" t="s">
        <v>206</v>
      </c>
      <c r="G810">
        <v>0.10789237668161435</v>
      </c>
    </row>
    <row r="811" spans="1:7" x14ac:dyDescent="0.35">
      <c r="A811" t="s">
        <v>153</v>
      </c>
      <c r="B811">
        <v>14.49</v>
      </c>
      <c r="C811">
        <v>3910.0068000000001</v>
      </c>
      <c r="D811">
        <v>1.5817950000000001</v>
      </c>
      <c r="E811">
        <v>41.16</v>
      </c>
      <c r="F811" t="s">
        <v>206</v>
      </c>
      <c r="G811">
        <v>7.093251121076233</v>
      </c>
    </row>
    <row r="812" spans="1:7" x14ac:dyDescent="0.35">
      <c r="A812" t="s">
        <v>156</v>
      </c>
      <c r="D812">
        <v>0</v>
      </c>
      <c r="F812" t="s">
        <v>206</v>
      </c>
      <c r="G812">
        <v>0</v>
      </c>
    </row>
    <row r="813" spans="1:7" x14ac:dyDescent="0.35">
      <c r="A813" t="s">
        <v>159</v>
      </c>
      <c r="B813">
        <v>17.079999999999998</v>
      </c>
      <c r="C813">
        <v>2639.3820999999998</v>
      </c>
      <c r="D813">
        <v>1.5906940000000001</v>
      </c>
      <c r="E813">
        <v>27.78</v>
      </c>
      <c r="F813" t="s">
        <v>206</v>
      </c>
      <c r="G813">
        <v>7.133156950672646</v>
      </c>
    </row>
    <row r="814" spans="1:7" x14ac:dyDescent="0.35">
      <c r="A814" t="s">
        <v>162</v>
      </c>
      <c r="B814">
        <v>21.99</v>
      </c>
      <c r="C814">
        <v>1148.9155000000001</v>
      </c>
      <c r="D814">
        <v>1.7347300000000001</v>
      </c>
      <c r="E814">
        <v>12.09</v>
      </c>
      <c r="F814" t="s">
        <v>206</v>
      </c>
      <c r="G814">
        <v>7.7790582959641252</v>
      </c>
    </row>
    <row r="815" spans="1:7" x14ac:dyDescent="0.35">
      <c r="A815" t="s">
        <v>165</v>
      </c>
      <c r="D815">
        <v>0</v>
      </c>
      <c r="F815" t="s">
        <v>206</v>
      </c>
      <c r="G815">
        <v>0</v>
      </c>
    </row>
    <row r="816" spans="1:7" x14ac:dyDescent="0.35">
      <c r="A816" t="s">
        <v>168</v>
      </c>
      <c r="D816">
        <v>0</v>
      </c>
      <c r="F816" t="s">
        <v>206</v>
      </c>
      <c r="G816">
        <v>0</v>
      </c>
    </row>
    <row r="817" spans="1:5" x14ac:dyDescent="0.35">
      <c r="D817" t="s">
        <v>208</v>
      </c>
      <c r="E817">
        <v>100</v>
      </c>
    </row>
    <row r="820" spans="1:5" x14ac:dyDescent="0.35">
      <c r="A820" s="9" t="s">
        <v>232</v>
      </c>
    </row>
    <row r="839" spans="1:7" x14ac:dyDescent="0.35">
      <c r="G839" t="s">
        <v>198</v>
      </c>
    </row>
    <row r="840" spans="1:7" x14ac:dyDescent="0.35">
      <c r="A840" t="s">
        <v>199</v>
      </c>
      <c r="B840" t="s">
        <v>200</v>
      </c>
      <c r="C840" t="s">
        <v>201</v>
      </c>
      <c r="D840" t="s">
        <v>202</v>
      </c>
      <c r="E840" t="s">
        <v>203</v>
      </c>
      <c r="F840" t="s">
        <v>204</v>
      </c>
      <c r="G840">
        <v>22.25</v>
      </c>
    </row>
    <row r="841" spans="1:7" x14ac:dyDescent="0.35">
      <c r="A841" t="s">
        <v>205</v>
      </c>
      <c r="B841">
        <v>7.2</v>
      </c>
      <c r="C841">
        <v>2492.7253000000001</v>
      </c>
      <c r="D841">
        <v>0.5</v>
      </c>
      <c r="E841">
        <v>24.8</v>
      </c>
      <c r="F841" t="s">
        <v>206</v>
      </c>
      <c r="G841" t="s">
        <v>207</v>
      </c>
    </row>
    <row r="842" spans="1:7" x14ac:dyDescent="0.35">
      <c r="A842" t="s">
        <v>146</v>
      </c>
      <c r="D842">
        <v>0</v>
      </c>
      <c r="F842" t="s">
        <v>206</v>
      </c>
      <c r="G842">
        <v>0</v>
      </c>
    </row>
    <row r="843" spans="1:7" x14ac:dyDescent="0.35">
      <c r="A843" t="s">
        <v>147</v>
      </c>
      <c r="D843">
        <v>0</v>
      </c>
      <c r="F843" t="s">
        <v>206</v>
      </c>
      <c r="G843">
        <v>0</v>
      </c>
    </row>
    <row r="844" spans="1:7" x14ac:dyDescent="0.35">
      <c r="A844" t="s">
        <v>150</v>
      </c>
      <c r="B844">
        <v>13.37</v>
      </c>
      <c r="C844">
        <v>88.093900000000005</v>
      </c>
      <c r="D844">
        <v>2.3796999999999999E-2</v>
      </c>
      <c r="E844">
        <v>0.88</v>
      </c>
      <c r="F844" t="s">
        <v>206</v>
      </c>
      <c r="G844">
        <v>0.10695280898876404</v>
      </c>
    </row>
    <row r="845" spans="1:7" x14ac:dyDescent="0.35">
      <c r="A845" t="s">
        <v>153</v>
      </c>
      <c r="B845">
        <v>14.41</v>
      </c>
      <c r="C845">
        <v>3742.7651000000001</v>
      </c>
      <c r="D845">
        <v>1.1218729999999999</v>
      </c>
      <c r="E845">
        <v>37.229999999999997</v>
      </c>
      <c r="F845" t="s">
        <v>206</v>
      </c>
      <c r="G845">
        <v>5.0421258426966284</v>
      </c>
    </row>
    <row r="846" spans="1:7" x14ac:dyDescent="0.35">
      <c r="A846" t="s">
        <v>156</v>
      </c>
      <c r="D846">
        <v>0</v>
      </c>
      <c r="F846" t="s">
        <v>206</v>
      </c>
      <c r="G846">
        <v>0</v>
      </c>
    </row>
    <row r="847" spans="1:7" x14ac:dyDescent="0.35">
      <c r="A847" t="s">
        <v>159</v>
      </c>
      <c r="B847">
        <v>17.39</v>
      </c>
      <c r="C847">
        <v>2276.1626000000001</v>
      </c>
      <c r="D847">
        <v>1.142828</v>
      </c>
      <c r="E847">
        <v>22.64</v>
      </c>
      <c r="F847" t="s">
        <v>206</v>
      </c>
      <c r="G847">
        <v>5.1363056179775279</v>
      </c>
    </row>
    <row r="848" spans="1:7" x14ac:dyDescent="0.35">
      <c r="A848" t="s">
        <v>162</v>
      </c>
      <c r="B848">
        <v>22.14</v>
      </c>
      <c r="C848">
        <v>1452.5590999999999</v>
      </c>
      <c r="D848">
        <v>1.141418</v>
      </c>
      <c r="E848">
        <v>14.45</v>
      </c>
      <c r="F848" t="s">
        <v>206</v>
      </c>
      <c r="G848">
        <v>5.1299685393258434</v>
      </c>
    </row>
    <row r="849" spans="1:7" x14ac:dyDescent="0.35">
      <c r="A849" t="s">
        <v>165</v>
      </c>
      <c r="D849">
        <v>0</v>
      </c>
      <c r="F849" t="s">
        <v>206</v>
      </c>
      <c r="G849">
        <v>0</v>
      </c>
    </row>
    <row r="850" spans="1:7" x14ac:dyDescent="0.35">
      <c r="A850" t="s">
        <v>168</v>
      </c>
      <c r="D850">
        <v>0</v>
      </c>
      <c r="F850" t="s">
        <v>206</v>
      </c>
      <c r="G850">
        <v>0</v>
      </c>
    </row>
    <row r="851" spans="1:7" x14ac:dyDescent="0.35">
      <c r="D851" t="s">
        <v>208</v>
      </c>
      <c r="E851">
        <v>100</v>
      </c>
    </row>
    <row r="854" spans="1:7" x14ac:dyDescent="0.35">
      <c r="A854" s="9" t="s">
        <v>233</v>
      </c>
    </row>
    <row r="873" spans="1:7" x14ac:dyDescent="0.35">
      <c r="G873" t="s">
        <v>198</v>
      </c>
    </row>
    <row r="874" spans="1:7" x14ac:dyDescent="0.35">
      <c r="A874" t="s">
        <v>199</v>
      </c>
      <c r="B874" t="s">
        <v>200</v>
      </c>
      <c r="C874" t="s">
        <v>201</v>
      </c>
      <c r="D874" t="s">
        <v>202</v>
      </c>
      <c r="E874" t="s">
        <v>203</v>
      </c>
      <c r="F874" t="s">
        <v>204</v>
      </c>
      <c r="G874">
        <v>22.25</v>
      </c>
    </row>
    <row r="875" spans="1:7" x14ac:dyDescent="0.35">
      <c r="A875" t="s">
        <v>205</v>
      </c>
      <c r="B875">
        <v>7.2</v>
      </c>
      <c r="C875">
        <v>2415.0578999999998</v>
      </c>
      <c r="D875">
        <v>0.5</v>
      </c>
      <c r="E875">
        <v>24.62</v>
      </c>
      <c r="F875" t="s">
        <v>206</v>
      </c>
      <c r="G875" t="s">
        <v>207</v>
      </c>
    </row>
    <row r="876" spans="1:7" x14ac:dyDescent="0.35">
      <c r="A876" t="s">
        <v>146</v>
      </c>
      <c r="D876">
        <v>0</v>
      </c>
      <c r="F876" t="s">
        <v>206</v>
      </c>
      <c r="G876">
        <v>0</v>
      </c>
    </row>
    <row r="877" spans="1:7" x14ac:dyDescent="0.35">
      <c r="A877" t="s">
        <v>147</v>
      </c>
      <c r="D877">
        <v>0</v>
      </c>
      <c r="F877" t="s">
        <v>206</v>
      </c>
      <c r="G877">
        <v>0</v>
      </c>
    </row>
    <row r="878" spans="1:7" x14ac:dyDescent="0.35">
      <c r="A878" t="s">
        <v>150</v>
      </c>
      <c r="B878">
        <v>13.36</v>
      </c>
      <c r="C878">
        <v>87.055700000000002</v>
      </c>
      <c r="D878">
        <v>2.4272999999999999E-2</v>
      </c>
      <c r="E878">
        <v>0.89</v>
      </c>
      <c r="F878" t="s">
        <v>206</v>
      </c>
      <c r="G878">
        <v>0.10909213483146067</v>
      </c>
    </row>
    <row r="879" spans="1:7" x14ac:dyDescent="0.35">
      <c r="A879" t="s">
        <v>153</v>
      </c>
      <c r="B879">
        <v>14.41</v>
      </c>
      <c r="C879">
        <v>3670.5364</v>
      </c>
      <c r="D879">
        <v>1.135605</v>
      </c>
      <c r="E879">
        <v>37.42</v>
      </c>
      <c r="F879" t="s">
        <v>206</v>
      </c>
      <c r="G879">
        <v>5.1038426966292132</v>
      </c>
    </row>
    <row r="880" spans="1:7" x14ac:dyDescent="0.35">
      <c r="A880" t="s">
        <v>156</v>
      </c>
      <c r="D880">
        <v>0</v>
      </c>
      <c r="F880" t="s">
        <v>206</v>
      </c>
      <c r="G880">
        <v>0</v>
      </c>
    </row>
    <row r="881" spans="1:7" x14ac:dyDescent="0.35">
      <c r="A881" t="s">
        <v>159</v>
      </c>
      <c r="B881">
        <v>17.38</v>
      </c>
      <c r="C881">
        <v>2249.5630000000001</v>
      </c>
      <c r="D881">
        <v>1.1657960000000001</v>
      </c>
      <c r="E881">
        <v>22.93</v>
      </c>
      <c r="F881" t="s">
        <v>206</v>
      </c>
      <c r="G881">
        <v>5.2395325842696634</v>
      </c>
    </row>
    <row r="882" spans="1:7" x14ac:dyDescent="0.35">
      <c r="A882" t="s">
        <v>162</v>
      </c>
      <c r="B882">
        <v>22.13</v>
      </c>
      <c r="C882">
        <v>1386.7340999999999</v>
      </c>
      <c r="D882">
        <v>1.1247370000000001</v>
      </c>
      <c r="E882">
        <v>14.14</v>
      </c>
      <c r="F882" t="s">
        <v>206</v>
      </c>
      <c r="G882">
        <v>5.0549977528089896</v>
      </c>
    </row>
    <row r="883" spans="1:7" x14ac:dyDescent="0.35">
      <c r="A883" t="s">
        <v>165</v>
      </c>
      <c r="D883">
        <v>0</v>
      </c>
      <c r="F883" t="s">
        <v>206</v>
      </c>
      <c r="G883">
        <v>0</v>
      </c>
    </row>
    <row r="884" spans="1:7" x14ac:dyDescent="0.35">
      <c r="A884" t="s">
        <v>168</v>
      </c>
      <c r="D884">
        <v>0</v>
      </c>
      <c r="F884" t="s">
        <v>206</v>
      </c>
      <c r="G884">
        <v>0</v>
      </c>
    </row>
    <row r="885" spans="1:7" x14ac:dyDescent="0.35">
      <c r="D885" t="s">
        <v>208</v>
      </c>
      <c r="E885">
        <v>100</v>
      </c>
    </row>
    <row r="888" spans="1:7" x14ac:dyDescent="0.35">
      <c r="A888" s="9" t="s">
        <v>234</v>
      </c>
    </row>
    <row r="907" spans="1:7" x14ac:dyDescent="0.35">
      <c r="G907" t="s">
        <v>198</v>
      </c>
    </row>
    <row r="908" spans="1:7" x14ac:dyDescent="0.35">
      <c r="A908" t="s">
        <v>199</v>
      </c>
      <c r="B908" t="s">
        <v>200</v>
      </c>
      <c r="C908" t="s">
        <v>201</v>
      </c>
      <c r="D908" t="s">
        <v>202</v>
      </c>
      <c r="E908" t="s">
        <v>203</v>
      </c>
      <c r="F908" t="s">
        <v>204</v>
      </c>
      <c r="G908">
        <v>22.25</v>
      </c>
    </row>
    <row r="909" spans="1:7" x14ac:dyDescent="0.35">
      <c r="A909" t="s">
        <v>205</v>
      </c>
      <c r="B909">
        <v>7.2</v>
      </c>
      <c r="C909">
        <v>2396.0735</v>
      </c>
      <c r="D909">
        <v>0.5</v>
      </c>
      <c r="E909">
        <v>24.92</v>
      </c>
      <c r="F909" t="s">
        <v>206</v>
      </c>
      <c r="G909" t="s">
        <v>207</v>
      </c>
    </row>
    <row r="910" spans="1:7" x14ac:dyDescent="0.35">
      <c r="A910" t="s">
        <v>146</v>
      </c>
      <c r="D910">
        <v>0</v>
      </c>
      <c r="F910" t="s">
        <v>206</v>
      </c>
      <c r="G910">
        <v>0</v>
      </c>
    </row>
    <row r="911" spans="1:7" x14ac:dyDescent="0.35">
      <c r="A911" t="s">
        <v>147</v>
      </c>
      <c r="D911">
        <v>0</v>
      </c>
      <c r="F911" t="s">
        <v>206</v>
      </c>
      <c r="G911">
        <v>0</v>
      </c>
    </row>
    <row r="912" spans="1:7" x14ac:dyDescent="0.35">
      <c r="A912" t="s">
        <v>150</v>
      </c>
      <c r="B912">
        <v>13.37</v>
      </c>
      <c r="C912">
        <v>81.471900000000005</v>
      </c>
      <c r="D912">
        <v>2.2896E-2</v>
      </c>
      <c r="E912">
        <v>0.85</v>
      </c>
      <c r="F912" t="s">
        <v>206</v>
      </c>
      <c r="G912">
        <v>0.10290337078651686</v>
      </c>
    </row>
    <row r="913" spans="1:7" x14ac:dyDescent="0.35">
      <c r="A913" t="s">
        <v>153</v>
      </c>
      <c r="B913">
        <v>14.42</v>
      </c>
      <c r="C913">
        <v>3585.3915999999999</v>
      </c>
      <c r="D913">
        <v>1.118052</v>
      </c>
      <c r="E913">
        <v>37.28</v>
      </c>
      <c r="F913" t="s">
        <v>206</v>
      </c>
      <c r="G913">
        <v>5.0249528089887638</v>
      </c>
    </row>
    <row r="914" spans="1:7" x14ac:dyDescent="0.35">
      <c r="A914" t="s">
        <v>156</v>
      </c>
      <c r="D914">
        <v>0</v>
      </c>
      <c r="F914" t="s">
        <v>206</v>
      </c>
      <c r="G914">
        <v>0</v>
      </c>
    </row>
    <row r="915" spans="1:7" x14ac:dyDescent="0.35">
      <c r="A915" t="s">
        <v>159</v>
      </c>
      <c r="B915">
        <v>17.39</v>
      </c>
      <c r="C915">
        <v>2214.4036000000001</v>
      </c>
      <c r="D915">
        <v>1.1566669999999999</v>
      </c>
      <c r="E915">
        <v>23.03</v>
      </c>
      <c r="F915" t="s">
        <v>206</v>
      </c>
      <c r="G915">
        <v>5.1985033707865158</v>
      </c>
    </row>
    <row r="916" spans="1:7" x14ac:dyDescent="0.35">
      <c r="A916" t="s">
        <v>162</v>
      </c>
      <c r="B916">
        <v>22.15</v>
      </c>
      <c r="C916">
        <v>1339.3173999999999</v>
      </c>
      <c r="D916">
        <v>1.0948850000000001</v>
      </c>
      <c r="E916">
        <v>13.93</v>
      </c>
      <c r="F916" t="s">
        <v>206</v>
      </c>
      <c r="G916">
        <v>4.9208314606741581</v>
      </c>
    </row>
    <row r="917" spans="1:7" x14ac:dyDescent="0.35">
      <c r="A917" t="s">
        <v>165</v>
      </c>
      <c r="D917">
        <v>0</v>
      </c>
      <c r="F917" t="s">
        <v>206</v>
      </c>
      <c r="G917">
        <v>0</v>
      </c>
    </row>
    <row r="918" spans="1:7" x14ac:dyDescent="0.35">
      <c r="A918" t="s">
        <v>168</v>
      </c>
      <c r="D918">
        <v>0</v>
      </c>
      <c r="F918" t="s">
        <v>206</v>
      </c>
      <c r="G918">
        <v>0</v>
      </c>
    </row>
    <row r="919" spans="1:7" x14ac:dyDescent="0.35">
      <c r="D919" t="s">
        <v>208</v>
      </c>
      <c r="E919">
        <v>100</v>
      </c>
    </row>
    <row r="922" spans="1:7" x14ac:dyDescent="0.35">
      <c r="A922" s="9" t="s">
        <v>235</v>
      </c>
    </row>
    <row r="941" spans="1:7" x14ac:dyDescent="0.35">
      <c r="G941" t="s">
        <v>198</v>
      </c>
    </row>
    <row r="942" spans="1:7" x14ac:dyDescent="0.35">
      <c r="A942" t="s">
        <v>199</v>
      </c>
      <c r="B942" t="s">
        <v>200</v>
      </c>
      <c r="C942" t="s">
        <v>201</v>
      </c>
      <c r="D942" t="s">
        <v>202</v>
      </c>
      <c r="E942" t="s">
        <v>203</v>
      </c>
      <c r="F942" t="s">
        <v>204</v>
      </c>
      <c r="G942">
        <v>22.25</v>
      </c>
    </row>
    <row r="943" spans="1:7" x14ac:dyDescent="0.35">
      <c r="A943" t="s">
        <v>205</v>
      </c>
      <c r="B943">
        <v>7.21</v>
      </c>
      <c r="C943">
        <v>2441.5073000000002</v>
      </c>
      <c r="D943">
        <v>0.5</v>
      </c>
      <c r="E943">
        <v>24.84</v>
      </c>
      <c r="F943" t="s">
        <v>206</v>
      </c>
      <c r="G943" t="s">
        <v>207</v>
      </c>
    </row>
    <row r="944" spans="1:7" x14ac:dyDescent="0.35">
      <c r="A944" t="s">
        <v>146</v>
      </c>
      <c r="D944">
        <v>0</v>
      </c>
      <c r="F944" t="s">
        <v>206</v>
      </c>
      <c r="G944">
        <v>0</v>
      </c>
    </row>
    <row r="945" spans="1:7" x14ac:dyDescent="0.35">
      <c r="A945" t="s">
        <v>147</v>
      </c>
      <c r="D945">
        <v>0</v>
      </c>
      <c r="F945" t="s">
        <v>206</v>
      </c>
      <c r="G945">
        <v>0</v>
      </c>
    </row>
    <row r="946" spans="1:7" x14ac:dyDescent="0.35">
      <c r="A946" t="s">
        <v>150</v>
      </c>
      <c r="B946">
        <v>13.38</v>
      </c>
      <c r="C946">
        <v>83.226900000000001</v>
      </c>
      <c r="D946">
        <v>2.2953999999999999E-2</v>
      </c>
      <c r="E946">
        <v>0.85</v>
      </c>
      <c r="F946" t="s">
        <v>206</v>
      </c>
      <c r="G946">
        <v>0.10316404494382023</v>
      </c>
    </row>
    <row r="947" spans="1:7" x14ac:dyDescent="0.35">
      <c r="A947" t="s">
        <v>153</v>
      </c>
      <c r="B947">
        <v>14.43</v>
      </c>
      <c r="C947">
        <v>3659.6664999999998</v>
      </c>
      <c r="D947">
        <v>1.1199760000000001</v>
      </c>
      <c r="E947">
        <v>37.229999999999997</v>
      </c>
      <c r="F947" t="s">
        <v>206</v>
      </c>
      <c r="G947">
        <v>5.0336000000000007</v>
      </c>
    </row>
    <row r="948" spans="1:7" x14ac:dyDescent="0.35">
      <c r="A948" t="s">
        <v>156</v>
      </c>
      <c r="D948">
        <v>0</v>
      </c>
      <c r="F948" t="s">
        <v>206</v>
      </c>
      <c r="G948">
        <v>0</v>
      </c>
    </row>
    <row r="949" spans="1:7" x14ac:dyDescent="0.35">
      <c r="A949" t="s">
        <v>159</v>
      </c>
      <c r="B949">
        <v>17.39</v>
      </c>
      <c r="C949">
        <v>2253.4875000000002</v>
      </c>
      <c r="D949">
        <v>1.155178</v>
      </c>
      <c r="E949">
        <v>22.92</v>
      </c>
      <c r="F949" t="s">
        <v>206</v>
      </c>
      <c r="G949">
        <v>5.1918112359550568</v>
      </c>
    </row>
    <row r="950" spans="1:7" x14ac:dyDescent="0.35">
      <c r="A950" t="s">
        <v>162</v>
      </c>
      <c r="B950">
        <v>22.16</v>
      </c>
      <c r="C950">
        <v>1392.6971000000001</v>
      </c>
      <c r="D950">
        <v>1.1173360000000001</v>
      </c>
      <c r="E950">
        <v>14.17</v>
      </c>
      <c r="F950" t="s">
        <v>206</v>
      </c>
      <c r="G950">
        <v>5.0217348314606749</v>
      </c>
    </row>
    <row r="951" spans="1:7" x14ac:dyDescent="0.35">
      <c r="A951" t="s">
        <v>165</v>
      </c>
      <c r="D951">
        <v>0</v>
      </c>
      <c r="F951" t="s">
        <v>206</v>
      </c>
      <c r="G951">
        <v>0</v>
      </c>
    </row>
    <row r="952" spans="1:7" x14ac:dyDescent="0.35">
      <c r="A952" t="s">
        <v>168</v>
      </c>
      <c r="D952">
        <v>0</v>
      </c>
      <c r="F952" t="s">
        <v>206</v>
      </c>
      <c r="G952">
        <v>0</v>
      </c>
    </row>
    <row r="953" spans="1:7" x14ac:dyDescent="0.35">
      <c r="D953" t="s">
        <v>208</v>
      </c>
      <c r="E953">
        <v>100</v>
      </c>
    </row>
    <row r="956" spans="1:7" x14ac:dyDescent="0.35">
      <c r="A956" s="9" t="s">
        <v>236</v>
      </c>
    </row>
    <row r="975" spans="1:7" x14ac:dyDescent="0.35">
      <c r="G975" t="s">
        <v>198</v>
      </c>
    </row>
    <row r="976" spans="1:7" x14ac:dyDescent="0.35">
      <c r="A976" t="s">
        <v>199</v>
      </c>
      <c r="B976" t="s">
        <v>200</v>
      </c>
      <c r="C976" t="s">
        <v>201</v>
      </c>
      <c r="D976" t="s">
        <v>202</v>
      </c>
      <c r="E976" t="s">
        <v>203</v>
      </c>
      <c r="F976" t="s">
        <v>204</v>
      </c>
      <c r="G976">
        <v>22.25</v>
      </c>
    </row>
    <row r="977" spans="1:7" x14ac:dyDescent="0.35">
      <c r="A977" t="s">
        <v>205</v>
      </c>
      <c r="B977">
        <v>7.21</v>
      </c>
      <c r="C977">
        <v>2400.2053000000001</v>
      </c>
      <c r="D977">
        <v>0.5</v>
      </c>
      <c r="E977">
        <v>23.74</v>
      </c>
      <c r="F977" t="s">
        <v>206</v>
      </c>
      <c r="G977" t="s">
        <v>207</v>
      </c>
    </row>
    <row r="978" spans="1:7" x14ac:dyDescent="0.35">
      <c r="A978" t="s">
        <v>146</v>
      </c>
      <c r="D978">
        <v>0</v>
      </c>
      <c r="F978" t="s">
        <v>206</v>
      </c>
      <c r="G978">
        <v>0</v>
      </c>
    </row>
    <row r="979" spans="1:7" x14ac:dyDescent="0.35">
      <c r="A979" t="s">
        <v>147</v>
      </c>
      <c r="D979">
        <v>0</v>
      </c>
      <c r="F979" t="s">
        <v>206</v>
      </c>
      <c r="G979">
        <v>0</v>
      </c>
    </row>
    <row r="980" spans="1:7" x14ac:dyDescent="0.35">
      <c r="A980" t="s">
        <v>150</v>
      </c>
      <c r="B980">
        <v>13.39</v>
      </c>
      <c r="C980">
        <v>84.542400000000001</v>
      </c>
      <c r="D980">
        <v>2.3717999999999999E-2</v>
      </c>
      <c r="E980">
        <v>0.84</v>
      </c>
      <c r="F980" t="s">
        <v>206</v>
      </c>
      <c r="G980">
        <v>0.10659775280898877</v>
      </c>
    </row>
    <row r="981" spans="1:7" x14ac:dyDescent="0.35">
      <c r="A981" t="s">
        <v>153</v>
      </c>
      <c r="B981">
        <v>14.43</v>
      </c>
      <c r="C981">
        <v>3821.4670000000001</v>
      </c>
      <c r="D981">
        <v>1.1896169999999999</v>
      </c>
      <c r="E981">
        <v>37.799999999999997</v>
      </c>
      <c r="F981" t="s">
        <v>206</v>
      </c>
      <c r="G981">
        <v>5.3465932584269664</v>
      </c>
    </row>
    <row r="982" spans="1:7" x14ac:dyDescent="0.35">
      <c r="A982" t="s">
        <v>156</v>
      </c>
      <c r="D982">
        <v>0</v>
      </c>
      <c r="F982" t="s">
        <v>206</v>
      </c>
      <c r="G982">
        <v>0</v>
      </c>
    </row>
    <row r="983" spans="1:7" x14ac:dyDescent="0.35">
      <c r="A983" t="s">
        <v>159</v>
      </c>
      <c r="B983">
        <v>17.39</v>
      </c>
      <c r="C983">
        <v>2347.7188000000001</v>
      </c>
      <c r="D983">
        <v>1.2241919999999999</v>
      </c>
      <c r="E983">
        <v>23.22</v>
      </c>
      <c r="F983" t="s">
        <v>206</v>
      </c>
      <c r="G983">
        <v>5.5019865168539326</v>
      </c>
    </row>
    <row r="984" spans="1:7" x14ac:dyDescent="0.35">
      <c r="A984" t="s">
        <v>162</v>
      </c>
      <c r="B984">
        <v>22.19</v>
      </c>
      <c r="C984">
        <v>1455.6375</v>
      </c>
      <c r="D984">
        <v>1.1879280000000001</v>
      </c>
      <c r="E984">
        <v>14.4</v>
      </c>
      <c r="F984" t="s">
        <v>206</v>
      </c>
      <c r="G984">
        <v>5.3390022471910115</v>
      </c>
    </row>
    <row r="985" spans="1:7" x14ac:dyDescent="0.35">
      <c r="A985" t="s">
        <v>165</v>
      </c>
      <c r="D985">
        <v>0</v>
      </c>
      <c r="F985" t="s">
        <v>206</v>
      </c>
      <c r="G985">
        <v>0</v>
      </c>
    </row>
    <row r="986" spans="1:7" x14ac:dyDescent="0.35">
      <c r="A986" t="s">
        <v>168</v>
      </c>
      <c r="D986">
        <v>0</v>
      </c>
      <c r="F986" t="s">
        <v>206</v>
      </c>
      <c r="G986">
        <v>0</v>
      </c>
    </row>
    <row r="987" spans="1:7" x14ac:dyDescent="0.35">
      <c r="D987" t="s">
        <v>208</v>
      </c>
      <c r="E987">
        <v>100</v>
      </c>
    </row>
    <row r="990" spans="1:7" x14ac:dyDescent="0.35">
      <c r="A990" s="9" t="s">
        <v>237</v>
      </c>
    </row>
    <row r="1009" spans="1:7" x14ac:dyDescent="0.35">
      <c r="G1009" t="s">
        <v>198</v>
      </c>
    </row>
    <row r="1010" spans="1:7" x14ac:dyDescent="0.35">
      <c r="A1010" t="s">
        <v>199</v>
      </c>
      <c r="B1010" t="s">
        <v>200</v>
      </c>
      <c r="C1010" t="s">
        <v>201</v>
      </c>
      <c r="D1010" t="s">
        <v>202</v>
      </c>
      <c r="E1010" t="s">
        <v>203</v>
      </c>
      <c r="F1010" t="s">
        <v>204</v>
      </c>
      <c r="G1010">
        <v>22.25</v>
      </c>
    </row>
    <row r="1011" spans="1:7" x14ac:dyDescent="0.35">
      <c r="A1011" t="s">
        <v>205</v>
      </c>
      <c r="B1011">
        <v>7.21</v>
      </c>
      <c r="C1011">
        <v>2380.3110000000001</v>
      </c>
      <c r="D1011">
        <v>0.5</v>
      </c>
      <c r="E1011">
        <v>23.67</v>
      </c>
      <c r="F1011" t="s">
        <v>206</v>
      </c>
      <c r="G1011" t="s">
        <v>207</v>
      </c>
    </row>
    <row r="1012" spans="1:7" x14ac:dyDescent="0.35">
      <c r="A1012" t="s">
        <v>146</v>
      </c>
      <c r="D1012">
        <v>0</v>
      </c>
      <c r="F1012" t="s">
        <v>206</v>
      </c>
      <c r="G1012">
        <v>0</v>
      </c>
    </row>
    <row r="1013" spans="1:7" x14ac:dyDescent="0.35">
      <c r="A1013" t="s">
        <v>147</v>
      </c>
      <c r="D1013">
        <v>0</v>
      </c>
      <c r="F1013" t="s">
        <v>206</v>
      </c>
      <c r="G1013">
        <v>0</v>
      </c>
    </row>
    <row r="1014" spans="1:7" x14ac:dyDescent="0.35">
      <c r="A1014" t="s">
        <v>150</v>
      </c>
      <c r="B1014">
        <v>13.39</v>
      </c>
      <c r="C1014">
        <v>86.427199999999999</v>
      </c>
      <c r="D1014">
        <v>2.445E-2</v>
      </c>
      <c r="E1014">
        <v>0.86</v>
      </c>
      <c r="F1014" t="s">
        <v>206</v>
      </c>
      <c r="G1014">
        <v>0.10988764044943819</v>
      </c>
    </row>
    <row r="1015" spans="1:7" x14ac:dyDescent="0.35">
      <c r="A1015" t="s">
        <v>153</v>
      </c>
      <c r="B1015">
        <v>14.44</v>
      </c>
      <c r="C1015">
        <v>3777.9025999999999</v>
      </c>
      <c r="D1015">
        <v>1.1858850000000001</v>
      </c>
      <c r="E1015">
        <v>37.57</v>
      </c>
      <c r="F1015" t="s">
        <v>206</v>
      </c>
      <c r="G1015">
        <v>5.3298202247191018</v>
      </c>
    </row>
    <row r="1016" spans="1:7" x14ac:dyDescent="0.35">
      <c r="A1016" t="s">
        <v>156</v>
      </c>
      <c r="D1016">
        <v>0</v>
      </c>
      <c r="F1016" t="s">
        <v>206</v>
      </c>
      <c r="G1016">
        <v>0</v>
      </c>
    </row>
    <row r="1017" spans="1:7" x14ac:dyDescent="0.35">
      <c r="A1017" t="s">
        <v>159</v>
      </c>
      <c r="B1017">
        <v>17.39</v>
      </c>
      <c r="C1017">
        <v>2364.4582999999998</v>
      </c>
      <c r="D1017">
        <v>1.243225</v>
      </c>
      <c r="E1017">
        <v>23.52</v>
      </c>
      <c r="F1017" t="s">
        <v>206</v>
      </c>
      <c r="G1017">
        <v>5.5875280898876403</v>
      </c>
    </row>
    <row r="1018" spans="1:7" x14ac:dyDescent="0.35">
      <c r="A1018" t="s">
        <v>162</v>
      </c>
      <c r="B1018">
        <v>22.2</v>
      </c>
      <c r="C1018">
        <v>1445.4530999999999</v>
      </c>
      <c r="D1018">
        <v>1.189476</v>
      </c>
      <c r="E1018">
        <v>14.38</v>
      </c>
      <c r="F1018" t="s">
        <v>206</v>
      </c>
      <c r="G1018">
        <v>5.3459595505617976</v>
      </c>
    </row>
    <row r="1019" spans="1:7" x14ac:dyDescent="0.35">
      <c r="A1019" t="s">
        <v>165</v>
      </c>
      <c r="D1019">
        <v>0</v>
      </c>
      <c r="F1019" t="s">
        <v>206</v>
      </c>
      <c r="G1019">
        <v>0</v>
      </c>
    </row>
    <row r="1020" spans="1:7" x14ac:dyDescent="0.35">
      <c r="A1020" t="s">
        <v>168</v>
      </c>
      <c r="D1020">
        <v>0</v>
      </c>
      <c r="F1020" t="s">
        <v>206</v>
      </c>
      <c r="G1020">
        <v>0</v>
      </c>
    </row>
    <row r="1021" spans="1:7" x14ac:dyDescent="0.35">
      <c r="D1021" t="s">
        <v>208</v>
      </c>
      <c r="E1021">
        <v>100</v>
      </c>
    </row>
    <row r="1024" spans="1:7" x14ac:dyDescent="0.35">
      <c r="A1024" s="9" t="s">
        <v>238</v>
      </c>
    </row>
    <row r="1043" spans="1:7" x14ac:dyDescent="0.35">
      <c r="G1043" t="s">
        <v>198</v>
      </c>
    </row>
    <row r="1044" spans="1:7" x14ac:dyDescent="0.35">
      <c r="A1044" t="s">
        <v>199</v>
      </c>
      <c r="B1044" t="s">
        <v>200</v>
      </c>
      <c r="C1044" t="s">
        <v>201</v>
      </c>
      <c r="D1044" t="s">
        <v>202</v>
      </c>
      <c r="E1044" t="s">
        <v>203</v>
      </c>
      <c r="F1044" t="s">
        <v>204</v>
      </c>
      <c r="G1044">
        <v>23.93</v>
      </c>
    </row>
    <row r="1045" spans="1:7" x14ac:dyDescent="0.35">
      <c r="A1045" t="s">
        <v>205</v>
      </c>
      <c r="B1045">
        <v>7.23</v>
      </c>
      <c r="C1045">
        <v>2222.5708</v>
      </c>
      <c r="D1045">
        <v>0.5</v>
      </c>
      <c r="E1045">
        <v>18.73</v>
      </c>
      <c r="F1045" t="s">
        <v>206</v>
      </c>
      <c r="G1045" t="s">
        <v>207</v>
      </c>
    </row>
    <row r="1046" spans="1:7" x14ac:dyDescent="0.35">
      <c r="A1046" t="s">
        <v>146</v>
      </c>
      <c r="D1046">
        <v>0</v>
      </c>
      <c r="F1046" t="s">
        <v>206</v>
      </c>
      <c r="G1046">
        <v>0</v>
      </c>
    </row>
    <row r="1047" spans="1:7" x14ac:dyDescent="0.35">
      <c r="A1047" t="s">
        <v>147</v>
      </c>
      <c r="D1047">
        <v>0</v>
      </c>
      <c r="F1047" t="s">
        <v>206</v>
      </c>
      <c r="G1047">
        <v>0</v>
      </c>
    </row>
    <row r="1048" spans="1:7" x14ac:dyDescent="0.35">
      <c r="A1048" t="s">
        <v>150</v>
      </c>
      <c r="B1048">
        <v>13.42</v>
      </c>
      <c r="C1048">
        <v>97.483999999999995</v>
      </c>
      <c r="D1048">
        <v>2.8975000000000001E-2</v>
      </c>
      <c r="E1048">
        <v>0.82</v>
      </c>
      <c r="F1048" t="s">
        <v>206</v>
      </c>
      <c r="G1048">
        <v>0.12108232344337651</v>
      </c>
    </row>
    <row r="1049" spans="1:7" x14ac:dyDescent="0.35">
      <c r="A1049" t="s">
        <v>153</v>
      </c>
      <c r="B1049">
        <v>14.46</v>
      </c>
      <c r="C1049">
        <v>4691.5941999999995</v>
      </c>
      <c r="D1049">
        <v>1.5311840000000001</v>
      </c>
      <c r="E1049">
        <v>39.54</v>
      </c>
      <c r="F1049" t="s">
        <v>206</v>
      </c>
      <c r="G1049">
        <v>6.3985959047221073</v>
      </c>
    </row>
    <row r="1050" spans="1:7" x14ac:dyDescent="0.35">
      <c r="A1050" t="s">
        <v>156</v>
      </c>
      <c r="D1050">
        <v>0</v>
      </c>
      <c r="F1050" t="s">
        <v>206</v>
      </c>
      <c r="G1050">
        <v>0</v>
      </c>
    </row>
    <row r="1051" spans="1:7" x14ac:dyDescent="0.35">
      <c r="A1051" t="s">
        <v>159</v>
      </c>
      <c r="B1051">
        <v>17.39</v>
      </c>
      <c r="C1051">
        <v>2553.9567999999999</v>
      </c>
      <c r="D1051">
        <v>1.2779469999999999</v>
      </c>
      <c r="E1051">
        <v>21.52</v>
      </c>
      <c r="F1051" t="s">
        <v>206</v>
      </c>
      <c r="G1051">
        <v>5.3403552026744672</v>
      </c>
    </row>
    <row r="1052" spans="1:7" x14ac:dyDescent="0.35">
      <c r="A1052" t="s">
        <v>162</v>
      </c>
      <c r="B1052">
        <v>22.2</v>
      </c>
      <c r="C1052">
        <v>2300.2770999999998</v>
      </c>
      <c r="D1052">
        <v>2.1434530000000001</v>
      </c>
      <c r="E1052">
        <v>19.39</v>
      </c>
      <c r="F1052" t="s">
        <v>206</v>
      </c>
      <c r="G1052">
        <v>8.9571792728792321</v>
      </c>
    </row>
    <row r="1053" spans="1:7" x14ac:dyDescent="0.35">
      <c r="A1053" t="s">
        <v>165</v>
      </c>
      <c r="D1053">
        <v>0</v>
      </c>
      <c r="F1053" t="s">
        <v>206</v>
      </c>
      <c r="G1053">
        <v>0</v>
      </c>
    </row>
    <row r="1054" spans="1:7" x14ac:dyDescent="0.35">
      <c r="A1054" t="s">
        <v>168</v>
      </c>
      <c r="D1054">
        <v>0</v>
      </c>
      <c r="F1054" t="s">
        <v>206</v>
      </c>
      <c r="G1054">
        <v>0</v>
      </c>
    </row>
    <row r="1055" spans="1:7" x14ac:dyDescent="0.35">
      <c r="D1055" t="s">
        <v>208</v>
      </c>
      <c r="E1055">
        <v>100</v>
      </c>
    </row>
    <row r="1058" spans="1:1" x14ac:dyDescent="0.35">
      <c r="A1058" s="9" t="s">
        <v>239</v>
      </c>
    </row>
    <row r="1077" spans="1:7" x14ac:dyDescent="0.35">
      <c r="G1077" t="s">
        <v>198</v>
      </c>
    </row>
    <row r="1078" spans="1:7" x14ac:dyDescent="0.35">
      <c r="A1078" t="s">
        <v>199</v>
      </c>
      <c r="B1078" t="s">
        <v>200</v>
      </c>
      <c r="C1078" t="s">
        <v>201</v>
      </c>
      <c r="D1078" t="s">
        <v>202</v>
      </c>
      <c r="E1078" t="s">
        <v>203</v>
      </c>
      <c r="F1078" t="s">
        <v>204</v>
      </c>
      <c r="G1078">
        <v>23.93</v>
      </c>
    </row>
    <row r="1079" spans="1:7" x14ac:dyDescent="0.35">
      <c r="A1079" t="s">
        <v>205</v>
      </c>
      <c r="B1079">
        <v>7.24</v>
      </c>
      <c r="C1079">
        <v>2235.4668000000001</v>
      </c>
      <c r="D1079">
        <v>0.5</v>
      </c>
      <c r="E1079">
        <v>18.72</v>
      </c>
      <c r="F1079" t="s">
        <v>206</v>
      </c>
      <c r="G1079" t="s">
        <v>207</v>
      </c>
    </row>
    <row r="1080" spans="1:7" x14ac:dyDescent="0.35">
      <c r="A1080" t="s">
        <v>146</v>
      </c>
      <c r="D1080">
        <v>0</v>
      </c>
      <c r="F1080" t="s">
        <v>206</v>
      </c>
      <c r="G1080">
        <v>0</v>
      </c>
    </row>
    <row r="1081" spans="1:7" x14ac:dyDescent="0.35">
      <c r="A1081" t="s">
        <v>147</v>
      </c>
      <c r="D1081">
        <v>0</v>
      </c>
      <c r="F1081" t="s">
        <v>206</v>
      </c>
      <c r="G1081">
        <v>0</v>
      </c>
    </row>
    <row r="1082" spans="1:7" x14ac:dyDescent="0.35">
      <c r="A1082" t="s">
        <v>150</v>
      </c>
      <c r="B1082">
        <v>13.43</v>
      </c>
      <c r="C1082">
        <v>97.755600000000001</v>
      </c>
      <c r="D1082">
        <v>2.8888E-2</v>
      </c>
      <c r="E1082">
        <v>0.82</v>
      </c>
      <c r="F1082" t="s">
        <v>206</v>
      </c>
      <c r="G1082">
        <v>0.12071876305892186</v>
      </c>
    </row>
    <row r="1083" spans="1:7" x14ac:dyDescent="0.35">
      <c r="A1083" t="s">
        <v>153</v>
      </c>
      <c r="B1083">
        <v>14.48</v>
      </c>
      <c r="C1083">
        <v>4738.6918999999998</v>
      </c>
      <c r="D1083">
        <v>1.537633</v>
      </c>
      <c r="E1083">
        <v>39.69</v>
      </c>
      <c r="F1083" t="s">
        <v>206</v>
      </c>
      <c r="G1083">
        <v>6.4255453405766829</v>
      </c>
    </row>
    <row r="1084" spans="1:7" x14ac:dyDescent="0.35">
      <c r="A1084" t="s">
        <v>156</v>
      </c>
      <c r="D1084">
        <v>0</v>
      </c>
      <c r="F1084" t="s">
        <v>206</v>
      </c>
      <c r="G1084">
        <v>0</v>
      </c>
    </row>
    <row r="1085" spans="1:7" x14ac:dyDescent="0.35">
      <c r="A1085" t="s">
        <v>159</v>
      </c>
      <c r="B1085">
        <v>17.399999999999999</v>
      </c>
      <c r="C1085">
        <v>2517.2251000000001</v>
      </c>
      <c r="D1085">
        <v>1.2523010000000001</v>
      </c>
      <c r="E1085">
        <v>21.08</v>
      </c>
      <c r="F1085" t="s">
        <v>206</v>
      </c>
      <c r="G1085">
        <v>5.2331842875052246</v>
      </c>
    </row>
    <row r="1086" spans="1:7" x14ac:dyDescent="0.35">
      <c r="A1086" t="s">
        <v>162</v>
      </c>
      <c r="B1086">
        <v>22.21</v>
      </c>
      <c r="C1086">
        <v>2349.8065999999999</v>
      </c>
      <c r="D1086">
        <v>2.176974</v>
      </c>
      <c r="E1086">
        <v>19.68</v>
      </c>
      <c r="F1086" t="s">
        <v>206</v>
      </c>
      <c r="G1086">
        <v>9.097258671124111</v>
      </c>
    </row>
    <row r="1087" spans="1:7" x14ac:dyDescent="0.35">
      <c r="A1087" t="s">
        <v>165</v>
      </c>
      <c r="D1087">
        <v>0</v>
      </c>
      <c r="F1087" t="s">
        <v>206</v>
      </c>
      <c r="G1087">
        <v>0</v>
      </c>
    </row>
    <row r="1088" spans="1:7" x14ac:dyDescent="0.35">
      <c r="A1088" t="s">
        <v>168</v>
      </c>
      <c r="D1088">
        <v>0</v>
      </c>
      <c r="F1088" t="s">
        <v>206</v>
      </c>
      <c r="G1088">
        <v>0</v>
      </c>
    </row>
    <row r="1089" spans="1:5" x14ac:dyDescent="0.35">
      <c r="D1089" t="s">
        <v>208</v>
      </c>
      <c r="E1089">
        <v>100</v>
      </c>
    </row>
    <row r="1092" spans="1:5" x14ac:dyDescent="0.35">
      <c r="A1092" s="9" t="s">
        <v>240</v>
      </c>
    </row>
    <row r="1111" spans="1:7" x14ac:dyDescent="0.35">
      <c r="G1111" t="s">
        <v>198</v>
      </c>
    </row>
    <row r="1112" spans="1:7" x14ac:dyDescent="0.35">
      <c r="A1112" t="s">
        <v>199</v>
      </c>
      <c r="B1112" t="s">
        <v>200</v>
      </c>
      <c r="C1112" t="s">
        <v>201</v>
      </c>
      <c r="D1112" t="s">
        <v>202</v>
      </c>
      <c r="E1112" t="s">
        <v>203</v>
      </c>
      <c r="F1112" t="s">
        <v>204</v>
      </c>
      <c r="G1112">
        <v>23.93</v>
      </c>
    </row>
    <row r="1113" spans="1:7" x14ac:dyDescent="0.35">
      <c r="A1113" t="s">
        <v>205</v>
      </c>
      <c r="B1113">
        <v>7.24</v>
      </c>
      <c r="C1113">
        <v>2241.4893000000002</v>
      </c>
      <c r="D1113">
        <v>0.5</v>
      </c>
      <c r="E1113">
        <v>18.489999999999998</v>
      </c>
      <c r="F1113" t="s">
        <v>206</v>
      </c>
      <c r="G1113" t="s">
        <v>207</v>
      </c>
    </row>
    <row r="1114" spans="1:7" x14ac:dyDescent="0.35">
      <c r="A1114" t="s">
        <v>146</v>
      </c>
      <c r="D1114">
        <v>0</v>
      </c>
      <c r="F1114" t="s">
        <v>206</v>
      </c>
      <c r="G1114">
        <v>0</v>
      </c>
    </row>
    <row r="1115" spans="1:7" x14ac:dyDescent="0.35">
      <c r="A1115" t="s">
        <v>147</v>
      </c>
      <c r="D1115">
        <v>0</v>
      </c>
      <c r="F1115" t="s">
        <v>206</v>
      </c>
      <c r="G1115">
        <v>0</v>
      </c>
    </row>
    <row r="1116" spans="1:7" x14ac:dyDescent="0.35">
      <c r="A1116" t="s">
        <v>150</v>
      </c>
      <c r="B1116">
        <v>13.44</v>
      </c>
      <c r="C1116">
        <v>97.763999999999996</v>
      </c>
      <c r="D1116">
        <v>2.8812999999999998E-2</v>
      </c>
      <c r="E1116">
        <v>0.81</v>
      </c>
      <c r="F1116" t="s">
        <v>206</v>
      </c>
      <c r="G1116">
        <v>0.12040534893439196</v>
      </c>
    </row>
    <row r="1117" spans="1:7" x14ac:dyDescent="0.35">
      <c r="A1117" t="s">
        <v>153</v>
      </c>
      <c r="B1117">
        <v>14.48</v>
      </c>
      <c r="C1117">
        <v>4815.1522999999997</v>
      </c>
      <c r="D1117">
        <v>1.558246</v>
      </c>
      <c r="E1117">
        <v>39.729999999999997</v>
      </c>
      <c r="F1117" t="s">
        <v>206</v>
      </c>
      <c r="G1117">
        <v>6.5116840785624746</v>
      </c>
    </row>
    <row r="1118" spans="1:7" x14ac:dyDescent="0.35">
      <c r="A1118" t="s">
        <v>156</v>
      </c>
      <c r="D1118">
        <v>0</v>
      </c>
      <c r="F1118" t="s">
        <v>206</v>
      </c>
      <c r="G1118">
        <v>0</v>
      </c>
    </row>
    <row r="1119" spans="1:7" x14ac:dyDescent="0.35">
      <c r="A1119" t="s">
        <v>159</v>
      </c>
      <c r="B1119">
        <v>17.399999999999999</v>
      </c>
      <c r="C1119">
        <v>2575.2750999999998</v>
      </c>
      <c r="D1119">
        <v>1.277738</v>
      </c>
      <c r="E1119">
        <v>21.25</v>
      </c>
      <c r="F1119" t="s">
        <v>206</v>
      </c>
      <c r="G1119">
        <v>5.3394818219807769</v>
      </c>
    </row>
    <row r="1120" spans="1:7" x14ac:dyDescent="0.35">
      <c r="A1120" t="s">
        <v>162</v>
      </c>
      <c r="B1120">
        <v>22.22</v>
      </c>
      <c r="C1120">
        <v>2390.3867</v>
      </c>
      <c r="D1120">
        <v>2.2086190000000001</v>
      </c>
      <c r="E1120">
        <v>19.72</v>
      </c>
      <c r="F1120" t="s">
        <v>206</v>
      </c>
      <c r="G1120">
        <v>9.2294985374007528</v>
      </c>
    </row>
    <row r="1121" spans="1:7" x14ac:dyDescent="0.35">
      <c r="A1121" t="s">
        <v>165</v>
      </c>
      <c r="D1121">
        <v>0</v>
      </c>
      <c r="F1121" t="s">
        <v>206</v>
      </c>
      <c r="G1121">
        <v>0</v>
      </c>
    </row>
    <row r="1122" spans="1:7" x14ac:dyDescent="0.35">
      <c r="A1122" t="s">
        <v>168</v>
      </c>
      <c r="D1122">
        <v>0</v>
      </c>
      <c r="F1122" t="s">
        <v>206</v>
      </c>
      <c r="G1122">
        <v>0</v>
      </c>
    </row>
    <row r="1123" spans="1:7" x14ac:dyDescent="0.35">
      <c r="D1123" t="s">
        <v>208</v>
      </c>
      <c r="E1123">
        <v>100</v>
      </c>
    </row>
    <row r="1126" spans="1:7" x14ac:dyDescent="0.35">
      <c r="A1126" s="9" t="s">
        <v>241</v>
      </c>
    </row>
    <row r="1145" spans="1:7" x14ac:dyDescent="0.35">
      <c r="G1145" t="s">
        <v>198</v>
      </c>
    </row>
    <row r="1146" spans="1:7" x14ac:dyDescent="0.35">
      <c r="A1146" t="s">
        <v>199</v>
      </c>
      <c r="B1146" t="s">
        <v>200</v>
      </c>
      <c r="C1146" t="s">
        <v>201</v>
      </c>
      <c r="D1146" t="s">
        <v>202</v>
      </c>
      <c r="E1146" t="s">
        <v>203</v>
      </c>
      <c r="F1146" t="s">
        <v>204</v>
      </c>
      <c r="G1146">
        <v>23.93</v>
      </c>
    </row>
    <row r="1147" spans="1:7" x14ac:dyDescent="0.35">
      <c r="A1147" t="s">
        <v>205</v>
      </c>
      <c r="B1147">
        <v>7.23</v>
      </c>
      <c r="C1147">
        <v>2237.7262999999998</v>
      </c>
      <c r="D1147">
        <v>0.5</v>
      </c>
      <c r="E1147">
        <v>18.399999999999999</v>
      </c>
      <c r="F1147" t="s">
        <v>206</v>
      </c>
      <c r="G1147" t="s">
        <v>207</v>
      </c>
    </row>
    <row r="1148" spans="1:7" x14ac:dyDescent="0.35">
      <c r="A1148" t="s">
        <v>146</v>
      </c>
      <c r="D1148">
        <v>0</v>
      </c>
      <c r="F1148" t="s">
        <v>206</v>
      </c>
      <c r="G1148">
        <v>0</v>
      </c>
    </row>
    <row r="1149" spans="1:7" x14ac:dyDescent="0.35">
      <c r="A1149" t="s">
        <v>147</v>
      </c>
      <c r="D1149">
        <v>0</v>
      </c>
      <c r="F1149" t="s">
        <v>206</v>
      </c>
      <c r="G1149">
        <v>0</v>
      </c>
    </row>
    <row r="1150" spans="1:7" x14ac:dyDescent="0.35">
      <c r="A1150" t="s">
        <v>150</v>
      </c>
      <c r="B1150">
        <v>13.41</v>
      </c>
      <c r="C1150">
        <v>95.663200000000003</v>
      </c>
      <c r="D1150">
        <v>2.8240999999999999E-2</v>
      </c>
      <c r="E1150">
        <v>0.79</v>
      </c>
      <c r="F1150" t="s">
        <v>206</v>
      </c>
      <c r="G1150">
        <v>0.11801504387797743</v>
      </c>
    </row>
    <row r="1151" spans="1:7" x14ac:dyDescent="0.35">
      <c r="A1151" t="s">
        <v>153</v>
      </c>
      <c r="B1151">
        <v>14.46</v>
      </c>
      <c r="C1151">
        <v>4813.2388000000001</v>
      </c>
      <c r="D1151">
        <v>1.560246</v>
      </c>
      <c r="E1151">
        <v>39.58</v>
      </c>
      <c r="F1151" t="s">
        <v>206</v>
      </c>
      <c r="G1151">
        <v>6.5200417885499382</v>
      </c>
    </row>
    <row r="1152" spans="1:7" x14ac:dyDescent="0.35">
      <c r="A1152" t="s">
        <v>156</v>
      </c>
      <c r="D1152">
        <v>0</v>
      </c>
      <c r="F1152" t="s">
        <v>206</v>
      </c>
      <c r="G1152">
        <v>0</v>
      </c>
    </row>
    <row r="1153" spans="1:7" x14ac:dyDescent="0.35">
      <c r="A1153" t="s">
        <v>159</v>
      </c>
      <c r="B1153">
        <v>17.38</v>
      </c>
      <c r="C1153">
        <v>2633.4158000000002</v>
      </c>
      <c r="D1153">
        <v>1.3087819999999999</v>
      </c>
      <c r="E1153">
        <v>21.66</v>
      </c>
      <c r="F1153" t="s">
        <v>206</v>
      </c>
      <c r="G1153">
        <v>5.4692101964061841</v>
      </c>
    </row>
    <row r="1154" spans="1:7" x14ac:dyDescent="0.35">
      <c r="A1154" t="s">
        <v>162</v>
      </c>
      <c r="B1154">
        <v>22.19</v>
      </c>
      <c r="C1154">
        <v>2380.1687000000002</v>
      </c>
      <c r="D1154">
        <v>2.2028759999999998</v>
      </c>
      <c r="E1154">
        <v>19.57</v>
      </c>
      <c r="F1154" t="s">
        <v>206</v>
      </c>
      <c r="G1154">
        <v>9.2054993731717509</v>
      </c>
    </row>
    <row r="1155" spans="1:7" x14ac:dyDescent="0.35">
      <c r="A1155" t="s">
        <v>165</v>
      </c>
      <c r="D1155">
        <v>0</v>
      </c>
      <c r="F1155" t="s">
        <v>206</v>
      </c>
      <c r="G1155">
        <v>0</v>
      </c>
    </row>
    <row r="1156" spans="1:7" x14ac:dyDescent="0.35">
      <c r="A1156" t="s">
        <v>168</v>
      </c>
      <c r="D1156">
        <v>0</v>
      </c>
      <c r="F1156" t="s">
        <v>206</v>
      </c>
      <c r="G1156">
        <v>0</v>
      </c>
    </row>
    <row r="1157" spans="1:7" x14ac:dyDescent="0.35">
      <c r="D1157" t="s">
        <v>208</v>
      </c>
      <c r="E1157">
        <v>100</v>
      </c>
    </row>
    <row r="1160" spans="1:7" x14ac:dyDescent="0.35">
      <c r="A1160" s="9" t="s">
        <v>242</v>
      </c>
    </row>
    <row r="1179" spans="1:7" x14ac:dyDescent="0.35">
      <c r="G1179" t="s">
        <v>198</v>
      </c>
    </row>
    <row r="1180" spans="1:7" x14ac:dyDescent="0.35">
      <c r="A1180" t="s">
        <v>199</v>
      </c>
      <c r="B1180" t="s">
        <v>200</v>
      </c>
      <c r="C1180" t="s">
        <v>201</v>
      </c>
      <c r="D1180" t="s">
        <v>202</v>
      </c>
      <c r="E1180" t="s">
        <v>203</v>
      </c>
      <c r="F1180" t="s">
        <v>204</v>
      </c>
      <c r="G1180">
        <v>23.93</v>
      </c>
    </row>
    <row r="1181" spans="1:7" x14ac:dyDescent="0.35">
      <c r="A1181" t="s">
        <v>205</v>
      </c>
      <c r="B1181">
        <v>7.23</v>
      </c>
      <c r="C1181">
        <v>2278.5808000000002</v>
      </c>
      <c r="D1181">
        <v>0.5</v>
      </c>
      <c r="E1181">
        <v>18.440000000000001</v>
      </c>
      <c r="F1181" t="s">
        <v>206</v>
      </c>
      <c r="G1181" t="s">
        <v>207</v>
      </c>
    </row>
    <row r="1182" spans="1:7" x14ac:dyDescent="0.35">
      <c r="A1182" t="s">
        <v>146</v>
      </c>
      <c r="D1182">
        <v>0</v>
      </c>
      <c r="F1182" t="s">
        <v>206</v>
      </c>
      <c r="G1182">
        <v>0</v>
      </c>
    </row>
    <row r="1183" spans="1:7" x14ac:dyDescent="0.35">
      <c r="A1183" t="s">
        <v>147</v>
      </c>
      <c r="D1183">
        <v>0</v>
      </c>
      <c r="F1183" t="s">
        <v>206</v>
      </c>
      <c r="G1183">
        <v>0</v>
      </c>
    </row>
    <row r="1184" spans="1:7" x14ac:dyDescent="0.35">
      <c r="A1184" t="s">
        <v>150</v>
      </c>
      <c r="B1184">
        <v>13.42</v>
      </c>
      <c r="C1184">
        <v>97.531400000000005</v>
      </c>
      <c r="D1184">
        <v>2.8275999999999999E-2</v>
      </c>
      <c r="E1184">
        <v>0.79</v>
      </c>
      <c r="F1184" t="s">
        <v>206</v>
      </c>
      <c r="G1184">
        <v>0.11816130380275804</v>
      </c>
    </row>
    <row r="1185" spans="1:7" x14ac:dyDescent="0.35">
      <c r="A1185" t="s">
        <v>153</v>
      </c>
      <c r="B1185">
        <v>14.46</v>
      </c>
      <c r="C1185">
        <v>4888.0263999999997</v>
      </c>
      <c r="D1185">
        <v>1.556079</v>
      </c>
      <c r="E1185">
        <v>39.549999999999997</v>
      </c>
      <c r="F1185" t="s">
        <v>206</v>
      </c>
      <c r="G1185">
        <v>6.5026284997910579</v>
      </c>
    </row>
    <row r="1186" spans="1:7" x14ac:dyDescent="0.35">
      <c r="A1186" t="s">
        <v>156</v>
      </c>
      <c r="D1186">
        <v>0</v>
      </c>
      <c r="F1186" t="s">
        <v>206</v>
      </c>
      <c r="G1186">
        <v>0</v>
      </c>
    </row>
    <row r="1187" spans="1:7" x14ac:dyDescent="0.35">
      <c r="A1187" t="s">
        <v>159</v>
      </c>
      <c r="B1187">
        <v>17.38</v>
      </c>
      <c r="C1187">
        <v>2634.0967000000001</v>
      </c>
      <c r="D1187">
        <v>1.2856479999999999</v>
      </c>
      <c r="E1187">
        <v>21.31</v>
      </c>
      <c r="F1187" t="s">
        <v>206</v>
      </c>
      <c r="G1187">
        <v>5.3725365649811954</v>
      </c>
    </row>
    <row r="1188" spans="1:7" x14ac:dyDescent="0.35">
      <c r="A1188" t="s">
        <v>162</v>
      </c>
      <c r="B1188">
        <v>22.19</v>
      </c>
      <c r="C1188">
        <v>2460.6217999999999</v>
      </c>
      <c r="D1188">
        <v>2.2365050000000002</v>
      </c>
      <c r="E1188">
        <v>19.91</v>
      </c>
      <c r="F1188" t="s">
        <v>206</v>
      </c>
      <c r="G1188">
        <v>9.3460300877559561</v>
      </c>
    </row>
    <row r="1189" spans="1:7" x14ac:dyDescent="0.35">
      <c r="A1189" t="s">
        <v>165</v>
      </c>
      <c r="D1189">
        <v>0</v>
      </c>
      <c r="F1189" t="s">
        <v>206</v>
      </c>
      <c r="G1189">
        <v>0</v>
      </c>
    </row>
    <row r="1190" spans="1:7" x14ac:dyDescent="0.35">
      <c r="A1190" t="s">
        <v>168</v>
      </c>
      <c r="D1190">
        <v>0</v>
      </c>
      <c r="F1190" t="s">
        <v>206</v>
      </c>
      <c r="G1190">
        <v>0</v>
      </c>
    </row>
    <row r="1191" spans="1:7" x14ac:dyDescent="0.35">
      <c r="D1191" t="s">
        <v>208</v>
      </c>
      <c r="E1191">
        <v>100</v>
      </c>
    </row>
    <row r="1194" spans="1:7" x14ac:dyDescent="0.35">
      <c r="A1194" s="9" t="s">
        <v>243</v>
      </c>
    </row>
    <row r="1213" spans="1:7" x14ac:dyDescent="0.35">
      <c r="G1213" t="s">
        <v>198</v>
      </c>
    </row>
    <row r="1214" spans="1:7" x14ac:dyDescent="0.35">
      <c r="A1214" t="s">
        <v>199</v>
      </c>
      <c r="B1214" t="s">
        <v>200</v>
      </c>
      <c r="C1214" t="s">
        <v>201</v>
      </c>
      <c r="D1214" t="s">
        <v>202</v>
      </c>
      <c r="E1214" t="s">
        <v>203</v>
      </c>
      <c r="F1214" t="s">
        <v>204</v>
      </c>
      <c r="G1214">
        <v>23.93</v>
      </c>
    </row>
    <row r="1215" spans="1:7" x14ac:dyDescent="0.35">
      <c r="A1215" t="s">
        <v>205</v>
      </c>
      <c r="B1215">
        <v>7.24</v>
      </c>
      <c r="C1215">
        <v>2274.7678000000001</v>
      </c>
      <c r="D1215">
        <v>0.5</v>
      </c>
      <c r="E1215">
        <v>18.34</v>
      </c>
      <c r="F1215" t="s">
        <v>206</v>
      </c>
      <c r="G1215" t="s">
        <v>207</v>
      </c>
    </row>
    <row r="1216" spans="1:7" x14ac:dyDescent="0.35">
      <c r="A1216" t="s">
        <v>146</v>
      </c>
      <c r="D1216">
        <v>0</v>
      </c>
      <c r="F1216" t="s">
        <v>206</v>
      </c>
      <c r="G1216">
        <v>0</v>
      </c>
    </row>
    <row r="1217" spans="1:7" x14ac:dyDescent="0.35">
      <c r="A1217" t="s">
        <v>147</v>
      </c>
      <c r="D1217">
        <v>0</v>
      </c>
      <c r="F1217" t="s">
        <v>206</v>
      </c>
      <c r="G1217">
        <v>0</v>
      </c>
    </row>
    <row r="1218" spans="1:7" x14ac:dyDescent="0.35">
      <c r="A1218" t="s">
        <v>150</v>
      </c>
      <c r="B1218">
        <v>13.43</v>
      </c>
      <c r="C1218">
        <v>101.19880000000001</v>
      </c>
      <c r="D1218">
        <v>2.9388999999999998E-2</v>
      </c>
      <c r="E1218">
        <v>0.82</v>
      </c>
      <c r="F1218" t="s">
        <v>206</v>
      </c>
      <c r="G1218">
        <v>0.12281236941078144</v>
      </c>
    </row>
    <row r="1219" spans="1:7" x14ac:dyDescent="0.35">
      <c r="A1219" t="s">
        <v>153</v>
      </c>
      <c r="B1219">
        <v>14.48</v>
      </c>
      <c r="C1219">
        <v>4892.7803000000004</v>
      </c>
      <c r="D1219">
        <v>1.560203</v>
      </c>
      <c r="E1219">
        <v>39.44</v>
      </c>
      <c r="F1219" t="s">
        <v>206</v>
      </c>
      <c r="G1219">
        <v>6.5198620977852073</v>
      </c>
    </row>
    <row r="1220" spans="1:7" x14ac:dyDescent="0.35">
      <c r="A1220" t="s">
        <v>156</v>
      </c>
      <c r="D1220">
        <v>0</v>
      </c>
      <c r="F1220" t="s">
        <v>206</v>
      </c>
      <c r="G1220">
        <v>0</v>
      </c>
    </row>
    <row r="1221" spans="1:7" x14ac:dyDescent="0.35">
      <c r="A1221" t="s">
        <v>159</v>
      </c>
      <c r="B1221">
        <v>17.399999999999999</v>
      </c>
      <c r="C1221">
        <v>2661.6671999999999</v>
      </c>
      <c r="D1221">
        <v>1.301282</v>
      </c>
      <c r="E1221">
        <v>21.46</v>
      </c>
      <c r="F1221" t="s">
        <v>206</v>
      </c>
      <c r="G1221">
        <v>5.4378687839531974</v>
      </c>
    </row>
    <row r="1222" spans="1:7" x14ac:dyDescent="0.35">
      <c r="A1222" t="s">
        <v>162</v>
      </c>
      <c r="B1222">
        <v>22.23</v>
      </c>
      <c r="C1222">
        <v>2474.3125</v>
      </c>
      <c r="D1222">
        <v>2.2527180000000002</v>
      </c>
      <c r="E1222">
        <v>19.95</v>
      </c>
      <c r="F1222" t="s">
        <v>206</v>
      </c>
      <c r="G1222">
        <v>9.4137818637693282</v>
      </c>
    </row>
    <row r="1223" spans="1:7" x14ac:dyDescent="0.35">
      <c r="A1223" t="s">
        <v>165</v>
      </c>
      <c r="D1223">
        <v>0</v>
      </c>
      <c r="F1223" t="s">
        <v>206</v>
      </c>
      <c r="G1223">
        <v>0</v>
      </c>
    </row>
    <row r="1224" spans="1:7" x14ac:dyDescent="0.35">
      <c r="A1224" t="s">
        <v>168</v>
      </c>
      <c r="D1224">
        <v>0</v>
      </c>
      <c r="F1224" t="s">
        <v>206</v>
      </c>
      <c r="G1224">
        <v>0</v>
      </c>
    </row>
    <row r="1225" spans="1:7" x14ac:dyDescent="0.35">
      <c r="D1225" t="s">
        <v>208</v>
      </c>
      <c r="E1225">
        <v>100</v>
      </c>
    </row>
    <row r="1228" spans="1:7" x14ac:dyDescent="0.35">
      <c r="A1228" s="9" t="s">
        <v>244</v>
      </c>
    </row>
    <row r="1247" spans="1:7" x14ac:dyDescent="0.35">
      <c r="G1247" t="s">
        <v>198</v>
      </c>
    </row>
    <row r="1248" spans="1:7" x14ac:dyDescent="0.35">
      <c r="A1248" t="s">
        <v>199</v>
      </c>
      <c r="B1248" t="s">
        <v>200</v>
      </c>
      <c r="C1248" t="s">
        <v>201</v>
      </c>
      <c r="D1248" t="s">
        <v>202</v>
      </c>
      <c r="E1248" t="s">
        <v>203</v>
      </c>
      <c r="F1248" t="s">
        <v>204</v>
      </c>
      <c r="G1248">
        <v>91.332849635901638</v>
      </c>
    </row>
    <row r="1249" spans="1:7" x14ac:dyDescent="0.35">
      <c r="A1249" t="s">
        <v>205</v>
      </c>
      <c r="B1249">
        <v>7.19</v>
      </c>
      <c r="C1249">
        <v>2650.4004</v>
      </c>
      <c r="D1249">
        <v>0.1</v>
      </c>
      <c r="E1249">
        <v>83.93</v>
      </c>
      <c r="F1249" t="s">
        <v>206</v>
      </c>
      <c r="G1249" t="s">
        <v>207</v>
      </c>
    </row>
    <row r="1250" spans="1:7" x14ac:dyDescent="0.35">
      <c r="A1250" t="s">
        <v>146</v>
      </c>
      <c r="D1250">
        <v>0</v>
      </c>
      <c r="F1250" t="s">
        <v>206</v>
      </c>
      <c r="G1250">
        <v>0</v>
      </c>
    </row>
    <row r="1251" spans="1:7" x14ac:dyDescent="0.35">
      <c r="A1251" t="s">
        <v>147</v>
      </c>
      <c r="B1251">
        <v>10.039999999999999</v>
      </c>
      <c r="C1251">
        <v>81.562799999999996</v>
      </c>
      <c r="D1251">
        <v>4.3400000000000001E-3</v>
      </c>
      <c r="E1251">
        <v>2.58</v>
      </c>
      <c r="F1251" t="s">
        <v>206</v>
      </c>
      <c r="G1251">
        <v>4.7518499831127664E-3</v>
      </c>
    </row>
    <row r="1252" spans="1:7" x14ac:dyDescent="0.35">
      <c r="A1252" t="s">
        <v>150</v>
      </c>
      <c r="B1252">
        <v>13.37</v>
      </c>
      <c r="C1252">
        <v>41.0274</v>
      </c>
      <c r="D1252">
        <v>2.0409999999999998E-3</v>
      </c>
      <c r="E1252">
        <v>1.3</v>
      </c>
      <c r="F1252" t="s">
        <v>206</v>
      </c>
      <c r="G1252">
        <v>2.2346833676343673E-3</v>
      </c>
    </row>
    <row r="1253" spans="1:7" x14ac:dyDescent="0.35">
      <c r="A1253" t="s">
        <v>153</v>
      </c>
      <c r="B1253">
        <v>14.44</v>
      </c>
      <c r="C1253">
        <v>236.72460000000001</v>
      </c>
      <c r="D1253">
        <v>1.3039E-2</v>
      </c>
      <c r="E1253">
        <v>7.5</v>
      </c>
      <c r="F1253" t="s">
        <v>206</v>
      </c>
      <c r="G1253">
        <v>1.4276352979218285E-2</v>
      </c>
    </row>
    <row r="1254" spans="1:7" x14ac:dyDescent="0.35">
      <c r="A1254" t="s">
        <v>156</v>
      </c>
      <c r="D1254">
        <v>0</v>
      </c>
      <c r="F1254" t="s">
        <v>206</v>
      </c>
      <c r="G1254">
        <v>0</v>
      </c>
    </row>
    <row r="1255" spans="1:7" x14ac:dyDescent="0.35">
      <c r="A1255" t="s">
        <v>159</v>
      </c>
      <c r="B1255">
        <v>17.72</v>
      </c>
      <c r="C1255">
        <v>62.875300000000003</v>
      </c>
      <c r="D1255">
        <v>5.868E-3</v>
      </c>
      <c r="E1255">
        <v>1.99</v>
      </c>
      <c r="F1255" t="s">
        <v>206</v>
      </c>
      <c r="G1255">
        <v>6.4248515439874901E-3</v>
      </c>
    </row>
    <row r="1256" spans="1:7" x14ac:dyDescent="0.35">
      <c r="A1256" t="s">
        <v>162</v>
      </c>
      <c r="B1256">
        <v>22.13</v>
      </c>
      <c r="C1256">
        <v>85.248900000000006</v>
      </c>
      <c r="D1256">
        <v>1.4413E-2</v>
      </c>
      <c r="E1256">
        <v>2.7</v>
      </c>
      <c r="F1256" t="s">
        <v>206</v>
      </c>
      <c r="G1256">
        <v>1.5780740508434171E-2</v>
      </c>
    </row>
    <row r="1257" spans="1:7" x14ac:dyDescent="0.35">
      <c r="A1257" t="s">
        <v>165</v>
      </c>
      <c r="D1257">
        <v>0</v>
      </c>
      <c r="F1257" t="s">
        <v>206</v>
      </c>
      <c r="G1257">
        <v>0</v>
      </c>
    </row>
    <row r="1258" spans="1:7" x14ac:dyDescent="0.35">
      <c r="A1258" t="s">
        <v>168</v>
      </c>
      <c r="D1258">
        <v>0</v>
      </c>
      <c r="F1258" t="s">
        <v>206</v>
      </c>
      <c r="G1258">
        <v>0</v>
      </c>
    </row>
    <row r="1259" spans="1:7" x14ac:dyDescent="0.35">
      <c r="D1259" t="s">
        <v>208</v>
      </c>
      <c r="E1259">
        <v>100</v>
      </c>
    </row>
    <row r="1262" spans="1:7" x14ac:dyDescent="0.35">
      <c r="A1262" s="9" t="s">
        <v>245</v>
      </c>
    </row>
    <row r="1281" spans="1:7" x14ac:dyDescent="0.35">
      <c r="G1281" t="s">
        <v>198</v>
      </c>
    </row>
    <row r="1282" spans="1:7" x14ac:dyDescent="0.35">
      <c r="A1282" t="s">
        <v>199</v>
      </c>
      <c r="B1282" t="s">
        <v>200</v>
      </c>
      <c r="C1282" t="s">
        <v>201</v>
      </c>
      <c r="D1282" t="s">
        <v>202</v>
      </c>
      <c r="E1282" t="s">
        <v>203</v>
      </c>
      <c r="F1282" t="s">
        <v>204</v>
      </c>
      <c r="G1282">
        <v>91.332849635901638</v>
      </c>
    </row>
    <row r="1283" spans="1:7" x14ac:dyDescent="0.35">
      <c r="A1283" t="s">
        <v>205</v>
      </c>
      <c r="B1283">
        <v>7.19</v>
      </c>
      <c r="C1283">
        <v>2609.3721</v>
      </c>
      <c r="D1283">
        <v>0.1</v>
      </c>
      <c r="E1283">
        <v>83.84</v>
      </c>
      <c r="F1283" t="s">
        <v>206</v>
      </c>
      <c r="G1283" t="s">
        <v>207</v>
      </c>
    </row>
    <row r="1284" spans="1:7" x14ac:dyDescent="0.35">
      <c r="A1284" t="s">
        <v>146</v>
      </c>
      <c r="D1284">
        <v>0</v>
      </c>
      <c r="F1284" t="s">
        <v>206</v>
      </c>
      <c r="G1284">
        <v>0</v>
      </c>
    </row>
    <row r="1285" spans="1:7" x14ac:dyDescent="0.35">
      <c r="A1285" t="s">
        <v>147</v>
      </c>
      <c r="B1285">
        <v>10.039999999999999</v>
      </c>
      <c r="C1285">
        <v>83.534199999999998</v>
      </c>
      <c r="D1285">
        <v>4.5149999999999999E-3</v>
      </c>
      <c r="E1285">
        <v>2.68</v>
      </c>
      <c r="F1285" t="s">
        <v>206</v>
      </c>
      <c r="G1285">
        <v>4.9434568372705391E-3</v>
      </c>
    </row>
    <row r="1286" spans="1:7" x14ac:dyDescent="0.35">
      <c r="A1286" t="s">
        <v>150</v>
      </c>
      <c r="B1286">
        <v>13.36</v>
      </c>
      <c r="C1286">
        <v>47.323900000000002</v>
      </c>
      <c r="D1286">
        <v>2.3909999999999999E-3</v>
      </c>
      <c r="E1286">
        <v>1.52</v>
      </c>
      <c r="F1286" t="s">
        <v>206</v>
      </c>
      <c r="G1286">
        <v>2.6178970759499131E-3</v>
      </c>
    </row>
    <row r="1287" spans="1:7" x14ac:dyDescent="0.35">
      <c r="A1287" t="s">
        <v>153</v>
      </c>
      <c r="B1287">
        <v>14.44</v>
      </c>
      <c r="C1287">
        <v>235.40700000000001</v>
      </c>
      <c r="D1287">
        <v>1.3171E-2</v>
      </c>
      <c r="E1287">
        <v>7.56</v>
      </c>
      <c r="F1287" t="s">
        <v>206</v>
      </c>
      <c r="G1287">
        <v>1.4420879292068719E-2</v>
      </c>
    </row>
    <row r="1288" spans="1:7" x14ac:dyDescent="0.35">
      <c r="A1288" t="s">
        <v>156</v>
      </c>
      <c r="D1288">
        <v>0</v>
      </c>
      <c r="F1288" t="s">
        <v>206</v>
      </c>
      <c r="G1288">
        <v>0</v>
      </c>
    </row>
    <row r="1289" spans="1:7" x14ac:dyDescent="0.35">
      <c r="A1289" t="s">
        <v>159</v>
      </c>
      <c r="B1289">
        <v>17.72</v>
      </c>
      <c r="C1289">
        <v>62.677399999999999</v>
      </c>
      <c r="D1289">
        <v>5.9410000000000001E-3</v>
      </c>
      <c r="E1289">
        <v>2.0099999999999998</v>
      </c>
      <c r="F1289" t="s">
        <v>206</v>
      </c>
      <c r="G1289">
        <v>6.50477897457902E-3</v>
      </c>
    </row>
    <row r="1290" spans="1:7" x14ac:dyDescent="0.35">
      <c r="A1290" t="s">
        <v>162</v>
      </c>
      <c r="B1290">
        <v>22.14</v>
      </c>
      <c r="C1290">
        <v>74.144800000000004</v>
      </c>
      <c r="D1290">
        <v>1.2733E-2</v>
      </c>
      <c r="E1290">
        <v>2.38</v>
      </c>
      <c r="F1290" t="s">
        <v>206</v>
      </c>
      <c r="G1290">
        <v>1.3941314708519548E-2</v>
      </c>
    </row>
    <row r="1291" spans="1:7" x14ac:dyDescent="0.35">
      <c r="A1291" t="s">
        <v>165</v>
      </c>
      <c r="D1291">
        <v>0</v>
      </c>
      <c r="F1291" t="s">
        <v>206</v>
      </c>
      <c r="G1291">
        <v>0</v>
      </c>
    </row>
    <row r="1292" spans="1:7" x14ac:dyDescent="0.35">
      <c r="A1292" t="s">
        <v>168</v>
      </c>
      <c r="D1292">
        <v>0</v>
      </c>
      <c r="F1292" t="s">
        <v>206</v>
      </c>
      <c r="G1292">
        <v>0</v>
      </c>
    </row>
    <row r="1293" spans="1:7" x14ac:dyDescent="0.35">
      <c r="D1293" t="s">
        <v>208</v>
      </c>
      <c r="E1293">
        <v>100</v>
      </c>
    </row>
    <row r="1296" spans="1:7" x14ac:dyDescent="0.35">
      <c r="A1296" s="9" t="s">
        <v>246</v>
      </c>
    </row>
    <row r="1315" spans="1:7" x14ac:dyDescent="0.35">
      <c r="G1315" t="s">
        <v>198</v>
      </c>
    </row>
    <row r="1316" spans="1:7" x14ac:dyDescent="0.35">
      <c r="A1316" t="s">
        <v>199</v>
      </c>
      <c r="B1316" t="s">
        <v>200</v>
      </c>
      <c r="C1316" t="s">
        <v>201</v>
      </c>
      <c r="D1316" t="s">
        <v>202</v>
      </c>
      <c r="E1316" t="s">
        <v>203</v>
      </c>
      <c r="F1316" t="s">
        <v>204</v>
      </c>
      <c r="G1316">
        <v>91.332849635901638</v>
      </c>
    </row>
    <row r="1317" spans="1:7" x14ac:dyDescent="0.35">
      <c r="A1317" t="s">
        <v>205</v>
      </c>
      <c r="B1317">
        <v>7.19</v>
      </c>
      <c r="C1317">
        <v>2605.4575</v>
      </c>
      <c r="D1317">
        <v>0.1</v>
      </c>
      <c r="E1317">
        <v>83.54</v>
      </c>
      <c r="F1317" t="s">
        <v>206</v>
      </c>
      <c r="G1317" t="s">
        <v>207</v>
      </c>
    </row>
    <row r="1318" spans="1:7" x14ac:dyDescent="0.35">
      <c r="A1318" t="s">
        <v>146</v>
      </c>
      <c r="D1318">
        <v>0</v>
      </c>
      <c r="F1318" t="s">
        <v>206</v>
      </c>
      <c r="G1318">
        <v>0</v>
      </c>
    </row>
    <row r="1319" spans="1:7" x14ac:dyDescent="0.35">
      <c r="A1319" t="s">
        <v>147</v>
      </c>
      <c r="B1319">
        <v>10.039999999999999</v>
      </c>
      <c r="C1319">
        <v>82.313599999999994</v>
      </c>
      <c r="D1319">
        <v>4.4559999999999999E-3</v>
      </c>
      <c r="E1319">
        <v>2.64</v>
      </c>
      <c r="F1319" t="s">
        <v>206</v>
      </c>
      <c r="G1319">
        <v>4.8788579550116326E-3</v>
      </c>
    </row>
    <row r="1320" spans="1:7" x14ac:dyDescent="0.35">
      <c r="A1320" t="s">
        <v>150</v>
      </c>
      <c r="B1320">
        <v>13.37</v>
      </c>
      <c r="C1320">
        <v>49.012599999999999</v>
      </c>
      <c r="D1320">
        <v>2.48E-3</v>
      </c>
      <c r="E1320">
        <v>1.57</v>
      </c>
      <c r="F1320" t="s">
        <v>206</v>
      </c>
      <c r="G1320">
        <v>2.7153428474930093E-3</v>
      </c>
    </row>
    <row r="1321" spans="1:7" x14ac:dyDescent="0.35">
      <c r="A1321" t="s">
        <v>153</v>
      </c>
      <c r="B1321">
        <v>14.44</v>
      </c>
      <c r="C1321">
        <v>239.37710000000001</v>
      </c>
      <c r="D1321">
        <v>1.3413E-2</v>
      </c>
      <c r="E1321">
        <v>7.67</v>
      </c>
      <c r="F1321" t="s">
        <v>206</v>
      </c>
      <c r="G1321">
        <v>1.4685844198961183E-2</v>
      </c>
    </row>
    <row r="1322" spans="1:7" x14ac:dyDescent="0.35">
      <c r="A1322" t="s">
        <v>156</v>
      </c>
      <c r="D1322">
        <v>0</v>
      </c>
      <c r="F1322" t="s">
        <v>206</v>
      </c>
      <c r="G1322">
        <v>0</v>
      </c>
    </row>
    <row r="1323" spans="1:7" x14ac:dyDescent="0.35">
      <c r="A1323" t="s">
        <v>159</v>
      </c>
      <c r="B1323">
        <v>17.72</v>
      </c>
      <c r="C1323">
        <v>63.628599999999999</v>
      </c>
      <c r="D1323">
        <v>6.0410000000000004E-3</v>
      </c>
      <c r="E1323">
        <v>2.04</v>
      </c>
      <c r="F1323" t="s">
        <v>206</v>
      </c>
      <c r="G1323">
        <v>6.6142686055263179E-3</v>
      </c>
    </row>
    <row r="1324" spans="1:7" x14ac:dyDescent="0.35">
      <c r="A1324" t="s">
        <v>162</v>
      </c>
      <c r="B1324">
        <v>22.15</v>
      </c>
      <c r="C1324">
        <v>79.138099999999994</v>
      </c>
      <c r="D1324">
        <v>1.3611E-2</v>
      </c>
      <c r="E1324">
        <v>2.54</v>
      </c>
      <c r="F1324" t="s">
        <v>206</v>
      </c>
      <c r="G1324">
        <v>1.4902633668236834E-2</v>
      </c>
    </row>
    <row r="1325" spans="1:7" x14ac:dyDescent="0.35">
      <c r="A1325" t="s">
        <v>165</v>
      </c>
      <c r="D1325">
        <v>0</v>
      </c>
      <c r="F1325" t="s">
        <v>206</v>
      </c>
      <c r="G1325">
        <v>0</v>
      </c>
    </row>
    <row r="1326" spans="1:7" x14ac:dyDescent="0.35">
      <c r="A1326" t="s">
        <v>168</v>
      </c>
      <c r="D1326">
        <v>0</v>
      </c>
      <c r="F1326" t="s">
        <v>206</v>
      </c>
      <c r="G1326">
        <v>0</v>
      </c>
    </row>
    <row r="1327" spans="1:7" x14ac:dyDescent="0.35">
      <c r="D1327" t="s">
        <v>208</v>
      </c>
      <c r="E1327">
        <v>100</v>
      </c>
    </row>
    <row r="1330" spans="1:1" x14ac:dyDescent="0.35">
      <c r="A1330" s="9" t="s">
        <v>247</v>
      </c>
    </row>
    <row r="1349" spans="1:7" x14ac:dyDescent="0.35">
      <c r="G1349" t="s">
        <v>198</v>
      </c>
    </row>
    <row r="1350" spans="1:7" x14ac:dyDescent="0.35">
      <c r="A1350" t="s">
        <v>199</v>
      </c>
      <c r="B1350" t="s">
        <v>200</v>
      </c>
      <c r="C1350" t="s">
        <v>201</v>
      </c>
      <c r="D1350" t="s">
        <v>202</v>
      </c>
      <c r="E1350" t="s">
        <v>203</v>
      </c>
      <c r="F1350" t="s">
        <v>204</v>
      </c>
      <c r="G1350">
        <v>91.332849635901638</v>
      </c>
    </row>
    <row r="1351" spans="1:7" x14ac:dyDescent="0.35">
      <c r="A1351" t="s">
        <v>205</v>
      </c>
      <c r="B1351">
        <v>7.2</v>
      </c>
      <c r="C1351">
        <v>2562.3483999999999</v>
      </c>
      <c r="D1351">
        <v>0.1</v>
      </c>
      <c r="E1351">
        <v>83.82</v>
      </c>
      <c r="F1351" t="s">
        <v>206</v>
      </c>
      <c r="G1351" t="s">
        <v>207</v>
      </c>
    </row>
    <row r="1352" spans="1:7" x14ac:dyDescent="0.35">
      <c r="A1352" t="s">
        <v>146</v>
      </c>
      <c r="D1352">
        <v>0</v>
      </c>
      <c r="F1352" t="s">
        <v>206</v>
      </c>
      <c r="G1352">
        <v>0</v>
      </c>
    </row>
    <row r="1353" spans="1:7" x14ac:dyDescent="0.35">
      <c r="A1353" t="s">
        <v>147</v>
      </c>
      <c r="B1353">
        <v>10.050000000000001</v>
      </c>
      <c r="C1353">
        <v>84.314899999999994</v>
      </c>
      <c r="D1353">
        <v>4.6410000000000002E-3</v>
      </c>
      <c r="E1353">
        <v>2.76</v>
      </c>
      <c r="F1353" t="s">
        <v>206</v>
      </c>
      <c r="G1353">
        <v>5.0814137722641354E-3</v>
      </c>
    </row>
    <row r="1354" spans="1:7" x14ac:dyDescent="0.35">
      <c r="A1354" t="s">
        <v>150</v>
      </c>
      <c r="B1354">
        <v>13.38</v>
      </c>
      <c r="C1354">
        <v>45.86</v>
      </c>
      <c r="D1354">
        <v>2.3600000000000001E-3</v>
      </c>
      <c r="E1354">
        <v>1.5</v>
      </c>
      <c r="F1354" t="s">
        <v>206</v>
      </c>
      <c r="G1354">
        <v>2.583955290356251E-3</v>
      </c>
    </row>
    <row r="1355" spans="1:7" x14ac:dyDescent="0.35">
      <c r="A1355" t="s">
        <v>153</v>
      </c>
      <c r="B1355">
        <v>14.46</v>
      </c>
      <c r="C1355">
        <v>227.8065</v>
      </c>
      <c r="D1355">
        <v>1.2978999999999999E-2</v>
      </c>
      <c r="E1355">
        <v>7.45</v>
      </c>
      <c r="F1355" t="s">
        <v>206</v>
      </c>
      <c r="G1355">
        <v>1.4210659200649905E-2</v>
      </c>
    </row>
    <row r="1356" spans="1:7" x14ac:dyDescent="0.35">
      <c r="A1356" t="s">
        <v>156</v>
      </c>
      <c r="D1356">
        <v>0</v>
      </c>
      <c r="F1356" t="s">
        <v>206</v>
      </c>
      <c r="G1356">
        <v>0</v>
      </c>
    </row>
    <row r="1357" spans="1:7" x14ac:dyDescent="0.35">
      <c r="A1357" t="s">
        <v>159</v>
      </c>
      <c r="B1357">
        <v>17.72</v>
      </c>
      <c r="C1357">
        <v>63.476500000000001</v>
      </c>
      <c r="D1357">
        <v>6.1269999999999996E-3</v>
      </c>
      <c r="E1357">
        <v>2.08</v>
      </c>
      <c r="F1357" t="s">
        <v>206</v>
      </c>
      <c r="G1357">
        <v>6.708429688140994E-3</v>
      </c>
    </row>
    <row r="1358" spans="1:7" x14ac:dyDescent="0.35">
      <c r="A1358" t="s">
        <v>162</v>
      </c>
      <c r="B1358">
        <v>22.19</v>
      </c>
      <c r="C1358">
        <v>73.030799999999999</v>
      </c>
      <c r="D1358">
        <v>1.2772E-2</v>
      </c>
      <c r="E1358">
        <v>2.39</v>
      </c>
      <c r="F1358" t="s">
        <v>206</v>
      </c>
      <c r="G1358">
        <v>1.3984015664588999E-2</v>
      </c>
    </row>
    <row r="1359" spans="1:7" x14ac:dyDescent="0.35">
      <c r="A1359" t="s">
        <v>165</v>
      </c>
      <c r="D1359">
        <v>0</v>
      </c>
      <c r="F1359" t="s">
        <v>206</v>
      </c>
      <c r="G1359">
        <v>0</v>
      </c>
    </row>
    <row r="1360" spans="1:7" x14ac:dyDescent="0.35">
      <c r="A1360" t="s">
        <v>168</v>
      </c>
      <c r="D1360">
        <v>0</v>
      </c>
      <c r="F1360" t="s">
        <v>206</v>
      </c>
      <c r="G1360">
        <v>0</v>
      </c>
    </row>
    <row r="1361" spans="1:5" x14ac:dyDescent="0.35">
      <c r="D1361" t="s">
        <v>208</v>
      </c>
      <c r="E1361">
        <v>100</v>
      </c>
    </row>
    <row r="1364" spans="1:5" x14ac:dyDescent="0.35">
      <c r="A1364" s="9" t="s">
        <v>248</v>
      </c>
    </row>
    <row r="1383" spans="1:7" x14ac:dyDescent="0.35">
      <c r="G1383" t="s">
        <v>198</v>
      </c>
    </row>
    <row r="1384" spans="1:7" x14ac:dyDescent="0.35">
      <c r="A1384" t="s">
        <v>199</v>
      </c>
      <c r="B1384" t="s">
        <v>200</v>
      </c>
      <c r="C1384" t="s">
        <v>201</v>
      </c>
      <c r="D1384" t="s">
        <v>202</v>
      </c>
      <c r="E1384" t="s">
        <v>203</v>
      </c>
      <c r="F1384" t="s">
        <v>204</v>
      </c>
      <c r="G1384">
        <v>91.332849635901638</v>
      </c>
    </row>
    <row r="1385" spans="1:7" x14ac:dyDescent="0.35">
      <c r="A1385" t="s">
        <v>205</v>
      </c>
      <c r="B1385">
        <v>7.21</v>
      </c>
      <c r="C1385">
        <v>2506.7782999999999</v>
      </c>
      <c r="D1385">
        <v>0.1</v>
      </c>
      <c r="E1385">
        <v>83.79</v>
      </c>
      <c r="F1385" t="s">
        <v>206</v>
      </c>
      <c r="G1385" t="s">
        <v>207</v>
      </c>
    </row>
    <row r="1386" spans="1:7" x14ac:dyDescent="0.35">
      <c r="A1386" t="s">
        <v>146</v>
      </c>
      <c r="D1386">
        <v>0</v>
      </c>
      <c r="F1386" t="s">
        <v>206</v>
      </c>
      <c r="G1386">
        <v>0</v>
      </c>
    </row>
    <row r="1387" spans="1:7" x14ac:dyDescent="0.35">
      <c r="A1387" t="s">
        <v>147</v>
      </c>
      <c r="B1387">
        <v>10.06</v>
      </c>
      <c r="C1387">
        <v>79.227699999999999</v>
      </c>
      <c r="D1387">
        <v>4.4580000000000002E-3</v>
      </c>
      <c r="E1387">
        <v>2.65</v>
      </c>
      <c r="F1387" t="s">
        <v>206</v>
      </c>
      <c r="G1387">
        <v>4.8810477476305793E-3</v>
      </c>
    </row>
    <row r="1388" spans="1:7" x14ac:dyDescent="0.35">
      <c r="A1388" t="s">
        <v>150</v>
      </c>
      <c r="B1388">
        <v>13.4</v>
      </c>
      <c r="C1388">
        <v>43.193600000000004</v>
      </c>
      <c r="D1388">
        <v>2.2720000000000001E-3</v>
      </c>
      <c r="E1388">
        <v>1.44</v>
      </c>
      <c r="F1388" t="s">
        <v>206</v>
      </c>
      <c r="G1388">
        <v>2.4876044151226277E-3</v>
      </c>
    </row>
    <row r="1389" spans="1:7" x14ac:dyDescent="0.35">
      <c r="A1389" t="s">
        <v>153</v>
      </c>
      <c r="B1389">
        <v>14.46</v>
      </c>
      <c r="C1389">
        <v>229.12549999999999</v>
      </c>
      <c r="D1389">
        <v>1.3344E-2</v>
      </c>
      <c r="E1389">
        <v>7.66</v>
      </c>
      <c r="F1389" t="s">
        <v>206</v>
      </c>
      <c r="G1389">
        <v>1.4610296353607544E-2</v>
      </c>
    </row>
    <row r="1390" spans="1:7" x14ac:dyDescent="0.35">
      <c r="A1390" t="s">
        <v>156</v>
      </c>
      <c r="D1390">
        <v>0</v>
      </c>
      <c r="F1390" t="s">
        <v>206</v>
      </c>
      <c r="G1390">
        <v>0</v>
      </c>
    </row>
    <row r="1391" spans="1:7" x14ac:dyDescent="0.35">
      <c r="A1391" t="s">
        <v>159</v>
      </c>
      <c r="B1391">
        <v>17.73</v>
      </c>
      <c r="C1391">
        <v>63.386899999999997</v>
      </c>
      <c r="D1391">
        <v>6.254E-3</v>
      </c>
      <c r="E1391">
        <v>2.12</v>
      </c>
      <c r="F1391" t="s">
        <v>206</v>
      </c>
      <c r="G1391">
        <v>6.8474815194440649E-3</v>
      </c>
    </row>
    <row r="1392" spans="1:7" x14ac:dyDescent="0.35">
      <c r="A1392" t="s">
        <v>162</v>
      </c>
      <c r="B1392">
        <v>22.2</v>
      </c>
      <c r="C1392">
        <v>70.155799999999999</v>
      </c>
      <c r="D1392">
        <v>1.2541E-2</v>
      </c>
      <c r="E1392">
        <v>2.34</v>
      </c>
      <c r="F1392" t="s">
        <v>206</v>
      </c>
      <c r="G1392">
        <v>1.3731094617100738E-2</v>
      </c>
    </row>
    <row r="1393" spans="1:7" x14ac:dyDescent="0.35">
      <c r="A1393" t="s">
        <v>165</v>
      </c>
      <c r="D1393">
        <v>0</v>
      </c>
      <c r="F1393" t="s">
        <v>206</v>
      </c>
      <c r="G1393">
        <v>0</v>
      </c>
    </row>
    <row r="1394" spans="1:7" x14ac:dyDescent="0.35">
      <c r="A1394" t="s">
        <v>168</v>
      </c>
      <c r="D1394">
        <v>0</v>
      </c>
      <c r="F1394" t="s">
        <v>206</v>
      </c>
      <c r="G1394">
        <v>0</v>
      </c>
    </row>
    <row r="1395" spans="1:7" x14ac:dyDescent="0.35">
      <c r="D1395" t="s">
        <v>208</v>
      </c>
      <c r="E1395">
        <v>100</v>
      </c>
    </row>
    <row r="1398" spans="1:7" x14ac:dyDescent="0.35">
      <c r="A1398" s="9" t="s">
        <v>249</v>
      </c>
    </row>
    <row r="1417" spans="1:7" x14ac:dyDescent="0.35">
      <c r="G1417" t="s">
        <v>198</v>
      </c>
    </row>
    <row r="1418" spans="1:7" x14ac:dyDescent="0.35">
      <c r="A1418" t="s">
        <v>199</v>
      </c>
      <c r="B1418" t="s">
        <v>200</v>
      </c>
      <c r="C1418" t="s">
        <v>201</v>
      </c>
      <c r="D1418" t="s">
        <v>202</v>
      </c>
      <c r="E1418" t="s">
        <v>203</v>
      </c>
      <c r="F1418" t="s">
        <v>204</v>
      </c>
      <c r="G1418">
        <v>91.332849635901638</v>
      </c>
    </row>
    <row r="1419" spans="1:7" x14ac:dyDescent="0.35">
      <c r="A1419" t="s">
        <v>205</v>
      </c>
      <c r="B1419">
        <v>7.2</v>
      </c>
      <c r="C1419">
        <v>2499.7096999999999</v>
      </c>
      <c r="D1419">
        <v>0.1</v>
      </c>
      <c r="E1419">
        <v>83.97</v>
      </c>
      <c r="F1419" t="s">
        <v>206</v>
      </c>
      <c r="G1419" t="s">
        <v>207</v>
      </c>
    </row>
    <row r="1420" spans="1:7" x14ac:dyDescent="0.35">
      <c r="A1420" t="s">
        <v>146</v>
      </c>
      <c r="D1420">
        <v>0</v>
      </c>
      <c r="F1420" t="s">
        <v>206</v>
      </c>
      <c r="G1420">
        <v>0</v>
      </c>
    </row>
    <row r="1421" spans="1:7" x14ac:dyDescent="0.35">
      <c r="A1421" t="s">
        <v>147</v>
      </c>
      <c r="B1421">
        <v>10.06</v>
      </c>
      <c r="C1421">
        <v>77.171800000000005</v>
      </c>
      <c r="D1421">
        <v>4.3540000000000002E-3</v>
      </c>
      <c r="E1421">
        <v>2.59</v>
      </c>
      <c r="F1421" t="s">
        <v>206</v>
      </c>
      <c r="G1421">
        <v>4.7671785314453881E-3</v>
      </c>
    </row>
    <row r="1422" spans="1:7" x14ac:dyDescent="0.35">
      <c r="A1422" t="s">
        <v>150</v>
      </c>
      <c r="B1422">
        <v>13.4</v>
      </c>
      <c r="C1422">
        <v>40.197299999999998</v>
      </c>
      <c r="D1422">
        <v>2.1199999999999999E-3</v>
      </c>
      <c r="E1422">
        <v>1.35</v>
      </c>
      <c r="F1422" t="s">
        <v>206</v>
      </c>
      <c r="G1422">
        <v>2.3211801760827334E-3</v>
      </c>
    </row>
    <row r="1423" spans="1:7" x14ac:dyDescent="0.35">
      <c r="A1423" t="s">
        <v>153</v>
      </c>
      <c r="B1423">
        <v>14.47</v>
      </c>
      <c r="C1423">
        <v>224.6996</v>
      </c>
      <c r="D1423">
        <v>1.3122999999999999E-2</v>
      </c>
      <c r="E1423">
        <v>7.55</v>
      </c>
      <c r="F1423" t="s">
        <v>206</v>
      </c>
      <c r="G1423">
        <v>1.4368324269214014E-2</v>
      </c>
    </row>
    <row r="1424" spans="1:7" x14ac:dyDescent="0.35">
      <c r="A1424" t="s">
        <v>156</v>
      </c>
      <c r="D1424">
        <v>0</v>
      </c>
      <c r="F1424" t="s">
        <v>206</v>
      </c>
      <c r="G1424">
        <v>0</v>
      </c>
    </row>
    <row r="1425" spans="1:7" x14ac:dyDescent="0.35">
      <c r="A1425" t="s">
        <v>159</v>
      </c>
      <c r="B1425">
        <v>17.72</v>
      </c>
      <c r="C1425">
        <v>62.277999999999999</v>
      </c>
      <c r="D1425">
        <v>6.1619999999999999E-3</v>
      </c>
      <c r="E1425">
        <v>2.09</v>
      </c>
      <c r="F1425" t="s">
        <v>206</v>
      </c>
      <c r="G1425">
        <v>6.7467510589725496E-3</v>
      </c>
    </row>
    <row r="1426" spans="1:7" x14ac:dyDescent="0.35">
      <c r="A1426" t="s">
        <v>162</v>
      </c>
      <c r="B1426">
        <v>22.19</v>
      </c>
      <c r="C1426">
        <v>72.691599999999994</v>
      </c>
      <c r="D1426">
        <v>1.3030999999999999E-2</v>
      </c>
      <c r="E1426">
        <v>2.44</v>
      </c>
      <c r="F1426" t="s">
        <v>206</v>
      </c>
      <c r="G1426">
        <v>1.42675938087425E-2</v>
      </c>
    </row>
    <row r="1427" spans="1:7" x14ac:dyDescent="0.35">
      <c r="A1427" t="s">
        <v>165</v>
      </c>
      <c r="D1427">
        <v>0</v>
      </c>
      <c r="F1427" t="s">
        <v>206</v>
      </c>
      <c r="G1427">
        <v>0</v>
      </c>
    </row>
    <row r="1428" spans="1:7" x14ac:dyDescent="0.35">
      <c r="A1428" t="s">
        <v>168</v>
      </c>
      <c r="D1428">
        <v>0</v>
      </c>
      <c r="F1428" t="s">
        <v>206</v>
      </c>
      <c r="G1428">
        <v>0</v>
      </c>
    </row>
    <row r="1429" spans="1:7" x14ac:dyDescent="0.35">
      <c r="D1429" t="s">
        <v>208</v>
      </c>
      <c r="E1429">
        <v>100</v>
      </c>
    </row>
    <row r="1432" spans="1:7" x14ac:dyDescent="0.35">
      <c r="A1432" s="9" t="s">
        <v>250</v>
      </c>
    </row>
    <row r="1451" spans="1:7" x14ac:dyDescent="0.35">
      <c r="G1451" t="s">
        <v>198</v>
      </c>
    </row>
    <row r="1452" spans="1:7" x14ac:dyDescent="0.35">
      <c r="A1452" t="s">
        <v>199</v>
      </c>
      <c r="B1452" t="s">
        <v>200</v>
      </c>
      <c r="C1452" t="s">
        <v>201</v>
      </c>
      <c r="D1452" t="s">
        <v>202</v>
      </c>
      <c r="E1452" t="s">
        <v>203</v>
      </c>
      <c r="F1452" t="s">
        <v>204</v>
      </c>
      <c r="G1452">
        <v>93.353848962310892</v>
      </c>
    </row>
    <row r="1453" spans="1:7" x14ac:dyDescent="0.35">
      <c r="A1453" t="s">
        <v>205</v>
      </c>
      <c r="B1453">
        <v>7.2</v>
      </c>
      <c r="C1453">
        <v>1906.7293999999999</v>
      </c>
      <c r="D1453">
        <v>0.5</v>
      </c>
      <c r="E1453">
        <v>33.659999999999997</v>
      </c>
      <c r="F1453" t="s">
        <v>206</v>
      </c>
      <c r="G1453" t="s">
        <v>207</v>
      </c>
    </row>
    <row r="1454" spans="1:7" x14ac:dyDescent="0.35">
      <c r="A1454" t="s">
        <v>146</v>
      </c>
      <c r="D1454">
        <v>0</v>
      </c>
      <c r="F1454" t="s">
        <v>206</v>
      </c>
      <c r="G1454">
        <v>0</v>
      </c>
    </row>
    <row r="1455" spans="1:7" x14ac:dyDescent="0.35">
      <c r="A1455" t="s">
        <v>147</v>
      </c>
      <c r="D1455">
        <v>0</v>
      </c>
      <c r="F1455" t="s">
        <v>206</v>
      </c>
      <c r="G1455">
        <v>0</v>
      </c>
    </row>
    <row r="1456" spans="1:7" x14ac:dyDescent="0.35">
      <c r="A1456" t="s">
        <v>150</v>
      </c>
      <c r="B1456">
        <v>13.24</v>
      </c>
      <c r="C1456">
        <v>39.107799999999997</v>
      </c>
      <c r="D1456">
        <v>1.3023E-2</v>
      </c>
      <c r="E1456">
        <v>0.69</v>
      </c>
      <c r="F1456" t="s">
        <v>206</v>
      </c>
      <c r="G1456">
        <v>1.3950147899373369E-2</v>
      </c>
    </row>
    <row r="1457" spans="1:7" x14ac:dyDescent="0.35">
      <c r="A1457" t="s">
        <v>153</v>
      </c>
      <c r="B1457">
        <v>14.27</v>
      </c>
      <c r="C1457">
        <v>2326.8552</v>
      </c>
      <c r="D1457">
        <v>0.86091099999999998</v>
      </c>
      <c r="E1457">
        <v>41.07</v>
      </c>
      <c r="F1457" t="s">
        <v>206</v>
      </c>
      <c r="G1457">
        <v>0.92220193336385059</v>
      </c>
    </row>
    <row r="1458" spans="1:7" x14ac:dyDescent="0.35">
      <c r="A1458" t="s">
        <v>156</v>
      </c>
      <c r="D1458">
        <v>0</v>
      </c>
      <c r="F1458" t="s">
        <v>206</v>
      </c>
      <c r="G1458">
        <v>0</v>
      </c>
    </row>
    <row r="1459" spans="1:7" x14ac:dyDescent="0.35">
      <c r="A1459" t="s">
        <v>159</v>
      </c>
      <c r="B1459">
        <v>17.149999999999999</v>
      </c>
      <c r="C1459">
        <v>1058.6196</v>
      </c>
      <c r="D1459">
        <v>0.64395599999999997</v>
      </c>
      <c r="E1459">
        <v>18.690000000000001</v>
      </c>
      <c r="F1459" t="s">
        <v>206</v>
      </c>
      <c r="G1459">
        <v>0.68980123171994756</v>
      </c>
    </row>
    <row r="1460" spans="1:7" x14ac:dyDescent="0.35">
      <c r="A1460" t="s">
        <v>162</v>
      </c>
      <c r="B1460">
        <v>22.02</v>
      </c>
      <c r="C1460">
        <v>333.83100000000002</v>
      </c>
      <c r="D1460">
        <v>0.48095199999999999</v>
      </c>
      <c r="E1460">
        <v>5.89</v>
      </c>
      <c r="F1460" t="s">
        <v>206</v>
      </c>
      <c r="G1460">
        <v>0.51519246966900256</v>
      </c>
    </row>
    <row r="1461" spans="1:7" x14ac:dyDescent="0.35">
      <c r="A1461" t="s">
        <v>165</v>
      </c>
      <c r="D1461">
        <v>0</v>
      </c>
      <c r="F1461" t="s">
        <v>206</v>
      </c>
      <c r="G1461">
        <v>0</v>
      </c>
    </row>
    <row r="1462" spans="1:7" x14ac:dyDescent="0.35">
      <c r="A1462" t="s">
        <v>168</v>
      </c>
      <c r="D1462">
        <v>0</v>
      </c>
      <c r="F1462" t="s">
        <v>206</v>
      </c>
      <c r="G1462">
        <v>0</v>
      </c>
    </row>
    <row r="1463" spans="1:7" x14ac:dyDescent="0.35">
      <c r="D1463" t="s">
        <v>208</v>
      </c>
      <c r="E1463">
        <v>100</v>
      </c>
    </row>
    <row r="1466" spans="1:7" x14ac:dyDescent="0.35">
      <c r="A1466" s="9" t="s">
        <v>251</v>
      </c>
    </row>
    <row r="1485" spans="1:7" x14ac:dyDescent="0.35">
      <c r="G1485" t="s">
        <v>198</v>
      </c>
    </row>
    <row r="1486" spans="1:7" x14ac:dyDescent="0.35">
      <c r="A1486" t="s">
        <v>199</v>
      </c>
      <c r="B1486" t="s">
        <v>200</v>
      </c>
      <c r="C1486" t="s">
        <v>201</v>
      </c>
      <c r="D1486" t="s">
        <v>202</v>
      </c>
      <c r="E1486" t="s">
        <v>203</v>
      </c>
      <c r="F1486" t="s">
        <v>204</v>
      </c>
      <c r="G1486">
        <v>93.353848962310892</v>
      </c>
    </row>
    <row r="1487" spans="1:7" x14ac:dyDescent="0.35">
      <c r="A1487" t="s">
        <v>205</v>
      </c>
      <c r="B1487">
        <v>7.2</v>
      </c>
      <c r="C1487">
        <v>1896.7858000000001</v>
      </c>
      <c r="D1487">
        <v>0.5</v>
      </c>
      <c r="E1487">
        <v>33.58</v>
      </c>
      <c r="F1487" t="s">
        <v>206</v>
      </c>
      <c r="G1487" t="s">
        <v>207</v>
      </c>
    </row>
    <row r="1488" spans="1:7" x14ac:dyDescent="0.35">
      <c r="A1488" t="s">
        <v>146</v>
      </c>
      <c r="D1488">
        <v>0</v>
      </c>
      <c r="F1488" t="s">
        <v>206</v>
      </c>
      <c r="G1488">
        <v>0</v>
      </c>
    </row>
    <row r="1489" spans="1:7" x14ac:dyDescent="0.35">
      <c r="A1489" t="s">
        <v>147</v>
      </c>
      <c r="D1489">
        <v>0</v>
      </c>
      <c r="F1489" t="s">
        <v>206</v>
      </c>
      <c r="G1489">
        <v>0</v>
      </c>
    </row>
    <row r="1490" spans="1:7" x14ac:dyDescent="0.35">
      <c r="A1490" t="s">
        <v>150</v>
      </c>
      <c r="B1490">
        <v>13.23</v>
      </c>
      <c r="C1490">
        <v>41.218600000000002</v>
      </c>
      <c r="D1490">
        <v>1.3797E-2</v>
      </c>
      <c r="E1490">
        <v>0.73</v>
      </c>
      <c r="F1490" t="s">
        <v>206</v>
      </c>
      <c r="G1490">
        <v>1.4779251368168194E-2</v>
      </c>
    </row>
    <row r="1491" spans="1:7" x14ac:dyDescent="0.35">
      <c r="A1491" t="s">
        <v>153</v>
      </c>
      <c r="B1491">
        <v>14.27</v>
      </c>
      <c r="C1491">
        <v>2317.9326000000001</v>
      </c>
      <c r="D1491">
        <v>0.86210600000000004</v>
      </c>
      <c r="E1491">
        <v>41.04</v>
      </c>
      <c r="F1491" t="s">
        <v>206</v>
      </c>
      <c r="G1491">
        <v>0.9234820091328555</v>
      </c>
    </row>
    <row r="1492" spans="1:7" x14ac:dyDescent="0.35">
      <c r="A1492" t="s">
        <v>156</v>
      </c>
      <c r="D1492">
        <v>0</v>
      </c>
      <c r="F1492" t="s">
        <v>206</v>
      </c>
      <c r="G1492">
        <v>0</v>
      </c>
    </row>
    <row r="1493" spans="1:7" x14ac:dyDescent="0.35">
      <c r="A1493" t="s">
        <v>159</v>
      </c>
      <c r="B1493">
        <v>17.09</v>
      </c>
      <c r="C1493">
        <v>1049.1478999999999</v>
      </c>
      <c r="D1493">
        <v>0.64154</v>
      </c>
      <c r="E1493">
        <v>18.579999999999998</v>
      </c>
      <c r="F1493" t="s">
        <v>206</v>
      </c>
      <c r="G1493">
        <v>0.68721322916102212</v>
      </c>
    </row>
    <row r="1494" spans="1:7" x14ac:dyDescent="0.35">
      <c r="A1494" t="s">
        <v>162</v>
      </c>
      <c r="B1494">
        <v>22</v>
      </c>
      <c r="C1494">
        <v>342.71269999999998</v>
      </c>
      <c r="D1494">
        <v>0.49633699999999997</v>
      </c>
      <c r="E1494">
        <v>6.07</v>
      </c>
      <c r="F1494" t="s">
        <v>206</v>
      </c>
      <c r="G1494">
        <v>0.53167277569924587</v>
      </c>
    </row>
    <row r="1495" spans="1:7" x14ac:dyDescent="0.35">
      <c r="A1495" t="s">
        <v>165</v>
      </c>
      <c r="D1495">
        <v>0</v>
      </c>
      <c r="F1495" t="s">
        <v>206</v>
      </c>
      <c r="G1495">
        <v>0</v>
      </c>
    </row>
    <row r="1496" spans="1:7" x14ac:dyDescent="0.35">
      <c r="A1496" t="s">
        <v>168</v>
      </c>
      <c r="D1496">
        <v>0</v>
      </c>
      <c r="F1496" t="s">
        <v>206</v>
      </c>
      <c r="G1496">
        <v>0</v>
      </c>
    </row>
    <row r="1497" spans="1:7" x14ac:dyDescent="0.35">
      <c r="D1497" t="s">
        <v>208</v>
      </c>
      <c r="E1497">
        <v>100</v>
      </c>
    </row>
    <row r="1500" spans="1:7" x14ac:dyDescent="0.35">
      <c r="A1500" s="9" t="s">
        <v>252</v>
      </c>
    </row>
    <row r="1519" spans="1:7" x14ac:dyDescent="0.35">
      <c r="G1519" t="s">
        <v>198</v>
      </c>
    </row>
    <row r="1520" spans="1:7" x14ac:dyDescent="0.35">
      <c r="A1520" t="s">
        <v>199</v>
      </c>
      <c r="B1520" t="s">
        <v>200</v>
      </c>
      <c r="C1520" t="s">
        <v>201</v>
      </c>
      <c r="D1520" t="s">
        <v>202</v>
      </c>
      <c r="E1520" t="s">
        <v>203</v>
      </c>
      <c r="F1520" t="s">
        <v>204</v>
      </c>
      <c r="G1520">
        <v>93.353848962310892</v>
      </c>
    </row>
    <row r="1521" spans="1:7" x14ac:dyDescent="0.35">
      <c r="A1521" t="s">
        <v>205</v>
      </c>
      <c r="B1521">
        <v>7.21</v>
      </c>
      <c r="C1521">
        <v>1835.5621000000001</v>
      </c>
      <c r="D1521">
        <v>0.5</v>
      </c>
      <c r="E1521">
        <v>31.44</v>
      </c>
      <c r="F1521" t="s">
        <v>206</v>
      </c>
      <c r="G1521" t="s">
        <v>207</v>
      </c>
    </row>
    <row r="1522" spans="1:7" x14ac:dyDescent="0.35">
      <c r="A1522" t="s">
        <v>146</v>
      </c>
      <c r="D1522">
        <v>0</v>
      </c>
      <c r="F1522" t="s">
        <v>206</v>
      </c>
      <c r="G1522">
        <v>0</v>
      </c>
    </row>
    <row r="1523" spans="1:7" x14ac:dyDescent="0.35">
      <c r="A1523" t="s">
        <v>147</v>
      </c>
      <c r="D1523">
        <v>0</v>
      </c>
      <c r="F1523" t="s">
        <v>206</v>
      </c>
      <c r="G1523">
        <v>0</v>
      </c>
    </row>
    <row r="1524" spans="1:7" x14ac:dyDescent="0.35">
      <c r="A1524" t="s">
        <v>150</v>
      </c>
      <c r="B1524">
        <v>13.26</v>
      </c>
      <c r="C1524">
        <v>40.872199999999999</v>
      </c>
      <c r="D1524">
        <v>1.4138E-2</v>
      </c>
      <c r="E1524">
        <v>0.7</v>
      </c>
      <c r="F1524" t="s">
        <v>206</v>
      </c>
      <c r="G1524">
        <v>1.5144528219407255E-2</v>
      </c>
    </row>
    <row r="1525" spans="1:7" x14ac:dyDescent="0.35">
      <c r="A1525" t="s">
        <v>153</v>
      </c>
      <c r="B1525">
        <v>14.27</v>
      </c>
      <c r="C1525">
        <v>2457.8755000000001</v>
      </c>
      <c r="D1525">
        <v>0.94464499999999996</v>
      </c>
      <c r="E1525">
        <v>42.1</v>
      </c>
      <c r="F1525" t="s">
        <v>206</v>
      </c>
      <c r="G1525">
        <v>1.0118972174156149</v>
      </c>
    </row>
    <row r="1526" spans="1:7" x14ac:dyDescent="0.35">
      <c r="A1526" t="s">
        <v>156</v>
      </c>
      <c r="D1526">
        <v>0</v>
      </c>
      <c r="F1526" t="s">
        <v>206</v>
      </c>
      <c r="G1526">
        <v>0</v>
      </c>
    </row>
    <row r="1527" spans="1:7" x14ac:dyDescent="0.35">
      <c r="A1527" t="s">
        <v>159</v>
      </c>
      <c r="B1527">
        <v>17.149999999999999</v>
      </c>
      <c r="C1527">
        <v>1137.3666000000001</v>
      </c>
      <c r="D1527">
        <v>0.71868200000000004</v>
      </c>
      <c r="E1527">
        <v>19.48</v>
      </c>
      <c r="F1527" t="s">
        <v>206</v>
      </c>
      <c r="G1527">
        <v>0.76984720821757291</v>
      </c>
    </row>
    <row r="1528" spans="1:7" x14ac:dyDescent="0.35">
      <c r="A1528" t="s">
        <v>162</v>
      </c>
      <c r="B1528">
        <v>22.03</v>
      </c>
      <c r="C1528">
        <v>365.92869999999999</v>
      </c>
      <c r="D1528">
        <v>0.54763600000000001</v>
      </c>
      <c r="E1528">
        <v>6.27</v>
      </c>
      <c r="F1528" t="s">
        <v>206</v>
      </c>
      <c r="G1528">
        <v>0.58662391115881396</v>
      </c>
    </row>
    <row r="1529" spans="1:7" x14ac:dyDescent="0.35">
      <c r="A1529" t="s">
        <v>165</v>
      </c>
      <c r="D1529">
        <v>0</v>
      </c>
      <c r="F1529" t="s">
        <v>206</v>
      </c>
      <c r="G1529">
        <v>0</v>
      </c>
    </row>
    <row r="1530" spans="1:7" x14ac:dyDescent="0.35">
      <c r="A1530" t="s">
        <v>168</v>
      </c>
      <c r="D1530">
        <v>0</v>
      </c>
      <c r="F1530" t="s">
        <v>206</v>
      </c>
      <c r="G1530">
        <v>0</v>
      </c>
    </row>
    <row r="1531" spans="1:7" x14ac:dyDescent="0.35">
      <c r="D1531" t="s">
        <v>208</v>
      </c>
      <c r="E1531">
        <v>100</v>
      </c>
    </row>
    <row r="1534" spans="1:7" x14ac:dyDescent="0.35">
      <c r="A1534" s="9" t="s">
        <v>253</v>
      </c>
    </row>
    <row r="1553" spans="1:7" x14ac:dyDescent="0.35">
      <c r="G1553" t="s">
        <v>198</v>
      </c>
    </row>
    <row r="1554" spans="1:7" x14ac:dyDescent="0.35">
      <c r="A1554" t="s">
        <v>199</v>
      </c>
      <c r="B1554" t="s">
        <v>200</v>
      </c>
      <c r="C1554" t="s">
        <v>201</v>
      </c>
      <c r="D1554" t="s">
        <v>202</v>
      </c>
      <c r="E1554" t="s">
        <v>203</v>
      </c>
      <c r="F1554" t="s">
        <v>204</v>
      </c>
      <c r="G1554">
        <v>93.353848962310892</v>
      </c>
    </row>
    <row r="1555" spans="1:7" x14ac:dyDescent="0.35">
      <c r="A1555" t="s">
        <v>205</v>
      </c>
      <c r="B1555">
        <v>7.2</v>
      </c>
      <c r="C1555">
        <v>1825.9539</v>
      </c>
      <c r="D1555">
        <v>0.5</v>
      </c>
      <c r="E1555">
        <v>31.38</v>
      </c>
      <c r="F1555" t="s">
        <v>206</v>
      </c>
      <c r="G1555" t="s">
        <v>207</v>
      </c>
    </row>
    <row r="1556" spans="1:7" x14ac:dyDescent="0.35">
      <c r="A1556" t="s">
        <v>146</v>
      </c>
      <c r="D1556">
        <v>0</v>
      </c>
      <c r="F1556" t="s">
        <v>206</v>
      </c>
      <c r="G1556">
        <v>0</v>
      </c>
    </row>
    <row r="1557" spans="1:7" x14ac:dyDescent="0.35">
      <c r="A1557" t="s">
        <v>147</v>
      </c>
      <c r="D1557">
        <v>0</v>
      </c>
      <c r="F1557" t="s">
        <v>206</v>
      </c>
      <c r="G1557">
        <v>0</v>
      </c>
    </row>
    <row r="1558" spans="1:7" x14ac:dyDescent="0.35">
      <c r="A1558" t="s">
        <v>150</v>
      </c>
      <c r="B1558">
        <v>13.21</v>
      </c>
      <c r="C1558">
        <v>41.271799999999999</v>
      </c>
      <c r="D1558">
        <v>1.4350999999999999E-2</v>
      </c>
      <c r="E1558">
        <v>0.71</v>
      </c>
      <c r="F1558" t="s">
        <v>206</v>
      </c>
      <c r="G1558">
        <v>1.537269235229265E-2</v>
      </c>
    </row>
    <row r="1559" spans="1:7" x14ac:dyDescent="0.35">
      <c r="A1559" t="s">
        <v>153</v>
      </c>
      <c r="B1559">
        <v>14.25</v>
      </c>
      <c r="C1559">
        <v>2451.0164</v>
      </c>
      <c r="D1559">
        <v>0.94696599999999997</v>
      </c>
      <c r="E1559">
        <v>42.12</v>
      </c>
      <c r="F1559" t="s">
        <v>206</v>
      </c>
      <c r="G1559">
        <v>1.0143834566288874</v>
      </c>
    </row>
    <row r="1560" spans="1:7" x14ac:dyDescent="0.35">
      <c r="A1560" t="s">
        <v>156</v>
      </c>
      <c r="D1560">
        <v>0</v>
      </c>
      <c r="F1560" t="s">
        <v>206</v>
      </c>
      <c r="G1560">
        <v>0</v>
      </c>
    </row>
    <row r="1561" spans="1:7" x14ac:dyDescent="0.35">
      <c r="A1561" t="s">
        <v>159</v>
      </c>
      <c r="B1561">
        <v>17.09</v>
      </c>
      <c r="C1561">
        <v>1140.1704</v>
      </c>
      <c r="D1561">
        <v>0.72424500000000003</v>
      </c>
      <c r="E1561">
        <v>19.59</v>
      </c>
      <c r="F1561" t="s">
        <v>206</v>
      </c>
      <c r="G1561">
        <v>0.77580625550039672</v>
      </c>
    </row>
    <row r="1562" spans="1:7" x14ac:dyDescent="0.35">
      <c r="A1562" t="s">
        <v>162</v>
      </c>
      <c r="B1562">
        <v>22</v>
      </c>
      <c r="C1562">
        <v>361.20339999999999</v>
      </c>
      <c r="D1562">
        <v>0.54340900000000003</v>
      </c>
      <c r="E1562">
        <v>6.21</v>
      </c>
      <c r="F1562" t="s">
        <v>206</v>
      </c>
      <c r="G1562">
        <v>0.58209597787380662</v>
      </c>
    </row>
    <row r="1563" spans="1:7" x14ac:dyDescent="0.35">
      <c r="A1563" t="s">
        <v>165</v>
      </c>
      <c r="D1563">
        <v>0</v>
      </c>
      <c r="F1563" t="s">
        <v>206</v>
      </c>
      <c r="G1563">
        <v>0</v>
      </c>
    </row>
    <row r="1564" spans="1:7" x14ac:dyDescent="0.35">
      <c r="A1564" t="s">
        <v>168</v>
      </c>
      <c r="D1564">
        <v>0</v>
      </c>
      <c r="F1564" t="s">
        <v>206</v>
      </c>
      <c r="G1564">
        <v>0</v>
      </c>
    </row>
    <row r="1565" spans="1:7" x14ac:dyDescent="0.35">
      <c r="D1565" t="s">
        <v>208</v>
      </c>
      <c r="E1565">
        <v>100</v>
      </c>
    </row>
    <row r="1568" spans="1:7" x14ac:dyDescent="0.35">
      <c r="A1568" s="9" t="s">
        <v>254</v>
      </c>
    </row>
    <row r="1587" spans="1:7" x14ac:dyDescent="0.35">
      <c r="G1587" t="s">
        <v>198</v>
      </c>
    </row>
    <row r="1588" spans="1:7" x14ac:dyDescent="0.35">
      <c r="A1588" t="s">
        <v>199</v>
      </c>
      <c r="B1588" t="s">
        <v>200</v>
      </c>
      <c r="C1588" t="s">
        <v>201</v>
      </c>
      <c r="D1588" t="s">
        <v>202</v>
      </c>
      <c r="E1588" t="s">
        <v>203</v>
      </c>
      <c r="F1588" t="s">
        <v>204</v>
      </c>
      <c r="G1588">
        <v>93.353848962310892</v>
      </c>
    </row>
    <row r="1589" spans="1:7" x14ac:dyDescent="0.35">
      <c r="A1589" t="s">
        <v>205</v>
      </c>
      <c r="B1589">
        <v>7.21</v>
      </c>
      <c r="C1589">
        <v>1878.9124999999999</v>
      </c>
      <c r="D1589">
        <v>0.5</v>
      </c>
      <c r="E1589">
        <v>31.93</v>
      </c>
      <c r="F1589" t="s">
        <v>206</v>
      </c>
      <c r="G1589" t="s">
        <v>207</v>
      </c>
    </row>
    <row r="1590" spans="1:7" x14ac:dyDescent="0.35">
      <c r="A1590" t="s">
        <v>146</v>
      </c>
      <c r="D1590">
        <v>0</v>
      </c>
      <c r="F1590" t="s">
        <v>206</v>
      </c>
      <c r="G1590">
        <v>0</v>
      </c>
    </row>
    <row r="1591" spans="1:7" x14ac:dyDescent="0.35">
      <c r="A1591" t="s">
        <v>147</v>
      </c>
      <c r="D1591">
        <v>0</v>
      </c>
      <c r="F1591" t="s">
        <v>206</v>
      </c>
      <c r="G1591">
        <v>0</v>
      </c>
    </row>
    <row r="1592" spans="1:7" x14ac:dyDescent="0.35">
      <c r="A1592" t="s">
        <v>150</v>
      </c>
      <c r="B1592">
        <v>13.26</v>
      </c>
      <c r="C1592">
        <v>40.456099999999999</v>
      </c>
      <c r="D1592">
        <v>1.3671000000000001E-2</v>
      </c>
      <c r="E1592">
        <v>0.69</v>
      </c>
      <c r="F1592" t="s">
        <v>206</v>
      </c>
      <c r="G1592">
        <v>1.4644281036038802E-2</v>
      </c>
    </row>
    <row r="1593" spans="1:7" x14ac:dyDescent="0.35">
      <c r="A1593" t="s">
        <v>153</v>
      </c>
      <c r="B1593">
        <v>14.28</v>
      </c>
      <c r="C1593">
        <v>2467.2082999999998</v>
      </c>
      <c r="D1593">
        <v>0.92635500000000004</v>
      </c>
      <c r="E1593">
        <v>41.93</v>
      </c>
      <c r="F1593" t="s">
        <v>206</v>
      </c>
      <c r="G1593">
        <v>0.99230509539461087</v>
      </c>
    </row>
    <row r="1594" spans="1:7" x14ac:dyDescent="0.35">
      <c r="A1594" t="s">
        <v>156</v>
      </c>
      <c r="D1594">
        <v>0</v>
      </c>
      <c r="F1594" t="s">
        <v>206</v>
      </c>
      <c r="G1594">
        <v>0</v>
      </c>
    </row>
    <row r="1595" spans="1:7" x14ac:dyDescent="0.35">
      <c r="A1595" t="s">
        <v>159</v>
      </c>
      <c r="B1595">
        <v>17.149999999999999</v>
      </c>
      <c r="C1595">
        <v>1140.5745999999999</v>
      </c>
      <c r="D1595">
        <v>0.70408099999999996</v>
      </c>
      <c r="E1595">
        <v>19.38</v>
      </c>
      <c r="F1595" t="s">
        <v>206</v>
      </c>
      <c r="G1595">
        <v>0.75420671758724567</v>
      </c>
    </row>
    <row r="1596" spans="1:7" x14ac:dyDescent="0.35">
      <c r="A1596" t="s">
        <v>162</v>
      </c>
      <c r="B1596">
        <v>22.02</v>
      </c>
      <c r="C1596">
        <v>357.07119999999998</v>
      </c>
      <c r="D1596">
        <v>0.52205100000000004</v>
      </c>
      <c r="E1596">
        <v>6.07</v>
      </c>
      <c r="F1596" t="s">
        <v>206</v>
      </c>
      <c r="G1596">
        <v>0.55921743538476287</v>
      </c>
    </row>
    <row r="1597" spans="1:7" x14ac:dyDescent="0.35">
      <c r="A1597" t="s">
        <v>165</v>
      </c>
      <c r="D1597">
        <v>0</v>
      </c>
      <c r="F1597" t="s">
        <v>206</v>
      </c>
      <c r="G1597">
        <v>0</v>
      </c>
    </row>
    <row r="1598" spans="1:7" x14ac:dyDescent="0.35">
      <c r="A1598" t="s">
        <v>168</v>
      </c>
      <c r="D1598">
        <v>0</v>
      </c>
      <c r="F1598" t="s">
        <v>206</v>
      </c>
      <c r="G1598">
        <v>0</v>
      </c>
    </row>
    <row r="1599" spans="1:7" x14ac:dyDescent="0.35">
      <c r="D1599" t="s">
        <v>208</v>
      </c>
      <c r="E1599">
        <v>100</v>
      </c>
    </row>
    <row r="1602" spans="1:1" x14ac:dyDescent="0.35">
      <c r="A1602" s="9" t="s">
        <v>255</v>
      </c>
    </row>
    <row r="1621" spans="1:7" x14ac:dyDescent="0.35">
      <c r="G1621" t="s">
        <v>198</v>
      </c>
    </row>
    <row r="1622" spans="1:7" x14ac:dyDescent="0.35">
      <c r="A1622" t="s">
        <v>199</v>
      </c>
      <c r="B1622" t="s">
        <v>200</v>
      </c>
      <c r="C1622" t="s">
        <v>201</v>
      </c>
      <c r="D1622" t="s">
        <v>202</v>
      </c>
      <c r="E1622" t="s">
        <v>203</v>
      </c>
      <c r="F1622" t="s">
        <v>204</v>
      </c>
      <c r="G1622">
        <v>93.353848962310892</v>
      </c>
    </row>
    <row r="1623" spans="1:7" x14ac:dyDescent="0.35">
      <c r="A1623" t="s">
        <v>205</v>
      </c>
      <c r="B1623">
        <v>7.2</v>
      </c>
      <c r="C1623">
        <v>1879.1809000000001</v>
      </c>
      <c r="D1623">
        <v>0.5</v>
      </c>
      <c r="E1623">
        <v>31.98</v>
      </c>
      <c r="F1623" t="s">
        <v>206</v>
      </c>
      <c r="G1623" t="s">
        <v>207</v>
      </c>
    </row>
    <row r="1624" spans="1:7" x14ac:dyDescent="0.35">
      <c r="A1624" t="s">
        <v>146</v>
      </c>
      <c r="D1624">
        <v>0</v>
      </c>
      <c r="F1624" t="s">
        <v>206</v>
      </c>
      <c r="G1624">
        <v>0</v>
      </c>
    </row>
    <row r="1625" spans="1:7" x14ac:dyDescent="0.35">
      <c r="A1625" t="s">
        <v>147</v>
      </c>
      <c r="D1625">
        <v>0</v>
      </c>
      <c r="F1625" t="s">
        <v>206</v>
      </c>
      <c r="G1625">
        <v>0</v>
      </c>
    </row>
    <row r="1626" spans="1:7" x14ac:dyDescent="0.35">
      <c r="A1626" t="s">
        <v>150</v>
      </c>
      <c r="B1626">
        <v>13.23</v>
      </c>
      <c r="C1626">
        <v>38.530099999999997</v>
      </c>
      <c r="D1626">
        <v>1.3018E-2</v>
      </c>
      <c r="E1626">
        <v>0.66</v>
      </c>
      <c r="F1626" t="s">
        <v>206</v>
      </c>
      <c r="G1626">
        <v>1.394479193381268E-2</v>
      </c>
    </row>
    <row r="1627" spans="1:7" x14ac:dyDescent="0.35">
      <c r="A1627" t="s">
        <v>153</v>
      </c>
      <c r="B1627">
        <v>14.26</v>
      </c>
      <c r="C1627">
        <v>2458.6060000000002</v>
      </c>
      <c r="D1627">
        <v>0.92299299999999995</v>
      </c>
      <c r="E1627">
        <v>41.84</v>
      </c>
      <c r="F1627" t="s">
        <v>206</v>
      </c>
      <c r="G1627">
        <v>0.98870374415160278</v>
      </c>
    </row>
    <row r="1628" spans="1:7" x14ac:dyDescent="0.35">
      <c r="A1628" t="s">
        <v>156</v>
      </c>
      <c r="D1628">
        <v>0</v>
      </c>
      <c r="F1628" t="s">
        <v>206</v>
      </c>
      <c r="G1628">
        <v>0</v>
      </c>
    </row>
    <row r="1629" spans="1:7" x14ac:dyDescent="0.35">
      <c r="A1629" t="s">
        <v>159</v>
      </c>
      <c r="B1629">
        <v>17.07</v>
      </c>
      <c r="C1629">
        <v>1141.1016999999999</v>
      </c>
      <c r="D1629">
        <v>0.70430499999999996</v>
      </c>
      <c r="E1629">
        <v>19.420000000000002</v>
      </c>
      <c r="F1629" t="s">
        <v>206</v>
      </c>
      <c r="G1629">
        <v>0.75444666484436462</v>
      </c>
    </row>
    <row r="1630" spans="1:7" x14ac:dyDescent="0.35">
      <c r="A1630" t="s">
        <v>162</v>
      </c>
      <c r="B1630">
        <v>21.98</v>
      </c>
      <c r="C1630">
        <v>359.26209999999998</v>
      </c>
      <c r="D1630">
        <v>0.52517899999999995</v>
      </c>
      <c r="E1630">
        <v>6.11</v>
      </c>
      <c r="F1630" t="s">
        <v>206</v>
      </c>
      <c r="G1630">
        <v>0.56256812743953044</v>
      </c>
    </row>
    <row r="1631" spans="1:7" x14ac:dyDescent="0.35">
      <c r="A1631" t="s">
        <v>165</v>
      </c>
      <c r="D1631">
        <v>0</v>
      </c>
      <c r="F1631" t="s">
        <v>206</v>
      </c>
      <c r="G1631">
        <v>0</v>
      </c>
    </row>
    <row r="1632" spans="1:7" x14ac:dyDescent="0.35">
      <c r="A1632" t="s">
        <v>168</v>
      </c>
      <c r="D1632">
        <v>0</v>
      </c>
      <c r="F1632" t="s">
        <v>206</v>
      </c>
      <c r="G1632">
        <v>0</v>
      </c>
    </row>
    <row r="1633" spans="1:5" x14ac:dyDescent="0.35">
      <c r="D1633" t="s">
        <v>208</v>
      </c>
      <c r="E1633">
        <v>100</v>
      </c>
    </row>
    <row r="1636" spans="1:5" x14ac:dyDescent="0.35">
      <c r="A1636" s="9" t="s">
        <v>256</v>
      </c>
    </row>
    <row r="1655" spans="1:7" x14ac:dyDescent="0.35">
      <c r="G1655" t="s">
        <v>198</v>
      </c>
    </row>
    <row r="1656" spans="1:7" x14ac:dyDescent="0.35">
      <c r="A1656" t="s">
        <v>199</v>
      </c>
      <c r="B1656" t="s">
        <v>200</v>
      </c>
      <c r="C1656" t="s">
        <v>201</v>
      </c>
      <c r="D1656" t="s">
        <v>202</v>
      </c>
      <c r="E1656" t="s">
        <v>203</v>
      </c>
      <c r="F1656" t="s">
        <v>204</v>
      </c>
      <c r="G1656">
        <v>91.053518641295582</v>
      </c>
    </row>
    <row r="1657" spans="1:7" x14ac:dyDescent="0.35">
      <c r="A1657" t="s">
        <v>205</v>
      </c>
      <c r="B1657">
        <v>7.19</v>
      </c>
      <c r="C1657">
        <v>1749.8855000000001</v>
      </c>
      <c r="D1657">
        <v>0.5</v>
      </c>
      <c r="E1657">
        <v>23.02</v>
      </c>
      <c r="F1657" t="s">
        <v>206</v>
      </c>
      <c r="G1657" t="s">
        <v>207</v>
      </c>
    </row>
    <row r="1658" spans="1:7" x14ac:dyDescent="0.35">
      <c r="A1658" t="s">
        <v>146</v>
      </c>
      <c r="D1658">
        <v>0</v>
      </c>
      <c r="F1658" t="s">
        <v>206</v>
      </c>
      <c r="G1658">
        <v>0</v>
      </c>
    </row>
    <row r="1659" spans="1:7" x14ac:dyDescent="0.35">
      <c r="A1659" t="s">
        <v>147</v>
      </c>
      <c r="D1659">
        <v>0</v>
      </c>
      <c r="F1659" t="s">
        <v>206</v>
      </c>
      <c r="G1659">
        <v>0</v>
      </c>
    </row>
    <row r="1660" spans="1:7" x14ac:dyDescent="0.35">
      <c r="A1660" t="s">
        <v>150</v>
      </c>
      <c r="B1660">
        <v>13.18</v>
      </c>
      <c r="C1660">
        <v>57.7254</v>
      </c>
      <c r="D1660">
        <v>2.0944999999999998E-2</v>
      </c>
      <c r="E1660">
        <v>0.76</v>
      </c>
      <c r="F1660" t="s">
        <v>206</v>
      </c>
      <c r="G1660">
        <v>2.3002955088987406E-2</v>
      </c>
    </row>
    <row r="1661" spans="1:7" x14ac:dyDescent="0.35">
      <c r="A1661" t="s">
        <v>153</v>
      </c>
      <c r="B1661">
        <v>14.22</v>
      </c>
      <c r="C1661">
        <v>2908.4594999999999</v>
      </c>
      <c r="D1661">
        <v>1.17255</v>
      </c>
      <c r="E1661">
        <v>38.26</v>
      </c>
      <c r="F1661" t="s">
        <v>206</v>
      </c>
      <c r="G1661">
        <v>1.28775913056062</v>
      </c>
    </row>
    <row r="1662" spans="1:7" x14ac:dyDescent="0.35">
      <c r="A1662" t="s">
        <v>156</v>
      </c>
      <c r="D1662">
        <v>0</v>
      </c>
      <c r="F1662" t="s">
        <v>206</v>
      </c>
      <c r="G1662">
        <v>0</v>
      </c>
    </row>
    <row r="1663" spans="1:7" x14ac:dyDescent="0.35">
      <c r="A1663" t="s">
        <v>159</v>
      </c>
      <c r="B1663">
        <v>17.059999999999999</v>
      </c>
      <c r="C1663">
        <v>2075.1880000000001</v>
      </c>
      <c r="D1663">
        <v>1.3754759999999999</v>
      </c>
      <c r="E1663">
        <v>27.3</v>
      </c>
      <c r="F1663" t="s">
        <v>206</v>
      </c>
      <c r="G1663">
        <v>1.5106236645490589</v>
      </c>
    </row>
    <row r="1664" spans="1:7" x14ac:dyDescent="0.35">
      <c r="A1664" t="s">
        <v>162</v>
      </c>
      <c r="B1664">
        <v>21.95</v>
      </c>
      <c r="C1664">
        <v>810.07039999999995</v>
      </c>
      <c r="D1664">
        <v>1.2716799999999999</v>
      </c>
      <c r="E1664">
        <v>10.66</v>
      </c>
      <c r="F1664" t="s">
        <v>206</v>
      </c>
      <c r="G1664">
        <v>1.3966291681815948</v>
      </c>
    </row>
    <row r="1665" spans="1:7" x14ac:dyDescent="0.35">
      <c r="A1665" t="s">
        <v>165</v>
      </c>
      <c r="D1665">
        <v>0</v>
      </c>
      <c r="F1665" t="s">
        <v>206</v>
      </c>
      <c r="G1665">
        <v>0</v>
      </c>
    </row>
    <row r="1666" spans="1:7" x14ac:dyDescent="0.35">
      <c r="A1666" t="s">
        <v>168</v>
      </c>
      <c r="D1666">
        <v>0</v>
      </c>
      <c r="F1666" t="s">
        <v>206</v>
      </c>
      <c r="G1666">
        <v>0</v>
      </c>
    </row>
    <row r="1667" spans="1:7" x14ac:dyDescent="0.35">
      <c r="D1667" t="s">
        <v>208</v>
      </c>
      <c r="E1667">
        <v>100</v>
      </c>
    </row>
    <row r="1670" spans="1:7" x14ac:dyDescent="0.35">
      <c r="A1670" s="9" t="s">
        <v>257</v>
      </c>
    </row>
    <row r="1689" spans="1:7" x14ac:dyDescent="0.35">
      <c r="G1689" t="s">
        <v>198</v>
      </c>
    </row>
    <row r="1690" spans="1:7" x14ac:dyDescent="0.35">
      <c r="A1690" t="s">
        <v>199</v>
      </c>
      <c r="B1690" t="s">
        <v>200</v>
      </c>
      <c r="C1690" t="s">
        <v>201</v>
      </c>
      <c r="D1690" t="s">
        <v>202</v>
      </c>
      <c r="E1690" t="s">
        <v>203</v>
      </c>
      <c r="F1690" t="s">
        <v>204</v>
      </c>
      <c r="G1690">
        <v>91.053518641295582</v>
      </c>
    </row>
    <row r="1691" spans="1:7" x14ac:dyDescent="0.35">
      <c r="A1691" t="s">
        <v>205</v>
      </c>
      <c r="B1691">
        <v>7.19</v>
      </c>
      <c r="C1691">
        <v>1715.7865999999999</v>
      </c>
      <c r="D1691">
        <v>0.5</v>
      </c>
      <c r="E1691">
        <v>22.97</v>
      </c>
      <c r="F1691" t="s">
        <v>206</v>
      </c>
      <c r="G1691" t="s">
        <v>207</v>
      </c>
    </row>
    <row r="1692" spans="1:7" x14ac:dyDescent="0.35">
      <c r="A1692" t="s">
        <v>146</v>
      </c>
      <c r="D1692">
        <v>0</v>
      </c>
      <c r="F1692" t="s">
        <v>206</v>
      </c>
      <c r="G1692">
        <v>0</v>
      </c>
    </row>
    <row r="1693" spans="1:7" x14ac:dyDescent="0.35">
      <c r="A1693" t="s">
        <v>147</v>
      </c>
      <c r="D1693">
        <v>0</v>
      </c>
      <c r="F1693" t="s">
        <v>206</v>
      </c>
      <c r="G1693">
        <v>0</v>
      </c>
    </row>
    <row r="1694" spans="1:7" x14ac:dyDescent="0.35">
      <c r="A1694" t="s">
        <v>150</v>
      </c>
      <c r="B1694">
        <v>13.18</v>
      </c>
      <c r="C1694">
        <v>59.973500000000001</v>
      </c>
      <c r="D1694">
        <v>2.2193000000000001E-2</v>
      </c>
      <c r="E1694">
        <v>0.8</v>
      </c>
      <c r="F1694" t="s">
        <v>206</v>
      </c>
      <c r="G1694">
        <v>2.4373577574117809E-2</v>
      </c>
    </row>
    <row r="1695" spans="1:7" x14ac:dyDescent="0.35">
      <c r="A1695" t="s">
        <v>153</v>
      </c>
      <c r="B1695">
        <v>14.23</v>
      </c>
      <c r="C1695">
        <v>2867.9443000000001</v>
      </c>
      <c r="D1695">
        <v>1.179195</v>
      </c>
      <c r="E1695">
        <v>38.4</v>
      </c>
      <c r="F1695" t="s">
        <v>206</v>
      </c>
      <c r="G1695">
        <v>1.2950570363408214</v>
      </c>
    </row>
    <row r="1696" spans="1:7" x14ac:dyDescent="0.35">
      <c r="A1696" t="s">
        <v>156</v>
      </c>
      <c r="D1696">
        <v>0</v>
      </c>
      <c r="F1696" t="s">
        <v>206</v>
      </c>
      <c r="G1696">
        <v>0</v>
      </c>
    </row>
    <row r="1697" spans="1:7" x14ac:dyDescent="0.35">
      <c r="A1697" t="s">
        <v>159</v>
      </c>
      <c r="B1697">
        <v>17.03</v>
      </c>
      <c r="C1697">
        <v>2036.5096000000001</v>
      </c>
      <c r="D1697">
        <v>1.3766659999999999</v>
      </c>
      <c r="E1697">
        <v>27.27</v>
      </c>
      <c r="F1697" t="s">
        <v>206</v>
      </c>
      <c r="G1697">
        <v>1.5119305882327971</v>
      </c>
    </row>
    <row r="1698" spans="1:7" x14ac:dyDescent="0.35">
      <c r="A1698" t="s">
        <v>162</v>
      </c>
      <c r="B1698">
        <v>21.95</v>
      </c>
      <c r="C1698">
        <v>788.93460000000005</v>
      </c>
      <c r="D1698">
        <v>1.2631129999999999</v>
      </c>
      <c r="E1698">
        <v>10.56</v>
      </c>
      <c r="F1698" t="s">
        <v>206</v>
      </c>
      <c r="G1698">
        <v>1.3872204159138768</v>
      </c>
    </row>
    <row r="1699" spans="1:7" x14ac:dyDescent="0.35">
      <c r="A1699" t="s">
        <v>165</v>
      </c>
      <c r="D1699">
        <v>0</v>
      </c>
      <c r="F1699" t="s">
        <v>206</v>
      </c>
      <c r="G1699">
        <v>0</v>
      </c>
    </row>
    <row r="1700" spans="1:7" x14ac:dyDescent="0.35">
      <c r="A1700" t="s">
        <v>168</v>
      </c>
      <c r="D1700">
        <v>0</v>
      </c>
      <c r="F1700" t="s">
        <v>206</v>
      </c>
      <c r="G1700">
        <v>0</v>
      </c>
    </row>
    <row r="1701" spans="1:7" x14ac:dyDescent="0.35">
      <c r="D1701" t="s">
        <v>208</v>
      </c>
      <c r="E1701">
        <v>100</v>
      </c>
    </row>
    <row r="1704" spans="1:7" x14ac:dyDescent="0.35">
      <c r="A1704" s="9" t="s">
        <v>258</v>
      </c>
    </row>
    <row r="1723" spans="1:7" x14ac:dyDescent="0.35">
      <c r="G1723" t="s">
        <v>198</v>
      </c>
    </row>
    <row r="1724" spans="1:7" x14ac:dyDescent="0.35">
      <c r="A1724" t="s">
        <v>199</v>
      </c>
      <c r="B1724" t="s">
        <v>200</v>
      </c>
      <c r="C1724" t="s">
        <v>201</v>
      </c>
      <c r="D1724" t="s">
        <v>202</v>
      </c>
      <c r="E1724" t="s">
        <v>203</v>
      </c>
      <c r="F1724" t="s">
        <v>204</v>
      </c>
      <c r="G1724">
        <v>91.053518641295582</v>
      </c>
    </row>
    <row r="1725" spans="1:7" x14ac:dyDescent="0.35">
      <c r="A1725" t="s">
        <v>205</v>
      </c>
      <c r="B1725">
        <v>7.2</v>
      </c>
      <c r="C1725">
        <v>1724.4087999999999</v>
      </c>
      <c r="D1725">
        <v>0.5</v>
      </c>
      <c r="E1725">
        <v>23.14</v>
      </c>
      <c r="F1725" t="s">
        <v>206</v>
      </c>
      <c r="G1725" t="s">
        <v>207</v>
      </c>
    </row>
    <row r="1726" spans="1:7" x14ac:dyDescent="0.35">
      <c r="A1726" t="s">
        <v>146</v>
      </c>
      <c r="D1726">
        <v>0</v>
      </c>
      <c r="F1726" t="s">
        <v>206</v>
      </c>
      <c r="G1726">
        <v>0</v>
      </c>
    </row>
    <row r="1727" spans="1:7" x14ac:dyDescent="0.35">
      <c r="A1727" t="s">
        <v>147</v>
      </c>
      <c r="D1727">
        <v>0</v>
      </c>
      <c r="F1727" t="s">
        <v>206</v>
      </c>
      <c r="G1727">
        <v>0</v>
      </c>
    </row>
    <row r="1728" spans="1:7" x14ac:dyDescent="0.35">
      <c r="A1728" t="s">
        <v>150</v>
      </c>
      <c r="B1728">
        <v>13.21</v>
      </c>
      <c r="C1728">
        <v>58.476599999999998</v>
      </c>
      <c r="D1728">
        <v>2.1531000000000002E-2</v>
      </c>
      <c r="E1728">
        <v>0.78</v>
      </c>
      <c r="F1728" t="s">
        <v>206</v>
      </c>
      <c r="G1728">
        <v>2.3646532634088703E-2</v>
      </c>
    </row>
    <row r="1729" spans="1:7" x14ac:dyDescent="0.35">
      <c r="A1729" t="s">
        <v>153</v>
      </c>
      <c r="B1729">
        <v>14.25</v>
      </c>
      <c r="C1729">
        <v>2853.4548</v>
      </c>
      <c r="D1729">
        <v>1.1673709999999999</v>
      </c>
      <c r="E1729">
        <v>38.29</v>
      </c>
      <c r="F1729" t="s">
        <v>206</v>
      </c>
      <c r="G1729">
        <v>1.282071266898368</v>
      </c>
    </row>
    <row r="1730" spans="1:7" x14ac:dyDescent="0.35">
      <c r="A1730" t="s">
        <v>156</v>
      </c>
      <c r="D1730">
        <v>0</v>
      </c>
      <c r="F1730" t="s">
        <v>206</v>
      </c>
      <c r="G1730">
        <v>0</v>
      </c>
    </row>
    <row r="1731" spans="1:7" x14ac:dyDescent="0.35">
      <c r="A1731" t="s">
        <v>159</v>
      </c>
      <c r="B1731">
        <v>17.07</v>
      </c>
      <c r="C1731">
        <v>2025.9075</v>
      </c>
      <c r="D1731">
        <v>1.3626510000000001</v>
      </c>
      <c r="E1731">
        <v>27.18</v>
      </c>
      <c r="F1731" t="s">
        <v>206</v>
      </c>
      <c r="G1731">
        <v>1.4965385416549908</v>
      </c>
    </row>
    <row r="1732" spans="1:7" x14ac:dyDescent="0.35">
      <c r="A1732" t="s">
        <v>162</v>
      </c>
      <c r="B1732">
        <v>21.98</v>
      </c>
      <c r="C1732">
        <v>790.89110000000005</v>
      </c>
      <c r="D1732">
        <v>1.259914</v>
      </c>
      <c r="E1732">
        <v>10.61</v>
      </c>
      <c r="F1732" t="s">
        <v>206</v>
      </c>
      <c r="G1732">
        <v>1.3837070975405339</v>
      </c>
    </row>
    <row r="1733" spans="1:7" x14ac:dyDescent="0.35">
      <c r="A1733" t="s">
        <v>165</v>
      </c>
      <c r="D1733">
        <v>0</v>
      </c>
      <c r="F1733" t="s">
        <v>206</v>
      </c>
      <c r="G1733">
        <v>0</v>
      </c>
    </row>
    <row r="1734" spans="1:7" x14ac:dyDescent="0.35">
      <c r="A1734" t="s">
        <v>168</v>
      </c>
      <c r="D1734">
        <v>0</v>
      </c>
      <c r="F1734" t="s">
        <v>206</v>
      </c>
      <c r="G1734">
        <v>0</v>
      </c>
    </row>
    <row r="1735" spans="1:7" x14ac:dyDescent="0.35">
      <c r="D1735" t="s">
        <v>208</v>
      </c>
      <c r="E1735">
        <v>100</v>
      </c>
    </row>
    <row r="1738" spans="1:7" x14ac:dyDescent="0.35">
      <c r="A1738" s="9" t="s">
        <v>259</v>
      </c>
    </row>
    <row r="1757" spans="1:7" x14ac:dyDescent="0.35">
      <c r="G1757" t="s">
        <v>198</v>
      </c>
    </row>
    <row r="1758" spans="1:7" x14ac:dyDescent="0.35">
      <c r="A1758" t="s">
        <v>199</v>
      </c>
      <c r="B1758" t="s">
        <v>200</v>
      </c>
      <c r="C1758" t="s">
        <v>201</v>
      </c>
      <c r="D1758" t="s">
        <v>202</v>
      </c>
      <c r="E1758" t="s">
        <v>203</v>
      </c>
      <c r="F1758" t="s">
        <v>204</v>
      </c>
      <c r="G1758">
        <v>91.053518641295582</v>
      </c>
    </row>
    <row r="1759" spans="1:7" x14ac:dyDescent="0.35">
      <c r="A1759" t="s">
        <v>205</v>
      </c>
      <c r="B1759">
        <v>7.2</v>
      </c>
      <c r="C1759">
        <v>1712.0613000000001</v>
      </c>
      <c r="D1759">
        <v>0.5</v>
      </c>
      <c r="E1759">
        <v>23.17</v>
      </c>
      <c r="F1759" t="s">
        <v>206</v>
      </c>
      <c r="G1759" t="s">
        <v>207</v>
      </c>
    </row>
    <row r="1760" spans="1:7" x14ac:dyDescent="0.35">
      <c r="A1760" t="s">
        <v>146</v>
      </c>
      <c r="D1760">
        <v>0</v>
      </c>
      <c r="F1760" t="s">
        <v>206</v>
      </c>
      <c r="G1760">
        <v>0</v>
      </c>
    </row>
    <row r="1761" spans="1:7" x14ac:dyDescent="0.35">
      <c r="A1761" t="s">
        <v>147</v>
      </c>
      <c r="D1761">
        <v>0</v>
      </c>
      <c r="F1761" t="s">
        <v>206</v>
      </c>
      <c r="G1761">
        <v>0</v>
      </c>
    </row>
    <row r="1762" spans="1:7" x14ac:dyDescent="0.35">
      <c r="A1762" t="s">
        <v>150</v>
      </c>
      <c r="B1762">
        <v>13.19</v>
      </c>
      <c r="C1762">
        <v>58.124099999999999</v>
      </c>
      <c r="D1762">
        <v>2.1555999999999999E-2</v>
      </c>
      <c r="E1762">
        <v>0.79</v>
      </c>
      <c r="F1762" t="s">
        <v>206</v>
      </c>
      <c r="G1762">
        <v>2.3673989013999166E-2</v>
      </c>
    </row>
    <row r="1763" spans="1:7" x14ac:dyDescent="0.35">
      <c r="A1763" t="s">
        <v>153</v>
      </c>
      <c r="B1763">
        <v>14.25</v>
      </c>
      <c r="C1763">
        <v>2829.1194</v>
      </c>
      <c r="D1763">
        <v>1.165762</v>
      </c>
      <c r="E1763">
        <v>38.29</v>
      </c>
      <c r="F1763" t="s">
        <v>206</v>
      </c>
      <c r="G1763">
        <v>1.2803041742873305</v>
      </c>
    </row>
    <row r="1764" spans="1:7" x14ac:dyDescent="0.35">
      <c r="A1764" t="s">
        <v>156</v>
      </c>
      <c r="D1764">
        <v>0</v>
      </c>
      <c r="F1764" t="s">
        <v>206</v>
      </c>
      <c r="G1764">
        <v>0</v>
      </c>
    </row>
    <row r="1765" spans="1:7" x14ac:dyDescent="0.35">
      <c r="A1765" t="s">
        <v>159</v>
      </c>
      <c r="B1765">
        <v>17.04</v>
      </c>
      <c r="C1765">
        <v>1999.6371999999999</v>
      </c>
      <c r="D1765">
        <v>1.354681</v>
      </c>
      <c r="E1765">
        <v>27.07</v>
      </c>
      <c r="F1765" t="s">
        <v>206</v>
      </c>
      <c r="G1765">
        <v>1.4877854477395345</v>
      </c>
    </row>
    <row r="1766" spans="1:7" x14ac:dyDescent="0.35">
      <c r="A1766" t="s">
        <v>162</v>
      </c>
      <c r="B1766">
        <v>21.98</v>
      </c>
      <c r="C1766">
        <v>788.9982</v>
      </c>
      <c r="D1766">
        <v>1.2659640000000001</v>
      </c>
      <c r="E1766">
        <v>10.68</v>
      </c>
      <c r="F1766" t="s">
        <v>206</v>
      </c>
      <c r="G1766">
        <v>1.3903515414788663</v>
      </c>
    </row>
    <row r="1767" spans="1:7" x14ac:dyDescent="0.35">
      <c r="A1767" t="s">
        <v>165</v>
      </c>
      <c r="D1767">
        <v>0</v>
      </c>
      <c r="F1767" t="s">
        <v>206</v>
      </c>
      <c r="G1767">
        <v>0</v>
      </c>
    </row>
    <row r="1768" spans="1:7" x14ac:dyDescent="0.35">
      <c r="A1768" t="s">
        <v>168</v>
      </c>
      <c r="D1768">
        <v>0</v>
      </c>
      <c r="F1768" t="s">
        <v>206</v>
      </c>
      <c r="G1768">
        <v>0</v>
      </c>
    </row>
    <row r="1769" spans="1:7" x14ac:dyDescent="0.35">
      <c r="D1769" t="s">
        <v>208</v>
      </c>
      <c r="E1769">
        <v>100</v>
      </c>
    </row>
    <row r="1772" spans="1:7" x14ac:dyDescent="0.35">
      <c r="A1772" s="9" t="s">
        <v>260</v>
      </c>
    </row>
    <row r="1791" spans="1:7" x14ac:dyDescent="0.35">
      <c r="G1791" t="s">
        <v>198</v>
      </c>
    </row>
    <row r="1792" spans="1:7" x14ac:dyDescent="0.35">
      <c r="A1792" t="s">
        <v>199</v>
      </c>
      <c r="B1792" t="s">
        <v>200</v>
      </c>
      <c r="C1792" t="s">
        <v>201</v>
      </c>
      <c r="D1792" t="s">
        <v>202</v>
      </c>
      <c r="E1792" t="s">
        <v>203</v>
      </c>
      <c r="F1792" t="s">
        <v>204</v>
      </c>
      <c r="G1792">
        <v>91.053518641295582</v>
      </c>
    </row>
    <row r="1793" spans="1:7" x14ac:dyDescent="0.35">
      <c r="A1793" t="s">
        <v>205</v>
      </c>
      <c r="B1793">
        <v>7.2</v>
      </c>
      <c r="C1793">
        <v>1718.7439999999999</v>
      </c>
      <c r="D1793">
        <v>0.5</v>
      </c>
      <c r="E1793">
        <v>24.09</v>
      </c>
      <c r="F1793" t="s">
        <v>206</v>
      </c>
      <c r="G1793" t="s">
        <v>207</v>
      </c>
    </row>
    <row r="1794" spans="1:7" x14ac:dyDescent="0.35">
      <c r="A1794" t="s">
        <v>146</v>
      </c>
      <c r="D1794">
        <v>0</v>
      </c>
      <c r="F1794" t="s">
        <v>206</v>
      </c>
      <c r="G1794">
        <v>0</v>
      </c>
    </row>
    <row r="1795" spans="1:7" x14ac:dyDescent="0.35">
      <c r="A1795" t="s">
        <v>147</v>
      </c>
      <c r="D1795">
        <v>0</v>
      </c>
      <c r="F1795" t="s">
        <v>206</v>
      </c>
      <c r="G1795">
        <v>0</v>
      </c>
    </row>
    <row r="1796" spans="1:7" x14ac:dyDescent="0.35">
      <c r="A1796" t="s">
        <v>150</v>
      </c>
      <c r="B1796">
        <v>13.21</v>
      </c>
      <c r="C1796">
        <v>54.151400000000002</v>
      </c>
      <c r="D1796">
        <v>2.0004000000000001E-2</v>
      </c>
      <c r="E1796">
        <v>0.76</v>
      </c>
      <c r="F1796" t="s">
        <v>206</v>
      </c>
      <c r="G1796">
        <v>2.1969496949157515E-2</v>
      </c>
    </row>
    <row r="1797" spans="1:7" x14ac:dyDescent="0.35">
      <c r="A1797" t="s">
        <v>153</v>
      </c>
      <c r="B1797">
        <v>14.26</v>
      </c>
      <c r="C1797">
        <v>2701.6950999999999</v>
      </c>
      <c r="D1797">
        <v>1.1089279999999999</v>
      </c>
      <c r="E1797">
        <v>37.869999999999997</v>
      </c>
      <c r="F1797" t="s">
        <v>206</v>
      </c>
      <c r="G1797">
        <v>1.2178859384540763</v>
      </c>
    </row>
    <row r="1798" spans="1:7" x14ac:dyDescent="0.35">
      <c r="A1798" t="s">
        <v>156</v>
      </c>
      <c r="D1798">
        <v>0</v>
      </c>
      <c r="F1798" t="s">
        <v>206</v>
      </c>
      <c r="G1798">
        <v>0</v>
      </c>
    </row>
    <row r="1799" spans="1:7" x14ac:dyDescent="0.35">
      <c r="A1799" t="s">
        <v>159</v>
      </c>
      <c r="B1799">
        <v>17.07</v>
      </c>
      <c r="C1799">
        <v>1912.4440999999999</v>
      </c>
      <c r="D1799">
        <v>1.2905740000000001</v>
      </c>
      <c r="E1799">
        <v>26.81</v>
      </c>
      <c r="F1799" t="s">
        <v>206</v>
      </c>
      <c r="G1799">
        <v>1.4173796018627278</v>
      </c>
    </row>
    <row r="1800" spans="1:7" x14ac:dyDescent="0.35">
      <c r="A1800" t="s">
        <v>162</v>
      </c>
      <c r="B1800">
        <v>22</v>
      </c>
      <c r="C1800">
        <v>747.14589999999998</v>
      </c>
      <c r="D1800">
        <v>1.19415</v>
      </c>
      <c r="E1800">
        <v>10.47</v>
      </c>
      <c r="F1800" t="s">
        <v>206</v>
      </c>
      <c r="G1800">
        <v>1.3114814428032615</v>
      </c>
    </row>
    <row r="1801" spans="1:7" x14ac:dyDescent="0.35">
      <c r="A1801" t="s">
        <v>165</v>
      </c>
      <c r="D1801">
        <v>0</v>
      </c>
      <c r="F1801" t="s">
        <v>206</v>
      </c>
      <c r="G1801">
        <v>0</v>
      </c>
    </row>
    <row r="1802" spans="1:7" x14ac:dyDescent="0.35">
      <c r="A1802" t="s">
        <v>168</v>
      </c>
      <c r="D1802">
        <v>0</v>
      </c>
      <c r="F1802" t="s">
        <v>206</v>
      </c>
      <c r="G1802">
        <v>0</v>
      </c>
    </row>
    <row r="1803" spans="1:7" x14ac:dyDescent="0.35">
      <c r="D1803" t="s">
        <v>208</v>
      </c>
      <c r="E1803">
        <v>100</v>
      </c>
    </row>
    <row r="1806" spans="1:7" x14ac:dyDescent="0.35">
      <c r="A1806" s="9" t="s">
        <v>261</v>
      </c>
    </row>
    <row r="1825" spans="1:7" x14ac:dyDescent="0.35">
      <c r="G1825" t="s">
        <v>198</v>
      </c>
    </row>
    <row r="1826" spans="1:7" x14ac:dyDescent="0.35">
      <c r="A1826" t="s">
        <v>199</v>
      </c>
      <c r="B1826" t="s">
        <v>200</v>
      </c>
      <c r="C1826" t="s">
        <v>201</v>
      </c>
      <c r="D1826" t="s">
        <v>202</v>
      </c>
      <c r="E1826" t="s">
        <v>203</v>
      </c>
      <c r="F1826" t="s">
        <v>204</v>
      </c>
      <c r="G1826">
        <v>91.053518641295582</v>
      </c>
    </row>
    <row r="1827" spans="1:7" x14ac:dyDescent="0.35">
      <c r="A1827" t="s">
        <v>205</v>
      </c>
      <c r="B1827">
        <v>7.2</v>
      </c>
      <c r="C1827">
        <v>1737.5248999999999</v>
      </c>
      <c r="D1827">
        <v>0.5</v>
      </c>
      <c r="E1827">
        <v>23.97</v>
      </c>
      <c r="F1827" t="s">
        <v>206</v>
      </c>
      <c r="G1827" t="s">
        <v>207</v>
      </c>
    </row>
    <row r="1828" spans="1:7" x14ac:dyDescent="0.35">
      <c r="A1828" t="s">
        <v>146</v>
      </c>
      <c r="D1828">
        <v>0</v>
      </c>
      <c r="F1828" t="s">
        <v>206</v>
      </c>
      <c r="G1828">
        <v>0</v>
      </c>
    </row>
    <row r="1829" spans="1:7" x14ac:dyDescent="0.35">
      <c r="A1829" t="s">
        <v>147</v>
      </c>
      <c r="D1829">
        <v>0</v>
      </c>
      <c r="F1829" t="s">
        <v>206</v>
      </c>
      <c r="G1829">
        <v>0</v>
      </c>
    </row>
    <row r="1830" spans="1:7" x14ac:dyDescent="0.35">
      <c r="A1830" t="s">
        <v>150</v>
      </c>
      <c r="B1830">
        <v>13.22</v>
      </c>
      <c r="C1830">
        <v>59.300600000000003</v>
      </c>
      <c r="D1830">
        <v>2.1669999999999998E-2</v>
      </c>
      <c r="E1830">
        <v>0.82</v>
      </c>
      <c r="F1830" t="s">
        <v>206</v>
      </c>
      <c r="G1830">
        <v>2.3799190106390884E-2</v>
      </c>
    </row>
    <row r="1831" spans="1:7" x14ac:dyDescent="0.35">
      <c r="A1831" t="s">
        <v>153</v>
      </c>
      <c r="B1831">
        <v>14.25</v>
      </c>
      <c r="C1831">
        <v>2730.9683</v>
      </c>
      <c r="D1831">
        <v>1.108827</v>
      </c>
      <c r="E1831">
        <v>37.68</v>
      </c>
      <c r="F1831" t="s">
        <v>206</v>
      </c>
      <c r="G1831">
        <v>1.2177750146792379</v>
      </c>
    </row>
    <row r="1832" spans="1:7" x14ac:dyDescent="0.35">
      <c r="A1832" t="s">
        <v>156</v>
      </c>
      <c r="D1832">
        <v>0</v>
      </c>
      <c r="F1832" t="s">
        <v>206</v>
      </c>
      <c r="G1832">
        <v>0</v>
      </c>
    </row>
    <row r="1833" spans="1:7" x14ac:dyDescent="0.35">
      <c r="A1833" t="s">
        <v>159</v>
      </c>
      <c r="B1833">
        <v>17.059999999999999</v>
      </c>
      <c r="C1833">
        <v>1947.201</v>
      </c>
      <c r="D1833">
        <v>1.299825</v>
      </c>
      <c r="E1833">
        <v>26.87</v>
      </c>
      <c r="F1833" t="s">
        <v>206</v>
      </c>
      <c r="G1833">
        <v>1.4275395606847963</v>
      </c>
    </row>
    <row r="1834" spans="1:7" x14ac:dyDescent="0.35">
      <c r="A1834" t="s">
        <v>162</v>
      </c>
      <c r="B1834">
        <v>21.99</v>
      </c>
      <c r="C1834">
        <v>772.3306</v>
      </c>
      <c r="D1834">
        <v>1.2210589999999999</v>
      </c>
      <c r="E1834">
        <v>10.66</v>
      </c>
      <c r="F1834" t="s">
        <v>206</v>
      </c>
      <c r="G1834">
        <v>1.3410343918836893</v>
      </c>
    </row>
    <row r="1835" spans="1:7" x14ac:dyDescent="0.35">
      <c r="A1835" t="s">
        <v>165</v>
      </c>
      <c r="D1835">
        <v>0</v>
      </c>
      <c r="F1835" t="s">
        <v>206</v>
      </c>
      <c r="G1835">
        <v>0</v>
      </c>
    </row>
    <row r="1836" spans="1:7" x14ac:dyDescent="0.35">
      <c r="A1836" t="s">
        <v>168</v>
      </c>
      <c r="D1836">
        <v>0</v>
      </c>
      <c r="F1836" t="s">
        <v>206</v>
      </c>
      <c r="G1836">
        <v>0</v>
      </c>
    </row>
    <row r="1837" spans="1:7" x14ac:dyDescent="0.35">
      <c r="D1837" t="s">
        <v>208</v>
      </c>
      <c r="E1837">
        <v>100</v>
      </c>
    </row>
    <row r="1840" spans="1:7" x14ac:dyDescent="0.35">
      <c r="A1840" s="9" t="s">
        <v>262</v>
      </c>
    </row>
    <row r="1859" spans="1:7" x14ac:dyDescent="0.35">
      <c r="G1859" t="s">
        <v>198</v>
      </c>
    </row>
    <row r="1860" spans="1:7" x14ac:dyDescent="0.35">
      <c r="A1860" t="s">
        <v>199</v>
      </c>
      <c r="B1860" t="s">
        <v>200</v>
      </c>
      <c r="C1860" t="s">
        <v>201</v>
      </c>
      <c r="D1860" t="s">
        <v>202</v>
      </c>
      <c r="E1860" t="s">
        <v>203</v>
      </c>
      <c r="F1860" t="s">
        <v>204</v>
      </c>
      <c r="G1860">
        <v>98.948415526384565</v>
      </c>
    </row>
    <row r="1861" spans="1:7" x14ac:dyDescent="0.35">
      <c r="A1861" t="s">
        <v>205</v>
      </c>
      <c r="B1861">
        <v>7.21</v>
      </c>
      <c r="C1861">
        <v>1847.0717999999999</v>
      </c>
      <c r="D1861">
        <v>0.1</v>
      </c>
      <c r="E1861">
        <v>16.649999999999999</v>
      </c>
      <c r="F1861" t="s">
        <v>206</v>
      </c>
      <c r="G1861" t="s">
        <v>207</v>
      </c>
    </row>
    <row r="1862" spans="1:7" x14ac:dyDescent="0.35">
      <c r="A1862" t="s">
        <v>146</v>
      </c>
      <c r="D1862">
        <v>0</v>
      </c>
      <c r="F1862" t="s">
        <v>206</v>
      </c>
      <c r="G1862">
        <v>0</v>
      </c>
    </row>
    <row r="1863" spans="1:7" x14ac:dyDescent="0.35">
      <c r="A1863" t="s">
        <v>147</v>
      </c>
      <c r="B1863">
        <v>10.06</v>
      </c>
      <c r="C1863">
        <v>44.280700000000003</v>
      </c>
      <c r="D1863">
        <v>3.3809999999999999E-3</v>
      </c>
      <c r="E1863">
        <v>0.4</v>
      </c>
      <c r="F1863" t="s">
        <v>206</v>
      </c>
      <c r="G1863">
        <v>3.4169319256036569E-3</v>
      </c>
    </row>
    <row r="1864" spans="1:7" x14ac:dyDescent="0.35">
      <c r="A1864" t="s">
        <v>150</v>
      </c>
      <c r="B1864">
        <v>13.4</v>
      </c>
      <c r="C1864">
        <v>94.292900000000003</v>
      </c>
      <c r="D1864">
        <v>6.731E-3</v>
      </c>
      <c r="E1864">
        <v>0.85</v>
      </c>
      <c r="F1864" t="s">
        <v>206</v>
      </c>
      <c r="G1864">
        <v>6.8025343955155915E-3</v>
      </c>
    </row>
    <row r="1865" spans="1:7" x14ac:dyDescent="0.35">
      <c r="A1865" t="s">
        <v>153</v>
      </c>
      <c r="B1865">
        <v>14.42</v>
      </c>
      <c r="C1865">
        <v>4429.7704999999996</v>
      </c>
      <c r="D1865">
        <v>0.35011999999999999</v>
      </c>
      <c r="E1865">
        <v>39.93</v>
      </c>
      <c r="F1865" t="s">
        <v>206</v>
      </c>
      <c r="G1865">
        <v>0.35384093634793029</v>
      </c>
    </row>
    <row r="1866" spans="1:7" x14ac:dyDescent="0.35">
      <c r="A1866" t="s">
        <v>156</v>
      </c>
      <c r="D1866">
        <v>0</v>
      </c>
      <c r="F1866" t="s">
        <v>206</v>
      </c>
      <c r="G1866">
        <v>0</v>
      </c>
    </row>
    <row r="1867" spans="1:7" x14ac:dyDescent="0.35">
      <c r="A1867" t="s">
        <v>159</v>
      </c>
      <c r="B1867">
        <v>17.350000000000001</v>
      </c>
      <c r="C1867">
        <v>3095.7136</v>
      </c>
      <c r="D1867">
        <v>0.41455599999999998</v>
      </c>
      <c r="E1867">
        <v>27.91</v>
      </c>
      <c r="F1867" t="s">
        <v>206</v>
      </c>
      <c r="G1867">
        <v>0.41896173657218266</v>
      </c>
    </row>
    <row r="1868" spans="1:7" x14ac:dyDescent="0.35">
      <c r="A1868" t="s">
        <v>162</v>
      </c>
      <c r="B1868">
        <v>22.17</v>
      </c>
      <c r="C1868">
        <v>1582.1840999999999</v>
      </c>
      <c r="D1868">
        <v>0.38384200000000002</v>
      </c>
      <c r="E1868">
        <v>14.26</v>
      </c>
      <c r="F1868" t="s">
        <v>206</v>
      </c>
      <c r="G1868">
        <v>0.38792132037490651</v>
      </c>
    </row>
    <row r="1869" spans="1:7" x14ac:dyDescent="0.35">
      <c r="A1869" t="s">
        <v>165</v>
      </c>
      <c r="D1869">
        <v>0</v>
      </c>
      <c r="F1869" t="s">
        <v>206</v>
      </c>
      <c r="G1869">
        <v>0</v>
      </c>
    </row>
    <row r="1870" spans="1:7" x14ac:dyDescent="0.35">
      <c r="A1870" t="s">
        <v>168</v>
      </c>
      <c r="D1870">
        <v>0</v>
      </c>
      <c r="F1870" t="s">
        <v>206</v>
      </c>
      <c r="G1870">
        <v>0</v>
      </c>
    </row>
    <row r="1871" spans="1:7" x14ac:dyDescent="0.35">
      <c r="D1871" t="s">
        <v>208</v>
      </c>
      <c r="E1871">
        <v>100</v>
      </c>
    </row>
    <row r="1874" spans="1:1" x14ac:dyDescent="0.35">
      <c r="A1874" s="9" t="s">
        <v>263</v>
      </c>
    </row>
    <row r="1893" spans="1:7" x14ac:dyDescent="0.35">
      <c r="G1893" t="s">
        <v>198</v>
      </c>
    </row>
    <row r="1894" spans="1:7" x14ac:dyDescent="0.35">
      <c r="A1894" t="s">
        <v>199</v>
      </c>
      <c r="B1894" t="s">
        <v>200</v>
      </c>
      <c r="C1894" t="s">
        <v>201</v>
      </c>
      <c r="D1894" t="s">
        <v>202</v>
      </c>
      <c r="E1894" t="s">
        <v>203</v>
      </c>
      <c r="F1894" t="s">
        <v>204</v>
      </c>
      <c r="G1894">
        <v>98.948415526384565</v>
      </c>
    </row>
    <row r="1895" spans="1:7" x14ac:dyDescent="0.35">
      <c r="A1895" t="s">
        <v>205</v>
      </c>
      <c r="B1895">
        <v>7.21</v>
      </c>
      <c r="C1895">
        <v>1824.6674</v>
      </c>
      <c r="D1895">
        <v>0.1</v>
      </c>
      <c r="E1895">
        <v>16.670000000000002</v>
      </c>
      <c r="F1895" t="s">
        <v>206</v>
      </c>
      <c r="G1895" t="s">
        <v>207</v>
      </c>
    </row>
    <row r="1896" spans="1:7" x14ac:dyDescent="0.35">
      <c r="A1896" t="s">
        <v>146</v>
      </c>
      <c r="D1896">
        <v>0</v>
      </c>
      <c r="F1896" t="s">
        <v>206</v>
      </c>
      <c r="G1896">
        <v>0</v>
      </c>
    </row>
    <row r="1897" spans="1:7" x14ac:dyDescent="0.35">
      <c r="A1897" t="s">
        <v>147</v>
      </c>
      <c r="B1897">
        <v>10.07</v>
      </c>
      <c r="C1897">
        <v>41.5959</v>
      </c>
      <c r="D1897">
        <v>3.215E-3</v>
      </c>
      <c r="E1897">
        <v>0.38</v>
      </c>
      <c r="F1897" t="s">
        <v>206</v>
      </c>
      <c r="G1897">
        <v>3.2491677435124984E-3</v>
      </c>
    </row>
    <row r="1898" spans="1:7" x14ac:dyDescent="0.35">
      <c r="A1898" t="s">
        <v>150</v>
      </c>
      <c r="B1898">
        <v>13.4</v>
      </c>
      <c r="C1898">
        <v>91.730500000000006</v>
      </c>
      <c r="D1898">
        <v>6.6290000000000003E-3</v>
      </c>
      <c r="E1898">
        <v>0.84</v>
      </c>
      <c r="F1898" t="s">
        <v>206</v>
      </c>
      <c r="G1898">
        <v>6.6994503800137965E-3</v>
      </c>
    </row>
    <row r="1899" spans="1:7" x14ac:dyDescent="0.35">
      <c r="A1899" t="s">
        <v>153</v>
      </c>
      <c r="B1899">
        <v>14.43</v>
      </c>
      <c r="C1899">
        <v>4358.0736999999999</v>
      </c>
      <c r="D1899">
        <v>0.34868300000000002</v>
      </c>
      <c r="E1899">
        <v>39.83</v>
      </c>
      <c r="F1899" t="s">
        <v>206</v>
      </c>
      <c r="G1899">
        <v>0.35238866448247858</v>
      </c>
    </row>
    <row r="1900" spans="1:7" x14ac:dyDescent="0.35">
      <c r="A1900" t="s">
        <v>156</v>
      </c>
      <c r="D1900">
        <v>0</v>
      </c>
      <c r="F1900" t="s">
        <v>206</v>
      </c>
      <c r="G1900">
        <v>0</v>
      </c>
    </row>
    <row r="1901" spans="1:7" x14ac:dyDescent="0.35">
      <c r="A1901" t="s">
        <v>159</v>
      </c>
      <c r="B1901">
        <v>17.350000000000001</v>
      </c>
      <c r="C1901">
        <v>3070.6260000000002</v>
      </c>
      <c r="D1901">
        <v>0.416246</v>
      </c>
      <c r="E1901">
        <v>28.06</v>
      </c>
      <c r="F1901" t="s">
        <v>206</v>
      </c>
      <c r="G1901">
        <v>0.42066969722118303</v>
      </c>
    </row>
    <row r="1902" spans="1:7" x14ac:dyDescent="0.35">
      <c r="A1902" t="s">
        <v>162</v>
      </c>
      <c r="B1902">
        <v>22.19</v>
      </c>
      <c r="C1902">
        <v>1556.1893</v>
      </c>
      <c r="D1902">
        <v>0.38217099999999998</v>
      </c>
      <c r="E1902">
        <v>14.22</v>
      </c>
      <c r="F1902" t="s">
        <v>206</v>
      </c>
      <c r="G1902">
        <v>0.38623256165036235</v>
      </c>
    </row>
    <row r="1903" spans="1:7" x14ac:dyDescent="0.35">
      <c r="A1903" t="s">
        <v>165</v>
      </c>
      <c r="D1903">
        <v>0</v>
      </c>
      <c r="F1903" t="s">
        <v>206</v>
      </c>
      <c r="G1903">
        <v>0</v>
      </c>
    </row>
    <row r="1904" spans="1:7" x14ac:dyDescent="0.35">
      <c r="A1904" t="s">
        <v>168</v>
      </c>
      <c r="D1904">
        <v>0</v>
      </c>
      <c r="F1904" t="s">
        <v>206</v>
      </c>
      <c r="G1904">
        <v>0</v>
      </c>
    </row>
    <row r="1905" spans="1:5" x14ac:dyDescent="0.35">
      <c r="D1905" t="s">
        <v>208</v>
      </c>
      <c r="E1905">
        <v>100</v>
      </c>
    </row>
    <row r="1908" spans="1:5" x14ac:dyDescent="0.35">
      <c r="A1908" s="9" t="s">
        <v>264</v>
      </c>
    </row>
    <row r="1927" spans="1:7" x14ac:dyDescent="0.35">
      <c r="G1927" t="s">
        <v>198</v>
      </c>
    </row>
    <row r="1928" spans="1:7" x14ac:dyDescent="0.35">
      <c r="A1928" t="s">
        <v>199</v>
      </c>
      <c r="B1928" t="s">
        <v>200</v>
      </c>
      <c r="C1928" t="s">
        <v>201</v>
      </c>
      <c r="D1928" t="s">
        <v>202</v>
      </c>
      <c r="E1928" t="s">
        <v>203</v>
      </c>
      <c r="F1928" t="s">
        <v>204</v>
      </c>
      <c r="G1928">
        <v>98.948415526384565</v>
      </c>
    </row>
    <row r="1929" spans="1:7" x14ac:dyDescent="0.35">
      <c r="A1929" t="s">
        <v>205</v>
      </c>
      <c r="B1929">
        <v>7.22</v>
      </c>
      <c r="C1929">
        <v>1880.3933999999999</v>
      </c>
      <c r="D1929">
        <v>0.1</v>
      </c>
      <c r="E1929">
        <v>16.690000000000001</v>
      </c>
      <c r="F1929" t="s">
        <v>206</v>
      </c>
      <c r="G1929" t="s">
        <v>207</v>
      </c>
    </row>
    <row r="1930" spans="1:7" x14ac:dyDescent="0.35">
      <c r="A1930" t="s">
        <v>146</v>
      </c>
      <c r="D1930">
        <v>0</v>
      </c>
      <c r="F1930" t="s">
        <v>206</v>
      </c>
      <c r="G1930">
        <v>0</v>
      </c>
    </row>
    <row r="1931" spans="1:7" x14ac:dyDescent="0.35">
      <c r="A1931" t="s">
        <v>147</v>
      </c>
      <c r="B1931">
        <v>10.06</v>
      </c>
      <c r="C1931">
        <v>43.742800000000003</v>
      </c>
      <c r="D1931">
        <v>3.2810000000000001E-3</v>
      </c>
      <c r="E1931">
        <v>0.39</v>
      </c>
      <c r="F1931" t="s">
        <v>206</v>
      </c>
      <c r="G1931">
        <v>3.3158691653077787E-3</v>
      </c>
    </row>
    <row r="1932" spans="1:7" x14ac:dyDescent="0.35">
      <c r="A1932" t="s">
        <v>150</v>
      </c>
      <c r="B1932">
        <v>13.41</v>
      </c>
      <c r="C1932">
        <v>94.356399999999994</v>
      </c>
      <c r="D1932">
        <v>6.6160000000000004E-3</v>
      </c>
      <c r="E1932">
        <v>0.84</v>
      </c>
      <c r="F1932" t="s">
        <v>206</v>
      </c>
      <c r="G1932">
        <v>6.6863122211753313E-3</v>
      </c>
    </row>
    <row r="1933" spans="1:7" x14ac:dyDescent="0.35">
      <c r="A1933" t="s">
        <v>153</v>
      </c>
      <c r="B1933">
        <v>14.42</v>
      </c>
      <c r="C1933">
        <v>4462.5073000000002</v>
      </c>
      <c r="D1933">
        <v>0.34645799999999999</v>
      </c>
      <c r="E1933">
        <v>39.61</v>
      </c>
      <c r="F1933" t="s">
        <v>206</v>
      </c>
      <c r="G1933">
        <v>0.35014001806589523</v>
      </c>
    </row>
    <row r="1934" spans="1:7" x14ac:dyDescent="0.35">
      <c r="A1934" t="s">
        <v>156</v>
      </c>
      <c r="D1934">
        <v>0</v>
      </c>
      <c r="F1934" t="s">
        <v>206</v>
      </c>
      <c r="G1934">
        <v>0</v>
      </c>
    </row>
    <row r="1935" spans="1:7" x14ac:dyDescent="0.35">
      <c r="A1935" t="s">
        <v>159</v>
      </c>
      <c r="B1935">
        <v>17.350000000000001</v>
      </c>
      <c r="C1935">
        <v>3182.6885000000002</v>
      </c>
      <c r="D1935">
        <v>0.418651</v>
      </c>
      <c r="E1935">
        <v>28.25</v>
      </c>
      <c r="F1935" t="s">
        <v>206</v>
      </c>
      <c r="G1935">
        <v>0.42310025660629891</v>
      </c>
    </row>
    <row r="1936" spans="1:7" x14ac:dyDescent="0.35">
      <c r="A1936" t="s">
        <v>162</v>
      </c>
      <c r="B1936">
        <v>22.19</v>
      </c>
      <c r="C1936">
        <v>1602.0585000000001</v>
      </c>
      <c r="D1936">
        <v>0.381776</v>
      </c>
      <c r="E1936">
        <v>14.22</v>
      </c>
      <c r="F1936" t="s">
        <v>206</v>
      </c>
      <c r="G1936">
        <v>0.38583336374719368</v>
      </c>
    </row>
    <row r="1937" spans="1:7" x14ac:dyDescent="0.35">
      <c r="A1937" t="s">
        <v>165</v>
      </c>
      <c r="D1937">
        <v>0</v>
      </c>
      <c r="F1937" t="s">
        <v>206</v>
      </c>
      <c r="G1937">
        <v>0</v>
      </c>
    </row>
    <row r="1938" spans="1:7" x14ac:dyDescent="0.35">
      <c r="A1938" t="s">
        <v>168</v>
      </c>
      <c r="D1938">
        <v>0</v>
      </c>
      <c r="F1938" t="s">
        <v>206</v>
      </c>
      <c r="G1938">
        <v>0</v>
      </c>
    </row>
    <row r="1939" spans="1:7" x14ac:dyDescent="0.35">
      <c r="D1939" t="s">
        <v>208</v>
      </c>
      <c r="E1939">
        <v>100</v>
      </c>
    </row>
    <row r="1942" spans="1:7" x14ac:dyDescent="0.35">
      <c r="A1942" s="9" t="s">
        <v>265</v>
      </c>
    </row>
    <row r="1961" spans="1:7" x14ac:dyDescent="0.35">
      <c r="G1961" t="s">
        <v>198</v>
      </c>
    </row>
    <row r="1962" spans="1:7" x14ac:dyDescent="0.35">
      <c r="A1962" t="s">
        <v>199</v>
      </c>
      <c r="B1962" t="s">
        <v>200</v>
      </c>
      <c r="C1962" t="s">
        <v>201</v>
      </c>
      <c r="D1962" t="s">
        <v>202</v>
      </c>
      <c r="E1962" t="s">
        <v>203</v>
      </c>
      <c r="F1962" t="s">
        <v>204</v>
      </c>
      <c r="G1962">
        <v>98.948415526384565</v>
      </c>
    </row>
    <row r="1963" spans="1:7" x14ac:dyDescent="0.35">
      <c r="A1963" t="s">
        <v>205</v>
      </c>
      <c r="B1963">
        <v>7.21</v>
      </c>
      <c r="C1963">
        <v>1864.595</v>
      </c>
      <c r="D1963">
        <v>0.1</v>
      </c>
      <c r="E1963">
        <v>16.649999999999999</v>
      </c>
      <c r="F1963" t="s">
        <v>206</v>
      </c>
      <c r="G1963" t="s">
        <v>207</v>
      </c>
    </row>
    <row r="1964" spans="1:7" x14ac:dyDescent="0.35">
      <c r="A1964" t="s">
        <v>146</v>
      </c>
      <c r="D1964">
        <v>0</v>
      </c>
      <c r="F1964" t="s">
        <v>206</v>
      </c>
      <c r="G1964">
        <v>0</v>
      </c>
    </row>
    <row r="1965" spans="1:7" x14ac:dyDescent="0.35">
      <c r="A1965" t="s">
        <v>147</v>
      </c>
      <c r="B1965">
        <v>10.06</v>
      </c>
      <c r="C1965">
        <v>44.728200000000001</v>
      </c>
      <c r="D1965">
        <v>3.3830000000000002E-3</v>
      </c>
      <c r="E1965">
        <v>0.4</v>
      </c>
      <c r="F1965" t="s">
        <v>206</v>
      </c>
      <c r="G1965">
        <v>3.4189531808095745E-3</v>
      </c>
    </row>
    <row r="1966" spans="1:7" x14ac:dyDescent="0.35">
      <c r="A1966" t="s">
        <v>150</v>
      </c>
      <c r="B1966">
        <v>13.39</v>
      </c>
      <c r="C1966">
        <v>93.364999999999995</v>
      </c>
      <c r="D1966">
        <v>6.6020000000000002E-3</v>
      </c>
      <c r="E1966">
        <v>0.83</v>
      </c>
      <c r="F1966" t="s">
        <v>206</v>
      </c>
      <c r="G1966">
        <v>6.6721634347339086E-3</v>
      </c>
    </row>
    <row r="1967" spans="1:7" x14ac:dyDescent="0.35">
      <c r="A1967" t="s">
        <v>153</v>
      </c>
      <c r="B1967">
        <v>14.41</v>
      </c>
      <c r="C1967">
        <v>4441.4785000000002</v>
      </c>
      <c r="D1967">
        <v>0.34774699999999997</v>
      </c>
      <c r="E1967">
        <v>39.659999999999997</v>
      </c>
      <c r="F1967" t="s">
        <v>206</v>
      </c>
      <c r="G1967">
        <v>0.35144271704610908</v>
      </c>
    </row>
    <row r="1968" spans="1:7" x14ac:dyDescent="0.35">
      <c r="A1968" t="s">
        <v>156</v>
      </c>
      <c r="D1968">
        <v>0</v>
      </c>
      <c r="F1968" t="s">
        <v>206</v>
      </c>
      <c r="G1968">
        <v>0</v>
      </c>
    </row>
    <row r="1969" spans="1:7" x14ac:dyDescent="0.35">
      <c r="A1969" t="s">
        <v>159</v>
      </c>
      <c r="B1969">
        <v>17.34</v>
      </c>
      <c r="C1969">
        <v>3181.2067999999999</v>
      </c>
      <c r="D1969">
        <v>0.42200100000000001</v>
      </c>
      <c r="E1969">
        <v>28.41</v>
      </c>
      <c r="F1969" t="s">
        <v>206</v>
      </c>
      <c r="G1969">
        <v>0.42648585907621084</v>
      </c>
    </row>
    <row r="1970" spans="1:7" x14ac:dyDescent="0.35">
      <c r="A1970" t="s">
        <v>162</v>
      </c>
      <c r="B1970">
        <v>22.17</v>
      </c>
      <c r="C1970">
        <v>1572.2927999999999</v>
      </c>
      <c r="D1970">
        <v>0.377857</v>
      </c>
      <c r="E1970">
        <v>14.04</v>
      </c>
      <c r="F1970" t="s">
        <v>206</v>
      </c>
      <c r="G1970">
        <v>0.38187271417119817</v>
      </c>
    </row>
    <row r="1971" spans="1:7" x14ac:dyDescent="0.35">
      <c r="A1971" t="s">
        <v>165</v>
      </c>
      <c r="D1971">
        <v>0</v>
      </c>
      <c r="F1971" t="s">
        <v>206</v>
      </c>
      <c r="G1971">
        <v>0</v>
      </c>
    </row>
    <row r="1972" spans="1:7" x14ac:dyDescent="0.35">
      <c r="A1972" t="s">
        <v>168</v>
      </c>
      <c r="D1972">
        <v>0</v>
      </c>
      <c r="F1972" t="s">
        <v>206</v>
      </c>
      <c r="G1972">
        <v>0</v>
      </c>
    </row>
    <row r="1973" spans="1:7" x14ac:dyDescent="0.35">
      <c r="D1973" t="s">
        <v>208</v>
      </c>
      <c r="E1973">
        <v>100</v>
      </c>
    </row>
    <row r="1976" spans="1:7" x14ac:dyDescent="0.35">
      <c r="A1976" s="9" t="s">
        <v>266</v>
      </c>
    </row>
    <row r="1995" spans="1:7" x14ac:dyDescent="0.35">
      <c r="G1995" t="s">
        <v>198</v>
      </c>
    </row>
    <row r="1996" spans="1:7" x14ac:dyDescent="0.35">
      <c r="A1996" t="s">
        <v>199</v>
      </c>
      <c r="B1996" t="s">
        <v>200</v>
      </c>
      <c r="C1996" t="s">
        <v>201</v>
      </c>
      <c r="D1996" t="s">
        <v>202</v>
      </c>
      <c r="E1996" t="s">
        <v>203</v>
      </c>
      <c r="F1996" t="s">
        <v>204</v>
      </c>
      <c r="G1996">
        <v>98.948415526384565</v>
      </c>
    </row>
    <row r="1997" spans="1:7" x14ac:dyDescent="0.35">
      <c r="A1997" t="s">
        <v>205</v>
      </c>
      <c r="B1997">
        <v>7.21</v>
      </c>
      <c r="C1997">
        <v>1846.9465</v>
      </c>
      <c r="D1997">
        <v>0.1</v>
      </c>
      <c r="E1997">
        <v>16.77</v>
      </c>
      <c r="F1997" t="s">
        <v>206</v>
      </c>
      <c r="G1997" t="s">
        <v>207</v>
      </c>
    </row>
    <row r="1998" spans="1:7" x14ac:dyDescent="0.35">
      <c r="A1998" t="s">
        <v>146</v>
      </c>
      <c r="D1998">
        <v>0</v>
      </c>
      <c r="F1998" t="s">
        <v>206</v>
      </c>
      <c r="G1998">
        <v>0</v>
      </c>
    </row>
    <row r="1999" spans="1:7" x14ac:dyDescent="0.35">
      <c r="A1999" t="s">
        <v>147</v>
      </c>
      <c r="B1999">
        <v>10.06</v>
      </c>
      <c r="C1999">
        <v>44.002600000000001</v>
      </c>
      <c r="D1999">
        <v>3.3600000000000001E-3</v>
      </c>
      <c r="E1999">
        <v>0.4</v>
      </c>
      <c r="F1999" t="s">
        <v>206</v>
      </c>
      <c r="G1999">
        <v>3.3957087459415224E-3</v>
      </c>
    </row>
    <row r="2000" spans="1:7" x14ac:dyDescent="0.35">
      <c r="A2000" t="s">
        <v>150</v>
      </c>
      <c r="B2000">
        <v>13.4</v>
      </c>
      <c r="C2000">
        <v>91.524900000000002</v>
      </c>
      <c r="D2000">
        <v>6.5339999999999999E-3</v>
      </c>
      <c r="E2000">
        <v>0.83</v>
      </c>
      <c r="F2000" t="s">
        <v>206</v>
      </c>
      <c r="G2000">
        <v>6.6034407577327111E-3</v>
      </c>
    </row>
    <row r="2001" spans="1:7" x14ac:dyDescent="0.35">
      <c r="A2001" t="s">
        <v>153</v>
      </c>
      <c r="B2001">
        <v>14.42</v>
      </c>
      <c r="C2001">
        <v>4371.5562</v>
      </c>
      <c r="D2001">
        <v>0.34554299999999999</v>
      </c>
      <c r="E2001">
        <v>39.700000000000003</v>
      </c>
      <c r="F2001" t="s">
        <v>206</v>
      </c>
      <c r="G2001">
        <v>0.34921529380918792</v>
      </c>
    </row>
    <row r="2002" spans="1:7" x14ac:dyDescent="0.35">
      <c r="A2002" t="s">
        <v>156</v>
      </c>
      <c r="D2002">
        <v>0</v>
      </c>
      <c r="F2002" t="s">
        <v>206</v>
      </c>
      <c r="G2002">
        <v>0</v>
      </c>
    </row>
    <row r="2003" spans="1:7" x14ac:dyDescent="0.35">
      <c r="A2003" t="s">
        <v>159</v>
      </c>
      <c r="B2003">
        <v>17.350000000000001</v>
      </c>
      <c r="C2003">
        <v>3111.0985999999998</v>
      </c>
      <c r="D2003">
        <v>0.41664499999999999</v>
      </c>
      <c r="E2003">
        <v>28.25</v>
      </c>
      <c r="F2003" t="s">
        <v>206</v>
      </c>
      <c r="G2003">
        <v>0.42107293763476361</v>
      </c>
    </row>
    <row r="2004" spans="1:7" x14ac:dyDescent="0.35">
      <c r="A2004" t="s">
        <v>162</v>
      </c>
      <c r="B2004">
        <v>22.18</v>
      </c>
      <c r="C2004">
        <v>1545.7561000000001</v>
      </c>
      <c r="D2004">
        <v>0.37502999999999997</v>
      </c>
      <c r="E2004">
        <v>14.04</v>
      </c>
      <c r="F2004" t="s">
        <v>206</v>
      </c>
      <c r="G2004">
        <v>0.37901566993763364</v>
      </c>
    </row>
    <row r="2005" spans="1:7" x14ac:dyDescent="0.35">
      <c r="A2005" t="s">
        <v>165</v>
      </c>
      <c r="D2005">
        <v>0</v>
      </c>
      <c r="F2005" t="s">
        <v>206</v>
      </c>
      <c r="G2005">
        <v>0</v>
      </c>
    </row>
    <row r="2006" spans="1:7" x14ac:dyDescent="0.35">
      <c r="A2006" t="s">
        <v>168</v>
      </c>
      <c r="D2006">
        <v>0</v>
      </c>
      <c r="F2006" t="s">
        <v>206</v>
      </c>
      <c r="G2006">
        <v>0</v>
      </c>
    </row>
    <row r="2007" spans="1:7" x14ac:dyDescent="0.35">
      <c r="D2007" t="s">
        <v>208</v>
      </c>
      <c r="E2007">
        <v>100</v>
      </c>
    </row>
    <row r="2010" spans="1:7" x14ac:dyDescent="0.35">
      <c r="A2010" s="9" t="s">
        <v>267</v>
      </c>
    </row>
    <row r="2029" spans="1:7" x14ac:dyDescent="0.35">
      <c r="G2029" t="s">
        <v>198</v>
      </c>
    </row>
    <row r="2030" spans="1:7" x14ac:dyDescent="0.35">
      <c r="A2030" t="s">
        <v>199</v>
      </c>
      <c r="B2030" t="s">
        <v>200</v>
      </c>
      <c r="C2030" t="s">
        <v>201</v>
      </c>
      <c r="D2030" t="s">
        <v>202</v>
      </c>
      <c r="E2030" t="s">
        <v>203</v>
      </c>
      <c r="F2030" t="s">
        <v>204</v>
      </c>
      <c r="G2030">
        <v>98.948415526384565</v>
      </c>
    </row>
    <row r="2031" spans="1:7" x14ac:dyDescent="0.35">
      <c r="A2031" t="s">
        <v>205</v>
      </c>
      <c r="B2031">
        <v>7.21</v>
      </c>
      <c r="C2031">
        <v>1835.4712</v>
      </c>
      <c r="D2031">
        <v>0.1</v>
      </c>
      <c r="E2031">
        <v>16.78</v>
      </c>
      <c r="F2031" t="s">
        <v>206</v>
      </c>
      <c r="G2031" t="s">
        <v>207</v>
      </c>
    </row>
    <row r="2032" spans="1:7" x14ac:dyDescent="0.35">
      <c r="A2032" t="s">
        <v>146</v>
      </c>
      <c r="D2032">
        <v>0</v>
      </c>
      <c r="F2032" t="s">
        <v>206</v>
      </c>
      <c r="G2032">
        <v>0</v>
      </c>
    </row>
    <row r="2033" spans="1:7" x14ac:dyDescent="0.35">
      <c r="A2033" t="s">
        <v>147</v>
      </c>
      <c r="B2033">
        <v>10.06</v>
      </c>
      <c r="C2033">
        <v>41.2697</v>
      </c>
      <c r="D2033">
        <v>3.1710000000000002E-3</v>
      </c>
      <c r="E2033">
        <v>0.38</v>
      </c>
      <c r="F2033" t="s">
        <v>206</v>
      </c>
      <c r="G2033">
        <v>3.2047001289823122E-3</v>
      </c>
    </row>
    <row r="2034" spans="1:7" x14ac:dyDescent="0.35">
      <c r="A2034" t="s">
        <v>150</v>
      </c>
      <c r="B2034">
        <v>13.39</v>
      </c>
      <c r="C2034">
        <v>93.607799999999997</v>
      </c>
      <c r="D2034">
        <v>6.7250000000000001E-3</v>
      </c>
      <c r="E2034">
        <v>0.86</v>
      </c>
      <c r="F2034" t="s">
        <v>206</v>
      </c>
      <c r="G2034">
        <v>6.7964706298978385E-3</v>
      </c>
    </row>
    <row r="2035" spans="1:7" x14ac:dyDescent="0.35">
      <c r="A2035" t="s">
        <v>153</v>
      </c>
      <c r="B2035">
        <v>14.41</v>
      </c>
      <c r="C2035">
        <v>4333.2035999999998</v>
      </c>
      <c r="D2035">
        <v>0.34465200000000001</v>
      </c>
      <c r="E2035">
        <v>39.630000000000003</v>
      </c>
      <c r="F2035" t="s">
        <v>206</v>
      </c>
      <c r="G2035">
        <v>0.34831482461495167</v>
      </c>
    </row>
    <row r="2036" spans="1:7" x14ac:dyDescent="0.35">
      <c r="A2036" t="s">
        <v>156</v>
      </c>
      <c r="D2036">
        <v>0</v>
      </c>
      <c r="F2036" t="s">
        <v>206</v>
      </c>
      <c r="G2036">
        <v>0</v>
      </c>
    </row>
    <row r="2037" spans="1:7" x14ac:dyDescent="0.35">
      <c r="A2037" t="s">
        <v>159</v>
      </c>
      <c r="B2037">
        <v>17.34</v>
      </c>
      <c r="C2037">
        <v>3111.5893999999998</v>
      </c>
      <c r="D2037">
        <v>0.41931600000000002</v>
      </c>
      <c r="E2037">
        <v>28.45</v>
      </c>
      <c r="F2037" t="s">
        <v>206</v>
      </c>
      <c r="G2037">
        <v>0.4237723239622665</v>
      </c>
    </row>
    <row r="2038" spans="1:7" x14ac:dyDescent="0.35">
      <c r="A2038" t="s">
        <v>162</v>
      </c>
      <c r="B2038">
        <v>22.16</v>
      </c>
      <c r="C2038">
        <v>1520.3512000000001</v>
      </c>
      <c r="D2038">
        <v>0.371172</v>
      </c>
      <c r="E2038">
        <v>13.9</v>
      </c>
      <c r="F2038" t="s">
        <v>206</v>
      </c>
      <c r="G2038">
        <v>0.37511666864541865</v>
      </c>
    </row>
    <row r="2039" spans="1:7" x14ac:dyDescent="0.35">
      <c r="A2039" t="s">
        <v>165</v>
      </c>
      <c r="D2039">
        <v>0</v>
      </c>
      <c r="F2039" t="s">
        <v>206</v>
      </c>
      <c r="G2039">
        <v>0</v>
      </c>
    </row>
    <row r="2040" spans="1:7" x14ac:dyDescent="0.35">
      <c r="A2040" t="s">
        <v>168</v>
      </c>
      <c r="D2040">
        <v>0</v>
      </c>
      <c r="F2040" t="s">
        <v>206</v>
      </c>
      <c r="G2040">
        <v>0</v>
      </c>
    </row>
    <row r="2041" spans="1:7" x14ac:dyDescent="0.35">
      <c r="D2041" t="s">
        <v>208</v>
      </c>
      <c r="E2041">
        <v>100</v>
      </c>
    </row>
    <row r="2044" spans="1:7" x14ac:dyDescent="0.35">
      <c r="A2044" s="9" t="s">
        <v>268</v>
      </c>
    </row>
    <row r="2063" spans="1:7" x14ac:dyDescent="0.35">
      <c r="G2063" t="s">
        <v>198</v>
      </c>
    </row>
    <row r="2064" spans="1:7" x14ac:dyDescent="0.35">
      <c r="A2064" t="s">
        <v>199</v>
      </c>
      <c r="B2064" t="s">
        <v>200</v>
      </c>
      <c r="C2064" t="s">
        <v>201</v>
      </c>
      <c r="D2064" t="s">
        <v>202</v>
      </c>
      <c r="E2064" t="s">
        <v>203</v>
      </c>
      <c r="F2064" t="s">
        <v>204</v>
      </c>
      <c r="G2064">
        <v>9.5083368961094479</v>
      </c>
    </row>
    <row r="2065" spans="1:7" x14ac:dyDescent="0.35">
      <c r="A2065" t="s">
        <v>205</v>
      </c>
      <c r="B2065">
        <v>7.22</v>
      </c>
      <c r="C2065">
        <v>1422.6333999999999</v>
      </c>
      <c r="D2065">
        <v>0.1</v>
      </c>
      <c r="E2065">
        <v>25.68</v>
      </c>
      <c r="F2065" t="s">
        <v>206</v>
      </c>
      <c r="G2065" t="s">
        <v>207</v>
      </c>
    </row>
    <row r="2066" spans="1:7" x14ac:dyDescent="0.35">
      <c r="A2066" t="s">
        <v>146</v>
      </c>
      <c r="D2066">
        <v>0</v>
      </c>
      <c r="F2066" t="s">
        <v>206</v>
      </c>
      <c r="G2066">
        <v>0</v>
      </c>
    </row>
    <row r="2067" spans="1:7" x14ac:dyDescent="0.35">
      <c r="A2067" t="s">
        <v>147</v>
      </c>
      <c r="D2067">
        <v>0</v>
      </c>
      <c r="F2067" t="s">
        <v>206</v>
      </c>
      <c r="G2067">
        <v>0</v>
      </c>
    </row>
    <row r="2068" spans="1:7" x14ac:dyDescent="0.35">
      <c r="A2068" t="s">
        <v>150</v>
      </c>
      <c r="B2068">
        <v>13.4</v>
      </c>
      <c r="C2068">
        <v>38.4161</v>
      </c>
      <c r="D2068">
        <v>3.3930000000000002E-3</v>
      </c>
      <c r="E2068">
        <v>0.69</v>
      </c>
      <c r="F2068" t="s">
        <v>206</v>
      </c>
      <c r="G2068">
        <v>3.5684473920863317E-2</v>
      </c>
    </row>
    <row r="2069" spans="1:7" x14ac:dyDescent="0.35">
      <c r="A2069" t="s">
        <v>153</v>
      </c>
      <c r="B2069">
        <v>14.44</v>
      </c>
      <c r="C2069">
        <v>2078.8744999999999</v>
      </c>
      <c r="D2069">
        <v>0.20474800000000001</v>
      </c>
      <c r="E2069">
        <v>37.520000000000003</v>
      </c>
      <c r="F2069" t="s">
        <v>206</v>
      </c>
      <c r="G2069">
        <v>2.1533523920863313</v>
      </c>
    </row>
    <row r="2070" spans="1:7" x14ac:dyDescent="0.35">
      <c r="A2070" t="s">
        <v>156</v>
      </c>
      <c r="D2070">
        <v>0</v>
      </c>
      <c r="F2070" t="s">
        <v>206</v>
      </c>
      <c r="G2070">
        <v>0</v>
      </c>
    </row>
    <row r="2071" spans="1:7" x14ac:dyDescent="0.35">
      <c r="A2071" t="s">
        <v>159</v>
      </c>
      <c r="B2071">
        <v>17.41</v>
      </c>
      <c r="C2071">
        <v>1498.0532000000001</v>
      </c>
      <c r="D2071">
        <v>0.20702000000000001</v>
      </c>
      <c r="E2071">
        <v>27.04</v>
      </c>
      <c r="F2071" t="s">
        <v>206</v>
      </c>
      <c r="G2071">
        <v>2.177247212230216</v>
      </c>
    </row>
    <row r="2072" spans="1:7" x14ac:dyDescent="0.35">
      <c r="A2072" t="s">
        <v>162</v>
      </c>
      <c r="B2072">
        <v>22.22</v>
      </c>
      <c r="C2072">
        <v>502.60379999999998</v>
      </c>
      <c r="D2072">
        <v>0.263905</v>
      </c>
      <c r="E2072">
        <v>9.07</v>
      </c>
      <c r="F2072" t="s">
        <v>206</v>
      </c>
      <c r="G2072">
        <v>2.7755116681654677</v>
      </c>
    </row>
    <row r="2073" spans="1:7" x14ac:dyDescent="0.35">
      <c r="A2073" t="s">
        <v>165</v>
      </c>
      <c r="D2073">
        <v>0</v>
      </c>
      <c r="F2073" t="s">
        <v>206</v>
      </c>
      <c r="G2073">
        <v>0</v>
      </c>
    </row>
    <row r="2074" spans="1:7" x14ac:dyDescent="0.35">
      <c r="A2074" t="s">
        <v>168</v>
      </c>
      <c r="D2074">
        <v>0</v>
      </c>
      <c r="F2074" t="s">
        <v>206</v>
      </c>
      <c r="G2074">
        <v>0</v>
      </c>
    </row>
    <row r="2075" spans="1:7" x14ac:dyDescent="0.35">
      <c r="D2075" t="s">
        <v>208</v>
      </c>
      <c r="E2075">
        <v>100</v>
      </c>
    </row>
    <row r="2077" spans="1:7" x14ac:dyDescent="0.35">
      <c r="A2077" s="9" t="s">
        <v>269</v>
      </c>
    </row>
    <row r="2096" spans="7:7" x14ac:dyDescent="0.35">
      <c r="G2096" t="s">
        <v>198</v>
      </c>
    </row>
    <row r="2097" spans="1:7" x14ac:dyDescent="0.35">
      <c r="A2097" t="s">
        <v>199</v>
      </c>
      <c r="B2097" t="s">
        <v>200</v>
      </c>
      <c r="C2097" t="s">
        <v>201</v>
      </c>
      <c r="D2097" t="s">
        <v>202</v>
      </c>
      <c r="E2097" t="s">
        <v>203</v>
      </c>
      <c r="F2097" t="s">
        <v>204</v>
      </c>
      <c r="G2097">
        <v>9.5083368961094479</v>
      </c>
    </row>
    <row r="2098" spans="1:7" x14ac:dyDescent="0.35">
      <c r="A2098" t="s">
        <v>205</v>
      </c>
      <c r="B2098">
        <v>7.22</v>
      </c>
      <c r="C2098">
        <v>1419.8801000000001</v>
      </c>
      <c r="D2098">
        <v>0.1</v>
      </c>
      <c r="E2098">
        <v>25.43</v>
      </c>
      <c r="F2098" t="s">
        <v>206</v>
      </c>
      <c r="G2098" t="s">
        <v>207</v>
      </c>
    </row>
    <row r="2099" spans="1:7" x14ac:dyDescent="0.35">
      <c r="A2099" t="s">
        <v>146</v>
      </c>
      <c r="D2099">
        <v>0</v>
      </c>
      <c r="F2099" t="s">
        <v>206</v>
      </c>
      <c r="G2099">
        <v>0</v>
      </c>
    </row>
    <row r="2100" spans="1:7" x14ac:dyDescent="0.35">
      <c r="A2100" t="s">
        <v>147</v>
      </c>
      <c r="D2100">
        <v>0</v>
      </c>
      <c r="F2100" t="s">
        <v>206</v>
      </c>
      <c r="G2100">
        <v>0</v>
      </c>
    </row>
    <row r="2101" spans="1:7" x14ac:dyDescent="0.35">
      <c r="A2101" t="s">
        <v>150</v>
      </c>
      <c r="B2101">
        <v>13.41</v>
      </c>
      <c r="C2101">
        <v>40.601599999999998</v>
      </c>
      <c r="D2101">
        <v>3.5929999999999998E-3</v>
      </c>
      <c r="E2101">
        <v>0.73</v>
      </c>
      <c r="F2101" t="s">
        <v>206</v>
      </c>
      <c r="G2101">
        <v>3.7787891187050358E-2</v>
      </c>
    </row>
    <row r="2102" spans="1:7" x14ac:dyDescent="0.35">
      <c r="A2102" t="s">
        <v>153</v>
      </c>
      <c r="B2102">
        <v>14.45</v>
      </c>
      <c r="C2102">
        <v>2087.7606999999998</v>
      </c>
      <c r="D2102">
        <v>0.20602200000000001</v>
      </c>
      <c r="E2102">
        <v>37.39</v>
      </c>
      <c r="F2102" t="s">
        <v>206</v>
      </c>
      <c r="G2102">
        <v>2.1667511600719425</v>
      </c>
    </row>
    <row r="2103" spans="1:7" x14ac:dyDescent="0.35">
      <c r="A2103" t="s">
        <v>156</v>
      </c>
      <c r="D2103">
        <v>0</v>
      </c>
      <c r="F2103" t="s">
        <v>206</v>
      </c>
      <c r="G2103">
        <v>0</v>
      </c>
    </row>
    <row r="2104" spans="1:7" x14ac:dyDescent="0.35">
      <c r="A2104" t="s">
        <v>159</v>
      </c>
      <c r="B2104">
        <v>17.41</v>
      </c>
      <c r="C2104">
        <v>1528.0094999999999</v>
      </c>
      <c r="D2104">
        <v>0.21156900000000001</v>
      </c>
      <c r="E2104">
        <v>27.36</v>
      </c>
      <c r="F2104" t="s">
        <v>206</v>
      </c>
      <c r="G2104">
        <v>2.2250894379496406</v>
      </c>
    </row>
    <row r="2105" spans="1:7" x14ac:dyDescent="0.35">
      <c r="A2105" t="s">
        <v>162</v>
      </c>
      <c r="B2105">
        <v>22.22</v>
      </c>
      <c r="C2105">
        <v>507.9486</v>
      </c>
      <c r="D2105">
        <v>0.26722800000000002</v>
      </c>
      <c r="E2105">
        <v>9.1</v>
      </c>
      <c r="F2105" t="s">
        <v>206</v>
      </c>
      <c r="G2105">
        <v>2.8104599460431658</v>
      </c>
    </row>
    <row r="2106" spans="1:7" x14ac:dyDescent="0.35">
      <c r="A2106" t="s">
        <v>165</v>
      </c>
      <c r="D2106">
        <v>0</v>
      </c>
      <c r="F2106" t="s">
        <v>206</v>
      </c>
      <c r="G2106">
        <v>0</v>
      </c>
    </row>
    <row r="2107" spans="1:7" x14ac:dyDescent="0.35">
      <c r="A2107" t="s">
        <v>168</v>
      </c>
      <c r="D2107">
        <v>0</v>
      </c>
      <c r="F2107" t="s">
        <v>206</v>
      </c>
      <c r="G2107">
        <v>0</v>
      </c>
    </row>
    <row r="2108" spans="1:7" x14ac:dyDescent="0.35">
      <c r="D2108" t="s">
        <v>208</v>
      </c>
      <c r="E2108">
        <v>100</v>
      </c>
    </row>
    <row r="2110" spans="1:7" x14ac:dyDescent="0.35">
      <c r="A2110" s="9" t="s">
        <v>270</v>
      </c>
    </row>
    <row r="2129" spans="1:7" x14ac:dyDescent="0.35">
      <c r="G2129" t="s">
        <v>198</v>
      </c>
    </row>
    <row r="2130" spans="1:7" x14ac:dyDescent="0.35">
      <c r="A2130" t="s">
        <v>199</v>
      </c>
      <c r="B2130" t="s">
        <v>200</v>
      </c>
      <c r="C2130" t="s">
        <v>201</v>
      </c>
      <c r="D2130" t="s">
        <v>202</v>
      </c>
      <c r="E2130" t="s">
        <v>203</v>
      </c>
      <c r="F2130" t="s">
        <v>204</v>
      </c>
      <c r="G2130">
        <v>9.5083368961094479</v>
      </c>
    </row>
    <row r="2131" spans="1:7" x14ac:dyDescent="0.35">
      <c r="A2131" t="s">
        <v>205</v>
      </c>
      <c r="B2131">
        <v>7.22</v>
      </c>
      <c r="C2131">
        <v>1407.3966</v>
      </c>
      <c r="D2131">
        <v>0.1</v>
      </c>
      <c r="E2131">
        <v>24.36</v>
      </c>
      <c r="F2131" t="s">
        <v>206</v>
      </c>
      <c r="G2131" t="s">
        <v>207</v>
      </c>
    </row>
    <row r="2132" spans="1:7" x14ac:dyDescent="0.35">
      <c r="A2132" t="s">
        <v>146</v>
      </c>
      <c r="D2132">
        <v>0</v>
      </c>
      <c r="F2132" t="s">
        <v>206</v>
      </c>
      <c r="G2132">
        <v>0</v>
      </c>
    </row>
    <row r="2133" spans="1:7" x14ac:dyDescent="0.35">
      <c r="A2133" t="s">
        <v>147</v>
      </c>
      <c r="D2133">
        <v>0</v>
      </c>
      <c r="F2133" t="s">
        <v>206</v>
      </c>
      <c r="G2133">
        <v>0</v>
      </c>
    </row>
    <row r="2134" spans="1:7" x14ac:dyDescent="0.35">
      <c r="A2134" t="s">
        <v>150</v>
      </c>
      <c r="B2134">
        <v>13.39</v>
      </c>
      <c r="C2134">
        <v>41.1922</v>
      </c>
      <c r="D2134">
        <v>3.6779999999999998E-3</v>
      </c>
      <c r="E2134">
        <v>0.71</v>
      </c>
      <c r="F2134" t="s">
        <v>206</v>
      </c>
      <c r="G2134">
        <v>3.8681843525179858E-2</v>
      </c>
    </row>
    <row r="2135" spans="1:7" x14ac:dyDescent="0.35">
      <c r="A2135" t="s">
        <v>153</v>
      </c>
      <c r="B2135">
        <v>14.45</v>
      </c>
      <c r="C2135">
        <v>2195.0037000000002</v>
      </c>
      <c r="D2135">
        <v>0.218526</v>
      </c>
      <c r="E2135">
        <v>37.99</v>
      </c>
      <c r="F2135" t="s">
        <v>206</v>
      </c>
      <c r="G2135">
        <v>2.2982568075539569</v>
      </c>
    </row>
    <row r="2136" spans="1:7" x14ac:dyDescent="0.35">
      <c r="A2136" t="s">
        <v>156</v>
      </c>
      <c r="D2136">
        <v>0</v>
      </c>
      <c r="F2136" t="s">
        <v>206</v>
      </c>
      <c r="G2136">
        <v>0</v>
      </c>
    </row>
    <row r="2137" spans="1:7" x14ac:dyDescent="0.35">
      <c r="A2137" t="s">
        <v>159</v>
      </c>
      <c r="B2137">
        <v>17.399999999999999</v>
      </c>
      <c r="C2137">
        <v>1593.1882000000001</v>
      </c>
      <c r="D2137">
        <v>0.222551</v>
      </c>
      <c r="E2137">
        <v>27.57</v>
      </c>
      <c r="F2137" t="s">
        <v>206</v>
      </c>
      <c r="G2137">
        <v>2.3405880800359711</v>
      </c>
    </row>
    <row r="2138" spans="1:7" x14ac:dyDescent="0.35">
      <c r="A2138" t="s">
        <v>162</v>
      </c>
      <c r="B2138">
        <v>22.22</v>
      </c>
      <c r="C2138">
        <v>541.39559999999994</v>
      </c>
      <c r="D2138">
        <v>0.28735100000000002</v>
      </c>
      <c r="E2138">
        <v>9.3699999999999992</v>
      </c>
      <c r="F2138" t="s">
        <v>206</v>
      </c>
      <c r="G2138">
        <v>3.0220952742805762</v>
      </c>
    </row>
    <row r="2139" spans="1:7" x14ac:dyDescent="0.35">
      <c r="A2139" t="s">
        <v>165</v>
      </c>
      <c r="D2139">
        <v>0</v>
      </c>
      <c r="F2139" t="s">
        <v>206</v>
      </c>
      <c r="G2139">
        <v>0</v>
      </c>
    </row>
    <row r="2140" spans="1:7" x14ac:dyDescent="0.35">
      <c r="A2140" t="s">
        <v>168</v>
      </c>
      <c r="D2140">
        <v>0</v>
      </c>
      <c r="F2140" t="s">
        <v>206</v>
      </c>
      <c r="G2140">
        <v>0</v>
      </c>
    </row>
    <row r="2141" spans="1:7" x14ac:dyDescent="0.35">
      <c r="D2141" t="s">
        <v>208</v>
      </c>
      <c r="E2141">
        <v>100</v>
      </c>
    </row>
    <row r="2144" spans="1:7" x14ac:dyDescent="0.35">
      <c r="A2144" s="9" t="s">
        <v>271</v>
      </c>
    </row>
    <row r="2163" spans="1:7" x14ac:dyDescent="0.35">
      <c r="G2163" t="s">
        <v>198</v>
      </c>
    </row>
    <row r="2164" spans="1:7" x14ac:dyDescent="0.35">
      <c r="A2164" t="s">
        <v>199</v>
      </c>
      <c r="B2164" t="s">
        <v>200</v>
      </c>
      <c r="C2164" t="s">
        <v>201</v>
      </c>
      <c r="D2164" t="s">
        <v>202</v>
      </c>
      <c r="E2164" t="s">
        <v>203</v>
      </c>
      <c r="F2164" t="s">
        <v>204</v>
      </c>
      <c r="G2164">
        <v>9.5083368961094479</v>
      </c>
    </row>
    <row r="2165" spans="1:7" x14ac:dyDescent="0.35">
      <c r="A2165" t="s">
        <v>205</v>
      </c>
      <c r="B2165">
        <v>7.22</v>
      </c>
      <c r="C2165">
        <v>1416.8199</v>
      </c>
      <c r="D2165">
        <v>0.1</v>
      </c>
      <c r="E2165">
        <v>24.36</v>
      </c>
      <c r="F2165" t="s">
        <v>206</v>
      </c>
      <c r="G2165" t="s">
        <v>207</v>
      </c>
    </row>
    <row r="2166" spans="1:7" x14ac:dyDescent="0.35">
      <c r="A2166" t="s">
        <v>146</v>
      </c>
      <c r="D2166">
        <v>0</v>
      </c>
      <c r="F2166" t="s">
        <v>206</v>
      </c>
      <c r="G2166">
        <v>0</v>
      </c>
    </row>
    <row r="2167" spans="1:7" x14ac:dyDescent="0.35">
      <c r="A2167" t="s">
        <v>147</v>
      </c>
      <c r="D2167">
        <v>0</v>
      </c>
      <c r="F2167" t="s">
        <v>206</v>
      </c>
      <c r="G2167">
        <v>0</v>
      </c>
    </row>
    <row r="2168" spans="1:7" x14ac:dyDescent="0.35">
      <c r="A2168" t="s">
        <v>150</v>
      </c>
      <c r="B2168">
        <v>13.4</v>
      </c>
      <c r="C2168">
        <v>39.833599999999997</v>
      </c>
      <c r="D2168">
        <v>3.5330000000000001E-3</v>
      </c>
      <c r="E2168">
        <v>0.68</v>
      </c>
      <c r="F2168" t="s">
        <v>206</v>
      </c>
      <c r="G2168">
        <v>3.7156866007194249E-2</v>
      </c>
    </row>
    <row r="2169" spans="1:7" x14ac:dyDescent="0.35">
      <c r="A2169" t="s">
        <v>153</v>
      </c>
      <c r="B2169">
        <v>14.45</v>
      </c>
      <c r="C2169">
        <v>2202.2732000000001</v>
      </c>
      <c r="D2169">
        <v>0.21779200000000001</v>
      </c>
      <c r="E2169">
        <v>37.869999999999997</v>
      </c>
      <c r="F2169" t="s">
        <v>206</v>
      </c>
      <c r="G2169">
        <v>2.2905372661870507</v>
      </c>
    </row>
    <row r="2170" spans="1:7" x14ac:dyDescent="0.35">
      <c r="A2170" t="s">
        <v>156</v>
      </c>
      <c r="D2170">
        <v>0</v>
      </c>
      <c r="F2170" t="s">
        <v>206</v>
      </c>
      <c r="G2170">
        <v>0</v>
      </c>
    </row>
    <row r="2171" spans="1:7" x14ac:dyDescent="0.35">
      <c r="A2171" t="s">
        <v>159</v>
      </c>
      <c r="B2171">
        <v>17.41</v>
      </c>
      <c r="C2171">
        <v>1602.3751999999999</v>
      </c>
      <c r="D2171">
        <v>0.22234499999999999</v>
      </c>
      <c r="E2171">
        <v>27.55</v>
      </c>
      <c r="F2171" t="s">
        <v>206</v>
      </c>
      <c r="G2171">
        <v>2.3384215602517986</v>
      </c>
    </row>
    <row r="2172" spans="1:7" x14ac:dyDescent="0.35">
      <c r="A2172" t="s">
        <v>162</v>
      </c>
      <c r="B2172">
        <v>22.23</v>
      </c>
      <c r="C2172">
        <v>554.7491</v>
      </c>
      <c r="D2172">
        <v>0.29248000000000002</v>
      </c>
      <c r="E2172">
        <v>9.5399999999999991</v>
      </c>
      <c r="F2172" t="s">
        <v>206</v>
      </c>
      <c r="G2172">
        <v>3.076037410071943</v>
      </c>
    </row>
    <row r="2173" spans="1:7" x14ac:dyDescent="0.35">
      <c r="A2173" t="s">
        <v>165</v>
      </c>
      <c r="D2173">
        <v>0</v>
      </c>
      <c r="F2173" t="s">
        <v>206</v>
      </c>
      <c r="G2173">
        <v>0</v>
      </c>
    </row>
    <row r="2174" spans="1:7" x14ac:dyDescent="0.35">
      <c r="A2174" t="s">
        <v>168</v>
      </c>
      <c r="D2174">
        <v>0</v>
      </c>
      <c r="F2174" t="s">
        <v>206</v>
      </c>
      <c r="G2174">
        <v>0</v>
      </c>
    </row>
    <row r="2175" spans="1:7" x14ac:dyDescent="0.35">
      <c r="D2175" t="s">
        <v>208</v>
      </c>
      <c r="E2175">
        <v>100</v>
      </c>
    </row>
    <row r="2177" spans="1:1" x14ac:dyDescent="0.35">
      <c r="A2177" s="9" t="s">
        <v>272</v>
      </c>
    </row>
    <row r="2196" spans="1:7" x14ac:dyDescent="0.35">
      <c r="G2196" t="s">
        <v>198</v>
      </c>
    </row>
    <row r="2197" spans="1:7" x14ac:dyDescent="0.35">
      <c r="A2197" t="s">
        <v>199</v>
      </c>
      <c r="B2197" t="s">
        <v>200</v>
      </c>
      <c r="C2197" t="s">
        <v>201</v>
      </c>
      <c r="D2197" t="s">
        <v>202</v>
      </c>
      <c r="E2197" t="s">
        <v>203</v>
      </c>
      <c r="F2197" t="s">
        <v>204</v>
      </c>
      <c r="G2197">
        <v>9.5083368961094479</v>
      </c>
    </row>
    <row r="2198" spans="1:7" x14ac:dyDescent="0.35">
      <c r="A2198" t="s">
        <v>205</v>
      </c>
      <c r="B2198">
        <v>7.22</v>
      </c>
      <c r="C2198">
        <v>1444.8226</v>
      </c>
      <c r="D2198">
        <v>0.1</v>
      </c>
      <c r="E2198">
        <v>26.39</v>
      </c>
      <c r="F2198" t="s">
        <v>206</v>
      </c>
      <c r="G2198" t="s">
        <v>207</v>
      </c>
    </row>
    <row r="2199" spans="1:7" x14ac:dyDescent="0.35">
      <c r="A2199" t="s">
        <v>146</v>
      </c>
      <c r="D2199">
        <v>0</v>
      </c>
      <c r="F2199" t="s">
        <v>206</v>
      </c>
      <c r="G2199">
        <v>0</v>
      </c>
    </row>
    <row r="2200" spans="1:7" x14ac:dyDescent="0.35">
      <c r="A2200" t="s">
        <v>147</v>
      </c>
      <c r="D2200">
        <v>0</v>
      </c>
      <c r="F2200" t="s">
        <v>206</v>
      </c>
      <c r="G2200">
        <v>0</v>
      </c>
    </row>
    <row r="2201" spans="1:7" x14ac:dyDescent="0.35">
      <c r="A2201" t="s">
        <v>150</v>
      </c>
      <c r="B2201">
        <v>13.41</v>
      </c>
      <c r="C2201">
        <v>39.548200000000001</v>
      </c>
      <c r="D2201">
        <v>3.4399999999999999E-3</v>
      </c>
      <c r="E2201">
        <v>0.72</v>
      </c>
      <c r="F2201" t="s">
        <v>206</v>
      </c>
      <c r="G2201">
        <v>3.6178776978417267E-2</v>
      </c>
    </row>
    <row r="2202" spans="1:7" x14ac:dyDescent="0.35">
      <c r="A2202" t="s">
        <v>153</v>
      </c>
      <c r="B2202">
        <v>14.46</v>
      </c>
      <c r="C2202">
        <v>2018.3291999999999</v>
      </c>
      <c r="D2202">
        <v>0.19573199999999999</v>
      </c>
      <c r="E2202">
        <v>36.869999999999997</v>
      </c>
      <c r="F2202" t="s">
        <v>206</v>
      </c>
      <c r="G2202">
        <v>2.0585303417266188</v>
      </c>
    </row>
    <row r="2203" spans="1:7" x14ac:dyDescent="0.35">
      <c r="A2203" t="s">
        <v>156</v>
      </c>
      <c r="D2203">
        <v>0</v>
      </c>
      <c r="F2203" t="s">
        <v>206</v>
      </c>
      <c r="G2203">
        <v>0</v>
      </c>
    </row>
    <row r="2204" spans="1:7" x14ac:dyDescent="0.35">
      <c r="A2204" t="s">
        <v>159</v>
      </c>
      <c r="B2204">
        <v>17.420000000000002</v>
      </c>
      <c r="C2204">
        <v>1457.9662000000001</v>
      </c>
      <c r="D2204">
        <v>0.19838600000000001</v>
      </c>
      <c r="E2204">
        <v>26.63</v>
      </c>
      <c r="F2204" t="s">
        <v>206</v>
      </c>
      <c r="G2204">
        <v>2.0864426888489209</v>
      </c>
    </row>
    <row r="2205" spans="1:7" x14ac:dyDescent="0.35">
      <c r="A2205" t="s">
        <v>162</v>
      </c>
      <c r="B2205">
        <v>22.24</v>
      </c>
      <c r="C2205">
        <v>513.91269999999997</v>
      </c>
      <c r="D2205">
        <v>0.26569799999999999</v>
      </c>
      <c r="E2205">
        <v>9.39</v>
      </c>
      <c r="F2205" t="s">
        <v>206</v>
      </c>
      <c r="G2205">
        <v>2.7943688039568348</v>
      </c>
    </row>
    <row r="2206" spans="1:7" x14ac:dyDescent="0.35">
      <c r="A2206" t="s">
        <v>165</v>
      </c>
      <c r="D2206">
        <v>0</v>
      </c>
      <c r="F2206" t="s">
        <v>206</v>
      </c>
      <c r="G2206">
        <v>0</v>
      </c>
    </row>
    <row r="2207" spans="1:7" x14ac:dyDescent="0.35">
      <c r="A2207" t="s">
        <v>168</v>
      </c>
      <c r="D2207">
        <v>0</v>
      </c>
      <c r="F2207" t="s">
        <v>206</v>
      </c>
      <c r="G2207">
        <v>0</v>
      </c>
    </row>
    <row r="2208" spans="1:7" x14ac:dyDescent="0.35">
      <c r="D2208" t="s">
        <v>208</v>
      </c>
      <c r="E2208">
        <v>100</v>
      </c>
    </row>
    <row r="2211" spans="1:1" x14ac:dyDescent="0.35">
      <c r="A2211" s="9" t="s">
        <v>273</v>
      </c>
    </row>
    <row r="2230" spans="1:7" x14ac:dyDescent="0.35">
      <c r="G2230" t="s">
        <v>198</v>
      </c>
    </row>
    <row r="2231" spans="1:7" x14ac:dyDescent="0.35">
      <c r="A2231" t="s">
        <v>199</v>
      </c>
      <c r="B2231" t="s">
        <v>200</v>
      </c>
      <c r="C2231" t="s">
        <v>201</v>
      </c>
      <c r="D2231" t="s">
        <v>202</v>
      </c>
      <c r="E2231" t="s">
        <v>203</v>
      </c>
      <c r="F2231" t="s">
        <v>204</v>
      </c>
      <c r="G2231">
        <v>9.5083368961094479</v>
      </c>
    </row>
    <row r="2232" spans="1:7" x14ac:dyDescent="0.35">
      <c r="A2232" t="s">
        <v>205</v>
      </c>
      <c r="B2232">
        <v>7.22</v>
      </c>
      <c r="C2232">
        <v>1447.7614000000001</v>
      </c>
      <c r="D2232">
        <v>0.1</v>
      </c>
      <c r="E2232">
        <v>26.43</v>
      </c>
      <c r="F2232" t="s">
        <v>206</v>
      </c>
      <c r="G2232" t="s">
        <v>207</v>
      </c>
    </row>
    <row r="2233" spans="1:7" x14ac:dyDescent="0.35">
      <c r="A2233" t="s">
        <v>146</v>
      </c>
      <c r="D2233">
        <v>0</v>
      </c>
      <c r="F2233" t="s">
        <v>206</v>
      </c>
      <c r="G2233">
        <v>0</v>
      </c>
    </row>
    <row r="2234" spans="1:7" x14ac:dyDescent="0.35">
      <c r="A2234" t="s">
        <v>147</v>
      </c>
      <c r="D2234">
        <v>0</v>
      </c>
      <c r="F2234" t="s">
        <v>206</v>
      </c>
      <c r="G2234">
        <v>0</v>
      </c>
    </row>
    <row r="2235" spans="1:7" x14ac:dyDescent="0.35">
      <c r="A2235" t="s">
        <v>150</v>
      </c>
      <c r="B2235">
        <v>13.41</v>
      </c>
      <c r="C2235">
        <v>41.823900000000002</v>
      </c>
      <c r="D2235">
        <v>3.63E-3</v>
      </c>
      <c r="E2235">
        <v>0.76</v>
      </c>
      <c r="F2235" t="s">
        <v>206</v>
      </c>
      <c r="G2235">
        <v>3.8177023381294965E-2</v>
      </c>
    </row>
    <row r="2236" spans="1:7" x14ac:dyDescent="0.35">
      <c r="A2236" t="s">
        <v>153</v>
      </c>
      <c r="B2236">
        <v>14.45</v>
      </c>
      <c r="C2236">
        <v>2016.6194</v>
      </c>
      <c r="D2236">
        <v>0.19517000000000001</v>
      </c>
      <c r="E2236">
        <v>36.81</v>
      </c>
      <c r="F2236" t="s">
        <v>206</v>
      </c>
      <c r="G2236">
        <v>2.0526197392086329</v>
      </c>
    </row>
    <row r="2237" spans="1:7" x14ac:dyDescent="0.35">
      <c r="A2237" t="s">
        <v>156</v>
      </c>
      <c r="D2237">
        <v>0</v>
      </c>
      <c r="F2237" t="s">
        <v>206</v>
      </c>
      <c r="G2237">
        <v>0</v>
      </c>
    </row>
    <row r="2238" spans="1:7" x14ac:dyDescent="0.35">
      <c r="A2238" t="s">
        <v>159</v>
      </c>
      <c r="B2238">
        <v>17.41</v>
      </c>
      <c r="C2238">
        <v>1459.2523000000001</v>
      </c>
      <c r="D2238">
        <v>0.198158</v>
      </c>
      <c r="E2238">
        <v>26.64</v>
      </c>
      <c r="F2238" t="s">
        <v>206</v>
      </c>
      <c r="G2238">
        <v>2.084044793165468</v>
      </c>
    </row>
    <row r="2239" spans="1:7" x14ac:dyDescent="0.35">
      <c r="A2239" t="s">
        <v>162</v>
      </c>
      <c r="B2239">
        <v>22.22</v>
      </c>
      <c r="C2239">
        <v>513.23249999999996</v>
      </c>
      <c r="D2239">
        <v>0.26480799999999999</v>
      </c>
      <c r="E2239">
        <v>9.3699999999999992</v>
      </c>
      <c r="F2239" t="s">
        <v>206</v>
      </c>
      <c r="G2239">
        <v>2.7850085971223022</v>
      </c>
    </row>
    <row r="2240" spans="1:7" x14ac:dyDescent="0.35">
      <c r="A2240" t="s">
        <v>165</v>
      </c>
      <c r="D2240">
        <v>0</v>
      </c>
      <c r="F2240" t="s">
        <v>206</v>
      </c>
      <c r="G2240">
        <v>0</v>
      </c>
    </row>
    <row r="2241" spans="1:7" x14ac:dyDescent="0.35">
      <c r="A2241" t="s">
        <v>168</v>
      </c>
      <c r="D2241">
        <v>0</v>
      </c>
      <c r="F2241" t="s">
        <v>206</v>
      </c>
      <c r="G2241">
        <v>0</v>
      </c>
    </row>
    <row r="2242" spans="1:7" x14ac:dyDescent="0.35">
      <c r="D2242" t="s">
        <v>208</v>
      </c>
      <c r="E2242">
        <v>100</v>
      </c>
    </row>
    <row r="2245" spans="1:7" x14ac:dyDescent="0.35">
      <c r="A2245" s="9" t="s">
        <v>274</v>
      </c>
    </row>
    <row r="2264" spans="1:7" x14ac:dyDescent="0.35">
      <c r="G2264" t="s">
        <v>198</v>
      </c>
    </row>
    <row r="2265" spans="1:7" x14ac:dyDescent="0.35">
      <c r="A2265" t="s">
        <v>199</v>
      </c>
      <c r="B2265" t="s">
        <v>200</v>
      </c>
      <c r="C2265" t="s">
        <v>201</v>
      </c>
      <c r="D2265" t="s">
        <v>202</v>
      </c>
      <c r="E2265" t="s">
        <v>203</v>
      </c>
      <c r="F2265" t="s">
        <v>204</v>
      </c>
      <c r="G2265">
        <v>8.3775532143625036</v>
      </c>
    </row>
    <row r="2266" spans="1:7" x14ac:dyDescent="0.35">
      <c r="A2266" t="s">
        <v>205</v>
      </c>
      <c r="B2266">
        <v>7.31</v>
      </c>
      <c r="C2266">
        <v>1517.5596</v>
      </c>
      <c r="D2266">
        <v>0.1</v>
      </c>
      <c r="E2266">
        <v>32.729999999999997</v>
      </c>
      <c r="F2266" t="s">
        <v>206</v>
      </c>
      <c r="G2266" t="s">
        <v>207</v>
      </c>
    </row>
    <row r="2267" spans="1:7" x14ac:dyDescent="0.35">
      <c r="A2267" t="s">
        <v>146</v>
      </c>
      <c r="D2267">
        <v>0</v>
      </c>
      <c r="F2267" t="s">
        <v>206</v>
      </c>
      <c r="G2267">
        <v>0</v>
      </c>
    </row>
    <row r="2268" spans="1:7" x14ac:dyDescent="0.35">
      <c r="A2268" t="s">
        <v>147</v>
      </c>
      <c r="D2268">
        <v>0</v>
      </c>
      <c r="F2268" t="s">
        <v>206</v>
      </c>
      <c r="G2268">
        <v>0</v>
      </c>
    </row>
    <row r="2269" spans="1:7" x14ac:dyDescent="0.35">
      <c r="A2269" t="s">
        <v>150</v>
      </c>
      <c r="B2269">
        <v>13.49</v>
      </c>
      <c r="C2269">
        <v>44.0107</v>
      </c>
      <c r="D2269">
        <v>3.6099999999999999E-3</v>
      </c>
      <c r="E2269">
        <v>0.95</v>
      </c>
      <c r="F2269" t="s">
        <v>206</v>
      </c>
      <c r="G2269">
        <v>4.3091340724771582E-2</v>
      </c>
    </row>
    <row r="2270" spans="1:7" x14ac:dyDescent="0.35">
      <c r="A2270" t="s">
        <v>153</v>
      </c>
      <c r="B2270">
        <v>14.58</v>
      </c>
      <c r="C2270">
        <v>1676.1947</v>
      </c>
      <c r="D2270">
        <v>0.15518599999999999</v>
      </c>
      <c r="E2270">
        <v>36.15</v>
      </c>
      <c r="F2270" t="s">
        <v>206</v>
      </c>
      <c r="G2270">
        <v>1.8524024381480337</v>
      </c>
    </row>
    <row r="2271" spans="1:7" x14ac:dyDescent="0.35">
      <c r="A2271" t="s">
        <v>156</v>
      </c>
      <c r="D2271">
        <v>0</v>
      </c>
      <c r="F2271" t="s">
        <v>206</v>
      </c>
      <c r="G2271">
        <v>0</v>
      </c>
    </row>
    <row r="2272" spans="1:7" x14ac:dyDescent="0.35">
      <c r="A2272" t="s">
        <v>159</v>
      </c>
      <c r="B2272">
        <v>17.43</v>
      </c>
      <c r="C2272">
        <v>1023.0053</v>
      </c>
      <c r="D2272">
        <v>0.13015099999999999</v>
      </c>
      <c r="E2272">
        <v>22.07</v>
      </c>
      <c r="F2272" t="s">
        <v>206</v>
      </c>
      <c r="G2272">
        <v>1.553568168052561</v>
      </c>
    </row>
    <row r="2273" spans="1:7" x14ac:dyDescent="0.35">
      <c r="A2273" t="s">
        <v>162</v>
      </c>
      <c r="B2273">
        <v>22.24</v>
      </c>
      <c r="C2273">
        <v>375.52820000000003</v>
      </c>
      <c r="D2273">
        <v>0.119961</v>
      </c>
      <c r="E2273">
        <v>8.1</v>
      </c>
      <c r="F2273" t="s">
        <v>206</v>
      </c>
      <c r="G2273">
        <v>1.431933607945796</v>
      </c>
    </row>
    <row r="2274" spans="1:7" x14ac:dyDescent="0.35">
      <c r="A2274" t="s">
        <v>165</v>
      </c>
      <c r="D2274">
        <v>0</v>
      </c>
      <c r="F2274" t="s">
        <v>206</v>
      </c>
      <c r="G2274">
        <v>0</v>
      </c>
    </row>
    <row r="2275" spans="1:7" x14ac:dyDescent="0.35">
      <c r="A2275" t="s">
        <v>168</v>
      </c>
      <c r="D2275">
        <v>0</v>
      </c>
      <c r="F2275" t="s">
        <v>206</v>
      </c>
      <c r="G2275">
        <v>0</v>
      </c>
    </row>
    <row r="2276" spans="1:7" x14ac:dyDescent="0.35">
      <c r="D2276" t="s">
        <v>208</v>
      </c>
      <c r="E2276">
        <v>100</v>
      </c>
    </row>
    <row r="2279" spans="1:7" x14ac:dyDescent="0.35">
      <c r="A2279" s="9" t="s">
        <v>275</v>
      </c>
    </row>
    <row r="2298" spans="1:7" x14ac:dyDescent="0.35">
      <c r="G2298" t="s">
        <v>198</v>
      </c>
    </row>
    <row r="2299" spans="1:7" x14ac:dyDescent="0.35">
      <c r="A2299" t="s">
        <v>199</v>
      </c>
      <c r="B2299" t="s">
        <v>200</v>
      </c>
      <c r="C2299" t="s">
        <v>201</v>
      </c>
      <c r="D2299" t="s">
        <v>202</v>
      </c>
      <c r="E2299" t="s">
        <v>203</v>
      </c>
      <c r="F2299" t="s">
        <v>204</v>
      </c>
      <c r="G2299">
        <v>8.3775532143625036</v>
      </c>
    </row>
    <row r="2300" spans="1:7" x14ac:dyDescent="0.35">
      <c r="A2300" t="s">
        <v>205</v>
      </c>
      <c r="B2300">
        <v>7.31</v>
      </c>
      <c r="C2300">
        <v>1529.2820999999999</v>
      </c>
      <c r="D2300">
        <v>0.1</v>
      </c>
      <c r="E2300">
        <v>33.01</v>
      </c>
      <c r="F2300" t="s">
        <v>206</v>
      </c>
      <c r="G2300" t="s">
        <v>207</v>
      </c>
    </row>
    <row r="2301" spans="1:7" x14ac:dyDescent="0.35">
      <c r="A2301" t="s">
        <v>146</v>
      </c>
      <c r="D2301">
        <v>0</v>
      </c>
      <c r="F2301" t="s">
        <v>206</v>
      </c>
      <c r="G2301">
        <v>0</v>
      </c>
    </row>
    <row r="2302" spans="1:7" x14ac:dyDescent="0.35">
      <c r="A2302" t="s">
        <v>147</v>
      </c>
      <c r="D2302">
        <v>0</v>
      </c>
      <c r="F2302" t="s">
        <v>206</v>
      </c>
      <c r="G2302">
        <v>0</v>
      </c>
    </row>
    <row r="2303" spans="1:7" x14ac:dyDescent="0.35">
      <c r="A2303" t="s">
        <v>150</v>
      </c>
      <c r="B2303">
        <v>13.46</v>
      </c>
      <c r="C2303">
        <v>38.110399999999998</v>
      </c>
      <c r="D2303">
        <v>3.1020000000000002E-3</v>
      </c>
      <c r="E2303">
        <v>0.82</v>
      </c>
      <c r="F2303" t="s">
        <v>206</v>
      </c>
      <c r="G2303">
        <v>3.7027517708654138E-2</v>
      </c>
    </row>
    <row r="2304" spans="1:7" x14ac:dyDescent="0.35">
      <c r="A2304" t="s">
        <v>153</v>
      </c>
      <c r="B2304">
        <v>14.56</v>
      </c>
      <c r="C2304">
        <v>1682.5907999999999</v>
      </c>
      <c r="D2304">
        <v>0.154584</v>
      </c>
      <c r="E2304">
        <v>36.32</v>
      </c>
      <c r="F2304" t="s">
        <v>206</v>
      </c>
      <c r="G2304">
        <v>1.8452165691407452</v>
      </c>
    </row>
    <row r="2305" spans="1:7" x14ac:dyDescent="0.35">
      <c r="A2305" t="s">
        <v>156</v>
      </c>
      <c r="D2305">
        <v>0</v>
      </c>
      <c r="F2305" t="s">
        <v>206</v>
      </c>
      <c r="G2305">
        <v>0</v>
      </c>
    </row>
    <row r="2306" spans="1:7" x14ac:dyDescent="0.35">
      <c r="A2306" t="s">
        <v>159</v>
      </c>
      <c r="B2306">
        <v>17.399999999999999</v>
      </c>
      <c r="C2306">
        <v>1012.2842000000001</v>
      </c>
      <c r="D2306">
        <v>0.127799</v>
      </c>
      <c r="E2306">
        <v>21.85</v>
      </c>
      <c r="F2306" t="s">
        <v>206</v>
      </c>
      <c r="G2306">
        <v>1.5254931449543165</v>
      </c>
    </row>
    <row r="2307" spans="1:7" x14ac:dyDescent="0.35">
      <c r="A2307" t="s">
        <v>162</v>
      </c>
      <c r="B2307">
        <v>22.24</v>
      </c>
      <c r="C2307">
        <v>370.05329999999998</v>
      </c>
      <c r="D2307">
        <v>0.11730599999999999</v>
      </c>
      <c r="E2307">
        <v>7.99</v>
      </c>
      <c r="F2307" t="s">
        <v>206</v>
      </c>
      <c r="G2307">
        <v>1.400241777024946</v>
      </c>
    </row>
    <row r="2308" spans="1:7" x14ac:dyDescent="0.35">
      <c r="A2308" t="s">
        <v>165</v>
      </c>
      <c r="D2308">
        <v>0</v>
      </c>
      <c r="F2308" t="s">
        <v>206</v>
      </c>
      <c r="G2308">
        <v>0</v>
      </c>
    </row>
    <row r="2309" spans="1:7" x14ac:dyDescent="0.35">
      <c r="A2309" t="s">
        <v>168</v>
      </c>
      <c r="D2309">
        <v>0</v>
      </c>
      <c r="F2309" t="s">
        <v>206</v>
      </c>
      <c r="G2309">
        <v>0</v>
      </c>
    </row>
    <row r="2310" spans="1:7" x14ac:dyDescent="0.35">
      <c r="D2310" t="s">
        <v>208</v>
      </c>
      <c r="E2310">
        <v>100</v>
      </c>
    </row>
    <row r="2313" spans="1:7" x14ac:dyDescent="0.35">
      <c r="A2313" s="9" t="s">
        <v>276</v>
      </c>
    </row>
    <row r="2332" spans="1:7" x14ac:dyDescent="0.35">
      <c r="G2332" t="s">
        <v>198</v>
      </c>
    </row>
    <row r="2333" spans="1:7" x14ac:dyDescent="0.35">
      <c r="A2333" t="s">
        <v>199</v>
      </c>
      <c r="B2333" t="s">
        <v>200</v>
      </c>
      <c r="C2333" t="s">
        <v>201</v>
      </c>
      <c r="D2333" t="s">
        <v>202</v>
      </c>
      <c r="E2333" t="s">
        <v>203</v>
      </c>
      <c r="F2333" t="s">
        <v>204</v>
      </c>
      <c r="G2333">
        <v>8.3775532143625036</v>
      </c>
    </row>
    <row r="2334" spans="1:7" x14ac:dyDescent="0.35">
      <c r="A2334" t="s">
        <v>205</v>
      </c>
      <c r="B2334">
        <v>7.3</v>
      </c>
      <c r="C2334">
        <v>1552.1070999999999</v>
      </c>
      <c r="D2334">
        <v>0.1</v>
      </c>
      <c r="E2334">
        <v>33.049999999999997</v>
      </c>
      <c r="F2334" t="s">
        <v>206</v>
      </c>
      <c r="G2334" t="s">
        <v>207</v>
      </c>
    </row>
    <row r="2335" spans="1:7" x14ac:dyDescent="0.35">
      <c r="A2335" t="s">
        <v>146</v>
      </c>
      <c r="D2335">
        <v>0</v>
      </c>
      <c r="F2335" t="s">
        <v>206</v>
      </c>
      <c r="G2335">
        <v>0</v>
      </c>
    </row>
    <row r="2336" spans="1:7" x14ac:dyDescent="0.35">
      <c r="A2336" t="s">
        <v>147</v>
      </c>
      <c r="D2336">
        <v>0</v>
      </c>
      <c r="F2336" t="s">
        <v>206</v>
      </c>
      <c r="G2336">
        <v>0</v>
      </c>
    </row>
    <row r="2337" spans="1:7" x14ac:dyDescent="0.35">
      <c r="A2337" t="s">
        <v>150</v>
      </c>
      <c r="B2337">
        <v>13.45</v>
      </c>
      <c r="C2337">
        <v>39.857700000000001</v>
      </c>
      <c r="D2337">
        <v>3.1970000000000002E-3</v>
      </c>
      <c r="E2337">
        <v>0.85</v>
      </c>
      <c r="F2337" t="s">
        <v>206</v>
      </c>
      <c r="G2337">
        <v>3.8161500359306023E-2</v>
      </c>
    </row>
    <row r="2338" spans="1:7" x14ac:dyDescent="0.35">
      <c r="A2338" t="s">
        <v>153</v>
      </c>
      <c r="B2338">
        <v>14.55</v>
      </c>
      <c r="C2338">
        <v>1724.0007000000001</v>
      </c>
      <c r="D2338">
        <v>0.156059</v>
      </c>
      <c r="E2338">
        <v>36.71</v>
      </c>
      <c r="F2338" t="s">
        <v>206</v>
      </c>
      <c r="G2338">
        <v>1.8628231418745504</v>
      </c>
    </row>
    <row r="2339" spans="1:7" x14ac:dyDescent="0.35">
      <c r="A2339" t="s">
        <v>156</v>
      </c>
      <c r="D2339">
        <v>0</v>
      </c>
      <c r="F2339" t="s">
        <v>206</v>
      </c>
      <c r="G2339">
        <v>0</v>
      </c>
    </row>
    <row r="2340" spans="1:7" x14ac:dyDescent="0.35">
      <c r="A2340" t="s">
        <v>159</v>
      </c>
      <c r="B2340">
        <v>17.39</v>
      </c>
      <c r="C2340">
        <v>1011.7327</v>
      </c>
      <c r="D2340">
        <v>0.12585099999999999</v>
      </c>
      <c r="E2340">
        <v>21.55</v>
      </c>
      <c r="F2340" t="s">
        <v>206</v>
      </c>
      <c r="G2340">
        <v>1.5022405322862127</v>
      </c>
    </row>
    <row r="2341" spans="1:7" x14ac:dyDescent="0.35">
      <c r="A2341" t="s">
        <v>162</v>
      </c>
      <c r="B2341">
        <v>22.23</v>
      </c>
      <c r="C2341">
        <v>368.1875</v>
      </c>
      <c r="D2341">
        <v>0.114998</v>
      </c>
      <c r="E2341">
        <v>7.84</v>
      </c>
      <c r="F2341" t="s">
        <v>206</v>
      </c>
      <c r="G2341">
        <v>1.3726919669438455</v>
      </c>
    </row>
    <row r="2342" spans="1:7" x14ac:dyDescent="0.35">
      <c r="A2342" t="s">
        <v>165</v>
      </c>
      <c r="D2342">
        <v>0</v>
      </c>
      <c r="F2342" t="s">
        <v>206</v>
      </c>
      <c r="G2342">
        <v>0</v>
      </c>
    </row>
    <row r="2343" spans="1:7" x14ac:dyDescent="0.35">
      <c r="A2343" t="s">
        <v>168</v>
      </c>
      <c r="D2343">
        <v>0</v>
      </c>
      <c r="F2343" t="s">
        <v>206</v>
      </c>
      <c r="G2343">
        <v>0</v>
      </c>
    </row>
    <row r="2344" spans="1:7" x14ac:dyDescent="0.35">
      <c r="D2344" t="s">
        <v>208</v>
      </c>
      <c r="E2344">
        <v>100</v>
      </c>
    </row>
    <row r="2347" spans="1:7" x14ac:dyDescent="0.35">
      <c r="A2347" s="9" t="s">
        <v>277</v>
      </c>
    </row>
    <row r="2366" spans="1:7" x14ac:dyDescent="0.35">
      <c r="G2366" t="s">
        <v>198</v>
      </c>
    </row>
    <row r="2367" spans="1:7" x14ac:dyDescent="0.35">
      <c r="A2367" t="s">
        <v>199</v>
      </c>
      <c r="B2367" t="s">
        <v>200</v>
      </c>
      <c r="C2367" t="s">
        <v>201</v>
      </c>
      <c r="D2367" t="s">
        <v>202</v>
      </c>
      <c r="E2367" t="s">
        <v>203</v>
      </c>
      <c r="F2367" t="s">
        <v>204</v>
      </c>
      <c r="G2367">
        <v>8.3775532143625036</v>
      </c>
    </row>
    <row r="2368" spans="1:7" x14ac:dyDescent="0.35">
      <c r="A2368" t="s">
        <v>205</v>
      </c>
      <c r="B2368">
        <v>7.31</v>
      </c>
      <c r="C2368">
        <v>1575.5989999999999</v>
      </c>
      <c r="D2368">
        <v>0.1</v>
      </c>
      <c r="E2368">
        <v>33.17</v>
      </c>
      <c r="F2368" t="s">
        <v>206</v>
      </c>
      <c r="G2368" t="s">
        <v>207</v>
      </c>
    </row>
    <row r="2369" spans="1:7" x14ac:dyDescent="0.35">
      <c r="A2369" t="s">
        <v>146</v>
      </c>
      <c r="D2369">
        <v>0</v>
      </c>
      <c r="F2369" t="s">
        <v>206</v>
      </c>
      <c r="G2369">
        <v>0</v>
      </c>
    </row>
    <row r="2370" spans="1:7" x14ac:dyDescent="0.35">
      <c r="A2370" t="s">
        <v>147</v>
      </c>
      <c r="D2370">
        <v>0</v>
      </c>
      <c r="F2370" t="s">
        <v>206</v>
      </c>
      <c r="G2370">
        <v>0</v>
      </c>
    </row>
    <row r="2371" spans="1:7" x14ac:dyDescent="0.35">
      <c r="A2371" t="s">
        <v>150</v>
      </c>
      <c r="B2371">
        <v>13.49</v>
      </c>
      <c r="C2371">
        <v>41.655999999999999</v>
      </c>
      <c r="D2371">
        <v>3.2910000000000001E-3</v>
      </c>
      <c r="E2371">
        <v>0.88</v>
      </c>
      <c r="F2371" t="s">
        <v>206</v>
      </c>
      <c r="G2371">
        <v>3.9283546350477358E-2</v>
      </c>
    </row>
    <row r="2372" spans="1:7" x14ac:dyDescent="0.35">
      <c r="A2372" t="s">
        <v>153</v>
      </c>
      <c r="B2372">
        <v>14.57</v>
      </c>
      <c r="C2372">
        <v>1722.53</v>
      </c>
      <c r="D2372">
        <v>0.15360099999999999</v>
      </c>
      <c r="E2372">
        <v>36.26</v>
      </c>
      <c r="F2372" t="s">
        <v>206</v>
      </c>
      <c r="G2372">
        <v>1.8334828328713682</v>
      </c>
    </row>
    <row r="2373" spans="1:7" x14ac:dyDescent="0.35">
      <c r="A2373" t="s">
        <v>156</v>
      </c>
      <c r="D2373">
        <v>0</v>
      </c>
      <c r="F2373" t="s">
        <v>206</v>
      </c>
      <c r="G2373">
        <v>0</v>
      </c>
    </row>
    <row r="2374" spans="1:7" x14ac:dyDescent="0.35">
      <c r="A2374" t="s">
        <v>159</v>
      </c>
      <c r="B2374">
        <v>17.41</v>
      </c>
      <c r="C2374">
        <v>1029.1422</v>
      </c>
      <c r="D2374">
        <v>0.126108</v>
      </c>
      <c r="E2374">
        <v>21.66</v>
      </c>
      <c r="F2374" t="s">
        <v>206</v>
      </c>
      <c r="G2374">
        <v>1.5053082537727132</v>
      </c>
    </row>
    <row r="2375" spans="1:7" x14ac:dyDescent="0.35">
      <c r="A2375" t="s">
        <v>162</v>
      </c>
      <c r="B2375">
        <v>22.24</v>
      </c>
      <c r="C2375">
        <v>381.66840000000002</v>
      </c>
      <c r="D2375">
        <v>0.11743099999999999</v>
      </c>
      <c r="E2375">
        <v>8.0299999999999994</v>
      </c>
      <c r="F2375" t="s">
        <v>206</v>
      </c>
      <c r="G2375">
        <v>1.4017338594600142</v>
      </c>
    </row>
    <row r="2376" spans="1:7" x14ac:dyDescent="0.35">
      <c r="A2376" t="s">
        <v>165</v>
      </c>
      <c r="D2376">
        <v>0</v>
      </c>
      <c r="F2376" t="s">
        <v>206</v>
      </c>
      <c r="G2376">
        <v>0</v>
      </c>
    </row>
    <row r="2377" spans="1:7" x14ac:dyDescent="0.35">
      <c r="A2377" t="s">
        <v>168</v>
      </c>
      <c r="D2377">
        <v>0</v>
      </c>
      <c r="F2377" t="s">
        <v>206</v>
      </c>
      <c r="G2377">
        <v>0</v>
      </c>
    </row>
    <row r="2378" spans="1:7" x14ac:dyDescent="0.35">
      <c r="D2378" t="s">
        <v>208</v>
      </c>
      <c r="E2378">
        <v>100</v>
      </c>
    </row>
    <row r="2381" spans="1:7" x14ac:dyDescent="0.35">
      <c r="A2381" s="9" t="s">
        <v>278</v>
      </c>
    </row>
    <row r="2400" spans="7:7" x14ac:dyDescent="0.35">
      <c r="G2400" t="s">
        <v>198</v>
      </c>
    </row>
    <row r="2401" spans="1:7" x14ac:dyDescent="0.35">
      <c r="A2401" t="s">
        <v>199</v>
      </c>
      <c r="B2401" t="s">
        <v>200</v>
      </c>
      <c r="C2401" t="s">
        <v>201</v>
      </c>
      <c r="D2401" t="s">
        <v>202</v>
      </c>
      <c r="E2401" t="s">
        <v>203</v>
      </c>
      <c r="F2401" t="s">
        <v>204</v>
      </c>
      <c r="G2401">
        <v>8.3775532143625036</v>
      </c>
    </row>
    <row r="2402" spans="1:7" x14ac:dyDescent="0.35">
      <c r="A2402" t="s">
        <v>205</v>
      </c>
      <c r="B2402">
        <v>7.3</v>
      </c>
      <c r="C2402">
        <v>1511.278</v>
      </c>
      <c r="D2402">
        <v>0.1</v>
      </c>
      <c r="E2402">
        <v>32.86</v>
      </c>
      <c r="F2402" t="s">
        <v>206</v>
      </c>
      <c r="G2402" t="s">
        <v>207</v>
      </c>
    </row>
    <row r="2403" spans="1:7" x14ac:dyDescent="0.35">
      <c r="A2403" t="s">
        <v>146</v>
      </c>
      <c r="D2403">
        <v>0</v>
      </c>
      <c r="F2403" t="s">
        <v>206</v>
      </c>
      <c r="G2403">
        <v>0</v>
      </c>
    </row>
    <row r="2404" spans="1:7" x14ac:dyDescent="0.35">
      <c r="A2404" t="s">
        <v>147</v>
      </c>
      <c r="D2404">
        <v>0</v>
      </c>
      <c r="F2404" t="s">
        <v>206</v>
      </c>
      <c r="G2404">
        <v>0</v>
      </c>
    </row>
    <row r="2405" spans="1:7" x14ac:dyDescent="0.35">
      <c r="A2405" t="s">
        <v>150</v>
      </c>
      <c r="B2405">
        <v>13.44</v>
      </c>
      <c r="C2405">
        <v>41.110199999999999</v>
      </c>
      <c r="D2405">
        <v>3.3860000000000001E-3</v>
      </c>
      <c r="E2405">
        <v>0.89</v>
      </c>
      <c r="F2405" t="s">
        <v>206</v>
      </c>
      <c r="G2405">
        <v>4.0417529001129243E-2</v>
      </c>
    </row>
    <row r="2406" spans="1:7" x14ac:dyDescent="0.35">
      <c r="A2406" t="s">
        <v>153</v>
      </c>
      <c r="B2406">
        <v>14.54</v>
      </c>
      <c r="C2406">
        <v>1675.4206999999999</v>
      </c>
      <c r="D2406">
        <v>0.15575900000000001</v>
      </c>
      <c r="E2406">
        <v>36.42</v>
      </c>
      <c r="F2406" t="s">
        <v>206</v>
      </c>
      <c r="G2406">
        <v>1.8592421440303868</v>
      </c>
    </row>
    <row r="2407" spans="1:7" x14ac:dyDescent="0.35">
      <c r="A2407" t="s">
        <v>156</v>
      </c>
      <c r="D2407">
        <v>0</v>
      </c>
      <c r="F2407" t="s">
        <v>206</v>
      </c>
      <c r="G2407">
        <v>0</v>
      </c>
    </row>
    <row r="2408" spans="1:7" x14ac:dyDescent="0.35">
      <c r="A2408" t="s">
        <v>159</v>
      </c>
      <c r="B2408">
        <v>17.39</v>
      </c>
      <c r="C2408">
        <v>1005.6518</v>
      </c>
      <c r="D2408">
        <v>0.12847500000000001</v>
      </c>
      <c r="E2408">
        <v>21.86</v>
      </c>
      <c r="F2408" t="s">
        <v>206</v>
      </c>
      <c r="G2408">
        <v>1.533562326763166</v>
      </c>
    </row>
    <row r="2409" spans="1:7" x14ac:dyDescent="0.35">
      <c r="A2409" t="s">
        <v>162</v>
      </c>
      <c r="B2409">
        <v>22.24</v>
      </c>
      <c r="C2409">
        <v>366.25839999999999</v>
      </c>
      <c r="D2409">
        <v>0.11748599999999999</v>
      </c>
      <c r="E2409">
        <v>7.96</v>
      </c>
      <c r="F2409" t="s">
        <v>206</v>
      </c>
      <c r="G2409">
        <v>1.4023903757314442</v>
      </c>
    </row>
    <row r="2410" spans="1:7" x14ac:dyDescent="0.35">
      <c r="A2410" t="s">
        <v>165</v>
      </c>
      <c r="D2410">
        <v>0</v>
      </c>
      <c r="F2410" t="s">
        <v>206</v>
      </c>
      <c r="G2410">
        <v>0</v>
      </c>
    </row>
    <row r="2411" spans="1:7" x14ac:dyDescent="0.35">
      <c r="A2411" t="s">
        <v>168</v>
      </c>
      <c r="D2411">
        <v>0</v>
      </c>
      <c r="F2411" t="s">
        <v>206</v>
      </c>
      <c r="G2411">
        <v>0</v>
      </c>
    </row>
    <row r="2412" spans="1:7" x14ac:dyDescent="0.35">
      <c r="D2412" t="s">
        <v>208</v>
      </c>
      <c r="E2412">
        <v>100</v>
      </c>
    </row>
    <row r="2415" spans="1:7" x14ac:dyDescent="0.35">
      <c r="A2415" s="9" t="s">
        <v>279</v>
      </c>
    </row>
    <row r="2434" spans="1:7" x14ac:dyDescent="0.35">
      <c r="G2434" t="s">
        <v>198</v>
      </c>
    </row>
    <row r="2435" spans="1:7" x14ac:dyDescent="0.35">
      <c r="A2435" t="s">
        <v>199</v>
      </c>
      <c r="B2435" t="s">
        <v>200</v>
      </c>
      <c r="C2435" t="s">
        <v>201</v>
      </c>
      <c r="D2435" t="s">
        <v>202</v>
      </c>
      <c r="E2435" t="s">
        <v>203</v>
      </c>
      <c r="F2435" t="s">
        <v>204</v>
      </c>
      <c r="G2435">
        <v>8.3775532143625036</v>
      </c>
    </row>
    <row r="2436" spans="1:7" x14ac:dyDescent="0.35">
      <c r="A2436" t="s">
        <v>205</v>
      </c>
      <c r="B2436">
        <v>7.3</v>
      </c>
      <c r="C2436">
        <v>1513.2028</v>
      </c>
      <c r="D2436">
        <v>0.1</v>
      </c>
      <c r="E2436">
        <v>32.950000000000003</v>
      </c>
      <c r="F2436" t="s">
        <v>206</v>
      </c>
      <c r="G2436" t="s">
        <v>207</v>
      </c>
    </row>
    <row r="2437" spans="1:7" x14ac:dyDescent="0.35">
      <c r="A2437" t="s">
        <v>146</v>
      </c>
      <c r="D2437">
        <v>0</v>
      </c>
      <c r="F2437" t="s">
        <v>206</v>
      </c>
      <c r="G2437">
        <v>0</v>
      </c>
    </row>
    <row r="2438" spans="1:7" x14ac:dyDescent="0.35">
      <c r="A2438" t="s">
        <v>147</v>
      </c>
      <c r="D2438">
        <v>0</v>
      </c>
      <c r="F2438" t="s">
        <v>206</v>
      </c>
      <c r="G2438">
        <v>0</v>
      </c>
    </row>
    <row r="2439" spans="1:7" x14ac:dyDescent="0.35">
      <c r="A2439" t="s">
        <v>150</v>
      </c>
      <c r="B2439">
        <v>13.45</v>
      </c>
      <c r="C2439">
        <v>36.448300000000003</v>
      </c>
      <c r="D2439">
        <v>2.9989999999999999E-3</v>
      </c>
      <c r="E2439">
        <v>0.79</v>
      </c>
      <c r="F2439" t="s">
        <v>206</v>
      </c>
      <c r="G2439">
        <v>3.5798041782157883E-2</v>
      </c>
    </row>
    <row r="2440" spans="1:7" x14ac:dyDescent="0.35">
      <c r="A2440" t="s">
        <v>153</v>
      </c>
      <c r="B2440">
        <v>14.55</v>
      </c>
      <c r="C2440">
        <v>1669.8115</v>
      </c>
      <c r="D2440">
        <v>0.15504000000000001</v>
      </c>
      <c r="E2440">
        <v>36.36</v>
      </c>
      <c r="F2440" t="s">
        <v>206</v>
      </c>
      <c r="G2440">
        <v>1.8506596858638744</v>
      </c>
    </row>
    <row r="2441" spans="1:7" x14ac:dyDescent="0.35">
      <c r="A2441" t="s">
        <v>156</v>
      </c>
      <c r="D2441">
        <v>0</v>
      </c>
      <c r="F2441" t="s">
        <v>206</v>
      </c>
      <c r="G2441">
        <v>0</v>
      </c>
    </row>
    <row r="2442" spans="1:7" x14ac:dyDescent="0.35">
      <c r="A2442" t="s">
        <v>159</v>
      </c>
      <c r="B2442">
        <v>17.38</v>
      </c>
      <c r="C2442">
        <v>1018.6151</v>
      </c>
      <c r="D2442">
        <v>0.129965</v>
      </c>
      <c r="E2442">
        <v>22.18</v>
      </c>
      <c r="F2442" t="s">
        <v>206</v>
      </c>
      <c r="G2442">
        <v>1.5513479493891795</v>
      </c>
    </row>
    <row r="2443" spans="1:7" x14ac:dyDescent="0.35">
      <c r="A2443" t="s">
        <v>162</v>
      </c>
      <c r="B2443">
        <v>22.23</v>
      </c>
      <c r="C2443">
        <v>353.83760000000001</v>
      </c>
      <c r="D2443">
        <v>0.113358</v>
      </c>
      <c r="E2443">
        <v>7.71</v>
      </c>
      <c r="F2443" t="s">
        <v>206</v>
      </c>
      <c r="G2443">
        <v>1.3531158453957497</v>
      </c>
    </row>
    <row r="2444" spans="1:7" x14ac:dyDescent="0.35">
      <c r="A2444" t="s">
        <v>165</v>
      </c>
      <c r="D2444">
        <v>0</v>
      </c>
      <c r="F2444" t="s">
        <v>206</v>
      </c>
      <c r="G2444">
        <v>0</v>
      </c>
    </row>
    <row r="2445" spans="1:7" x14ac:dyDescent="0.35">
      <c r="A2445" t="s">
        <v>168</v>
      </c>
      <c r="D2445">
        <v>0</v>
      </c>
      <c r="F2445" t="s">
        <v>206</v>
      </c>
      <c r="G2445">
        <v>0</v>
      </c>
    </row>
    <row r="2446" spans="1:7" x14ac:dyDescent="0.35">
      <c r="D2446" t="s">
        <v>208</v>
      </c>
      <c r="E2446">
        <v>100</v>
      </c>
    </row>
    <row r="2449" spans="1:1" x14ac:dyDescent="0.35">
      <c r="A2449" s="9" t="s">
        <v>280</v>
      </c>
    </row>
    <row r="2468" spans="1:7" x14ac:dyDescent="0.35">
      <c r="G2468" t="s">
        <v>198</v>
      </c>
    </row>
    <row r="2469" spans="1:7" x14ac:dyDescent="0.35">
      <c r="A2469" t="s">
        <v>199</v>
      </c>
      <c r="B2469" t="s">
        <v>200</v>
      </c>
      <c r="C2469" t="s">
        <v>201</v>
      </c>
      <c r="D2469" t="s">
        <v>202</v>
      </c>
      <c r="E2469" t="s">
        <v>203</v>
      </c>
      <c r="F2469" t="s">
        <v>204</v>
      </c>
      <c r="G2469">
        <v>8.9738430583501003</v>
      </c>
    </row>
    <row r="2470" spans="1:7" x14ac:dyDescent="0.35">
      <c r="A2470" t="s">
        <v>205</v>
      </c>
      <c r="B2470">
        <v>7.23</v>
      </c>
      <c r="C2470">
        <v>1185.4641999999999</v>
      </c>
      <c r="D2470">
        <v>0.1</v>
      </c>
      <c r="E2470">
        <v>25.12</v>
      </c>
      <c r="F2470" t="s">
        <v>206</v>
      </c>
      <c r="G2470" t="s">
        <v>207</v>
      </c>
    </row>
    <row r="2471" spans="1:7" x14ac:dyDescent="0.35">
      <c r="A2471" t="s">
        <v>146</v>
      </c>
      <c r="D2471">
        <v>0</v>
      </c>
      <c r="F2471" t="s">
        <v>206</v>
      </c>
      <c r="G2471">
        <v>0</v>
      </c>
    </row>
    <row r="2472" spans="1:7" x14ac:dyDescent="0.35">
      <c r="A2472" t="s">
        <v>147</v>
      </c>
      <c r="D2472">
        <v>0</v>
      </c>
      <c r="F2472" t="s">
        <v>206</v>
      </c>
      <c r="G2472">
        <v>0</v>
      </c>
    </row>
    <row r="2473" spans="1:7" x14ac:dyDescent="0.35">
      <c r="A2473" t="s">
        <v>150</v>
      </c>
      <c r="B2473">
        <v>13.28</v>
      </c>
      <c r="C2473">
        <v>31.1191</v>
      </c>
      <c r="D2473">
        <v>3.323E-3</v>
      </c>
      <c r="E2473">
        <v>0.66</v>
      </c>
      <c r="F2473" t="s">
        <v>206</v>
      </c>
      <c r="G2473">
        <v>3.7029843049327354E-2</v>
      </c>
    </row>
    <row r="2474" spans="1:7" x14ac:dyDescent="0.35">
      <c r="A2474" t="s">
        <v>153</v>
      </c>
      <c r="B2474">
        <v>14.33</v>
      </c>
      <c r="C2474">
        <v>1876.6904</v>
      </c>
      <c r="D2474">
        <v>0.22869200000000001</v>
      </c>
      <c r="E2474">
        <v>39.76</v>
      </c>
      <c r="F2474" t="s">
        <v>206</v>
      </c>
      <c r="G2474">
        <v>2.5484287892376685</v>
      </c>
    </row>
    <row r="2475" spans="1:7" x14ac:dyDescent="0.35">
      <c r="A2475" t="s">
        <v>156</v>
      </c>
      <c r="D2475">
        <v>0</v>
      </c>
      <c r="F2475" t="s">
        <v>206</v>
      </c>
      <c r="G2475">
        <v>0</v>
      </c>
    </row>
    <row r="2476" spans="1:7" x14ac:dyDescent="0.35">
      <c r="A2476" t="s">
        <v>159</v>
      </c>
      <c r="B2476">
        <v>17.190000000000001</v>
      </c>
      <c r="C2476">
        <v>1299.7550000000001</v>
      </c>
      <c r="D2476">
        <v>0.22773499999999999</v>
      </c>
      <c r="E2476">
        <v>27.54</v>
      </c>
      <c r="F2476" t="s">
        <v>206</v>
      </c>
      <c r="G2476">
        <v>2.5377644618834081</v>
      </c>
    </row>
    <row r="2477" spans="1:7" x14ac:dyDescent="0.35">
      <c r="A2477" t="s">
        <v>162</v>
      </c>
      <c r="B2477">
        <v>22.09</v>
      </c>
      <c r="C2477">
        <v>326.74669999999998</v>
      </c>
      <c r="D2477">
        <v>0.23499999999999999</v>
      </c>
      <c r="E2477">
        <v>6.92</v>
      </c>
      <c r="F2477" t="s">
        <v>206</v>
      </c>
      <c r="G2477">
        <v>2.6187219730941704</v>
      </c>
    </row>
    <row r="2478" spans="1:7" x14ac:dyDescent="0.35">
      <c r="A2478" t="s">
        <v>165</v>
      </c>
      <c r="D2478">
        <v>0</v>
      </c>
      <c r="F2478" t="s">
        <v>206</v>
      </c>
      <c r="G2478">
        <v>0</v>
      </c>
    </row>
    <row r="2479" spans="1:7" x14ac:dyDescent="0.35">
      <c r="A2479" t="s">
        <v>168</v>
      </c>
      <c r="D2479">
        <v>0</v>
      </c>
      <c r="F2479" t="s">
        <v>206</v>
      </c>
      <c r="G2479">
        <v>0</v>
      </c>
    </row>
    <row r="2480" spans="1:7" x14ac:dyDescent="0.35">
      <c r="D2480" t="s">
        <v>208</v>
      </c>
      <c r="E2480">
        <v>100</v>
      </c>
    </row>
    <row r="2483" spans="1:1" x14ac:dyDescent="0.35">
      <c r="A2483" s="9" t="s">
        <v>281</v>
      </c>
    </row>
    <row r="2502" spans="1:7" x14ac:dyDescent="0.35">
      <c r="G2502" t="s">
        <v>198</v>
      </c>
    </row>
    <row r="2503" spans="1:7" x14ac:dyDescent="0.35">
      <c r="A2503" t="s">
        <v>199</v>
      </c>
      <c r="B2503" t="s">
        <v>200</v>
      </c>
      <c r="C2503" t="s">
        <v>201</v>
      </c>
      <c r="D2503" t="s">
        <v>202</v>
      </c>
      <c r="E2503" t="s">
        <v>203</v>
      </c>
      <c r="F2503" t="s">
        <v>204</v>
      </c>
      <c r="G2503">
        <v>8.9738430583501003</v>
      </c>
    </row>
    <row r="2504" spans="1:7" x14ac:dyDescent="0.35">
      <c r="A2504" t="s">
        <v>205</v>
      </c>
      <c r="B2504">
        <v>7.21</v>
      </c>
      <c r="C2504">
        <v>1196.9797000000001</v>
      </c>
      <c r="D2504">
        <v>0.1</v>
      </c>
      <c r="E2504">
        <v>25.27</v>
      </c>
      <c r="F2504" t="s">
        <v>206</v>
      </c>
      <c r="G2504" t="s">
        <v>207</v>
      </c>
    </row>
    <row r="2505" spans="1:7" x14ac:dyDescent="0.35">
      <c r="A2505" t="s">
        <v>146</v>
      </c>
      <c r="D2505">
        <v>0</v>
      </c>
      <c r="F2505" t="s">
        <v>206</v>
      </c>
      <c r="G2505">
        <v>0</v>
      </c>
    </row>
    <row r="2506" spans="1:7" x14ac:dyDescent="0.35">
      <c r="A2506" t="s">
        <v>147</v>
      </c>
      <c r="D2506">
        <v>0</v>
      </c>
      <c r="F2506" t="s">
        <v>206</v>
      </c>
      <c r="G2506">
        <v>0</v>
      </c>
    </row>
    <row r="2507" spans="1:7" x14ac:dyDescent="0.35">
      <c r="A2507" t="s">
        <v>150</v>
      </c>
      <c r="B2507">
        <v>13.23</v>
      </c>
      <c r="C2507">
        <v>36.680799999999998</v>
      </c>
      <c r="D2507">
        <v>3.8800000000000002E-3</v>
      </c>
      <c r="E2507">
        <v>0.77</v>
      </c>
      <c r="F2507" t="s">
        <v>206</v>
      </c>
      <c r="G2507">
        <v>4.3236771300448437E-2</v>
      </c>
    </row>
    <row r="2508" spans="1:7" x14ac:dyDescent="0.35">
      <c r="A2508" t="s">
        <v>153</v>
      </c>
      <c r="B2508">
        <v>14.26</v>
      </c>
      <c r="C2508">
        <v>1883.9097999999999</v>
      </c>
      <c r="D2508">
        <v>0.22736400000000001</v>
      </c>
      <c r="E2508">
        <v>39.770000000000003</v>
      </c>
      <c r="F2508" t="s">
        <v>206</v>
      </c>
      <c r="G2508">
        <v>2.5336302242152469</v>
      </c>
    </row>
    <row r="2509" spans="1:7" x14ac:dyDescent="0.35">
      <c r="A2509" t="s">
        <v>156</v>
      </c>
      <c r="D2509">
        <v>0</v>
      </c>
      <c r="F2509" t="s">
        <v>206</v>
      </c>
      <c r="G2509">
        <v>0</v>
      </c>
    </row>
    <row r="2510" spans="1:7" x14ac:dyDescent="0.35">
      <c r="A2510" t="s">
        <v>159</v>
      </c>
      <c r="B2510">
        <v>17.13</v>
      </c>
      <c r="C2510">
        <v>1293.6449</v>
      </c>
      <c r="D2510">
        <v>0.22448399999999999</v>
      </c>
      <c r="E2510">
        <v>27.31</v>
      </c>
      <c r="F2510" t="s">
        <v>206</v>
      </c>
      <c r="G2510">
        <v>2.5015369506726457</v>
      </c>
    </row>
    <row r="2511" spans="1:7" x14ac:dyDescent="0.35">
      <c r="A2511" t="s">
        <v>162</v>
      </c>
      <c r="B2511">
        <v>22.09</v>
      </c>
      <c r="C2511">
        <v>325.80419999999998</v>
      </c>
      <c r="D2511">
        <v>0.232067</v>
      </c>
      <c r="E2511">
        <v>6.88</v>
      </c>
      <c r="F2511" t="s">
        <v>206</v>
      </c>
      <c r="G2511">
        <v>2.5860380941704038</v>
      </c>
    </row>
    <row r="2512" spans="1:7" x14ac:dyDescent="0.35">
      <c r="A2512" t="s">
        <v>165</v>
      </c>
      <c r="D2512">
        <v>0</v>
      </c>
      <c r="F2512" t="s">
        <v>206</v>
      </c>
      <c r="G2512">
        <v>0</v>
      </c>
    </row>
    <row r="2513" spans="1:7" x14ac:dyDescent="0.35">
      <c r="A2513" t="s">
        <v>168</v>
      </c>
      <c r="D2513">
        <v>0</v>
      </c>
      <c r="F2513" t="s">
        <v>206</v>
      </c>
      <c r="G2513">
        <v>0</v>
      </c>
    </row>
    <row r="2514" spans="1:7" x14ac:dyDescent="0.35">
      <c r="D2514" t="s">
        <v>208</v>
      </c>
      <c r="E2514">
        <v>100</v>
      </c>
    </row>
    <row r="2517" spans="1:7" x14ac:dyDescent="0.35">
      <c r="A2517" s="9" t="s">
        <v>282</v>
      </c>
    </row>
    <row r="2536" spans="1:7" x14ac:dyDescent="0.35">
      <c r="G2536" t="s">
        <v>198</v>
      </c>
    </row>
    <row r="2537" spans="1:7" x14ac:dyDescent="0.35">
      <c r="A2537" t="s">
        <v>199</v>
      </c>
      <c r="B2537" t="s">
        <v>200</v>
      </c>
      <c r="C2537" t="s">
        <v>201</v>
      </c>
      <c r="D2537" t="s">
        <v>202</v>
      </c>
      <c r="E2537" t="s">
        <v>203</v>
      </c>
      <c r="F2537" t="s">
        <v>204</v>
      </c>
      <c r="G2537">
        <v>8.9738430583501003</v>
      </c>
    </row>
    <row r="2538" spans="1:7" x14ac:dyDescent="0.35">
      <c r="A2538" t="s">
        <v>205</v>
      </c>
      <c r="B2538">
        <v>7.21</v>
      </c>
      <c r="C2538">
        <v>1208.2760000000001</v>
      </c>
      <c r="D2538">
        <v>0.1</v>
      </c>
      <c r="E2538">
        <v>25.41</v>
      </c>
      <c r="F2538" t="s">
        <v>206</v>
      </c>
      <c r="G2538" t="s">
        <v>207</v>
      </c>
    </row>
    <row r="2539" spans="1:7" x14ac:dyDescent="0.35">
      <c r="A2539" t="s">
        <v>146</v>
      </c>
      <c r="D2539">
        <v>0</v>
      </c>
      <c r="F2539" t="s">
        <v>206</v>
      </c>
      <c r="G2539">
        <v>0</v>
      </c>
    </row>
    <row r="2540" spans="1:7" x14ac:dyDescent="0.35">
      <c r="A2540" t="s">
        <v>147</v>
      </c>
      <c r="D2540">
        <v>0</v>
      </c>
      <c r="F2540" t="s">
        <v>206</v>
      </c>
      <c r="G2540">
        <v>0</v>
      </c>
    </row>
    <row r="2541" spans="1:7" x14ac:dyDescent="0.35">
      <c r="A2541" t="s">
        <v>150</v>
      </c>
      <c r="B2541">
        <v>13.22</v>
      </c>
      <c r="C2541">
        <v>33.933900000000001</v>
      </c>
      <c r="D2541">
        <v>3.555E-3</v>
      </c>
      <c r="E2541">
        <v>0.71</v>
      </c>
      <c r="F2541" t="s">
        <v>206</v>
      </c>
      <c r="G2541">
        <v>3.9615134529147986E-2</v>
      </c>
    </row>
    <row r="2542" spans="1:7" x14ac:dyDescent="0.35">
      <c r="A2542" t="s">
        <v>153</v>
      </c>
      <c r="B2542">
        <v>14.27</v>
      </c>
      <c r="C2542">
        <v>1887.5325</v>
      </c>
      <c r="D2542">
        <v>0.22567100000000001</v>
      </c>
      <c r="E2542">
        <v>39.69</v>
      </c>
      <c r="F2542" t="s">
        <v>206</v>
      </c>
      <c r="G2542">
        <v>2.5147642825112109</v>
      </c>
    </row>
    <row r="2543" spans="1:7" x14ac:dyDescent="0.35">
      <c r="A2543" t="s">
        <v>156</v>
      </c>
      <c r="D2543">
        <v>0</v>
      </c>
      <c r="F2543" t="s">
        <v>206</v>
      </c>
      <c r="G2543">
        <v>0</v>
      </c>
    </row>
    <row r="2544" spans="1:7" x14ac:dyDescent="0.35">
      <c r="A2544" t="s">
        <v>159</v>
      </c>
      <c r="B2544">
        <v>17.14</v>
      </c>
      <c r="C2544">
        <v>1302.2924</v>
      </c>
      <c r="D2544">
        <v>0.22387099999999999</v>
      </c>
      <c r="E2544">
        <v>27.39</v>
      </c>
      <c r="F2544" t="s">
        <v>206</v>
      </c>
      <c r="G2544">
        <v>2.4947059865470851</v>
      </c>
    </row>
    <row r="2545" spans="1:7" x14ac:dyDescent="0.35">
      <c r="A2545" t="s">
        <v>162</v>
      </c>
      <c r="B2545">
        <v>22.09</v>
      </c>
      <c r="C2545">
        <v>323.25850000000003</v>
      </c>
      <c r="D2545">
        <v>0.228102</v>
      </c>
      <c r="E2545">
        <v>6.8</v>
      </c>
      <c r="F2545" t="s">
        <v>206</v>
      </c>
      <c r="G2545">
        <v>2.5418541255605382</v>
      </c>
    </row>
    <row r="2546" spans="1:7" x14ac:dyDescent="0.35">
      <c r="A2546" t="s">
        <v>165</v>
      </c>
      <c r="D2546">
        <v>0</v>
      </c>
      <c r="F2546" t="s">
        <v>206</v>
      </c>
      <c r="G2546">
        <v>0</v>
      </c>
    </row>
    <row r="2547" spans="1:7" x14ac:dyDescent="0.35">
      <c r="A2547" t="s">
        <v>168</v>
      </c>
      <c r="D2547">
        <v>0</v>
      </c>
      <c r="F2547" t="s">
        <v>206</v>
      </c>
      <c r="G2547">
        <v>0</v>
      </c>
    </row>
    <row r="2548" spans="1:7" x14ac:dyDescent="0.35">
      <c r="D2548" t="s">
        <v>208</v>
      </c>
      <c r="E2548">
        <v>100</v>
      </c>
    </row>
    <row r="2551" spans="1:7" x14ac:dyDescent="0.35">
      <c r="A2551" s="9" t="s">
        <v>283</v>
      </c>
    </row>
    <row r="2570" spans="1:7" x14ac:dyDescent="0.35">
      <c r="G2570" t="s">
        <v>198</v>
      </c>
    </row>
    <row r="2571" spans="1:7" x14ac:dyDescent="0.35">
      <c r="A2571" t="s">
        <v>199</v>
      </c>
      <c r="B2571" t="s">
        <v>200</v>
      </c>
      <c r="C2571" t="s">
        <v>201</v>
      </c>
      <c r="D2571" t="s">
        <v>202</v>
      </c>
      <c r="E2571" t="s">
        <v>203</v>
      </c>
      <c r="F2571" t="s">
        <v>204</v>
      </c>
      <c r="G2571">
        <v>8.9738430583501003</v>
      </c>
    </row>
    <row r="2572" spans="1:7" x14ac:dyDescent="0.35">
      <c r="A2572" t="s">
        <v>205</v>
      </c>
      <c r="B2572">
        <v>7.21</v>
      </c>
      <c r="C2572">
        <v>1206.9579000000001</v>
      </c>
      <c r="D2572">
        <v>0.1</v>
      </c>
      <c r="E2572">
        <v>25.46</v>
      </c>
      <c r="F2572" t="s">
        <v>206</v>
      </c>
      <c r="G2572" t="s">
        <v>207</v>
      </c>
    </row>
    <row r="2573" spans="1:7" x14ac:dyDescent="0.35">
      <c r="A2573" t="s">
        <v>146</v>
      </c>
      <c r="D2573">
        <v>0</v>
      </c>
      <c r="F2573" t="s">
        <v>206</v>
      </c>
      <c r="G2573">
        <v>0</v>
      </c>
    </row>
    <row r="2574" spans="1:7" x14ac:dyDescent="0.35">
      <c r="A2574" t="s">
        <v>147</v>
      </c>
      <c r="D2574">
        <v>0</v>
      </c>
      <c r="F2574" t="s">
        <v>206</v>
      </c>
      <c r="G2574">
        <v>0</v>
      </c>
    </row>
    <row r="2575" spans="1:7" x14ac:dyDescent="0.35">
      <c r="A2575" t="s">
        <v>150</v>
      </c>
      <c r="B2575">
        <v>13.21</v>
      </c>
      <c r="C2575">
        <v>33.4739</v>
      </c>
      <c r="D2575">
        <v>3.5109999999999998E-3</v>
      </c>
      <c r="E2575">
        <v>0.71</v>
      </c>
      <c r="F2575" t="s">
        <v>206</v>
      </c>
      <c r="G2575">
        <v>3.9124820627802689E-2</v>
      </c>
    </row>
    <row r="2576" spans="1:7" x14ac:dyDescent="0.35">
      <c r="A2576" t="s">
        <v>153</v>
      </c>
      <c r="B2576">
        <v>14.26</v>
      </c>
      <c r="C2576">
        <v>1864.1896999999999</v>
      </c>
      <c r="D2576">
        <v>0.22312399999999999</v>
      </c>
      <c r="E2576">
        <v>39.32</v>
      </c>
      <c r="F2576" t="s">
        <v>206</v>
      </c>
      <c r="G2576">
        <v>2.4863817937219728</v>
      </c>
    </row>
    <row r="2577" spans="1:7" x14ac:dyDescent="0.35">
      <c r="A2577" t="s">
        <v>156</v>
      </c>
      <c r="D2577">
        <v>0</v>
      </c>
      <c r="F2577" t="s">
        <v>206</v>
      </c>
      <c r="G2577">
        <v>0</v>
      </c>
    </row>
    <row r="2578" spans="1:7" x14ac:dyDescent="0.35">
      <c r="A2578" t="s">
        <v>159</v>
      </c>
      <c r="B2578">
        <v>17.12</v>
      </c>
      <c r="C2578">
        <v>1312.5989999999999</v>
      </c>
      <c r="D2578">
        <v>0.22589000000000001</v>
      </c>
      <c r="E2578">
        <v>27.69</v>
      </c>
      <c r="F2578" t="s">
        <v>206</v>
      </c>
      <c r="G2578">
        <v>2.5172047085201799</v>
      </c>
    </row>
    <row r="2579" spans="1:7" x14ac:dyDescent="0.35">
      <c r="A2579" t="s">
        <v>162</v>
      </c>
      <c r="B2579">
        <v>22.09</v>
      </c>
      <c r="C2579">
        <v>323.68610000000001</v>
      </c>
      <c r="D2579">
        <v>0.228653</v>
      </c>
      <c r="E2579">
        <v>6.83</v>
      </c>
      <c r="F2579" t="s">
        <v>206</v>
      </c>
      <c r="G2579">
        <v>2.547994192825112</v>
      </c>
    </row>
    <row r="2580" spans="1:7" x14ac:dyDescent="0.35">
      <c r="A2580" t="s">
        <v>165</v>
      </c>
      <c r="D2580">
        <v>0</v>
      </c>
      <c r="F2580" t="s">
        <v>206</v>
      </c>
      <c r="G2580">
        <v>0</v>
      </c>
    </row>
    <row r="2581" spans="1:7" x14ac:dyDescent="0.35">
      <c r="A2581" t="s">
        <v>168</v>
      </c>
      <c r="D2581">
        <v>0</v>
      </c>
      <c r="F2581" t="s">
        <v>206</v>
      </c>
      <c r="G2581">
        <v>0</v>
      </c>
    </row>
    <row r="2582" spans="1:7" x14ac:dyDescent="0.35">
      <c r="D2582" t="s">
        <v>208</v>
      </c>
      <c r="E2582">
        <v>100</v>
      </c>
    </row>
    <row r="2585" spans="1:7" x14ac:dyDescent="0.35">
      <c r="A2585" s="9" t="s">
        <v>284</v>
      </c>
    </row>
    <row r="2604" spans="1:7" x14ac:dyDescent="0.35">
      <c r="G2604" t="s">
        <v>198</v>
      </c>
    </row>
    <row r="2605" spans="1:7" x14ac:dyDescent="0.35">
      <c r="A2605" t="s">
        <v>199</v>
      </c>
      <c r="B2605" t="s">
        <v>200</v>
      </c>
      <c r="C2605" t="s">
        <v>201</v>
      </c>
      <c r="D2605" t="s">
        <v>202</v>
      </c>
      <c r="E2605" t="s">
        <v>203</v>
      </c>
      <c r="F2605" t="s">
        <v>204</v>
      </c>
      <c r="G2605">
        <v>8.9738430583501003</v>
      </c>
    </row>
    <row r="2606" spans="1:7" x14ac:dyDescent="0.35">
      <c r="A2606" t="s">
        <v>205</v>
      </c>
      <c r="B2606">
        <v>7.22</v>
      </c>
      <c r="C2606">
        <v>1195.1052</v>
      </c>
      <c r="D2606">
        <v>0.1</v>
      </c>
      <c r="E2606">
        <v>25.92</v>
      </c>
      <c r="F2606" t="s">
        <v>206</v>
      </c>
      <c r="G2606" t="s">
        <v>207</v>
      </c>
    </row>
    <row r="2607" spans="1:7" x14ac:dyDescent="0.35">
      <c r="A2607" t="s">
        <v>146</v>
      </c>
      <c r="D2607">
        <v>0</v>
      </c>
      <c r="F2607" t="s">
        <v>206</v>
      </c>
      <c r="G2607">
        <v>0</v>
      </c>
    </row>
    <row r="2608" spans="1:7" x14ac:dyDescent="0.35">
      <c r="A2608" t="s">
        <v>147</v>
      </c>
      <c r="D2608">
        <v>0</v>
      </c>
      <c r="F2608" t="s">
        <v>206</v>
      </c>
      <c r="G2608">
        <v>0</v>
      </c>
    </row>
    <row r="2609" spans="1:7" x14ac:dyDescent="0.35">
      <c r="A2609" t="s">
        <v>150</v>
      </c>
      <c r="B2609">
        <v>13.24</v>
      </c>
      <c r="C2609">
        <v>31.358899999999998</v>
      </c>
      <c r="D2609">
        <v>3.3219999999999999E-3</v>
      </c>
      <c r="E2609">
        <v>0.68</v>
      </c>
      <c r="F2609" t="s">
        <v>206</v>
      </c>
      <c r="G2609">
        <v>3.7018699551569507E-2</v>
      </c>
    </row>
    <row r="2610" spans="1:7" x14ac:dyDescent="0.35">
      <c r="A2610" t="s">
        <v>153</v>
      </c>
      <c r="B2610">
        <v>14.27</v>
      </c>
      <c r="C2610">
        <v>1800.6656</v>
      </c>
      <c r="D2610">
        <v>0.21765799999999999</v>
      </c>
      <c r="E2610">
        <v>39.049999999999997</v>
      </c>
      <c r="F2610" t="s">
        <v>206</v>
      </c>
      <c r="G2610">
        <v>2.4254714349775783</v>
      </c>
    </row>
    <row r="2611" spans="1:7" x14ac:dyDescent="0.35">
      <c r="A2611" t="s">
        <v>156</v>
      </c>
      <c r="D2611">
        <v>0</v>
      </c>
      <c r="F2611" t="s">
        <v>206</v>
      </c>
      <c r="G2611">
        <v>0</v>
      </c>
    </row>
    <row r="2612" spans="1:7" x14ac:dyDescent="0.35">
      <c r="A2612" t="s">
        <v>159</v>
      </c>
      <c r="B2612">
        <v>17.14</v>
      </c>
      <c r="C2612">
        <v>1273.7943</v>
      </c>
      <c r="D2612">
        <v>0.221386</v>
      </c>
      <c r="E2612">
        <v>27.63</v>
      </c>
      <c r="F2612" t="s">
        <v>206</v>
      </c>
      <c r="G2612">
        <v>2.4670143946188343</v>
      </c>
    </row>
    <row r="2613" spans="1:7" x14ac:dyDescent="0.35">
      <c r="A2613" t="s">
        <v>162</v>
      </c>
      <c r="B2613">
        <v>22.1</v>
      </c>
      <c r="C2613">
        <v>310.0224</v>
      </c>
      <c r="D2613">
        <v>0.22117300000000001</v>
      </c>
      <c r="E2613">
        <v>6.72</v>
      </c>
      <c r="F2613" t="s">
        <v>206</v>
      </c>
      <c r="G2613">
        <v>2.4646408295964126</v>
      </c>
    </row>
    <row r="2614" spans="1:7" x14ac:dyDescent="0.35">
      <c r="A2614" t="s">
        <v>165</v>
      </c>
      <c r="D2614">
        <v>0</v>
      </c>
      <c r="F2614" t="s">
        <v>206</v>
      </c>
      <c r="G2614">
        <v>0</v>
      </c>
    </row>
    <row r="2615" spans="1:7" x14ac:dyDescent="0.35">
      <c r="A2615" t="s">
        <v>168</v>
      </c>
      <c r="D2615">
        <v>0</v>
      </c>
      <c r="F2615" t="s">
        <v>206</v>
      </c>
      <c r="G2615">
        <v>0</v>
      </c>
    </row>
    <row r="2616" spans="1:7" x14ac:dyDescent="0.35">
      <c r="D2616" t="s">
        <v>208</v>
      </c>
      <c r="E2616">
        <v>100</v>
      </c>
    </row>
    <row r="2619" spans="1:7" x14ac:dyDescent="0.35">
      <c r="A2619" s="9" t="s">
        <v>285</v>
      </c>
    </row>
    <row r="2638" spans="1:7" x14ac:dyDescent="0.35">
      <c r="G2638" t="s">
        <v>198</v>
      </c>
    </row>
    <row r="2639" spans="1:7" x14ac:dyDescent="0.35">
      <c r="A2639" t="s">
        <v>199</v>
      </c>
      <c r="B2639" t="s">
        <v>200</v>
      </c>
      <c r="C2639" t="s">
        <v>201</v>
      </c>
      <c r="D2639" t="s">
        <v>202</v>
      </c>
      <c r="E2639" t="s">
        <v>203</v>
      </c>
      <c r="F2639" t="s">
        <v>204</v>
      </c>
      <c r="G2639">
        <v>8.9738430583501003</v>
      </c>
    </row>
    <row r="2640" spans="1:7" x14ac:dyDescent="0.35">
      <c r="A2640" t="s">
        <v>205</v>
      </c>
      <c r="B2640">
        <v>7.23</v>
      </c>
      <c r="C2640">
        <v>1202.6157000000001</v>
      </c>
      <c r="D2640">
        <v>0.1</v>
      </c>
      <c r="E2640">
        <v>26.12</v>
      </c>
      <c r="F2640" t="s">
        <v>206</v>
      </c>
      <c r="G2640" t="s">
        <v>207</v>
      </c>
    </row>
    <row r="2641" spans="1:7" x14ac:dyDescent="0.35">
      <c r="A2641" t="s">
        <v>146</v>
      </c>
      <c r="D2641">
        <v>0</v>
      </c>
      <c r="F2641" t="s">
        <v>206</v>
      </c>
      <c r="G2641">
        <v>0</v>
      </c>
    </row>
    <row r="2642" spans="1:7" x14ac:dyDescent="0.35">
      <c r="A2642" t="s">
        <v>147</v>
      </c>
      <c r="D2642">
        <v>0</v>
      </c>
      <c r="F2642" t="s">
        <v>206</v>
      </c>
      <c r="G2642">
        <v>0</v>
      </c>
    </row>
    <row r="2643" spans="1:7" x14ac:dyDescent="0.35">
      <c r="A2643" t="s">
        <v>150</v>
      </c>
      <c r="B2643">
        <v>13.3</v>
      </c>
      <c r="C2643">
        <v>29.371500000000001</v>
      </c>
      <c r="D2643">
        <v>3.0920000000000001E-3</v>
      </c>
      <c r="E2643">
        <v>0.64</v>
      </c>
      <c r="F2643" t="s">
        <v>206</v>
      </c>
      <c r="G2643">
        <v>3.4455695067264577E-2</v>
      </c>
    </row>
    <row r="2644" spans="1:7" x14ac:dyDescent="0.35">
      <c r="A2644" t="s">
        <v>153</v>
      </c>
      <c r="B2644">
        <v>14.33</v>
      </c>
      <c r="C2644">
        <v>1783.28</v>
      </c>
      <c r="D2644">
        <v>0.21421000000000001</v>
      </c>
      <c r="E2644">
        <v>38.729999999999997</v>
      </c>
      <c r="F2644" t="s">
        <v>206</v>
      </c>
      <c r="G2644">
        <v>2.3870486547085203</v>
      </c>
    </row>
    <row r="2645" spans="1:7" x14ac:dyDescent="0.35">
      <c r="A2645" t="s">
        <v>156</v>
      </c>
      <c r="D2645">
        <v>0</v>
      </c>
      <c r="F2645" t="s">
        <v>206</v>
      </c>
      <c r="G2645">
        <v>0</v>
      </c>
    </row>
    <row r="2646" spans="1:7" x14ac:dyDescent="0.35">
      <c r="A2646" t="s">
        <v>159</v>
      </c>
      <c r="B2646">
        <v>17.18</v>
      </c>
      <c r="C2646">
        <v>1278.7596000000001</v>
      </c>
      <c r="D2646">
        <v>0.220861</v>
      </c>
      <c r="E2646">
        <v>27.77</v>
      </c>
      <c r="F2646" t="s">
        <v>206</v>
      </c>
      <c r="G2646">
        <v>2.4611640582959642</v>
      </c>
    </row>
    <row r="2647" spans="1:7" x14ac:dyDescent="0.35">
      <c r="A2647" t="s">
        <v>162</v>
      </c>
      <c r="B2647">
        <v>22.11</v>
      </c>
      <c r="C2647">
        <v>310.1103</v>
      </c>
      <c r="D2647">
        <v>0.21985399999999999</v>
      </c>
      <c r="E2647">
        <v>6.74</v>
      </c>
      <c r="F2647" t="s">
        <v>206</v>
      </c>
      <c r="G2647">
        <v>2.4499425560538119</v>
      </c>
    </row>
    <row r="2648" spans="1:7" x14ac:dyDescent="0.35">
      <c r="A2648" t="s">
        <v>165</v>
      </c>
      <c r="D2648">
        <v>0</v>
      </c>
      <c r="F2648" t="s">
        <v>206</v>
      </c>
      <c r="G2648">
        <v>0</v>
      </c>
    </row>
    <row r="2649" spans="1:7" x14ac:dyDescent="0.35">
      <c r="A2649" t="s">
        <v>168</v>
      </c>
      <c r="D2649">
        <v>0</v>
      </c>
      <c r="F2649" t="s">
        <v>206</v>
      </c>
      <c r="G2649">
        <v>0</v>
      </c>
    </row>
    <row r="2650" spans="1:7" x14ac:dyDescent="0.35">
      <c r="D2650" t="s">
        <v>208</v>
      </c>
      <c r="E2650">
        <v>100</v>
      </c>
    </row>
    <row r="2653" spans="1:7" x14ac:dyDescent="0.35">
      <c r="A2653" s="9" t="s">
        <v>286</v>
      </c>
    </row>
    <row r="2672" spans="7:7" x14ac:dyDescent="0.35">
      <c r="G2672" t="s">
        <v>198</v>
      </c>
    </row>
    <row r="2673" spans="1:7" x14ac:dyDescent="0.35">
      <c r="A2673" t="s">
        <v>199</v>
      </c>
      <c r="B2673" t="s">
        <v>200</v>
      </c>
      <c r="C2673" t="s">
        <v>201</v>
      </c>
      <c r="D2673" t="s">
        <v>202</v>
      </c>
      <c r="E2673" t="s">
        <v>203</v>
      </c>
      <c r="F2673" t="s">
        <v>204</v>
      </c>
      <c r="G2673">
        <v>8.3149350649350637</v>
      </c>
    </row>
    <row r="2674" spans="1:7" x14ac:dyDescent="0.35">
      <c r="A2674" t="s">
        <v>205</v>
      </c>
      <c r="B2674">
        <v>7.22</v>
      </c>
      <c r="C2674">
        <v>1230.1378</v>
      </c>
      <c r="D2674">
        <v>0.1</v>
      </c>
      <c r="E2674">
        <v>35.43</v>
      </c>
      <c r="F2674" t="s">
        <v>206</v>
      </c>
      <c r="G2674" t="s">
        <v>207</v>
      </c>
    </row>
    <row r="2675" spans="1:7" x14ac:dyDescent="0.35">
      <c r="A2675" t="s">
        <v>146</v>
      </c>
      <c r="D2675">
        <v>0</v>
      </c>
      <c r="F2675" t="s">
        <v>206</v>
      </c>
      <c r="G2675">
        <v>0</v>
      </c>
    </row>
    <row r="2676" spans="1:7" x14ac:dyDescent="0.35">
      <c r="A2676" t="s">
        <v>147</v>
      </c>
      <c r="D2676">
        <v>0</v>
      </c>
      <c r="F2676" t="s">
        <v>206</v>
      </c>
      <c r="G2676">
        <v>0</v>
      </c>
    </row>
    <row r="2677" spans="1:7" x14ac:dyDescent="0.35">
      <c r="A2677" t="s">
        <v>150</v>
      </c>
      <c r="B2677">
        <v>13.25</v>
      </c>
      <c r="C2677">
        <v>27.8355</v>
      </c>
      <c r="D2677">
        <v>2.8649999999999999E-3</v>
      </c>
      <c r="E2677">
        <v>0.8</v>
      </c>
      <c r="F2677" t="s">
        <v>206</v>
      </c>
      <c r="G2677">
        <v>3.4456071846934798E-2</v>
      </c>
    </row>
    <row r="2678" spans="1:7" x14ac:dyDescent="0.35">
      <c r="A2678" t="s">
        <v>153</v>
      </c>
      <c r="B2678">
        <v>14.3</v>
      </c>
      <c r="C2678">
        <v>1266.7469000000001</v>
      </c>
      <c r="D2678">
        <v>0.148759</v>
      </c>
      <c r="E2678">
        <v>36.49</v>
      </c>
      <c r="F2678" t="s">
        <v>206</v>
      </c>
      <c r="G2678">
        <v>1.7890578680203046</v>
      </c>
    </row>
    <row r="2679" spans="1:7" x14ac:dyDescent="0.35">
      <c r="A2679" t="s">
        <v>156</v>
      </c>
      <c r="D2679">
        <v>0</v>
      </c>
      <c r="F2679" t="s">
        <v>206</v>
      </c>
      <c r="G2679">
        <v>0</v>
      </c>
    </row>
    <row r="2680" spans="1:7" x14ac:dyDescent="0.35">
      <c r="A2680" t="s">
        <v>159</v>
      </c>
      <c r="B2680">
        <v>17.21</v>
      </c>
      <c r="C2680">
        <v>733.4117</v>
      </c>
      <c r="D2680">
        <v>0.123837</v>
      </c>
      <c r="E2680">
        <v>21.13</v>
      </c>
      <c r="F2680" t="s">
        <v>206</v>
      </c>
      <c r="G2680">
        <v>1.4893321358844203</v>
      </c>
    </row>
    <row r="2681" spans="1:7" x14ac:dyDescent="0.35">
      <c r="A2681" t="s">
        <v>162</v>
      </c>
      <c r="B2681">
        <v>22.11</v>
      </c>
      <c r="C2681">
        <v>213.55619999999999</v>
      </c>
      <c r="D2681">
        <v>0.14801400000000001</v>
      </c>
      <c r="E2681">
        <v>6.15</v>
      </c>
      <c r="F2681" t="s">
        <v>206</v>
      </c>
      <c r="G2681">
        <v>1.7800980866848892</v>
      </c>
    </row>
    <row r="2682" spans="1:7" x14ac:dyDescent="0.35">
      <c r="A2682" t="s">
        <v>165</v>
      </c>
      <c r="D2682">
        <v>0</v>
      </c>
      <c r="F2682" t="s">
        <v>206</v>
      </c>
      <c r="G2682">
        <v>0</v>
      </c>
    </row>
    <row r="2683" spans="1:7" x14ac:dyDescent="0.35">
      <c r="A2683" t="s">
        <v>168</v>
      </c>
      <c r="D2683">
        <v>0</v>
      </c>
      <c r="F2683" t="s">
        <v>206</v>
      </c>
      <c r="G2683">
        <v>0</v>
      </c>
    </row>
    <row r="2684" spans="1:7" x14ac:dyDescent="0.35">
      <c r="D2684" t="s">
        <v>208</v>
      </c>
      <c r="E2684">
        <v>100</v>
      </c>
    </row>
    <row r="2687" spans="1:7" x14ac:dyDescent="0.35">
      <c r="A2687" s="9" t="s">
        <v>287</v>
      </c>
    </row>
    <row r="2706" spans="1:7" x14ac:dyDescent="0.35">
      <c r="G2706" t="s">
        <v>198</v>
      </c>
    </row>
    <row r="2707" spans="1:7" x14ac:dyDescent="0.35">
      <c r="A2707" t="s">
        <v>199</v>
      </c>
      <c r="B2707" t="s">
        <v>200</v>
      </c>
      <c r="C2707" t="s">
        <v>201</v>
      </c>
      <c r="D2707" t="s">
        <v>202</v>
      </c>
      <c r="E2707" t="s">
        <v>203</v>
      </c>
      <c r="F2707" t="s">
        <v>204</v>
      </c>
      <c r="G2707">
        <v>8.3149350649350637</v>
      </c>
    </row>
    <row r="2708" spans="1:7" x14ac:dyDescent="0.35">
      <c r="A2708" t="s">
        <v>205</v>
      </c>
      <c r="B2708">
        <v>7.23</v>
      </c>
      <c r="C2708">
        <v>1242.5309999999999</v>
      </c>
      <c r="D2708">
        <v>0.1</v>
      </c>
      <c r="E2708">
        <v>35.47</v>
      </c>
      <c r="F2708" t="s">
        <v>206</v>
      </c>
      <c r="G2708" t="s">
        <v>207</v>
      </c>
    </row>
    <row r="2709" spans="1:7" x14ac:dyDescent="0.35">
      <c r="A2709" t="s">
        <v>146</v>
      </c>
      <c r="D2709">
        <v>0</v>
      </c>
      <c r="F2709" t="s">
        <v>206</v>
      </c>
      <c r="G2709">
        <v>0</v>
      </c>
    </row>
    <row r="2710" spans="1:7" x14ac:dyDescent="0.35">
      <c r="A2710" t="s">
        <v>147</v>
      </c>
      <c r="D2710">
        <v>0</v>
      </c>
      <c r="F2710" t="s">
        <v>206</v>
      </c>
      <c r="G2710">
        <v>0</v>
      </c>
    </row>
    <row r="2711" spans="1:7" x14ac:dyDescent="0.35">
      <c r="A2711" t="s">
        <v>150</v>
      </c>
      <c r="B2711">
        <v>13.31</v>
      </c>
      <c r="C2711">
        <v>27.295400000000001</v>
      </c>
      <c r="D2711">
        <v>2.7810000000000001E-3</v>
      </c>
      <c r="E2711">
        <v>0.78</v>
      </c>
      <c r="F2711" t="s">
        <v>206</v>
      </c>
      <c r="G2711">
        <v>3.3445841468176501E-2</v>
      </c>
    </row>
    <row r="2712" spans="1:7" x14ac:dyDescent="0.35">
      <c r="A2712" t="s">
        <v>153</v>
      </c>
      <c r="B2712">
        <v>14.34</v>
      </c>
      <c r="C2712">
        <v>1274.0337999999999</v>
      </c>
      <c r="D2712">
        <v>0.148123</v>
      </c>
      <c r="E2712">
        <v>36.369999999999997</v>
      </c>
      <c r="F2712" t="s">
        <v>206</v>
      </c>
      <c r="G2712">
        <v>1.7814089808668492</v>
      </c>
    </row>
    <row r="2713" spans="1:7" x14ac:dyDescent="0.35">
      <c r="A2713" t="s">
        <v>156</v>
      </c>
      <c r="D2713">
        <v>0</v>
      </c>
      <c r="F2713" t="s">
        <v>206</v>
      </c>
      <c r="G2713">
        <v>0</v>
      </c>
    </row>
    <row r="2714" spans="1:7" x14ac:dyDescent="0.35">
      <c r="A2714" t="s">
        <v>159</v>
      </c>
      <c r="B2714">
        <v>17.239999999999998</v>
      </c>
      <c r="C2714">
        <v>744.64480000000003</v>
      </c>
      <c r="D2714">
        <v>0.12447999999999999</v>
      </c>
      <c r="E2714">
        <v>21.26</v>
      </c>
      <c r="F2714" t="s">
        <v>206</v>
      </c>
      <c r="G2714">
        <v>1.4970652089027725</v>
      </c>
    </row>
    <row r="2715" spans="1:7" x14ac:dyDescent="0.35">
      <c r="A2715" t="s">
        <v>162</v>
      </c>
      <c r="B2715">
        <v>22.11</v>
      </c>
      <c r="C2715">
        <v>214.31829999999999</v>
      </c>
      <c r="D2715">
        <v>0.147061</v>
      </c>
      <c r="E2715">
        <v>6.12</v>
      </c>
      <c r="F2715" t="s">
        <v>206</v>
      </c>
      <c r="G2715">
        <v>1.7686367825068334</v>
      </c>
    </row>
    <row r="2716" spans="1:7" x14ac:dyDescent="0.35">
      <c r="A2716" t="s">
        <v>165</v>
      </c>
      <c r="D2716">
        <v>0</v>
      </c>
      <c r="F2716" t="s">
        <v>206</v>
      </c>
      <c r="G2716">
        <v>0</v>
      </c>
    </row>
    <row r="2717" spans="1:7" x14ac:dyDescent="0.35">
      <c r="A2717" t="s">
        <v>168</v>
      </c>
      <c r="D2717">
        <v>0</v>
      </c>
      <c r="F2717" t="s">
        <v>206</v>
      </c>
      <c r="G2717">
        <v>0</v>
      </c>
    </row>
    <row r="2718" spans="1:7" x14ac:dyDescent="0.35">
      <c r="D2718" t="s">
        <v>208</v>
      </c>
      <c r="E2718">
        <v>100</v>
      </c>
    </row>
    <row r="2721" spans="1:1" x14ac:dyDescent="0.35">
      <c r="A2721" s="9" t="s">
        <v>288</v>
      </c>
    </row>
    <row r="2740" spans="1:7" x14ac:dyDescent="0.35">
      <c r="G2740" t="s">
        <v>198</v>
      </c>
    </row>
    <row r="2741" spans="1:7" x14ac:dyDescent="0.35">
      <c r="A2741" t="s">
        <v>199</v>
      </c>
      <c r="B2741" t="s">
        <v>200</v>
      </c>
      <c r="C2741" t="s">
        <v>201</v>
      </c>
      <c r="D2741" t="s">
        <v>202</v>
      </c>
      <c r="E2741" t="s">
        <v>203</v>
      </c>
      <c r="F2741" t="s">
        <v>204</v>
      </c>
      <c r="G2741">
        <v>8.3149350649350637</v>
      </c>
    </row>
    <row r="2742" spans="1:7" x14ac:dyDescent="0.35">
      <c r="A2742" t="s">
        <v>205</v>
      </c>
      <c r="B2742">
        <v>7.21</v>
      </c>
      <c r="C2742">
        <v>1245.3444999999999</v>
      </c>
      <c r="D2742">
        <v>0.1</v>
      </c>
      <c r="E2742">
        <v>34.869999999999997</v>
      </c>
      <c r="F2742" t="s">
        <v>206</v>
      </c>
      <c r="G2742" t="s">
        <v>207</v>
      </c>
    </row>
    <row r="2743" spans="1:7" x14ac:dyDescent="0.35">
      <c r="A2743" t="s">
        <v>146</v>
      </c>
      <c r="D2743">
        <v>0</v>
      </c>
      <c r="F2743" t="s">
        <v>206</v>
      </c>
      <c r="G2743">
        <v>0</v>
      </c>
    </row>
    <row r="2744" spans="1:7" x14ac:dyDescent="0.35">
      <c r="A2744" t="s">
        <v>147</v>
      </c>
      <c r="D2744">
        <v>0</v>
      </c>
      <c r="F2744" t="s">
        <v>206</v>
      </c>
      <c r="G2744">
        <v>0</v>
      </c>
    </row>
    <row r="2745" spans="1:7" x14ac:dyDescent="0.35">
      <c r="A2745" t="s">
        <v>150</v>
      </c>
      <c r="B2745">
        <v>13.28</v>
      </c>
      <c r="C2745">
        <v>25.677099999999999</v>
      </c>
      <c r="D2745">
        <v>2.6099999999999999E-3</v>
      </c>
      <c r="E2745">
        <v>0.72</v>
      </c>
      <c r="F2745" t="s">
        <v>206</v>
      </c>
      <c r="G2745">
        <v>3.1389301054275676E-2</v>
      </c>
    </row>
    <row r="2746" spans="1:7" x14ac:dyDescent="0.35">
      <c r="A2746" t="s">
        <v>153</v>
      </c>
      <c r="B2746">
        <v>14.29</v>
      </c>
      <c r="C2746">
        <v>1307.0739000000001</v>
      </c>
      <c r="D2746">
        <v>0.15162100000000001</v>
      </c>
      <c r="E2746">
        <v>36.590000000000003</v>
      </c>
      <c r="F2746" t="s">
        <v>206</v>
      </c>
      <c r="G2746">
        <v>1.8234778602108555</v>
      </c>
    </row>
    <row r="2747" spans="1:7" x14ac:dyDescent="0.35">
      <c r="A2747" t="s">
        <v>156</v>
      </c>
      <c r="D2747">
        <v>0</v>
      </c>
      <c r="F2747" t="s">
        <v>206</v>
      </c>
      <c r="G2747">
        <v>0</v>
      </c>
    </row>
    <row r="2748" spans="1:7" x14ac:dyDescent="0.35">
      <c r="A2748" t="s">
        <v>159</v>
      </c>
      <c r="B2748">
        <v>17.21</v>
      </c>
      <c r="C2748">
        <v>774.28409999999997</v>
      </c>
      <c r="D2748">
        <v>0.12914200000000001</v>
      </c>
      <c r="E2748">
        <v>21.68</v>
      </c>
      <c r="F2748" t="s">
        <v>206</v>
      </c>
      <c r="G2748">
        <v>1.5531329949238581</v>
      </c>
    </row>
    <row r="2749" spans="1:7" x14ac:dyDescent="0.35">
      <c r="A2749" t="s">
        <v>162</v>
      </c>
      <c r="B2749">
        <v>22.09</v>
      </c>
      <c r="C2749">
        <v>219.46209999999999</v>
      </c>
      <c r="D2749">
        <v>0.15024999999999999</v>
      </c>
      <c r="E2749">
        <v>6.14</v>
      </c>
      <c r="F2749" t="s">
        <v>206</v>
      </c>
      <c r="G2749">
        <v>1.8069894572432645</v>
      </c>
    </row>
    <row r="2750" spans="1:7" x14ac:dyDescent="0.35">
      <c r="A2750" t="s">
        <v>165</v>
      </c>
      <c r="D2750">
        <v>0</v>
      </c>
      <c r="F2750" t="s">
        <v>206</v>
      </c>
      <c r="G2750">
        <v>0</v>
      </c>
    </row>
    <row r="2751" spans="1:7" x14ac:dyDescent="0.35">
      <c r="A2751" t="s">
        <v>168</v>
      </c>
      <c r="D2751">
        <v>0</v>
      </c>
      <c r="F2751" t="s">
        <v>206</v>
      </c>
      <c r="G2751">
        <v>0</v>
      </c>
    </row>
    <row r="2752" spans="1:7" x14ac:dyDescent="0.35">
      <c r="D2752" t="s">
        <v>208</v>
      </c>
      <c r="E2752">
        <v>100</v>
      </c>
    </row>
    <row r="2755" spans="1:1" x14ac:dyDescent="0.35">
      <c r="A2755" s="9" t="s">
        <v>289</v>
      </c>
    </row>
    <row r="2774" spans="1:7" x14ac:dyDescent="0.35">
      <c r="G2774" t="s">
        <v>198</v>
      </c>
    </row>
    <row r="2775" spans="1:7" x14ac:dyDescent="0.35">
      <c r="A2775" t="s">
        <v>199</v>
      </c>
      <c r="B2775" t="s">
        <v>200</v>
      </c>
      <c r="C2775" t="s">
        <v>201</v>
      </c>
      <c r="D2775" t="s">
        <v>202</v>
      </c>
      <c r="E2775" t="s">
        <v>203</v>
      </c>
      <c r="F2775" t="s">
        <v>204</v>
      </c>
      <c r="G2775">
        <v>8.3149350649350637</v>
      </c>
    </row>
    <row r="2776" spans="1:7" x14ac:dyDescent="0.35">
      <c r="A2776" t="s">
        <v>205</v>
      </c>
      <c r="B2776">
        <v>7.22</v>
      </c>
      <c r="C2776">
        <v>1252.9824000000001</v>
      </c>
      <c r="D2776">
        <v>0.1</v>
      </c>
      <c r="E2776">
        <v>34.85</v>
      </c>
      <c r="F2776" t="s">
        <v>206</v>
      </c>
      <c r="G2776" t="s">
        <v>207</v>
      </c>
    </row>
    <row r="2777" spans="1:7" x14ac:dyDescent="0.35">
      <c r="A2777" t="s">
        <v>146</v>
      </c>
      <c r="D2777">
        <v>0</v>
      </c>
      <c r="F2777" t="s">
        <v>206</v>
      </c>
      <c r="G2777">
        <v>0</v>
      </c>
    </row>
    <row r="2778" spans="1:7" x14ac:dyDescent="0.35">
      <c r="A2778" t="s">
        <v>147</v>
      </c>
      <c r="D2778">
        <v>0</v>
      </c>
      <c r="F2778" t="s">
        <v>206</v>
      </c>
      <c r="G2778">
        <v>0</v>
      </c>
    </row>
    <row r="2779" spans="1:7" x14ac:dyDescent="0.35">
      <c r="A2779" t="s">
        <v>150</v>
      </c>
      <c r="B2779">
        <v>13.24</v>
      </c>
      <c r="C2779">
        <v>28.503799999999998</v>
      </c>
      <c r="D2779">
        <v>2.8800000000000002E-3</v>
      </c>
      <c r="E2779">
        <v>0.79</v>
      </c>
      <c r="F2779" t="s">
        <v>206</v>
      </c>
      <c r="G2779">
        <v>3.4636470128855922E-2</v>
      </c>
    </row>
    <row r="2780" spans="1:7" x14ac:dyDescent="0.35">
      <c r="A2780" t="s">
        <v>153</v>
      </c>
      <c r="B2780">
        <v>14.32</v>
      </c>
      <c r="C2780">
        <v>1315.2306000000001</v>
      </c>
      <c r="D2780">
        <v>0.15163699999999999</v>
      </c>
      <c r="E2780">
        <v>36.58</v>
      </c>
      <c r="F2780" t="s">
        <v>206</v>
      </c>
      <c r="G2780">
        <v>1.8236702850449045</v>
      </c>
    </row>
    <row r="2781" spans="1:7" x14ac:dyDescent="0.35">
      <c r="A2781" t="s">
        <v>156</v>
      </c>
      <c r="D2781">
        <v>0</v>
      </c>
      <c r="F2781" t="s">
        <v>206</v>
      </c>
      <c r="G2781">
        <v>0</v>
      </c>
    </row>
    <row r="2782" spans="1:7" x14ac:dyDescent="0.35">
      <c r="A2782" t="s">
        <v>159</v>
      </c>
      <c r="B2782">
        <v>17.22</v>
      </c>
      <c r="C2782">
        <v>778.05029999999999</v>
      </c>
      <c r="D2782">
        <v>0.12897900000000001</v>
      </c>
      <c r="E2782">
        <v>21.64</v>
      </c>
      <c r="F2782" t="s">
        <v>206</v>
      </c>
      <c r="G2782">
        <v>1.5511726669269821</v>
      </c>
    </row>
    <row r="2783" spans="1:7" x14ac:dyDescent="0.35">
      <c r="A2783" t="s">
        <v>162</v>
      </c>
      <c r="B2783">
        <v>22.1</v>
      </c>
      <c r="C2783">
        <v>221.00720000000001</v>
      </c>
      <c r="D2783">
        <v>0.15038499999999999</v>
      </c>
      <c r="E2783">
        <v>6.15</v>
      </c>
      <c r="F2783" t="s">
        <v>206</v>
      </c>
      <c r="G2783">
        <v>1.8086130417805546</v>
      </c>
    </row>
    <row r="2784" spans="1:7" x14ac:dyDescent="0.35">
      <c r="A2784" t="s">
        <v>165</v>
      </c>
      <c r="D2784">
        <v>0</v>
      </c>
      <c r="F2784" t="s">
        <v>206</v>
      </c>
      <c r="G2784">
        <v>0</v>
      </c>
    </row>
    <row r="2785" spans="1:7" x14ac:dyDescent="0.35">
      <c r="A2785" t="s">
        <v>168</v>
      </c>
      <c r="D2785">
        <v>0</v>
      </c>
      <c r="F2785" t="s">
        <v>206</v>
      </c>
      <c r="G2785">
        <v>0</v>
      </c>
    </row>
    <row r="2786" spans="1:7" x14ac:dyDescent="0.35">
      <c r="D2786" t="s">
        <v>208</v>
      </c>
      <c r="E2786">
        <v>100</v>
      </c>
    </row>
    <row r="2789" spans="1:7" x14ac:dyDescent="0.35">
      <c r="A2789" s="9" t="s">
        <v>290</v>
      </c>
    </row>
    <row r="2808" spans="1:7" x14ac:dyDescent="0.35">
      <c r="G2808" t="s">
        <v>198</v>
      </c>
    </row>
    <row r="2809" spans="1:7" x14ac:dyDescent="0.35">
      <c r="A2809" t="s">
        <v>199</v>
      </c>
      <c r="B2809" t="s">
        <v>200</v>
      </c>
      <c r="C2809" t="s">
        <v>201</v>
      </c>
      <c r="D2809" t="s">
        <v>202</v>
      </c>
      <c r="E2809" t="s">
        <v>203</v>
      </c>
      <c r="F2809" t="s">
        <v>204</v>
      </c>
      <c r="G2809">
        <v>8.3149350649350637</v>
      </c>
    </row>
    <row r="2810" spans="1:7" x14ac:dyDescent="0.35">
      <c r="A2810" t="s">
        <v>205</v>
      </c>
      <c r="B2810">
        <v>7.23</v>
      </c>
      <c r="C2810">
        <v>1288.1017999999999</v>
      </c>
      <c r="D2810">
        <v>0.1</v>
      </c>
      <c r="E2810">
        <v>36.119999999999997</v>
      </c>
      <c r="F2810" t="s">
        <v>206</v>
      </c>
      <c r="G2810" t="s">
        <v>207</v>
      </c>
    </row>
    <row r="2811" spans="1:7" x14ac:dyDescent="0.35">
      <c r="A2811" t="s">
        <v>146</v>
      </c>
      <c r="D2811">
        <v>0</v>
      </c>
      <c r="F2811" t="s">
        <v>206</v>
      </c>
      <c r="G2811">
        <v>0</v>
      </c>
    </row>
    <row r="2812" spans="1:7" x14ac:dyDescent="0.35">
      <c r="A2812" t="s">
        <v>147</v>
      </c>
      <c r="D2812">
        <v>0</v>
      </c>
      <c r="F2812" t="s">
        <v>206</v>
      </c>
      <c r="G2812">
        <v>0</v>
      </c>
    </row>
    <row r="2813" spans="1:7" x14ac:dyDescent="0.35">
      <c r="A2813" t="s">
        <v>150</v>
      </c>
      <c r="B2813">
        <v>13.28</v>
      </c>
      <c r="C2813">
        <v>30.1694</v>
      </c>
      <c r="D2813">
        <v>2.9650000000000002E-3</v>
      </c>
      <c r="E2813">
        <v>0.85</v>
      </c>
      <c r="F2813" t="s">
        <v>206</v>
      </c>
      <c r="G2813">
        <v>3.5658727059742296E-2</v>
      </c>
    </row>
    <row r="2814" spans="1:7" x14ac:dyDescent="0.35">
      <c r="A2814" t="s">
        <v>153</v>
      </c>
      <c r="B2814">
        <v>14.33</v>
      </c>
      <c r="C2814">
        <v>1274.1754000000001</v>
      </c>
      <c r="D2814">
        <v>0.142898</v>
      </c>
      <c r="E2814">
        <v>35.729999999999997</v>
      </c>
      <c r="F2814" t="s">
        <v>206</v>
      </c>
      <c r="G2814">
        <v>1.7185702459976575</v>
      </c>
    </row>
    <row r="2815" spans="1:7" x14ac:dyDescent="0.35">
      <c r="A2815" t="s">
        <v>156</v>
      </c>
      <c r="D2815">
        <v>0</v>
      </c>
      <c r="F2815" t="s">
        <v>206</v>
      </c>
      <c r="G2815">
        <v>0</v>
      </c>
    </row>
    <row r="2816" spans="1:7" x14ac:dyDescent="0.35">
      <c r="A2816" t="s">
        <v>159</v>
      </c>
      <c r="B2816">
        <v>17.239999999999998</v>
      </c>
      <c r="C2816">
        <v>754.27639999999997</v>
      </c>
      <c r="D2816">
        <v>0.121629</v>
      </c>
      <c r="E2816">
        <v>21.15</v>
      </c>
      <c r="F2816" t="s">
        <v>206</v>
      </c>
      <c r="G2816">
        <v>1.4627775087856307</v>
      </c>
    </row>
    <row r="2817" spans="1:7" x14ac:dyDescent="0.35">
      <c r="A2817" t="s">
        <v>162</v>
      </c>
      <c r="B2817">
        <v>22.09</v>
      </c>
      <c r="C2817">
        <v>219.2765</v>
      </c>
      <c r="D2817">
        <v>0.14513999999999999</v>
      </c>
      <c r="E2817">
        <v>6.15</v>
      </c>
      <c r="F2817" t="s">
        <v>206</v>
      </c>
      <c r="G2817">
        <v>1.7455337758688012</v>
      </c>
    </row>
    <row r="2818" spans="1:7" x14ac:dyDescent="0.35">
      <c r="A2818" t="s">
        <v>165</v>
      </c>
      <c r="D2818">
        <v>0</v>
      </c>
      <c r="F2818" t="s">
        <v>206</v>
      </c>
      <c r="G2818">
        <v>0</v>
      </c>
    </row>
    <row r="2819" spans="1:7" x14ac:dyDescent="0.35">
      <c r="A2819" t="s">
        <v>168</v>
      </c>
      <c r="D2819">
        <v>0</v>
      </c>
      <c r="F2819" t="s">
        <v>206</v>
      </c>
      <c r="G2819">
        <v>0</v>
      </c>
    </row>
    <row r="2820" spans="1:7" x14ac:dyDescent="0.35">
      <c r="D2820" t="s">
        <v>208</v>
      </c>
      <c r="E2820">
        <v>100</v>
      </c>
    </row>
    <row r="2823" spans="1:7" x14ac:dyDescent="0.35">
      <c r="A2823" s="9" t="s">
        <v>291</v>
      </c>
    </row>
    <row r="2842" spans="1:7" x14ac:dyDescent="0.35">
      <c r="G2842" t="s">
        <v>198</v>
      </c>
    </row>
    <row r="2843" spans="1:7" x14ac:dyDescent="0.35">
      <c r="A2843" t="s">
        <v>199</v>
      </c>
      <c r="B2843" t="s">
        <v>200</v>
      </c>
      <c r="C2843" t="s">
        <v>201</v>
      </c>
      <c r="D2843" t="s">
        <v>202</v>
      </c>
      <c r="E2843" t="s">
        <v>203</v>
      </c>
      <c r="F2843" t="s">
        <v>204</v>
      </c>
      <c r="G2843">
        <v>8.3149350649350637</v>
      </c>
    </row>
    <row r="2844" spans="1:7" x14ac:dyDescent="0.35">
      <c r="A2844" t="s">
        <v>205</v>
      </c>
      <c r="B2844">
        <v>7.21</v>
      </c>
      <c r="C2844">
        <v>1285.1315</v>
      </c>
      <c r="D2844">
        <v>0.1</v>
      </c>
      <c r="E2844">
        <v>36.130000000000003</v>
      </c>
      <c r="F2844" t="s">
        <v>206</v>
      </c>
      <c r="G2844" t="s">
        <v>207</v>
      </c>
    </row>
    <row r="2845" spans="1:7" x14ac:dyDescent="0.35">
      <c r="A2845" t="s">
        <v>146</v>
      </c>
      <c r="D2845">
        <v>0</v>
      </c>
      <c r="F2845" t="s">
        <v>206</v>
      </c>
      <c r="G2845">
        <v>0</v>
      </c>
    </row>
    <row r="2846" spans="1:7" x14ac:dyDescent="0.35">
      <c r="A2846" t="s">
        <v>147</v>
      </c>
      <c r="D2846">
        <v>0</v>
      </c>
      <c r="F2846" t="s">
        <v>206</v>
      </c>
      <c r="G2846">
        <v>0</v>
      </c>
    </row>
    <row r="2847" spans="1:7" x14ac:dyDescent="0.35">
      <c r="A2847" t="s">
        <v>150</v>
      </c>
      <c r="B2847">
        <v>13.21</v>
      </c>
      <c r="C2847">
        <v>28.5273</v>
      </c>
      <c r="D2847">
        <v>2.81E-3</v>
      </c>
      <c r="E2847">
        <v>0.8</v>
      </c>
      <c r="F2847" t="s">
        <v>206</v>
      </c>
      <c r="G2847">
        <v>3.3794611479890671E-2</v>
      </c>
    </row>
    <row r="2848" spans="1:7" x14ac:dyDescent="0.35">
      <c r="A2848" t="s">
        <v>153</v>
      </c>
      <c r="B2848">
        <v>14.28</v>
      </c>
      <c r="C2848">
        <v>1278.4027000000001</v>
      </c>
      <c r="D2848">
        <v>0.143704</v>
      </c>
      <c r="E2848">
        <v>35.94</v>
      </c>
      <c r="F2848" t="s">
        <v>206</v>
      </c>
      <c r="G2848">
        <v>1.7282636470128856</v>
      </c>
    </row>
    <row r="2849" spans="1:7" x14ac:dyDescent="0.35">
      <c r="A2849" t="s">
        <v>156</v>
      </c>
      <c r="D2849">
        <v>0</v>
      </c>
      <c r="F2849" t="s">
        <v>206</v>
      </c>
      <c r="G2849">
        <v>0</v>
      </c>
    </row>
    <row r="2850" spans="1:7" x14ac:dyDescent="0.35">
      <c r="A2850" t="s">
        <v>159</v>
      </c>
      <c r="B2850">
        <v>17.2</v>
      </c>
      <c r="C2850">
        <v>754.69989999999996</v>
      </c>
      <c r="D2850">
        <v>0.121978</v>
      </c>
      <c r="E2850">
        <v>21.22</v>
      </c>
      <c r="F2850" t="s">
        <v>206</v>
      </c>
      <c r="G2850">
        <v>1.4669747754783291</v>
      </c>
    </row>
    <row r="2851" spans="1:7" x14ac:dyDescent="0.35">
      <c r="A2851" t="s">
        <v>162</v>
      </c>
      <c r="B2851">
        <v>22.08</v>
      </c>
      <c r="C2851">
        <v>210.02180000000001</v>
      </c>
      <c r="D2851">
        <v>0.13933499999999999</v>
      </c>
      <c r="E2851">
        <v>5.9</v>
      </c>
      <c r="F2851" t="s">
        <v>206</v>
      </c>
      <c r="G2851">
        <v>1.6757196407653261</v>
      </c>
    </row>
    <row r="2852" spans="1:7" x14ac:dyDescent="0.35">
      <c r="A2852" t="s">
        <v>165</v>
      </c>
      <c r="D2852">
        <v>0</v>
      </c>
      <c r="F2852" t="s">
        <v>206</v>
      </c>
      <c r="G2852">
        <v>0</v>
      </c>
    </row>
    <row r="2853" spans="1:7" x14ac:dyDescent="0.35">
      <c r="A2853" t="s">
        <v>168</v>
      </c>
      <c r="D2853">
        <v>0</v>
      </c>
      <c r="F2853" t="s">
        <v>206</v>
      </c>
      <c r="G2853">
        <v>0</v>
      </c>
    </row>
    <row r="2854" spans="1:7" x14ac:dyDescent="0.35">
      <c r="D2854" t="s">
        <v>208</v>
      </c>
      <c r="E2854">
        <v>100</v>
      </c>
    </row>
    <row r="2857" spans="1:7" x14ac:dyDescent="0.35">
      <c r="A2857" s="9" t="s">
        <v>292</v>
      </c>
    </row>
    <row r="2876" spans="1:7" x14ac:dyDescent="0.35">
      <c r="G2876" t="s">
        <v>198</v>
      </c>
    </row>
    <row r="2877" spans="1:7" x14ac:dyDescent="0.35">
      <c r="A2877" t="s">
        <v>199</v>
      </c>
      <c r="B2877" t="s">
        <v>200</v>
      </c>
      <c r="C2877" t="s">
        <v>201</v>
      </c>
      <c r="D2877" t="s">
        <v>202</v>
      </c>
      <c r="E2877" t="s">
        <v>203</v>
      </c>
      <c r="F2877" t="s">
        <v>204</v>
      </c>
      <c r="G2877">
        <v>9.7428934010152286</v>
      </c>
    </row>
    <row r="2878" spans="1:7" x14ac:dyDescent="0.35">
      <c r="A2878" t="s">
        <v>205</v>
      </c>
      <c r="B2878">
        <v>7.29</v>
      </c>
      <c r="C2878">
        <v>1733.5604000000001</v>
      </c>
      <c r="D2878">
        <v>0.1</v>
      </c>
      <c r="E2878">
        <v>27.39</v>
      </c>
      <c r="F2878" t="s">
        <v>206</v>
      </c>
      <c r="G2878" t="s">
        <v>207</v>
      </c>
    </row>
    <row r="2879" spans="1:7" x14ac:dyDescent="0.35">
      <c r="A2879" t="s">
        <v>146</v>
      </c>
      <c r="D2879">
        <v>0</v>
      </c>
      <c r="F2879" t="s">
        <v>206</v>
      </c>
      <c r="G2879">
        <v>0</v>
      </c>
    </row>
    <row r="2880" spans="1:7" x14ac:dyDescent="0.35">
      <c r="A2880" t="s">
        <v>147</v>
      </c>
      <c r="D2880">
        <v>0</v>
      </c>
      <c r="F2880" t="s">
        <v>206</v>
      </c>
      <c r="G2880">
        <v>0</v>
      </c>
    </row>
    <row r="2881" spans="1:7" x14ac:dyDescent="0.35">
      <c r="A2881" t="s">
        <v>150</v>
      </c>
      <c r="B2881">
        <v>13.42</v>
      </c>
      <c r="C2881">
        <v>56.247100000000003</v>
      </c>
      <c r="D2881">
        <v>4.182E-3</v>
      </c>
      <c r="E2881">
        <v>0.89</v>
      </c>
      <c r="F2881" t="s">
        <v>206</v>
      </c>
      <c r="G2881">
        <v>4.2923593925026704E-2</v>
      </c>
    </row>
    <row r="2882" spans="1:7" x14ac:dyDescent="0.35">
      <c r="A2882" t="s">
        <v>153</v>
      </c>
      <c r="B2882">
        <v>14.52</v>
      </c>
      <c r="C2882">
        <v>2505.1970000000001</v>
      </c>
      <c r="D2882">
        <v>0.20289299999999999</v>
      </c>
      <c r="E2882">
        <v>39.58</v>
      </c>
      <c r="F2882" t="s">
        <v>206</v>
      </c>
      <c r="G2882">
        <v>2.0824717221976186</v>
      </c>
    </row>
    <row r="2883" spans="1:7" x14ac:dyDescent="0.35">
      <c r="A2883" t="s">
        <v>156</v>
      </c>
      <c r="D2883">
        <v>0</v>
      </c>
      <c r="F2883" t="s">
        <v>206</v>
      </c>
      <c r="G2883">
        <v>0</v>
      </c>
    </row>
    <row r="2884" spans="1:7" x14ac:dyDescent="0.35">
      <c r="A2884" t="s">
        <v>159</v>
      </c>
      <c r="B2884">
        <v>17.37</v>
      </c>
      <c r="C2884">
        <v>1275.3367000000001</v>
      </c>
      <c r="D2884">
        <v>0.16248199999999999</v>
      </c>
      <c r="E2884">
        <v>20.149999999999999</v>
      </c>
      <c r="F2884" t="s">
        <v>206</v>
      </c>
      <c r="G2884">
        <v>1.667697605960351</v>
      </c>
    </row>
    <row r="2885" spans="1:7" x14ac:dyDescent="0.35">
      <c r="A2885" t="s">
        <v>162</v>
      </c>
      <c r="B2885">
        <v>22.19</v>
      </c>
      <c r="C2885">
        <v>758.70309999999995</v>
      </c>
      <c r="D2885">
        <v>0.199602</v>
      </c>
      <c r="E2885">
        <v>11.99</v>
      </c>
      <c r="F2885" t="s">
        <v>206</v>
      </c>
      <c r="G2885">
        <v>2.0486932555292157</v>
      </c>
    </row>
    <row r="2886" spans="1:7" x14ac:dyDescent="0.35">
      <c r="A2886" t="s">
        <v>165</v>
      </c>
      <c r="D2886">
        <v>0</v>
      </c>
      <c r="F2886" t="s">
        <v>206</v>
      </c>
      <c r="G2886">
        <v>0</v>
      </c>
    </row>
    <row r="2887" spans="1:7" x14ac:dyDescent="0.35">
      <c r="A2887" t="s">
        <v>168</v>
      </c>
      <c r="D2887">
        <v>0</v>
      </c>
      <c r="F2887" t="s">
        <v>206</v>
      </c>
      <c r="G2887">
        <v>0</v>
      </c>
    </row>
    <row r="2888" spans="1:7" x14ac:dyDescent="0.35">
      <c r="D2888" t="s">
        <v>208</v>
      </c>
      <c r="E2888">
        <v>100</v>
      </c>
    </row>
    <row r="2891" spans="1:7" x14ac:dyDescent="0.35">
      <c r="A2891" s="9" t="s">
        <v>293</v>
      </c>
    </row>
    <row r="2910" spans="1:7" x14ac:dyDescent="0.35">
      <c r="G2910" t="s">
        <v>198</v>
      </c>
    </row>
    <row r="2911" spans="1:7" x14ac:dyDescent="0.35">
      <c r="A2911" t="s">
        <v>199</v>
      </c>
      <c r="B2911" t="s">
        <v>200</v>
      </c>
      <c r="C2911" t="s">
        <v>201</v>
      </c>
      <c r="D2911" t="s">
        <v>202</v>
      </c>
      <c r="E2911" t="s">
        <v>203</v>
      </c>
      <c r="F2911" t="s">
        <v>204</v>
      </c>
      <c r="G2911">
        <v>9.7428934010152286</v>
      </c>
    </row>
    <row r="2912" spans="1:7" x14ac:dyDescent="0.35">
      <c r="A2912" t="s">
        <v>205</v>
      </c>
      <c r="B2912">
        <v>7.29</v>
      </c>
      <c r="C2912">
        <v>1723.5817999999999</v>
      </c>
      <c r="D2912">
        <v>0.1</v>
      </c>
      <c r="E2912">
        <v>27.39</v>
      </c>
      <c r="F2912" t="s">
        <v>206</v>
      </c>
      <c r="G2912" t="s">
        <v>207</v>
      </c>
    </row>
    <row r="2913" spans="1:7" x14ac:dyDescent="0.35">
      <c r="A2913" t="s">
        <v>146</v>
      </c>
      <c r="D2913">
        <v>0</v>
      </c>
      <c r="F2913" t="s">
        <v>206</v>
      </c>
      <c r="G2913">
        <v>0</v>
      </c>
    </row>
    <row r="2914" spans="1:7" x14ac:dyDescent="0.35">
      <c r="A2914" t="s">
        <v>147</v>
      </c>
      <c r="D2914">
        <v>0</v>
      </c>
      <c r="F2914" t="s">
        <v>206</v>
      </c>
      <c r="G2914">
        <v>0</v>
      </c>
    </row>
    <row r="2915" spans="1:7" x14ac:dyDescent="0.35">
      <c r="A2915" t="s">
        <v>150</v>
      </c>
      <c r="B2915">
        <v>13.41</v>
      </c>
      <c r="C2915">
        <v>53.463200000000001</v>
      </c>
      <c r="D2915">
        <v>3.9979999999999998E-3</v>
      </c>
      <c r="E2915">
        <v>0.85</v>
      </c>
      <c r="F2915" t="s">
        <v>206</v>
      </c>
      <c r="G2915">
        <v>4.1035037903456896E-2</v>
      </c>
    </row>
    <row r="2916" spans="1:7" x14ac:dyDescent="0.35">
      <c r="A2916" t="s">
        <v>153</v>
      </c>
      <c r="B2916">
        <v>14.51</v>
      </c>
      <c r="C2916">
        <v>2503.5351999999998</v>
      </c>
      <c r="D2916">
        <v>0.203932</v>
      </c>
      <c r="E2916">
        <v>39.79</v>
      </c>
      <c r="F2916" t="s">
        <v>206</v>
      </c>
      <c r="G2916">
        <v>2.0931359053846355</v>
      </c>
    </row>
    <row r="2917" spans="1:7" x14ac:dyDescent="0.35">
      <c r="A2917" t="s">
        <v>156</v>
      </c>
      <c r="D2917">
        <v>0</v>
      </c>
      <c r="F2917" t="s">
        <v>206</v>
      </c>
      <c r="G2917">
        <v>0</v>
      </c>
    </row>
    <row r="2918" spans="1:7" x14ac:dyDescent="0.35">
      <c r="A2918" t="s">
        <v>159</v>
      </c>
      <c r="B2918">
        <v>17.36</v>
      </c>
      <c r="C2918">
        <v>1251.3318999999999</v>
      </c>
      <c r="D2918">
        <v>0.16034699999999999</v>
      </c>
      <c r="E2918">
        <v>19.89</v>
      </c>
      <c r="F2918" t="s">
        <v>206</v>
      </c>
      <c r="G2918">
        <v>1.6457841977752883</v>
      </c>
    </row>
    <row r="2919" spans="1:7" x14ac:dyDescent="0.35">
      <c r="A2919" t="s">
        <v>162</v>
      </c>
      <c r="B2919">
        <v>22.2</v>
      </c>
      <c r="C2919">
        <v>760.50789999999995</v>
      </c>
      <c r="D2919">
        <v>0.201235</v>
      </c>
      <c r="E2919">
        <v>12.09</v>
      </c>
      <c r="F2919" t="s">
        <v>206</v>
      </c>
      <c r="G2919">
        <v>2.0654541902206476</v>
      </c>
    </row>
    <row r="2920" spans="1:7" x14ac:dyDescent="0.35">
      <c r="A2920" t="s">
        <v>165</v>
      </c>
      <c r="D2920">
        <v>0</v>
      </c>
      <c r="F2920" t="s">
        <v>206</v>
      </c>
      <c r="G2920">
        <v>0</v>
      </c>
    </row>
    <row r="2921" spans="1:7" x14ac:dyDescent="0.35">
      <c r="A2921" t="s">
        <v>168</v>
      </c>
      <c r="D2921">
        <v>0</v>
      </c>
      <c r="F2921" t="s">
        <v>206</v>
      </c>
      <c r="G2921">
        <v>0</v>
      </c>
    </row>
    <row r="2922" spans="1:7" x14ac:dyDescent="0.35">
      <c r="D2922" t="s">
        <v>208</v>
      </c>
      <c r="E2922">
        <v>100</v>
      </c>
    </row>
    <row r="2925" spans="1:7" x14ac:dyDescent="0.35">
      <c r="A2925" s="9" t="s">
        <v>294</v>
      </c>
    </row>
    <row r="2944" spans="7:7" x14ac:dyDescent="0.35">
      <c r="G2944" t="s">
        <v>198</v>
      </c>
    </row>
    <row r="2945" spans="1:7" x14ac:dyDescent="0.35">
      <c r="A2945" t="s">
        <v>199</v>
      </c>
      <c r="B2945" t="s">
        <v>200</v>
      </c>
      <c r="C2945" t="s">
        <v>201</v>
      </c>
      <c r="D2945" t="s">
        <v>202</v>
      </c>
      <c r="E2945" t="s">
        <v>203</v>
      </c>
      <c r="F2945" t="s">
        <v>204</v>
      </c>
      <c r="G2945">
        <v>9.7428934010152286</v>
      </c>
    </row>
    <row r="2946" spans="1:7" x14ac:dyDescent="0.35">
      <c r="A2946" t="s">
        <v>205</v>
      </c>
      <c r="B2946">
        <v>7.3</v>
      </c>
      <c r="C2946">
        <v>1752.7155</v>
      </c>
      <c r="D2946">
        <v>0.1</v>
      </c>
      <c r="E2946">
        <v>28</v>
      </c>
      <c r="F2946" t="s">
        <v>206</v>
      </c>
      <c r="G2946" t="s">
        <v>207</v>
      </c>
    </row>
    <row r="2947" spans="1:7" x14ac:dyDescent="0.35">
      <c r="A2947" t="s">
        <v>146</v>
      </c>
      <c r="D2947">
        <v>0</v>
      </c>
      <c r="F2947" t="s">
        <v>206</v>
      </c>
      <c r="G2947">
        <v>0</v>
      </c>
    </row>
    <row r="2948" spans="1:7" x14ac:dyDescent="0.35">
      <c r="A2948" t="s">
        <v>147</v>
      </c>
      <c r="D2948">
        <v>0</v>
      </c>
      <c r="F2948" t="s">
        <v>206</v>
      </c>
      <c r="G2948">
        <v>0</v>
      </c>
    </row>
    <row r="2949" spans="1:7" x14ac:dyDescent="0.35">
      <c r="A2949" t="s">
        <v>150</v>
      </c>
      <c r="B2949">
        <v>13.45</v>
      </c>
      <c r="C2949">
        <v>57.8874</v>
      </c>
      <c r="D2949">
        <v>4.2570000000000004E-3</v>
      </c>
      <c r="E2949">
        <v>0.92</v>
      </c>
      <c r="F2949" t="s">
        <v>206</v>
      </c>
      <c r="G2949">
        <v>4.3693385781644833E-2</v>
      </c>
    </row>
    <row r="2950" spans="1:7" x14ac:dyDescent="0.35">
      <c r="A2950" t="s">
        <v>153</v>
      </c>
      <c r="B2950">
        <v>14.53</v>
      </c>
      <c r="C2950">
        <v>2478.1188999999999</v>
      </c>
      <c r="D2950">
        <v>0.19850699999999999</v>
      </c>
      <c r="E2950">
        <v>39.590000000000003</v>
      </c>
      <c r="F2950" t="s">
        <v>206</v>
      </c>
      <c r="G2950">
        <v>2.0374542944225906</v>
      </c>
    </row>
    <row r="2951" spans="1:7" x14ac:dyDescent="0.35">
      <c r="A2951" t="s">
        <v>156</v>
      </c>
      <c r="D2951">
        <v>0</v>
      </c>
      <c r="F2951" t="s">
        <v>206</v>
      </c>
      <c r="G2951">
        <v>0</v>
      </c>
    </row>
    <row r="2952" spans="1:7" x14ac:dyDescent="0.35">
      <c r="A2952" t="s">
        <v>159</v>
      </c>
      <c r="B2952">
        <v>17.39</v>
      </c>
      <c r="C2952">
        <v>1228.7650000000001</v>
      </c>
      <c r="D2952">
        <v>0.154838</v>
      </c>
      <c r="E2952">
        <v>19.63</v>
      </c>
      <c r="F2952" t="s">
        <v>206</v>
      </c>
      <c r="G2952">
        <v>1.5892404199338319</v>
      </c>
    </row>
    <row r="2953" spans="1:7" x14ac:dyDescent="0.35">
      <c r="A2953" t="s">
        <v>162</v>
      </c>
      <c r="B2953">
        <v>22.21</v>
      </c>
      <c r="C2953">
        <v>741.38210000000004</v>
      </c>
      <c r="D2953">
        <v>0.192913</v>
      </c>
      <c r="E2953">
        <v>11.85</v>
      </c>
      <c r="F2953" t="s">
        <v>206</v>
      </c>
      <c r="G2953">
        <v>1.9800380858103004</v>
      </c>
    </row>
    <row r="2954" spans="1:7" x14ac:dyDescent="0.35">
      <c r="A2954" t="s">
        <v>165</v>
      </c>
      <c r="D2954">
        <v>0</v>
      </c>
      <c r="F2954" t="s">
        <v>206</v>
      </c>
      <c r="G2954">
        <v>0</v>
      </c>
    </row>
    <row r="2955" spans="1:7" x14ac:dyDescent="0.35">
      <c r="A2955" t="s">
        <v>168</v>
      </c>
      <c r="D2955">
        <v>0</v>
      </c>
      <c r="F2955" t="s">
        <v>206</v>
      </c>
      <c r="G2955">
        <v>0</v>
      </c>
    </row>
    <row r="2956" spans="1:7" x14ac:dyDescent="0.35">
      <c r="D2956" t="s">
        <v>208</v>
      </c>
      <c r="E2956">
        <v>100</v>
      </c>
    </row>
    <row r="2959" spans="1:7" x14ac:dyDescent="0.35">
      <c r="A2959" s="9" t="s">
        <v>295</v>
      </c>
    </row>
    <row r="2978" spans="1:7" x14ac:dyDescent="0.35">
      <c r="G2978" t="s">
        <v>198</v>
      </c>
    </row>
    <row r="2979" spans="1:7" x14ac:dyDescent="0.35">
      <c r="A2979" t="s">
        <v>199</v>
      </c>
      <c r="B2979" t="s">
        <v>200</v>
      </c>
      <c r="C2979" t="s">
        <v>201</v>
      </c>
      <c r="D2979" t="s">
        <v>202</v>
      </c>
      <c r="E2979" t="s">
        <v>203</v>
      </c>
      <c r="F2979" t="s">
        <v>204</v>
      </c>
      <c r="G2979">
        <v>9.7428934010152286</v>
      </c>
    </row>
    <row r="2980" spans="1:7" x14ac:dyDescent="0.35">
      <c r="A2980" t="s">
        <v>205</v>
      </c>
      <c r="B2980">
        <v>7.29</v>
      </c>
      <c r="C2980">
        <v>1745.2217000000001</v>
      </c>
      <c r="D2980">
        <v>0.1</v>
      </c>
      <c r="E2980">
        <v>27.88</v>
      </c>
      <c r="F2980" t="s">
        <v>206</v>
      </c>
      <c r="G2980" t="s">
        <v>207</v>
      </c>
    </row>
    <row r="2981" spans="1:7" x14ac:dyDescent="0.35">
      <c r="A2981" t="s">
        <v>146</v>
      </c>
      <c r="D2981">
        <v>0</v>
      </c>
      <c r="F2981" t="s">
        <v>206</v>
      </c>
      <c r="G2981">
        <v>0</v>
      </c>
    </row>
    <row r="2982" spans="1:7" x14ac:dyDescent="0.35">
      <c r="A2982" t="s">
        <v>147</v>
      </c>
      <c r="D2982">
        <v>0</v>
      </c>
      <c r="F2982" t="s">
        <v>206</v>
      </c>
      <c r="G2982">
        <v>0</v>
      </c>
    </row>
    <row r="2983" spans="1:7" x14ac:dyDescent="0.35">
      <c r="A2983" t="s">
        <v>150</v>
      </c>
      <c r="B2983">
        <v>13.42</v>
      </c>
      <c r="C2983">
        <v>55.985500000000002</v>
      </c>
      <c r="D2983">
        <v>4.1349999999999998E-3</v>
      </c>
      <c r="E2983">
        <v>0.89</v>
      </c>
      <c r="F2983" t="s">
        <v>206</v>
      </c>
      <c r="G2983">
        <v>4.2441191028212671E-2</v>
      </c>
    </row>
    <row r="2984" spans="1:7" x14ac:dyDescent="0.35">
      <c r="A2984" t="s">
        <v>153</v>
      </c>
      <c r="B2984">
        <v>14.52</v>
      </c>
      <c r="C2984">
        <v>2481.5259000000001</v>
      </c>
      <c r="D2984">
        <v>0.199633</v>
      </c>
      <c r="E2984">
        <v>39.65</v>
      </c>
      <c r="F2984" t="s">
        <v>206</v>
      </c>
      <c r="G2984">
        <v>2.0490114361632847</v>
      </c>
    </row>
    <row r="2985" spans="1:7" x14ac:dyDescent="0.35">
      <c r="A2985" t="s">
        <v>156</v>
      </c>
      <c r="D2985">
        <v>0</v>
      </c>
      <c r="F2985" t="s">
        <v>206</v>
      </c>
      <c r="G2985">
        <v>0</v>
      </c>
    </row>
    <row r="2986" spans="1:7" x14ac:dyDescent="0.35">
      <c r="A2986" t="s">
        <v>159</v>
      </c>
      <c r="B2986">
        <v>17.37</v>
      </c>
      <c r="C2986">
        <v>1232.8311000000001</v>
      </c>
      <c r="D2986">
        <v>0.15601699999999999</v>
      </c>
      <c r="E2986">
        <v>19.7</v>
      </c>
      <c r="F2986" t="s">
        <v>206</v>
      </c>
      <c r="G2986">
        <v>1.6013415479198687</v>
      </c>
    </row>
    <row r="2987" spans="1:7" x14ac:dyDescent="0.35">
      <c r="A2987" t="s">
        <v>162</v>
      </c>
      <c r="B2987">
        <v>22.21</v>
      </c>
      <c r="C2987">
        <v>743.59500000000003</v>
      </c>
      <c r="D2987">
        <v>0.19431999999999999</v>
      </c>
      <c r="E2987">
        <v>11.88</v>
      </c>
      <c r="F2987" t="s">
        <v>206</v>
      </c>
      <c r="G2987">
        <v>1.9944793810404562</v>
      </c>
    </row>
    <row r="2988" spans="1:7" x14ac:dyDescent="0.35">
      <c r="A2988" t="s">
        <v>165</v>
      </c>
      <c r="D2988">
        <v>0</v>
      </c>
      <c r="F2988" t="s">
        <v>206</v>
      </c>
      <c r="G2988">
        <v>0</v>
      </c>
    </row>
    <row r="2989" spans="1:7" x14ac:dyDescent="0.35">
      <c r="A2989" t="s">
        <v>168</v>
      </c>
      <c r="D2989">
        <v>0</v>
      </c>
      <c r="F2989" t="s">
        <v>206</v>
      </c>
      <c r="G2989">
        <v>0</v>
      </c>
    </row>
    <row r="2990" spans="1:7" x14ac:dyDescent="0.35">
      <c r="D2990" t="s">
        <v>208</v>
      </c>
      <c r="E2990">
        <v>100</v>
      </c>
    </row>
    <row r="2993" spans="1:1" x14ac:dyDescent="0.35">
      <c r="A2993" s="9" t="s">
        <v>296</v>
      </c>
    </row>
    <row r="3012" spans="1:7" x14ac:dyDescent="0.35">
      <c r="G3012" t="s">
        <v>198</v>
      </c>
    </row>
    <row r="3013" spans="1:7" x14ac:dyDescent="0.35">
      <c r="A3013" t="s">
        <v>199</v>
      </c>
      <c r="B3013" t="s">
        <v>200</v>
      </c>
      <c r="C3013" t="s">
        <v>201</v>
      </c>
      <c r="D3013" t="s">
        <v>202</v>
      </c>
      <c r="E3013" t="s">
        <v>203</v>
      </c>
      <c r="F3013" t="s">
        <v>204</v>
      </c>
      <c r="G3013">
        <v>9.7428934010152286</v>
      </c>
    </row>
    <row r="3014" spans="1:7" x14ac:dyDescent="0.35">
      <c r="A3014" t="s">
        <v>205</v>
      </c>
      <c r="B3014">
        <v>7.3</v>
      </c>
      <c r="C3014">
        <v>1736.5445999999999</v>
      </c>
      <c r="D3014">
        <v>0.1</v>
      </c>
      <c r="E3014">
        <v>27.87</v>
      </c>
      <c r="F3014" t="s">
        <v>206</v>
      </c>
      <c r="G3014" t="s">
        <v>207</v>
      </c>
    </row>
    <row r="3015" spans="1:7" x14ac:dyDescent="0.35">
      <c r="A3015" t="s">
        <v>146</v>
      </c>
      <c r="D3015">
        <v>0</v>
      </c>
      <c r="F3015" t="s">
        <v>206</v>
      </c>
      <c r="G3015">
        <v>0</v>
      </c>
    </row>
    <row r="3016" spans="1:7" x14ac:dyDescent="0.35">
      <c r="A3016" t="s">
        <v>147</v>
      </c>
      <c r="D3016">
        <v>0</v>
      </c>
      <c r="F3016" t="s">
        <v>206</v>
      </c>
      <c r="G3016">
        <v>0</v>
      </c>
    </row>
    <row r="3017" spans="1:7" x14ac:dyDescent="0.35">
      <c r="A3017" t="s">
        <v>150</v>
      </c>
      <c r="B3017">
        <v>13.43</v>
      </c>
      <c r="C3017">
        <v>54.783499999999997</v>
      </c>
      <c r="D3017">
        <v>4.0670000000000003E-3</v>
      </c>
      <c r="E3017">
        <v>0.88</v>
      </c>
      <c r="F3017" t="s">
        <v>206</v>
      </c>
      <c r="G3017">
        <v>4.174324641154558E-2</v>
      </c>
    </row>
    <row r="3018" spans="1:7" x14ac:dyDescent="0.35">
      <c r="A3018" t="s">
        <v>153</v>
      </c>
      <c r="B3018">
        <v>14.52</v>
      </c>
      <c r="C3018">
        <v>2452.7982999999999</v>
      </c>
      <c r="D3018">
        <v>0.19830800000000001</v>
      </c>
      <c r="E3018">
        <v>39.36</v>
      </c>
      <c r="F3018" t="s">
        <v>206</v>
      </c>
      <c r="G3018">
        <v>2.0354117800296976</v>
      </c>
    </row>
    <row r="3019" spans="1:7" x14ac:dyDescent="0.35">
      <c r="A3019" t="s">
        <v>156</v>
      </c>
      <c r="D3019">
        <v>0</v>
      </c>
      <c r="F3019" t="s">
        <v>206</v>
      </c>
      <c r="G3019">
        <v>0</v>
      </c>
    </row>
    <row r="3020" spans="1:7" x14ac:dyDescent="0.35">
      <c r="A3020" t="s">
        <v>159</v>
      </c>
      <c r="B3020">
        <v>17.37</v>
      </c>
      <c r="C3020">
        <v>1240.2402</v>
      </c>
      <c r="D3020">
        <v>0.15773899999999999</v>
      </c>
      <c r="E3020">
        <v>19.899999999999999</v>
      </c>
      <c r="F3020" t="s">
        <v>206</v>
      </c>
      <c r="G3020">
        <v>1.6190159689478207</v>
      </c>
    </row>
    <row r="3021" spans="1:7" x14ac:dyDescent="0.35">
      <c r="A3021" t="s">
        <v>162</v>
      </c>
      <c r="B3021">
        <v>22.22</v>
      </c>
      <c r="C3021">
        <v>747.22109999999998</v>
      </c>
      <c r="D3021">
        <v>0.196243</v>
      </c>
      <c r="E3021">
        <v>11.99</v>
      </c>
      <c r="F3021" t="s">
        <v>206</v>
      </c>
      <c r="G3021">
        <v>2.014216844244145</v>
      </c>
    </row>
    <row r="3022" spans="1:7" x14ac:dyDescent="0.35">
      <c r="A3022" t="s">
        <v>165</v>
      </c>
      <c r="D3022">
        <v>0</v>
      </c>
      <c r="F3022" t="s">
        <v>206</v>
      </c>
      <c r="G3022">
        <v>0</v>
      </c>
    </row>
    <row r="3023" spans="1:7" x14ac:dyDescent="0.35">
      <c r="A3023" t="s">
        <v>168</v>
      </c>
      <c r="D3023">
        <v>0</v>
      </c>
      <c r="F3023" t="s">
        <v>206</v>
      </c>
      <c r="G3023">
        <v>0</v>
      </c>
    </row>
    <row r="3024" spans="1:7" x14ac:dyDescent="0.35">
      <c r="D3024" t="s">
        <v>208</v>
      </c>
      <c r="E3024">
        <v>100</v>
      </c>
    </row>
    <row r="3027" spans="1:1" x14ac:dyDescent="0.35">
      <c r="A3027" s="9" t="s">
        <v>297</v>
      </c>
    </row>
    <row r="3046" spans="1:7" x14ac:dyDescent="0.35">
      <c r="G3046" t="s">
        <v>198</v>
      </c>
    </row>
    <row r="3047" spans="1:7" x14ac:dyDescent="0.35">
      <c r="A3047" t="s">
        <v>199</v>
      </c>
      <c r="B3047" t="s">
        <v>200</v>
      </c>
      <c r="C3047" t="s">
        <v>201</v>
      </c>
      <c r="D3047" t="s">
        <v>202</v>
      </c>
      <c r="E3047" t="s">
        <v>203</v>
      </c>
      <c r="F3047" t="s">
        <v>204</v>
      </c>
      <c r="G3047">
        <v>9.7428934010152286</v>
      </c>
    </row>
    <row r="3048" spans="1:7" x14ac:dyDescent="0.35">
      <c r="A3048" t="s">
        <v>205</v>
      </c>
      <c r="B3048">
        <v>7.29</v>
      </c>
      <c r="C3048">
        <v>1728.6945000000001</v>
      </c>
      <c r="D3048">
        <v>0.1</v>
      </c>
      <c r="E3048">
        <v>27.66</v>
      </c>
      <c r="F3048" t="s">
        <v>206</v>
      </c>
      <c r="G3048" t="s">
        <v>207</v>
      </c>
    </row>
    <row r="3049" spans="1:7" x14ac:dyDescent="0.35">
      <c r="A3049" t="s">
        <v>146</v>
      </c>
      <c r="D3049">
        <v>0</v>
      </c>
      <c r="F3049" t="s">
        <v>206</v>
      </c>
      <c r="G3049">
        <v>0</v>
      </c>
    </row>
    <row r="3050" spans="1:7" x14ac:dyDescent="0.35">
      <c r="A3050" t="s">
        <v>147</v>
      </c>
      <c r="D3050">
        <v>0</v>
      </c>
      <c r="F3050" t="s">
        <v>206</v>
      </c>
      <c r="G3050">
        <v>0</v>
      </c>
    </row>
    <row r="3051" spans="1:7" x14ac:dyDescent="0.35">
      <c r="A3051" t="s">
        <v>150</v>
      </c>
      <c r="B3051">
        <v>13.43</v>
      </c>
      <c r="C3051">
        <v>58.035899999999998</v>
      </c>
      <c r="D3051">
        <v>4.3280000000000002E-3</v>
      </c>
      <c r="E3051">
        <v>0.93</v>
      </c>
      <c r="F3051" t="s">
        <v>206</v>
      </c>
      <c r="G3051">
        <v>4.4422122072576654E-2</v>
      </c>
    </row>
    <row r="3052" spans="1:7" x14ac:dyDescent="0.35">
      <c r="A3052" t="s">
        <v>153</v>
      </c>
      <c r="B3052">
        <v>14.51</v>
      </c>
      <c r="C3052">
        <v>2452.8323</v>
      </c>
      <c r="D3052">
        <v>0.199211</v>
      </c>
      <c r="E3052">
        <v>39.24</v>
      </c>
      <c r="F3052" t="s">
        <v>206</v>
      </c>
      <c r="G3052">
        <v>2.0446800739833795</v>
      </c>
    </row>
    <row r="3053" spans="1:7" x14ac:dyDescent="0.35">
      <c r="A3053" t="s">
        <v>156</v>
      </c>
      <c r="D3053">
        <v>0</v>
      </c>
      <c r="F3053" t="s">
        <v>206</v>
      </c>
      <c r="G3053">
        <v>0</v>
      </c>
    </row>
    <row r="3054" spans="1:7" x14ac:dyDescent="0.35">
      <c r="A3054" t="s">
        <v>159</v>
      </c>
      <c r="B3054">
        <v>17.36</v>
      </c>
      <c r="C3054">
        <v>1252.1873000000001</v>
      </c>
      <c r="D3054">
        <v>0.15998200000000001</v>
      </c>
      <c r="E3054">
        <v>20.03</v>
      </c>
      <c r="F3054" t="s">
        <v>206</v>
      </c>
      <c r="G3054">
        <v>1.6420378774064139</v>
      </c>
    </row>
    <row r="3055" spans="1:7" x14ac:dyDescent="0.35">
      <c r="A3055" t="s">
        <v>162</v>
      </c>
      <c r="B3055">
        <v>22.22</v>
      </c>
      <c r="C3055">
        <v>758.67409999999995</v>
      </c>
      <c r="D3055">
        <v>0.200156</v>
      </c>
      <c r="E3055">
        <v>12.14</v>
      </c>
      <c r="F3055" t="s">
        <v>206</v>
      </c>
      <c r="G3055">
        <v>2.0543794513767684</v>
      </c>
    </row>
    <row r="3056" spans="1:7" x14ac:dyDescent="0.35">
      <c r="A3056" t="s">
        <v>165</v>
      </c>
      <c r="D3056">
        <v>0</v>
      </c>
      <c r="F3056" t="s">
        <v>206</v>
      </c>
      <c r="G3056">
        <v>0</v>
      </c>
    </row>
    <row r="3057" spans="1:7" x14ac:dyDescent="0.35">
      <c r="A3057" t="s">
        <v>168</v>
      </c>
      <c r="D3057">
        <v>0</v>
      </c>
      <c r="F3057" t="s">
        <v>206</v>
      </c>
      <c r="G3057">
        <v>0</v>
      </c>
    </row>
    <row r="3058" spans="1:7" x14ac:dyDescent="0.35">
      <c r="D3058" t="s">
        <v>208</v>
      </c>
      <c r="E3058">
        <v>100</v>
      </c>
    </row>
    <row r="3061" spans="1:7" x14ac:dyDescent="0.35">
      <c r="A3061" s="9" t="s">
        <v>298</v>
      </c>
    </row>
    <row r="3080" spans="1:7" x14ac:dyDescent="0.35">
      <c r="G3080" t="s">
        <v>198</v>
      </c>
    </row>
    <row r="3081" spans="1:7" x14ac:dyDescent="0.35">
      <c r="A3081" t="s">
        <v>199</v>
      </c>
      <c r="B3081" t="s">
        <v>200</v>
      </c>
      <c r="C3081" t="s">
        <v>201</v>
      </c>
      <c r="D3081" t="s">
        <v>202</v>
      </c>
      <c r="E3081" t="s">
        <v>203</v>
      </c>
      <c r="F3081" t="s">
        <v>204</v>
      </c>
      <c r="G3081">
        <v>7.3931852986217459</v>
      </c>
    </row>
    <row r="3082" spans="1:7" x14ac:dyDescent="0.35">
      <c r="A3082" t="s">
        <v>205</v>
      </c>
      <c r="B3082">
        <v>7.24</v>
      </c>
      <c r="C3082">
        <v>1417.3386</v>
      </c>
      <c r="D3082">
        <v>0.1</v>
      </c>
      <c r="E3082">
        <v>39.58</v>
      </c>
      <c r="F3082" t="s">
        <v>206</v>
      </c>
      <c r="G3082" t="s">
        <v>207</v>
      </c>
    </row>
    <row r="3083" spans="1:7" x14ac:dyDescent="0.35">
      <c r="A3083" t="s">
        <v>146</v>
      </c>
      <c r="D3083">
        <v>0</v>
      </c>
      <c r="F3083" t="s">
        <v>206</v>
      </c>
      <c r="G3083">
        <v>0</v>
      </c>
    </row>
    <row r="3084" spans="1:7" x14ac:dyDescent="0.35">
      <c r="A3084" t="s">
        <v>147</v>
      </c>
      <c r="D3084">
        <v>0</v>
      </c>
      <c r="F3084" t="s">
        <v>206</v>
      </c>
      <c r="G3084">
        <v>0</v>
      </c>
    </row>
    <row r="3085" spans="1:7" x14ac:dyDescent="0.35">
      <c r="A3085" t="s">
        <v>150</v>
      </c>
      <c r="B3085">
        <v>13.44</v>
      </c>
      <c r="C3085">
        <v>36.856299999999997</v>
      </c>
      <c r="D3085">
        <v>3.4589999999999998E-3</v>
      </c>
      <c r="E3085">
        <v>1.03</v>
      </c>
      <c r="F3085" t="s">
        <v>206</v>
      </c>
      <c r="G3085">
        <v>4.6786329035264869E-2</v>
      </c>
    </row>
    <row r="3086" spans="1:7" x14ac:dyDescent="0.35">
      <c r="A3086" t="s">
        <v>153</v>
      </c>
      <c r="B3086">
        <v>14.52</v>
      </c>
      <c r="C3086">
        <v>1211.8639000000001</v>
      </c>
      <c r="D3086">
        <v>0.13156100000000001</v>
      </c>
      <c r="E3086">
        <v>33.840000000000003</v>
      </c>
      <c r="F3086" t="s">
        <v>206</v>
      </c>
      <c r="G3086">
        <v>1.7794900937289631</v>
      </c>
    </row>
    <row r="3087" spans="1:7" x14ac:dyDescent="0.35">
      <c r="A3087" t="s">
        <v>156</v>
      </c>
      <c r="D3087">
        <v>0</v>
      </c>
      <c r="F3087" t="s">
        <v>206</v>
      </c>
      <c r="G3087">
        <v>0</v>
      </c>
    </row>
    <row r="3088" spans="1:7" x14ac:dyDescent="0.35">
      <c r="A3088" t="s">
        <v>159</v>
      </c>
      <c r="B3088">
        <v>17.53</v>
      </c>
      <c r="C3088">
        <v>703.42309999999998</v>
      </c>
      <c r="D3088">
        <v>0.104014</v>
      </c>
      <c r="E3088">
        <v>19.64</v>
      </c>
      <c r="F3088" t="s">
        <v>206</v>
      </c>
      <c r="G3088">
        <v>1.4068902076536687</v>
      </c>
    </row>
    <row r="3089" spans="1:7" x14ac:dyDescent="0.35">
      <c r="A3089" t="s">
        <v>162</v>
      </c>
      <c r="B3089">
        <v>22.33</v>
      </c>
      <c r="C3089">
        <v>211.6395</v>
      </c>
      <c r="D3089">
        <v>7.0197999999999997E-2</v>
      </c>
      <c r="E3089">
        <v>5.91</v>
      </c>
      <c r="F3089" t="s">
        <v>206</v>
      </c>
      <c r="G3089">
        <v>0.94949601781368131</v>
      </c>
    </row>
    <row r="3090" spans="1:7" x14ac:dyDescent="0.35">
      <c r="A3090" t="s">
        <v>165</v>
      </c>
      <c r="D3090">
        <v>0</v>
      </c>
      <c r="F3090" t="s">
        <v>206</v>
      </c>
      <c r="G3090">
        <v>0</v>
      </c>
    </row>
    <row r="3091" spans="1:7" x14ac:dyDescent="0.35">
      <c r="A3091" t="s">
        <v>168</v>
      </c>
      <c r="D3091">
        <v>0</v>
      </c>
      <c r="F3091" t="s">
        <v>206</v>
      </c>
      <c r="G3091">
        <v>0</v>
      </c>
    </row>
    <row r="3092" spans="1:7" x14ac:dyDescent="0.35">
      <c r="D3092" t="s">
        <v>208</v>
      </c>
      <c r="E3092">
        <v>100</v>
      </c>
    </row>
    <row r="3095" spans="1:7" x14ac:dyDescent="0.35">
      <c r="A3095" s="9" t="s">
        <v>299</v>
      </c>
    </row>
    <row r="3114" spans="1:7" x14ac:dyDescent="0.35">
      <c r="G3114" t="s">
        <v>198</v>
      </c>
    </row>
    <row r="3115" spans="1:7" x14ac:dyDescent="0.35">
      <c r="A3115" t="s">
        <v>199</v>
      </c>
      <c r="B3115" t="s">
        <v>200</v>
      </c>
      <c r="C3115" t="s">
        <v>201</v>
      </c>
      <c r="D3115" t="s">
        <v>202</v>
      </c>
      <c r="E3115" t="s">
        <v>203</v>
      </c>
      <c r="F3115" t="s">
        <v>204</v>
      </c>
      <c r="G3115">
        <v>7.3931852986217459</v>
      </c>
    </row>
    <row r="3116" spans="1:7" x14ac:dyDescent="0.35">
      <c r="A3116" t="s">
        <v>205</v>
      </c>
      <c r="B3116">
        <v>7.24</v>
      </c>
      <c r="C3116">
        <v>1413.4257</v>
      </c>
      <c r="D3116">
        <v>0.1</v>
      </c>
      <c r="E3116">
        <v>39.450000000000003</v>
      </c>
      <c r="F3116" t="s">
        <v>206</v>
      </c>
      <c r="G3116" t="s">
        <v>207</v>
      </c>
    </row>
    <row r="3117" spans="1:7" x14ac:dyDescent="0.35">
      <c r="A3117" t="s">
        <v>146</v>
      </c>
      <c r="D3117">
        <v>0</v>
      </c>
      <c r="F3117" t="s">
        <v>206</v>
      </c>
      <c r="G3117">
        <v>0</v>
      </c>
    </row>
    <row r="3118" spans="1:7" x14ac:dyDescent="0.35">
      <c r="A3118" t="s">
        <v>147</v>
      </c>
      <c r="D3118">
        <v>0</v>
      </c>
      <c r="F3118" t="s">
        <v>206</v>
      </c>
      <c r="G3118">
        <v>0</v>
      </c>
    </row>
    <row r="3119" spans="1:7" x14ac:dyDescent="0.35">
      <c r="A3119" t="s">
        <v>150</v>
      </c>
      <c r="B3119">
        <v>13.41</v>
      </c>
      <c r="C3119">
        <v>33.867899999999999</v>
      </c>
      <c r="D3119">
        <v>3.1870000000000002E-3</v>
      </c>
      <c r="E3119">
        <v>0.95</v>
      </c>
      <c r="F3119" t="s">
        <v>206</v>
      </c>
      <c r="G3119">
        <v>4.3107265289213402E-2</v>
      </c>
    </row>
    <row r="3120" spans="1:7" x14ac:dyDescent="0.35">
      <c r="A3120" t="s">
        <v>153</v>
      </c>
      <c r="B3120">
        <v>14.52</v>
      </c>
      <c r="C3120">
        <v>1212.8373999999999</v>
      </c>
      <c r="D3120">
        <v>0.13203100000000001</v>
      </c>
      <c r="E3120">
        <v>33.85</v>
      </c>
      <c r="F3120" t="s">
        <v>206</v>
      </c>
      <c r="G3120">
        <v>1.7858472994666252</v>
      </c>
    </row>
    <row r="3121" spans="1:7" x14ac:dyDescent="0.35">
      <c r="A3121" t="s">
        <v>156</v>
      </c>
      <c r="D3121">
        <v>0</v>
      </c>
      <c r="F3121" t="s">
        <v>206</v>
      </c>
      <c r="G3121">
        <v>0</v>
      </c>
    </row>
    <row r="3122" spans="1:7" x14ac:dyDescent="0.35">
      <c r="A3122" t="s">
        <v>159</v>
      </c>
      <c r="B3122">
        <v>17.53</v>
      </c>
      <c r="C3122">
        <v>703.93849999999998</v>
      </c>
      <c r="D3122">
        <v>0.104379</v>
      </c>
      <c r="E3122">
        <v>19.649999999999999</v>
      </c>
      <c r="F3122" t="s">
        <v>206</v>
      </c>
      <c r="G3122">
        <v>1.4118271865775982</v>
      </c>
    </row>
    <row r="3123" spans="1:7" x14ac:dyDescent="0.35">
      <c r="A3123" t="s">
        <v>162</v>
      </c>
      <c r="B3123">
        <v>22.29</v>
      </c>
      <c r="C3123">
        <v>218.48079999999999</v>
      </c>
      <c r="D3123">
        <v>7.2667999999999996E-2</v>
      </c>
      <c r="E3123">
        <v>6.1</v>
      </c>
      <c r="F3123" t="s">
        <v>206</v>
      </c>
      <c r="G3123">
        <v>0.98290516286054574</v>
      </c>
    </row>
    <row r="3124" spans="1:7" x14ac:dyDescent="0.35">
      <c r="A3124" t="s">
        <v>165</v>
      </c>
      <c r="D3124">
        <v>0</v>
      </c>
      <c r="F3124" t="s">
        <v>206</v>
      </c>
      <c r="G3124">
        <v>0</v>
      </c>
    </row>
    <row r="3125" spans="1:7" x14ac:dyDescent="0.35">
      <c r="A3125" t="s">
        <v>168</v>
      </c>
      <c r="D3125">
        <v>0</v>
      </c>
      <c r="F3125" t="s">
        <v>206</v>
      </c>
      <c r="G3125">
        <v>0</v>
      </c>
    </row>
    <row r="3126" spans="1:7" x14ac:dyDescent="0.35">
      <c r="D3126" t="s">
        <v>208</v>
      </c>
      <c r="E3126">
        <v>100</v>
      </c>
    </row>
    <row r="3129" spans="1:7" x14ac:dyDescent="0.35">
      <c r="A3129" s="9" t="s">
        <v>300</v>
      </c>
    </row>
    <row r="3148" spans="1:7" x14ac:dyDescent="0.35">
      <c r="G3148" t="s">
        <v>198</v>
      </c>
    </row>
    <row r="3149" spans="1:7" x14ac:dyDescent="0.35">
      <c r="A3149" t="s">
        <v>199</v>
      </c>
      <c r="B3149" t="s">
        <v>200</v>
      </c>
      <c r="C3149" t="s">
        <v>201</v>
      </c>
      <c r="D3149" t="s">
        <v>202</v>
      </c>
      <c r="E3149" t="s">
        <v>203</v>
      </c>
      <c r="F3149" t="s">
        <v>204</v>
      </c>
      <c r="G3149">
        <v>7.3931852986217459</v>
      </c>
    </row>
    <row r="3150" spans="1:7" x14ac:dyDescent="0.35">
      <c r="A3150" t="s">
        <v>205</v>
      </c>
      <c r="B3150">
        <v>7.24</v>
      </c>
      <c r="C3150">
        <v>1413.0164</v>
      </c>
      <c r="D3150">
        <v>0.1</v>
      </c>
      <c r="E3150">
        <v>39.880000000000003</v>
      </c>
      <c r="F3150" t="s">
        <v>206</v>
      </c>
      <c r="G3150" t="s">
        <v>207</v>
      </c>
    </row>
    <row r="3151" spans="1:7" x14ac:dyDescent="0.35">
      <c r="A3151" t="s">
        <v>146</v>
      </c>
      <c r="D3151">
        <v>0</v>
      </c>
      <c r="F3151" t="s">
        <v>206</v>
      </c>
      <c r="G3151">
        <v>0</v>
      </c>
    </row>
    <row r="3152" spans="1:7" x14ac:dyDescent="0.35">
      <c r="A3152" t="s">
        <v>147</v>
      </c>
      <c r="D3152">
        <v>0</v>
      </c>
      <c r="F3152" t="s">
        <v>206</v>
      </c>
      <c r="G3152">
        <v>0</v>
      </c>
    </row>
    <row r="3153" spans="1:7" x14ac:dyDescent="0.35">
      <c r="A3153" t="s">
        <v>150</v>
      </c>
      <c r="B3153">
        <v>13.44</v>
      </c>
      <c r="C3153">
        <v>32.963999999999999</v>
      </c>
      <c r="D3153">
        <v>3.1029999999999999E-3</v>
      </c>
      <c r="E3153">
        <v>0.93</v>
      </c>
      <c r="F3153" t="s">
        <v>206</v>
      </c>
      <c r="G3153">
        <v>4.1971083838226918E-2</v>
      </c>
    </row>
    <row r="3154" spans="1:7" x14ac:dyDescent="0.35">
      <c r="A3154" t="s">
        <v>153</v>
      </c>
      <c r="B3154">
        <v>14.53</v>
      </c>
      <c r="C3154">
        <v>1200.0568000000001</v>
      </c>
      <c r="D3154">
        <v>0.13067699999999999</v>
      </c>
      <c r="E3154">
        <v>33.869999999999997</v>
      </c>
      <c r="F3154" t="s">
        <v>206</v>
      </c>
      <c r="G3154">
        <v>1.7675331365542952</v>
      </c>
    </row>
    <row r="3155" spans="1:7" x14ac:dyDescent="0.35">
      <c r="A3155" t="s">
        <v>156</v>
      </c>
      <c r="D3155">
        <v>0</v>
      </c>
      <c r="F3155" t="s">
        <v>206</v>
      </c>
      <c r="G3155">
        <v>0</v>
      </c>
    </row>
    <row r="3156" spans="1:7" x14ac:dyDescent="0.35">
      <c r="A3156" t="s">
        <v>159</v>
      </c>
      <c r="B3156">
        <v>17.489999999999998</v>
      </c>
      <c r="C3156">
        <v>687.7183</v>
      </c>
      <c r="D3156">
        <v>0.102003</v>
      </c>
      <c r="E3156">
        <v>19.41</v>
      </c>
      <c r="F3156" t="s">
        <v>206</v>
      </c>
      <c r="G3156">
        <v>1.3796894826782662</v>
      </c>
    </row>
    <row r="3157" spans="1:7" x14ac:dyDescent="0.35">
      <c r="A3157" t="s">
        <v>162</v>
      </c>
      <c r="B3157">
        <v>22.28</v>
      </c>
      <c r="C3157">
        <v>209.3288</v>
      </c>
      <c r="D3157">
        <v>6.9643999999999998E-2</v>
      </c>
      <c r="E3157">
        <v>5.91</v>
      </c>
      <c r="F3157" t="s">
        <v>206</v>
      </c>
      <c r="G3157">
        <v>0.94200263062503231</v>
      </c>
    </row>
    <row r="3158" spans="1:7" x14ac:dyDescent="0.35">
      <c r="A3158" t="s">
        <v>165</v>
      </c>
      <c r="D3158">
        <v>0</v>
      </c>
      <c r="F3158" t="s">
        <v>206</v>
      </c>
      <c r="G3158">
        <v>0</v>
      </c>
    </row>
    <row r="3159" spans="1:7" x14ac:dyDescent="0.35">
      <c r="A3159" t="s">
        <v>168</v>
      </c>
      <c r="D3159">
        <v>0</v>
      </c>
      <c r="F3159" t="s">
        <v>206</v>
      </c>
      <c r="G3159">
        <v>0</v>
      </c>
    </row>
    <row r="3160" spans="1:7" x14ac:dyDescent="0.35">
      <c r="D3160" t="s">
        <v>208</v>
      </c>
      <c r="E3160">
        <v>100</v>
      </c>
    </row>
    <row r="3163" spans="1:7" x14ac:dyDescent="0.35">
      <c r="A3163" s="9" t="s">
        <v>301</v>
      </c>
    </row>
    <row r="3182" spans="1:7" x14ac:dyDescent="0.35">
      <c r="G3182" t="s">
        <v>198</v>
      </c>
    </row>
    <row r="3183" spans="1:7" x14ac:dyDescent="0.35">
      <c r="A3183" t="s">
        <v>199</v>
      </c>
      <c r="B3183" t="s">
        <v>200</v>
      </c>
      <c r="C3183" t="s">
        <v>201</v>
      </c>
      <c r="D3183" t="s">
        <v>202</v>
      </c>
      <c r="E3183" t="s">
        <v>203</v>
      </c>
      <c r="F3183" t="s">
        <v>204</v>
      </c>
      <c r="G3183">
        <v>7.3931852986217459</v>
      </c>
    </row>
    <row r="3184" spans="1:7" x14ac:dyDescent="0.35">
      <c r="A3184" t="s">
        <v>205</v>
      </c>
      <c r="B3184">
        <v>7.24</v>
      </c>
      <c r="C3184">
        <v>1415.433</v>
      </c>
      <c r="D3184">
        <v>0.1</v>
      </c>
      <c r="E3184">
        <v>39.79</v>
      </c>
      <c r="F3184" t="s">
        <v>206</v>
      </c>
      <c r="G3184" t="s">
        <v>207</v>
      </c>
    </row>
    <row r="3185" spans="1:7" x14ac:dyDescent="0.35">
      <c r="A3185" t="s">
        <v>146</v>
      </c>
      <c r="D3185">
        <v>0</v>
      </c>
      <c r="F3185" t="s">
        <v>206</v>
      </c>
      <c r="G3185">
        <v>0</v>
      </c>
    </row>
    <row r="3186" spans="1:7" x14ac:dyDescent="0.35">
      <c r="A3186" t="s">
        <v>147</v>
      </c>
      <c r="D3186">
        <v>0</v>
      </c>
      <c r="F3186" t="s">
        <v>206</v>
      </c>
      <c r="G3186">
        <v>0</v>
      </c>
    </row>
    <row r="3187" spans="1:7" x14ac:dyDescent="0.35">
      <c r="A3187" t="s">
        <v>150</v>
      </c>
      <c r="B3187">
        <v>13.45</v>
      </c>
      <c r="C3187">
        <v>34.429900000000004</v>
      </c>
      <c r="D3187">
        <v>3.235E-3</v>
      </c>
      <c r="E3187">
        <v>0.97</v>
      </c>
      <c r="F3187" t="s">
        <v>206</v>
      </c>
      <c r="G3187">
        <v>4.3756511832634251E-2</v>
      </c>
    </row>
    <row r="3188" spans="1:7" x14ac:dyDescent="0.35">
      <c r="A3188" t="s">
        <v>153</v>
      </c>
      <c r="B3188">
        <v>14.53</v>
      </c>
      <c r="C3188">
        <v>1192.5378000000001</v>
      </c>
      <c r="D3188">
        <v>0.129637</v>
      </c>
      <c r="E3188">
        <v>33.53</v>
      </c>
      <c r="F3188" t="s">
        <v>206</v>
      </c>
      <c r="G3188">
        <v>1.7534661281135104</v>
      </c>
    </row>
    <row r="3189" spans="1:7" x14ac:dyDescent="0.35">
      <c r="A3189" t="s">
        <v>156</v>
      </c>
      <c r="D3189">
        <v>0</v>
      </c>
      <c r="F3189" t="s">
        <v>206</v>
      </c>
      <c r="G3189">
        <v>0</v>
      </c>
    </row>
    <row r="3190" spans="1:7" x14ac:dyDescent="0.35">
      <c r="A3190" t="s">
        <v>159</v>
      </c>
      <c r="B3190">
        <v>17.54</v>
      </c>
      <c r="C3190">
        <v>709.70640000000003</v>
      </c>
      <c r="D3190">
        <v>0.105085</v>
      </c>
      <c r="E3190">
        <v>19.95</v>
      </c>
      <c r="F3190" t="s">
        <v>206</v>
      </c>
      <c r="G3190">
        <v>1.4213765211537464</v>
      </c>
    </row>
    <row r="3191" spans="1:7" x14ac:dyDescent="0.35">
      <c r="A3191" t="s">
        <v>162</v>
      </c>
      <c r="B3191">
        <v>22.33</v>
      </c>
      <c r="C3191">
        <v>204.9359</v>
      </c>
      <c r="D3191">
        <v>6.8066000000000002E-2</v>
      </c>
      <c r="E3191">
        <v>5.76</v>
      </c>
      <c r="F3191" t="s">
        <v>206</v>
      </c>
      <c r="G3191">
        <v>0.9206586505100719</v>
      </c>
    </row>
    <row r="3192" spans="1:7" x14ac:dyDescent="0.35">
      <c r="A3192" t="s">
        <v>165</v>
      </c>
      <c r="D3192">
        <v>0</v>
      </c>
      <c r="F3192" t="s">
        <v>206</v>
      </c>
      <c r="G3192">
        <v>0</v>
      </c>
    </row>
    <row r="3193" spans="1:7" x14ac:dyDescent="0.35">
      <c r="A3193" t="s">
        <v>168</v>
      </c>
      <c r="D3193">
        <v>0</v>
      </c>
      <c r="F3193" t="s">
        <v>206</v>
      </c>
      <c r="G3193">
        <v>0</v>
      </c>
    </row>
    <row r="3194" spans="1:7" x14ac:dyDescent="0.35">
      <c r="D3194" t="s">
        <v>208</v>
      </c>
      <c r="E3194">
        <v>100</v>
      </c>
    </row>
    <row r="3197" spans="1:7" x14ac:dyDescent="0.35">
      <c r="A3197" s="9" t="s">
        <v>302</v>
      </c>
    </row>
    <row r="3216" spans="7:7" x14ac:dyDescent="0.35">
      <c r="G3216" t="s">
        <v>198</v>
      </c>
    </row>
    <row r="3217" spans="1:7" x14ac:dyDescent="0.35">
      <c r="A3217" t="s">
        <v>199</v>
      </c>
      <c r="B3217" t="s">
        <v>200</v>
      </c>
      <c r="C3217" t="s">
        <v>201</v>
      </c>
      <c r="D3217" t="s">
        <v>202</v>
      </c>
      <c r="E3217" t="s">
        <v>203</v>
      </c>
      <c r="F3217" t="s">
        <v>204</v>
      </c>
      <c r="G3217">
        <v>7.3931852986217459</v>
      </c>
    </row>
    <row r="3218" spans="1:7" x14ac:dyDescent="0.35">
      <c r="A3218" t="s">
        <v>205</v>
      </c>
      <c r="B3218">
        <v>7.24</v>
      </c>
      <c r="C3218">
        <v>1408.6078</v>
      </c>
      <c r="D3218">
        <v>0.1</v>
      </c>
      <c r="E3218">
        <v>41.47</v>
      </c>
      <c r="F3218" t="s">
        <v>206</v>
      </c>
      <c r="G3218" t="s">
        <v>207</v>
      </c>
    </row>
    <row r="3219" spans="1:7" x14ac:dyDescent="0.35">
      <c r="A3219" t="s">
        <v>146</v>
      </c>
      <c r="D3219">
        <v>0</v>
      </c>
      <c r="F3219" t="s">
        <v>206</v>
      </c>
      <c r="G3219">
        <v>0</v>
      </c>
    </row>
    <row r="3220" spans="1:7" x14ac:dyDescent="0.35">
      <c r="A3220" t="s">
        <v>147</v>
      </c>
      <c r="D3220">
        <v>0</v>
      </c>
      <c r="F3220" t="s">
        <v>206</v>
      </c>
      <c r="G3220">
        <v>0</v>
      </c>
    </row>
    <row r="3221" spans="1:7" x14ac:dyDescent="0.35">
      <c r="A3221" t="s">
        <v>150</v>
      </c>
      <c r="B3221">
        <v>13.44</v>
      </c>
      <c r="C3221">
        <v>31.164000000000001</v>
      </c>
      <c r="D3221">
        <v>2.9429999999999999E-3</v>
      </c>
      <c r="E3221">
        <v>0.92</v>
      </c>
      <c r="F3221" t="s">
        <v>206</v>
      </c>
      <c r="G3221">
        <v>3.9806928693490756E-2</v>
      </c>
    </row>
    <row r="3222" spans="1:7" x14ac:dyDescent="0.35">
      <c r="A3222" t="s">
        <v>153</v>
      </c>
      <c r="B3222">
        <v>14.53</v>
      </c>
      <c r="C3222">
        <v>1112.9464</v>
      </c>
      <c r="D3222">
        <v>0.121571</v>
      </c>
      <c r="E3222">
        <v>32.770000000000003</v>
      </c>
      <c r="F3222" t="s">
        <v>206</v>
      </c>
      <c r="G3222">
        <v>1.6443656568794989</v>
      </c>
    </row>
    <row r="3223" spans="1:7" x14ac:dyDescent="0.35">
      <c r="A3223" t="s">
        <v>156</v>
      </c>
      <c r="D3223">
        <v>0</v>
      </c>
      <c r="F3223" t="s">
        <v>206</v>
      </c>
      <c r="G3223">
        <v>0</v>
      </c>
    </row>
    <row r="3224" spans="1:7" x14ac:dyDescent="0.35">
      <c r="A3224" t="s">
        <v>159</v>
      </c>
      <c r="B3224">
        <v>17.47</v>
      </c>
      <c r="C3224">
        <v>647.39520000000005</v>
      </c>
      <c r="D3224">
        <v>9.6323000000000006E-2</v>
      </c>
      <c r="E3224">
        <v>19.059999999999999</v>
      </c>
      <c r="F3224" t="s">
        <v>206</v>
      </c>
      <c r="G3224">
        <v>1.3028619750401327</v>
      </c>
    </row>
    <row r="3225" spans="1:7" x14ac:dyDescent="0.35">
      <c r="A3225" t="s">
        <v>162</v>
      </c>
      <c r="B3225">
        <v>22.26</v>
      </c>
      <c r="C3225">
        <v>196.35149999999999</v>
      </c>
      <c r="D3225">
        <v>6.5531000000000006E-2</v>
      </c>
      <c r="E3225">
        <v>5.78</v>
      </c>
      <c r="F3225" t="s">
        <v>206</v>
      </c>
      <c r="G3225">
        <v>0.88637031743565853</v>
      </c>
    </row>
    <row r="3226" spans="1:7" x14ac:dyDescent="0.35">
      <c r="A3226" t="s">
        <v>165</v>
      </c>
      <c r="D3226">
        <v>0</v>
      </c>
      <c r="F3226" t="s">
        <v>206</v>
      </c>
      <c r="G3226">
        <v>0</v>
      </c>
    </row>
    <row r="3227" spans="1:7" x14ac:dyDescent="0.35">
      <c r="A3227" t="s">
        <v>168</v>
      </c>
      <c r="D3227">
        <v>0</v>
      </c>
      <c r="F3227" t="s">
        <v>206</v>
      </c>
      <c r="G3227">
        <v>0</v>
      </c>
    </row>
    <row r="3228" spans="1:7" x14ac:dyDescent="0.35">
      <c r="D3228" t="s">
        <v>208</v>
      </c>
      <c r="E3228">
        <v>100</v>
      </c>
    </row>
    <row r="3231" spans="1:7" x14ac:dyDescent="0.35">
      <c r="A3231" s="9" t="s">
        <v>303</v>
      </c>
    </row>
    <row r="3250" spans="1:7" x14ac:dyDescent="0.35">
      <c r="G3250" t="s">
        <v>198</v>
      </c>
    </row>
    <row r="3251" spans="1:7" x14ac:dyDescent="0.35">
      <c r="A3251" t="s">
        <v>199</v>
      </c>
      <c r="B3251" t="s">
        <v>200</v>
      </c>
      <c r="C3251" t="s">
        <v>201</v>
      </c>
      <c r="D3251" t="s">
        <v>202</v>
      </c>
      <c r="E3251" t="s">
        <v>203</v>
      </c>
      <c r="F3251" t="s">
        <v>204</v>
      </c>
      <c r="G3251">
        <v>7.3931852986217459</v>
      </c>
    </row>
    <row r="3252" spans="1:7" x14ac:dyDescent="0.35">
      <c r="A3252" t="s">
        <v>205</v>
      </c>
      <c r="B3252">
        <v>7.23</v>
      </c>
      <c r="C3252">
        <v>1443.7111</v>
      </c>
      <c r="D3252">
        <v>0.1</v>
      </c>
      <c r="E3252">
        <v>41.22</v>
      </c>
      <c r="F3252" t="s">
        <v>206</v>
      </c>
      <c r="G3252" t="s">
        <v>207</v>
      </c>
    </row>
    <row r="3253" spans="1:7" x14ac:dyDescent="0.35">
      <c r="A3253" t="s">
        <v>146</v>
      </c>
      <c r="D3253">
        <v>0</v>
      </c>
      <c r="F3253" t="s">
        <v>206</v>
      </c>
      <c r="G3253">
        <v>0</v>
      </c>
    </row>
    <row r="3254" spans="1:7" x14ac:dyDescent="0.35">
      <c r="A3254" t="s">
        <v>147</v>
      </c>
      <c r="D3254">
        <v>0</v>
      </c>
      <c r="F3254" t="s">
        <v>206</v>
      </c>
      <c r="G3254">
        <v>0</v>
      </c>
    </row>
    <row r="3255" spans="1:7" x14ac:dyDescent="0.35">
      <c r="A3255" t="s">
        <v>150</v>
      </c>
      <c r="B3255">
        <v>13.4</v>
      </c>
      <c r="C3255">
        <v>36.450000000000003</v>
      </c>
      <c r="D3255">
        <v>3.3579999999999999E-3</v>
      </c>
      <c r="E3255">
        <v>1.04</v>
      </c>
      <c r="F3255" t="s">
        <v>206</v>
      </c>
      <c r="G3255">
        <v>4.5420206100150171E-2</v>
      </c>
    </row>
    <row r="3256" spans="1:7" x14ac:dyDescent="0.35">
      <c r="A3256" t="s">
        <v>153</v>
      </c>
      <c r="B3256">
        <v>14.5</v>
      </c>
      <c r="C3256">
        <v>1160.8628000000001</v>
      </c>
      <c r="D3256">
        <v>0.123722</v>
      </c>
      <c r="E3256">
        <v>33.14</v>
      </c>
      <c r="F3256" t="s">
        <v>206</v>
      </c>
      <c r="G3256">
        <v>1.6734600176065455</v>
      </c>
    </row>
    <row r="3257" spans="1:7" x14ac:dyDescent="0.35">
      <c r="A3257" t="s">
        <v>156</v>
      </c>
      <c r="D3257">
        <v>0</v>
      </c>
      <c r="F3257" t="s">
        <v>206</v>
      </c>
      <c r="G3257">
        <v>0</v>
      </c>
    </row>
    <row r="3258" spans="1:7" x14ac:dyDescent="0.35">
      <c r="A3258" t="s">
        <v>159</v>
      </c>
      <c r="B3258">
        <v>17.47</v>
      </c>
      <c r="C3258">
        <v>659.69709999999998</v>
      </c>
      <c r="D3258">
        <v>9.5767000000000005E-2</v>
      </c>
      <c r="E3258">
        <v>18.829999999999998</v>
      </c>
      <c r="F3258" t="s">
        <v>206</v>
      </c>
      <c r="G3258">
        <v>1.2953415359121745</v>
      </c>
    </row>
    <row r="3259" spans="1:7" x14ac:dyDescent="0.35">
      <c r="A3259" t="s">
        <v>162</v>
      </c>
      <c r="B3259">
        <v>22.23</v>
      </c>
      <c r="C3259">
        <v>202.0094</v>
      </c>
      <c r="D3259">
        <v>6.5780000000000005E-2</v>
      </c>
      <c r="E3259">
        <v>5.77</v>
      </c>
      <c r="F3259" t="s">
        <v>206</v>
      </c>
      <c r="G3259">
        <v>0.88973828387965415</v>
      </c>
    </row>
    <row r="3260" spans="1:7" x14ac:dyDescent="0.35">
      <c r="A3260" t="s">
        <v>165</v>
      </c>
      <c r="D3260">
        <v>0</v>
      </c>
      <c r="F3260" t="s">
        <v>206</v>
      </c>
      <c r="G3260">
        <v>0</v>
      </c>
    </row>
    <row r="3261" spans="1:7" x14ac:dyDescent="0.35">
      <c r="A3261" t="s">
        <v>168</v>
      </c>
      <c r="D3261">
        <v>0</v>
      </c>
      <c r="F3261" t="s">
        <v>206</v>
      </c>
      <c r="G3261">
        <v>0</v>
      </c>
    </row>
    <row r="3262" spans="1:7" x14ac:dyDescent="0.35">
      <c r="D3262" t="s">
        <v>208</v>
      </c>
      <c r="E3262">
        <v>100</v>
      </c>
    </row>
    <row r="3265" spans="1:1" x14ac:dyDescent="0.35">
      <c r="A3265" s="9" t="s">
        <v>304</v>
      </c>
    </row>
    <row r="3284" spans="1:7" x14ac:dyDescent="0.35">
      <c r="G3284" t="s">
        <v>198</v>
      </c>
    </row>
    <row r="3285" spans="1:7" x14ac:dyDescent="0.35">
      <c r="A3285" t="s">
        <v>199</v>
      </c>
      <c r="B3285" t="s">
        <v>200</v>
      </c>
      <c r="C3285" t="s">
        <v>201</v>
      </c>
      <c r="D3285" t="s">
        <v>202</v>
      </c>
      <c r="E3285" t="s">
        <v>203</v>
      </c>
      <c r="F3285" t="s">
        <v>204</v>
      </c>
      <c r="G3285">
        <v>5.2167512690355329</v>
      </c>
    </row>
    <row r="3286" spans="1:7" x14ac:dyDescent="0.35">
      <c r="A3286" t="s">
        <v>205</v>
      </c>
      <c r="B3286">
        <v>7.23</v>
      </c>
      <c r="C3286">
        <v>1995.9641999999999</v>
      </c>
      <c r="D3286">
        <v>0.1</v>
      </c>
      <c r="E3286">
        <v>43.97</v>
      </c>
      <c r="F3286" t="s">
        <v>206</v>
      </c>
      <c r="G3286" t="s">
        <v>207</v>
      </c>
    </row>
    <row r="3287" spans="1:7" x14ac:dyDescent="0.35">
      <c r="A3287" t="s">
        <v>146</v>
      </c>
      <c r="D3287">
        <v>0</v>
      </c>
      <c r="F3287" t="s">
        <v>206</v>
      </c>
      <c r="G3287">
        <v>0</v>
      </c>
    </row>
    <row r="3288" spans="1:7" x14ac:dyDescent="0.35">
      <c r="A3288" t="s">
        <v>147</v>
      </c>
      <c r="D3288">
        <v>0</v>
      </c>
      <c r="F3288" t="s">
        <v>206</v>
      </c>
      <c r="G3288">
        <v>0</v>
      </c>
    </row>
    <row r="3289" spans="1:7" x14ac:dyDescent="0.35">
      <c r="A3289" t="s">
        <v>150</v>
      </c>
      <c r="B3289">
        <v>13.28</v>
      </c>
      <c r="C3289">
        <v>38.286900000000003</v>
      </c>
      <c r="D3289">
        <v>2.532E-3</v>
      </c>
      <c r="E3289">
        <v>0.84</v>
      </c>
      <c r="F3289" t="s">
        <v>206</v>
      </c>
      <c r="G3289">
        <v>4.8535954072200058E-2</v>
      </c>
    </row>
    <row r="3290" spans="1:7" x14ac:dyDescent="0.35">
      <c r="A3290" t="s">
        <v>153</v>
      </c>
      <c r="B3290">
        <v>14.36</v>
      </c>
      <c r="C3290">
        <v>1382.1356000000001</v>
      </c>
      <c r="D3290">
        <v>0.10001699999999999</v>
      </c>
      <c r="E3290">
        <v>30.45</v>
      </c>
      <c r="F3290" t="s">
        <v>206</v>
      </c>
      <c r="G3290">
        <v>1.91722769290649</v>
      </c>
    </row>
    <row r="3291" spans="1:7" x14ac:dyDescent="0.35">
      <c r="A3291" t="s">
        <v>156</v>
      </c>
      <c r="D3291">
        <v>0</v>
      </c>
      <c r="F3291" t="s">
        <v>206</v>
      </c>
      <c r="G3291">
        <v>0</v>
      </c>
    </row>
    <row r="3292" spans="1:7" x14ac:dyDescent="0.35">
      <c r="A3292" t="s">
        <v>159</v>
      </c>
      <c r="B3292">
        <v>17.3</v>
      </c>
      <c r="C3292">
        <v>672.09739999999999</v>
      </c>
      <c r="D3292">
        <v>7.7729999999999994E-2</v>
      </c>
      <c r="E3292">
        <v>14.81</v>
      </c>
      <c r="F3292" t="s">
        <v>206</v>
      </c>
      <c r="G3292">
        <v>1.4900077843728714</v>
      </c>
    </row>
    <row r="3293" spans="1:7" x14ac:dyDescent="0.35">
      <c r="A3293" t="s">
        <v>162</v>
      </c>
      <c r="B3293">
        <v>22.13</v>
      </c>
      <c r="C3293">
        <v>450.83089999999999</v>
      </c>
      <c r="D3293">
        <v>0.101282</v>
      </c>
      <c r="E3293">
        <v>9.93</v>
      </c>
      <c r="F3293" t="s">
        <v>206</v>
      </c>
      <c r="G3293">
        <v>1.9414765009243944</v>
      </c>
    </row>
    <row r="3294" spans="1:7" x14ac:dyDescent="0.35">
      <c r="A3294" t="s">
        <v>165</v>
      </c>
      <c r="D3294">
        <v>0</v>
      </c>
      <c r="F3294" t="s">
        <v>206</v>
      </c>
      <c r="G3294">
        <v>0</v>
      </c>
    </row>
    <row r="3295" spans="1:7" x14ac:dyDescent="0.35">
      <c r="A3295" t="s">
        <v>168</v>
      </c>
      <c r="D3295">
        <v>0</v>
      </c>
      <c r="F3295" t="s">
        <v>206</v>
      </c>
      <c r="G3295">
        <v>0</v>
      </c>
    </row>
    <row r="3296" spans="1:7" x14ac:dyDescent="0.35">
      <c r="D3296" t="s">
        <v>208</v>
      </c>
      <c r="E3296">
        <v>100</v>
      </c>
    </row>
    <row r="3299" spans="1:1" x14ac:dyDescent="0.35">
      <c r="A3299" s="9" t="s">
        <v>305</v>
      </c>
    </row>
    <row r="3318" spans="1:7" x14ac:dyDescent="0.35">
      <c r="G3318" t="s">
        <v>198</v>
      </c>
    </row>
    <row r="3319" spans="1:7" x14ac:dyDescent="0.35">
      <c r="A3319" t="s">
        <v>199</v>
      </c>
      <c r="B3319" t="s">
        <v>200</v>
      </c>
      <c r="C3319" t="s">
        <v>201</v>
      </c>
      <c r="D3319" t="s">
        <v>202</v>
      </c>
      <c r="E3319" t="s">
        <v>203</v>
      </c>
      <c r="F3319" t="s">
        <v>204</v>
      </c>
      <c r="G3319">
        <v>5.2167512690355329</v>
      </c>
    </row>
    <row r="3320" spans="1:7" x14ac:dyDescent="0.35">
      <c r="A3320" t="s">
        <v>205</v>
      </c>
      <c r="B3320">
        <v>7.24</v>
      </c>
      <c r="C3320">
        <v>1931.0654</v>
      </c>
      <c r="D3320">
        <v>0.1</v>
      </c>
      <c r="E3320">
        <v>43.42</v>
      </c>
      <c r="F3320" t="s">
        <v>206</v>
      </c>
      <c r="G3320" t="s">
        <v>207</v>
      </c>
    </row>
    <row r="3321" spans="1:7" x14ac:dyDescent="0.35">
      <c r="A3321" t="s">
        <v>146</v>
      </c>
      <c r="D3321">
        <v>0</v>
      </c>
      <c r="F3321" t="s">
        <v>206</v>
      </c>
      <c r="G3321">
        <v>0</v>
      </c>
    </row>
    <row r="3322" spans="1:7" x14ac:dyDescent="0.35">
      <c r="A3322" t="s">
        <v>147</v>
      </c>
      <c r="D3322">
        <v>0</v>
      </c>
      <c r="F3322" t="s">
        <v>206</v>
      </c>
      <c r="G3322">
        <v>0</v>
      </c>
    </row>
    <row r="3323" spans="1:7" x14ac:dyDescent="0.35">
      <c r="A3323" t="s">
        <v>150</v>
      </c>
      <c r="B3323">
        <v>13.32</v>
      </c>
      <c r="C3323">
        <v>36.665900000000001</v>
      </c>
      <c r="D3323">
        <v>2.506E-3</v>
      </c>
      <c r="E3323">
        <v>0.82</v>
      </c>
      <c r="F3323" t="s">
        <v>206</v>
      </c>
      <c r="G3323">
        <v>4.8037559599104794E-2</v>
      </c>
    </row>
    <row r="3324" spans="1:7" x14ac:dyDescent="0.35">
      <c r="A3324" t="s">
        <v>153</v>
      </c>
      <c r="B3324">
        <v>14.39</v>
      </c>
      <c r="C3324">
        <v>1361.2175</v>
      </c>
      <c r="D3324">
        <v>0.101814</v>
      </c>
      <c r="E3324">
        <v>30.61</v>
      </c>
      <c r="F3324" t="s">
        <v>206</v>
      </c>
      <c r="G3324">
        <v>1.9516744186046515</v>
      </c>
    </row>
    <row r="3325" spans="1:7" x14ac:dyDescent="0.35">
      <c r="A3325" t="s">
        <v>156</v>
      </c>
      <c r="D3325">
        <v>0</v>
      </c>
      <c r="F3325" t="s">
        <v>206</v>
      </c>
      <c r="G3325">
        <v>0</v>
      </c>
    </row>
    <row r="3326" spans="1:7" x14ac:dyDescent="0.35">
      <c r="A3326" t="s">
        <v>159</v>
      </c>
      <c r="B3326">
        <v>17.32</v>
      </c>
      <c r="C3326">
        <v>685.10879999999997</v>
      </c>
      <c r="D3326">
        <v>8.1897999999999999E-2</v>
      </c>
      <c r="E3326">
        <v>15.41</v>
      </c>
      <c r="F3326" t="s">
        <v>206</v>
      </c>
      <c r="G3326">
        <v>1.569904252213681</v>
      </c>
    </row>
    <row r="3327" spans="1:7" x14ac:dyDescent="0.35">
      <c r="A3327" t="s">
        <v>162</v>
      </c>
      <c r="B3327">
        <v>22.14</v>
      </c>
      <c r="C3327">
        <v>433.12520000000001</v>
      </c>
      <c r="D3327">
        <v>0.100574</v>
      </c>
      <c r="E3327">
        <v>9.74</v>
      </c>
      <c r="F3327" t="s">
        <v>206</v>
      </c>
      <c r="G3327">
        <v>1.9279048360416464</v>
      </c>
    </row>
    <row r="3328" spans="1:7" x14ac:dyDescent="0.35">
      <c r="A3328" t="s">
        <v>165</v>
      </c>
      <c r="D3328">
        <v>0</v>
      </c>
      <c r="F3328" t="s">
        <v>206</v>
      </c>
      <c r="G3328">
        <v>0</v>
      </c>
    </row>
    <row r="3329" spans="1:7" x14ac:dyDescent="0.35">
      <c r="A3329" t="s">
        <v>168</v>
      </c>
      <c r="D3329">
        <v>0</v>
      </c>
      <c r="F3329" t="s">
        <v>206</v>
      </c>
      <c r="G3329">
        <v>0</v>
      </c>
    </row>
    <row r="3330" spans="1:7" x14ac:dyDescent="0.35">
      <c r="D3330" t="s">
        <v>208</v>
      </c>
      <c r="E3330">
        <v>100</v>
      </c>
    </row>
    <row r="3333" spans="1:7" x14ac:dyDescent="0.35">
      <c r="A3333" s="9" t="s">
        <v>306</v>
      </c>
    </row>
    <row r="3352" spans="1:7" x14ac:dyDescent="0.35">
      <c r="G3352" t="s">
        <v>198</v>
      </c>
    </row>
    <row r="3353" spans="1:7" x14ac:dyDescent="0.35">
      <c r="A3353" t="s">
        <v>199</v>
      </c>
      <c r="B3353" t="s">
        <v>200</v>
      </c>
      <c r="C3353" t="s">
        <v>201</v>
      </c>
      <c r="D3353" t="s">
        <v>202</v>
      </c>
      <c r="E3353" t="s">
        <v>203</v>
      </c>
      <c r="F3353" t="s">
        <v>204</v>
      </c>
      <c r="G3353">
        <v>5.2167512690355329</v>
      </c>
    </row>
    <row r="3354" spans="1:7" x14ac:dyDescent="0.35">
      <c r="A3354" t="s">
        <v>205</v>
      </c>
      <c r="B3354">
        <v>7.23</v>
      </c>
      <c r="C3354">
        <v>1921.3905999999999</v>
      </c>
      <c r="D3354">
        <v>0.1</v>
      </c>
      <c r="E3354">
        <v>43.46</v>
      </c>
      <c r="F3354" t="s">
        <v>206</v>
      </c>
      <c r="G3354" t="s">
        <v>207</v>
      </c>
    </row>
    <row r="3355" spans="1:7" x14ac:dyDescent="0.35">
      <c r="A3355" t="s">
        <v>146</v>
      </c>
      <c r="D3355">
        <v>0</v>
      </c>
      <c r="F3355" t="s">
        <v>206</v>
      </c>
      <c r="G3355">
        <v>0</v>
      </c>
    </row>
    <row r="3356" spans="1:7" x14ac:dyDescent="0.35">
      <c r="A3356" t="s">
        <v>147</v>
      </c>
      <c r="D3356">
        <v>0</v>
      </c>
      <c r="F3356" t="s">
        <v>206</v>
      </c>
      <c r="G3356">
        <v>0</v>
      </c>
    </row>
    <row r="3357" spans="1:7" x14ac:dyDescent="0.35">
      <c r="A3357" t="s">
        <v>150</v>
      </c>
      <c r="B3357">
        <v>13.31</v>
      </c>
      <c r="C3357">
        <v>38.482100000000003</v>
      </c>
      <c r="D3357">
        <v>2.643E-3</v>
      </c>
      <c r="E3357">
        <v>0.87</v>
      </c>
      <c r="F3357" t="s">
        <v>206</v>
      </c>
      <c r="G3357">
        <v>5.0663715091952902E-2</v>
      </c>
    </row>
    <row r="3358" spans="1:7" x14ac:dyDescent="0.35">
      <c r="A3358" t="s">
        <v>153</v>
      </c>
      <c r="B3358">
        <v>14.36</v>
      </c>
      <c r="C3358">
        <v>1366.8214</v>
      </c>
      <c r="D3358">
        <v>0.10274800000000001</v>
      </c>
      <c r="E3358">
        <v>30.92</v>
      </c>
      <c r="F3358" t="s">
        <v>206</v>
      </c>
      <c r="G3358">
        <v>1.9695782815996887</v>
      </c>
    </row>
    <row r="3359" spans="1:7" x14ac:dyDescent="0.35">
      <c r="A3359" t="s">
        <v>156</v>
      </c>
      <c r="D3359">
        <v>0</v>
      </c>
      <c r="F3359" t="s">
        <v>206</v>
      </c>
      <c r="G3359">
        <v>0</v>
      </c>
    </row>
    <row r="3360" spans="1:7" x14ac:dyDescent="0.35">
      <c r="A3360" t="s">
        <v>159</v>
      </c>
      <c r="B3360">
        <v>17.29</v>
      </c>
      <c r="C3360">
        <v>671.98389999999995</v>
      </c>
      <c r="D3360">
        <v>8.0734E-2</v>
      </c>
      <c r="E3360">
        <v>15.2</v>
      </c>
      <c r="F3360" t="s">
        <v>206</v>
      </c>
      <c r="G3360">
        <v>1.5475915150335702</v>
      </c>
    </row>
    <row r="3361" spans="1:7" x14ac:dyDescent="0.35">
      <c r="A3361" t="s">
        <v>162</v>
      </c>
      <c r="B3361">
        <v>22.14</v>
      </c>
      <c r="C3361">
        <v>422.40440000000001</v>
      </c>
      <c r="D3361">
        <v>9.8577999999999999E-2</v>
      </c>
      <c r="E3361">
        <v>9.5500000000000007</v>
      </c>
      <c r="F3361" t="s">
        <v>206</v>
      </c>
      <c r="G3361">
        <v>1.8896434757224869</v>
      </c>
    </row>
    <row r="3362" spans="1:7" x14ac:dyDescent="0.35">
      <c r="A3362" t="s">
        <v>165</v>
      </c>
      <c r="D3362">
        <v>0</v>
      </c>
      <c r="F3362" t="s">
        <v>206</v>
      </c>
      <c r="G3362">
        <v>0</v>
      </c>
    </row>
    <row r="3363" spans="1:7" x14ac:dyDescent="0.35">
      <c r="A3363" t="s">
        <v>168</v>
      </c>
      <c r="D3363">
        <v>0</v>
      </c>
      <c r="F3363" t="s">
        <v>206</v>
      </c>
      <c r="G3363">
        <v>0</v>
      </c>
    </row>
    <row r="3364" spans="1:7" x14ac:dyDescent="0.35">
      <c r="D3364" t="s">
        <v>208</v>
      </c>
      <c r="E3364">
        <v>100</v>
      </c>
    </row>
    <row r="3367" spans="1:7" x14ac:dyDescent="0.35">
      <c r="A3367" s="9" t="s">
        <v>307</v>
      </c>
    </row>
    <row r="3386" spans="1:7" x14ac:dyDescent="0.35">
      <c r="G3386" t="s">
        <v>198</v>
      </c>
    </row>
    <row r="3387" spans="1:7" x14ac:dyDescent="0.35">
      <c r="A3387" t="s">
        <v>199</v>
      </c>
      <c r="B3387" t="s">
        <v>200</v>
      </c>
      <c r="C3387" t="s">
        <v>201</v>
      </c>
      <c r="D3387" t="s">
        <v>202</v>
      </c>
      <c r="E3387" t="s">
        <v>203</v>
      </c>
      <c r="F3387" t="s">
        <v>204</v>
      </c>
      <c r="G3387">
        <v>5.2167512690355329</v>
      </c>
    </row>
    <row r="3388" spans="1:7" x14ac:dyDescent="0.35">
      <c r="A3388" t="s">
        <v>205</v>
      </c>
      <c r="B3388">
        <v>7.24</v>
      </c>
      <c r="C3388">
        <v>1897.2438</v>
      </c>
      <c r="D3388">
        <v>0.1</v>
      </c>
      <c r="E3388">
        <v>43.38</v>
      </c>
      <c r="F3388" t="s">
        <v>206</v>
      </c>
      <c r="G3388" t="s">
        <v>207</v>
      </c>
    </row>
    <row r="3389" spans="1:7" x14ac:dyDescent="0.35">
      <c r="A3389" t="s">
        <v>146</v>
      </c>
      <c r="D3389">
        <v>0</v>
      </c>
      <c r="F3389" t="s">
        <v>206</v>
      </c>
      <c r="G3389">
        <v>0</v>
      </c>
    </row>
    <row r="3390" spans="1:7" x14ac:dyDescent="0.35">
      <c r="A3390" t="s">
        <v>147</v>
      </c>
      <c r="D3390">
        <v>0</v>
      </c>
      <c r="F3390" t="s">
        <v>206</v>
      </c>
      <c r="G3390">
        <v>0</v>
      </c>
    </row>
    <row r="3391" spans="1:7" x14ac:dyDescent="0.35">
      <c r="A3391" t="s">
        <v>150</v>
      </c>
      <c r="B3391">
        <v>13.33</v>
      </c>
      <c r="C3391">
        <v>34.296599999999998</v>
      </c>
      <c r="D3391">
        <v>2.3860000000000001E-3</v>
      </c>
      <c r="E3391">
        <v>0.78</v>
      </c>
      <c r="F3391" t="s">
        <v>206</v>
      </c>
      <c r="G3391">
        <v>4.5737277415588209E-2</v>
      </c>
    </row>
    <row r="3392" spans="1:7" x14ac:dyDescent="0.35">
      <c r="A3392" t="s">
        <v>153</v>
      </c>
      <c r="B3392">
        <v>14.36</v>
      </c>
      <c r="C3392">
        <v>1350.5708999999999</v>
      </c>
      <c r="D3392">
        <v>0.10281800000000001</v>
      </c>
      <c r="E3392">
        <v>30.88</v>
      </c>
      <c r="F3392" t="s">
        <v>206</v>
      </c>
      <c r="G3392">
        <v>1.9709201128734068</v>
      </c>
    </row>
    <row r="3393" spans="1:7" x14ac:dyDescent="0.35">
      <c r="A3393" t="s">
        <v>156</v>
      </c>
      <c r="D3393">
        <v>0</v>
      </c>
      <c r="F3393" t="s">
        <v>206</v>
      </c>
      <c r="G3393">
        <v>0</v>
      </c>
    </row>
    <row r="3394" spans="1:7" x14ac:dyDescent="0.35">
      <c r="A3394" t="s">
        <v>159</v>
      </c>
      <c r="B3394">
        <v>17.29</v>
      </c>
      <c r="C3394">
        <v>677.75739999999996</v>
      </c>
      <c r="D3394">
        <v>8.2463999999999996E-2</v>
      </c>
      <c r="E3394">
        <v>15.5</v>
      </c>
      <c r="F3394" t="s">
        <v>206</v>
      </c>
      <c r="G3394">
        <v>1.580753916512601</v>
      </c>
    </row>
    <row r="3395" spans="1:7" x14ac:dyDescent="0.35">
      <c r="A3395" t="s">
        <v>162</v>
      </c>
      <c r="B3395">
        <v>22.14</v>
      </c>
      <c r="C3395">
        <v>413.98439999999999</v>
      </c>
      <c r="D3395">
        <v>9.7842999999999999E-2</v>
      </c>
      <c r="E3395">
        <v>9.4600000000000009</v>
      </c>
      <c r="F3395" t="s">
        <v>206</v>
      </c>
      <c r="G3395">
        <v>1.8755542473484481</v>
      </c>
    </row>
    <row r="3396" spans="1:7" x14ac:dyDescent="0.35">
      <c r="A3396" t="s">
        <v>165</v>
      </c>
      <c r="D3396">
        <v>0</v>
      </c>
      <c r="F3396" t="s">
        <v>206</v>
      </c>
      <c r="G3396">
        <v>0</v>
      </c>
    </row>
    <row r="3397" spans="1:7" x14ac:dyDescent="0.35">
      <c r="A3397" t="s">
        <v>168</v>
      </c>
      <c r="D3397">
        <v>0</v>
      </c>
      <c r="F3397" t="s">
        <v>206</v>
      </c>
      <c r="G3397">
        <v>0</v>
      </c>
    </row>
    <row r="3398" spans="1:7" x14ac:dyDescent="0.35">
      <c r="D3398" t="s">
        <v>208</v>
      </c>
      <c r="E3398">
        <v>100</v>
      </c>
    </row>
    <row r="3401" spans="1:7" x14ac:dyDescent="0.35">
      <c r="A3401" s="9" t="s">
        <v>308</v>
      </c>
    </row>
    <row r="3420" spans="1:7" x14ac:dyDescent="0.35">
      <c r="G3420" t="s">
        <v>198</v>
      </c>
    </row>
    <row r="3421" spans="1:7" x14ac:dyDescent="0.35">
      <c r="A3421" t="s">
        <v>199</v>
      </c>
      <c r="B3421" t="s">
        <v>200</v>
      </c>
      <c r="C3421" t="s">
        <v>201</v>
      </c>
      <c r="D3421" t="s">
        <v>202</v>
      </c>
      <c r="E3421" t="s">
        <v>203</v>
      </c>
      <c r="F3421" t="s">
        <v>204</v>
      </c>
      <c r="G3421">
        <v>5.2167512690355329</v>
      </c>
    </row>
    <row r="3422" spans="1:7" x14ac:dyDescent="0.35">
      <c r="A3422" t="s">
        <v>205</v>
      </c>
      <c r="B3422">
        <v>7.24</v>
      </c>
      <c r="C3422">
        <v>1884.1495</v>
      </c>
      <c r="D3422">
        <v>0.1</v>
      </c>
      <c r="E3422">
        <v>43.31</v>
      </c>
      <c r="F3422" t="s">
        <v>206</v>
      </c>
      <c r="G3422" t="s">
        <v>207</v>
      </c>
    </row>
    <row r="3423" spans="1:7" x14ac:dyDescent="0.35">
      <c r="A3423" t="s">
        <v>146</v>
      </c>
      <c r="D3423">
        <v>0</v>
      </c>
      <c r="F3423" t="s">
        <v>206</v>
      </c>
      <c r="G3423">
        <v>0</v>
      </c>
    </row>
    <row r="3424" spans="1:7" x14ac:dyDescent="0.35">
      <c r="A3424" t="s">
        <v>147</v>
      </c>
      <c r="D3424">
        <v>0</v>
      </c>
      <c r="F3424" t="s">
        <v>206</v>
      </c>
      <c r="G3424">
        <v>0</v>
      </c>
    </row>
    <row r="3425" spans="1:7" x14ac:dyDescent="0.35">
      <c r="A3425" t="s">
        <v>150</v>
      </c>
      <c r="B3425">
        <v>13.29</v>
      </c>
      <c r="C3425">
        <v>37.079900000000002</v>
      </c>
      <c r="D3425">
        <v>2.5969999999999999E-3</v>
      </c>
      <c r="E3425">
        <v>0.85</v>
      </c>
      <c r="F3425" t="s">
        <v>206</v>
      </c>
      <c r="G3425">
        <v>4.9781940254938213E-2</v>
      </c>
    </row>
    <row r="3426" spans="1:7" x14ac:dyDescent="0.35">
      <c r="A3426" t="s">
        <v>153</v>
      </c>
      <c r="B3426">
        <v>14.37</v>
      </c>
      <c r="C3426">
        <v>1344.2467999999999</v>
      </c>
      <c r="D3426">
        <v>0.103048</v>
      </c>
      <c r="E3426">
        <v>30.9</v>
      </c>
      <c r="F3426" t="s">
        <v>206</v>
      </c>
      <c r="G3426">
        <v>1.9753289870584803</v>
      </c>
    </row>
    <row r="3427" spans="1:7" x14ac:dyDescent="0.35">
      <c r="A3427" t="s">
        <v>156</v>
      </c>
      <c r="D3427">
        <v>0</v>
      </c>
      <c r="F3427" t="s">
        <v>206</v>
      </c>
      <c r="G3427">
        <v>0</v>
      </c>
    </row>
    <row r="3428" spans="1:7" x14ac:dyDescent="0.35">
      <c r="A3428" t="s">
        <v>159</v>
      </c>
      <c r="B3428">
        <v>17.3</v>
      </c>
      <c r="C3428">
        <v>677.71489999999994</v>
      </c>
      <c r="D3428">
        <v>8.3030999999999994E-2</v>
      </c>
      <c r="E3428">
        <v>15.58</v>
      </c>
      <c r="F3428" t="s">
        <v>206</v>
      </c>
      <c r="G3428">
        <v>1.5916227498297169</v>
      </c>
    </row>
    <row r="3429" spans="1:7" x14ac:dyDescent="0.35">
      <c r="A3429" t="s">
        <v>162</v>
      </c>
      <c r="B3429">
        <v>22.15</v>
      </c>
      <c r="C3429">
        <v>406.73160000000001</v>
      </c>
      <c r="D3429">
        <v>9.6796999999999994E-2</v>
      </c>
      <c r="E3429">
        <v>9.35</v>
      </c>
      <c r="F3429" t="s">
        <v>206</v>
      </c>
      <c r="G3429">
        <v>1.8555034543154616</v>
      </c>
    </row>
    <row r="3430" spans="1:7" x14ac:dyDescent="0.35">
      <c r="A3430" t="s">
        <v>165</v>
      </c>
      <c r="D3430">
        <v>0</v>
      </c>
      <c r="F3430" t="s">
        <v>206</v>
      </c>
      <c r="G3430">
        <v>0</v>
      </c>
    </row>
    <row r="3431" spans="1:7" x14ac:dyDescent="0.35">
      <c r="A3431" t="s">
        <v>168</v>
      </c>
      <c r="D3431">
        <v>0</v>
      </c>
      <c r="F3431" t="s">
        <v>206</v>
      </c>
      <c r="G3431">
        <v>0</v>
      </c>
    </row>
    <row r="3432" spans="1:7" x14ac:dyDescent="0.35">
      <c r="D3432" t="s">
        <v>208</v>
      </c>
      <c r="E3432">
        <v>100</v>
      </c>
    </row>
    <row r="3435" spans="1:7" x14ac:dyDescent="0.35">
      <c r="A3435" s="9" t="s">
        <v>309</v>
      </c>
    </row>
    <row r="3454" spans="1:7" x14ac:dyDescent="0.35">
      <c r="G3454" t="s">
        <v>198</v>
      </c>
    </row>
    <row r="3455" spans="1:7" x14ac:dyDescent="0.35">
      <c r="A3455" t="s">
        <v>199</v>
      </c>
      <c r="B3455" t="s">
        <v>200</v>
      </c>
      <c r="C3455" t="s">
        <v>201</v>
      </c>
      <c r="D3455" t="s">
        <v>202</v>
      </c>
      <c r="E3455" t="s">
        <v>203</v>
      </c>
      <c r="F3455" t="s">
        <v>204</v>
      </c>
      <c r="G3455">
        <v>5.2167512690355329</v>
      </c>
    </row>
    <row r="3456" spans="1:7" x14ac:dyDescent="0.35">
      <c r="A3456" t="s">
        <v>205</v>
      </c>
      <c r="B3456">
        <v>7.24</v>
      </c>
      <c r="C3456">
        <v>1877.3015</v>
      </c>
      <c r="D3456">
        <v>0.1</v>
      </c>
      <c r="E3456">
        <v>42.89</v>
      </c>
      <c r="F3456" t="s">
        <v>206</v>
      </c>
      <c r="G3456" t="s">
        <v>207</v>
      </c>
    </row>
    <row r="3457" spans="1:7" x14ac:dyDescent="0.35">
      <c r="A3457" t="s">
        <v>146</v>
      </c>
      <c r="D3457">
        <v>0</v>
      </c>
      <c r="F3457" t="s">
        <v>206</v>
      </c>
      <c r="G3457">
        <v>0</v>
      </c>
    </row>
    <row r="3458" spans="1:7" x14ac:dyDescent="0.35">
      <c r="A3458" t="s">
        <v>147</v>
      </c>
      <c r="D3458">
        <v>0</v>
      </c>
      <c r="F3458" t="s">
        <v>206</v>
      </c>
      <c r="G3458">
        <v>0</v>
      </c>
    </row>
    <row r="3459" spans="1:7" x14ac:dyDescent="0.35">
      <c r="A3459" t="s">
        <v>150</v>
      </c>
      <c r="B3459">
        <v>13.28</v>
      </c>
      <c r="C3459">
        <v>35.642400000000002</v>
      </c>
      <c r="D3459">
        <v>2.506E-3</v>
      </c>
      <c r="E3459">
        <v>0.81</v>
      </c>
      <c r="F3459" t="s">
        <v>206</v>
      </c>
      <c r="G3459">
        <v>4.8037559599104794E-2</v>
      </c>
    </row>
    <row r="3460" spans="1:7" x14ac:dyDescent="0.35">
      <c r="A3460" t="s">
        <v>153</v>
      </c>
      <c r="B3460">
        <v>14.35</v>
      </c>
      <c r="C3460">
        <v>1337.9658999999999</v>
      </c>
      <c r="D3460">
        <v>0.102941</v>
      </c>
      <c r="E3460">
        <v>30.57</v>
      </c>
      <c r="F3460" t="s">
        <v>206</v>
      </c>
      <c r="G3460">
        <v>1.9732779021115112</v>
      </c>
    </row>
    <row r="3461" spans="1:7" x14ac:dyDescent="0.35">
      <c r="A3461" t="s">
        <v>156</v>
      </c>
      <c r="D3461">
        <v>0</v>
      </c>
      <c r="F3461" t="s">
        <v>206</v>
      </c>
      <c r="G3461">
        <v>0</v>
      </c>
    </row>
    <row r="3462" spans="1:7" x14ac:dyDescent="0.35">
      <c r="A3462" t="s">
        <v>159</v>
      </c>
      <c r="B3462">
        <v>17.28</v>
      </c>
      <c r="C3462">
        <v>722.31880000000001</v>
      </c>
      <c r="D3462">
        <v>8.8818999999999995E-2</v>
      </c>
      <c r="E3462">
        <v>16.5</v>
      </c>
      <c r="F3462" t="s">
        <v>206</v>
      </c>
      <c r="G3462">
        <v>1.7025730271480004</v>
      </c>
    </row>
    <row r="3463" spans="1:7" x14ac:dyDescent="0.35">
      <c r="A3463" t="s">
        <v>162</v>
      </c>
      <c r="B3463">
        <v>22.15</v>
      </c>
      <c r="C3463">
        <v>403.50420000000003</v>
      </c>
      <c r="D3463">
        <v>9.6379000000000006E-2</v>
      </c>
      <c r="E3463">
        <v>9.2200000000000006</v>
      </c>
      <c r="F3463" t="s">
        <v>206</v>
      </c>
      <c r="G3463">
        <v>1.8474908047095457</v>
      </c>
    </row>
    <row r="3464" spans="1:7" x14ac:dyDescent="0.35">
      <c r="A3464" t="s">
        <v>165</v>
      </c>
      <c r="D3464">
        <v>0</v>
      </c>
      <c r="F3464" t="s">
        <v>206</v>
      </c>
      <c r="G3464">
        <v>0</v>
      </c>
    </row>
    <row r="3465" spans="1:7" x14ac:dyDescent="0.35">
      <c r="A3465" t="s">
        <v>168</v>
      </c>
      <c r="D3465">
        <v>0</v>
      </c>
      <c r="F3465" t="s">
        <v>206</v>
      </c>
      <c r="G3465">
        <v>0</v>
      </c>
    </row>
    <row r="3466" spans="1:7" x14ac:dyDescent="0.35">
      <c r="D3466" t="s">
        <v>208</v>
      </c>
      <c r="E3466">
        <v>100</v>
      </c>
    </row>
    <row r="3469" spans="1:7" x14ac:dyDescent="0.35">
      <c r="A3469" s="9" t="s">
        <v>310</v>
      </c>
    </row>
    <row r="3488" spans="7:7" x14ac:dyDescent="0.35">
      <c r="G3488" t="s">
        <v>198</v>
      </c>
    </row>
    <row r="3489" spans="1:7" x14ac:dyDescent="0.35">
      <c r="A3489" t="s">
        <v>199</v>
      </c>
      <c r="B3489" t="s">
        <v>200</v>
      </c>
      <c r="C3489" t="s">
        <v>201</v>
      </c>
      <c r="D3489" t="s">
        <v>202</v>
      </c>
      <c r="E3489" t="s">
        <v>203</v>
      </c>
      <c r="F3489" t="s">
        <v>204</v>
      </c>
      <c r="G3489">
        <v>6.5411799065420562</v>
      </c>
    </row>
    <row r="3490" spans="1:7" x14ac:dyDescent="0.35">
      <c r="A3490" t="s">
        <v>205</v>
      </c>
      <c r="B3490">
        <v>7.21</v>
      </c>
      <c r="C3490">
        <v>2234.5715</v>
      </c>
      <c r="D3490">
        <v>0.1</v>
      </c>
      <c r="E3490">
        <v>44.18</v>
      </c>
      <c r="F3490" t="s">
        <v>206</v>
      </c>
      <c r="G3490" t="s">
        <v>207</v>
      </c>
    </row>
    <row r="3491" spans="1:7" x14ac:dyDescent="0.35">
      <c r="A3491" t="s">
        <v>146</v>
      </c>
      <c r="D3491">
        <v>0</v>
      </c>
      <c r="F3491" t="s">
        <v>206</v>
      </c>
      <c r="G3491">
        <v>0</v>
      </c>
    </row>
    <row r="3492" spans="1:7" x14ac:dyDescent="0.35">
      <c r="A3492" t="s">
        <v>147</v>
      </c>
      <c r="B3492">
        <v>10.06</v>
      </c>
      <c r="C3492">
        <v>32.180199999999999</v>
      </c>
      <c r="D3492">
        <v>2.1459999999999999E-3</v>
      </c>
      <c r="E3492">
        <v>0.64</v>
      </c>
      <c r="F3492" t="s">
        <v>206</v>
      </c>
      <c r="G3492">
        <v>3.2807536723668346E-2</v>
      </c>
    </row>
    <row r="3493" spans="1:7" x14ac:dyDescent="0.35">
      <c r="A3493" t="s">
        <v>150</v>
      </c>
      <c r="B3493">
        <v>13.4</v>
      </c>
      <c r="C3493">
        <v>54.387099999999997</v>
      </c>
      <c r="D3493">
        <v>3.2780000000000001E-3</v>
      </c>
      <c r="E3493">
        <v>1.08</v>
      </c>
      <c r="F3493" t="s">
        <v>206</v>
      </c>
      <c r="G3493">
        <v>5.0113283028977093E-2</v>
      </c>
    </row>
    <row r="3494" spans="1:7" x14ac:dyDescent="0.35">
      <c r="A3494" t="s">
        <v>153</v>
      </c>
      <c r="B3494">
        <v>14.46</v>
      </c>
      <c r="C3494">
        <v>1758.2128</v>
      </c>
      <c r="D3494">
        <v>0.11758</v>
      </c>
      <c r="E3494">
        <v>34.76</v>
      </c>
      <c r="F3494" t="s">
        <v>206</v>
      </c>
      <c r="G3494">
        <v>1.7975350270125465</v>
      </c>
    </row>
    <row r="3495" spans="1:7" x14ac:dyDescent="0.35">
      <c r="A3495" t="s">
        <v>156</v>
      </c>
      <c r="D3495">
        <v>0</v>
      </c>
      <c r="F3495" t="s">
        <v>206</v>
      </c>
      <c r="G3495">
        <v>0</v>
      </c>
    </row>
    <row r="3496" spans="1:7" x14ac:dyDescent="0.35">
      <c r="A3496" t="s">
        <v>159</v>
      </c>
      <c r="B3496">
        <v>17.510000000000002</v>
      </c>
      <c r="C3496">
        <v>793.81269999999995</v>
      </c>
      <c r="D3496">
        <v>8.8921E-2</v>
      </c>
      <c r="E3496">
        <v>15.7</v>
      </c>
      <c r="F3496" t="s">
        <v>206</v>
      </c>
      <c r="G3496">
        <v>1.3594030629102112</v>
      </c>
    </row>
    <row r="3497" spans="1:7" x14ac:dyDescent="0.35">
      <c r="A3497" t="s">
        <v>162</v>
      </c>
      <c r="B3497">
        <v>22.23</v>
      </c>
      <c r="C3497">
        <v>184.28530000000001</v>
      </c>
      <c r="D3497">
        <v>3.2308000000000003E-2</v>
      </c>
      <c r="E3497">
        <v>3.64</v>
      </c>
      <c r="F3497" t="s">
        <v>206</v>
      </c>
      <c r="G3497">
        <v>0.49391700674197442</v>
      </c>
    </row>
    <row r="3498" spans="1:7" x14ac:dyDescent="0.35">
      <c r="A3498" t="s">
        <v>165</v>
      </c>
      <c r="D3498">
        <v>0</v>
      </c>
      <c r="F3498" t="s">
        <v>206</v>
      </c>
      <c r="G3498">
        <v>0</v>
      </c>
    </row>
    <row r="3499" spans="1:7" x14ac:dyDescent="0.35">
      <c r="A3499" t="s">
        <v>168</v>
      </c>
      <c r="D3499">
        <v>0</v>
      </c>
      <c r="F3499" t="s">
        <v>206</v>
      </c>
      <c r="G3499">
        <v>0</v>
      </c>
    </row>
    <row r="3500" spans="1:7" x14ac:dyDescent="0.35">
      <c r="D3500" t="s">
        <v>208</v>
      </c>
      <c r="E3500">
        <v>100</v>
      </c>
    </row>
    <row r="3503" spans="1:7" x14ac:dyDescent="0.35">
      <c r="A3503" s="9" t="s">
        <v>311</v>
      </c>
    </row>
    <row r="3522" spans="1:7" x14ac:dyDescent="0.35">
      <c r="G3522" t="s">
        <v>198</v>
      </c>
    </row>
    <row r="3523" spans="1:7" x14ac:dyDescent="0.35">
      <c r="A3523" t="s">
        <v>199</v>
      </c>
      <c r="B3523" t="s">
        <v>200</v>
      </c>
      <c r="C3523" t="s">
        <v>201</v>
      </c>
      <c r="D3523" t="s">
        <v>202</v>
      </c>
      <c r="E3523" t="s">
        <v>203</v>
      </c>
      <c r="F3523" t="s">
        <v>204</v>
      </c>
      <c r="G3523">
        <v>6.5411799065420562</v>
      </c>
    </row>
    <row r="3524" spans="1:7" x14ac:dyDescent="0.35">
      <c r="A3524" t="s">
        <v>205</v>
      </c>
      <c r="B3524">
        <v>7.21</v>
      </c>
      <c r="C3524">
        <v>2239.5859</v>
      </c>
      <c r="D3524">
        <v>0.1</v>
      </c>
      <c r="E3524">
        <v>44.1</v>
      </c>
      <c r="F3524" t="s">
        <v>206</v>
      </c>
      <c r="G3524" t="s">
        <v>207</v>
      </c>
    </row>
    <row r="3525" spans="1:7" x14ac:dyDescent="0.35">
      <c r="A3525" t="s">
        <v>146</v>
      </c>
      <c r="D3525">
        <v>0</v>
      </c>
      <c r="F3525" t="s">
        <v>206</v>
      </c>
      <c r="G3525">
        <v>0</v>
      </c>
    </row>
    <row r="3526" spans="1:7" x14ac:dyDescent="0.35">
      <c r="A3526" t="s">
        <v>147</v>
      </c>
      <c r="B3526">
        <v>10.06</v>
      </c>
      <c r="C3526">
        <v>32.954000000000001</v>
      </c>
      <c r="D3526">
        <v>2.1919999999999999E-3</v>
      </c>
      <c r="E3526">
        <v>0.65</v>
      </c>
      <c r="F3526" t="s">
        <v>206</v>
      </c>
      <c r="G3526">
        <v>3.3510773764343436E-2</v>
      </c>
    </row>
    <row r="3527" spans="1:7" x14ac:dyDescent="0.35">
      <c r="A3527" t="s">
        <v>150</v>
      </c>
      <c r="B3527">
        <v>13.38</v>
      </c>
      <c r="C3527">
        <v>50.350999999999999</v>
      </c>
      <c r="D3527">
        <v>3.0279999999999999E-3</v>
      </c>
      <c r="E3527">
        <v>0.99</v>
      </c>
      <c r="F3527" t="s">
        <v>206</v>
      </c>
      <c r="G3527">
        <v>4.6291342590525517E-2</v>
      </c>
    </row>
    <row r="3528" spans="1:7" x14ac:dyDescent="0.35">
      <c r="A3528" t="s">
        <v>153</v>
      </c>
      <c r="B3528">
        <v>14.45</v>
      </c>
      <c r="C3528">
        <v>1767.6496999999999</v>
      </c>
      <c r="D3528">
        <v>0.117946</v>
      </c>
      <c r="E3528">
        <v>34.81</v>
      </c>
      <c r="F3528" t="s">
        <v>206</v>
      </c>
      <c r="G3528">
        <v>1.8031303478144394</v>
      </c>
    </row>
    <row r="3529" spans="1:7" x14ac:dyDescent="0.35">
      <c r="A3529" t="s">
        <v>156</v>
      </c>
      <c r="D3529">
        <v>0</v>
      </c>
      <c r="F3529" t="s">
        <v>206</v>
      </c>
      <c r="G3529">
        <v>0</v>
      </c>
    </row>
    <row r="3530" spans="1:7" x14ac:dyDescent="0.35">
      <c r="A3530" t="s">
        <v>159</v>
      </c>
      <c r="B3530">
        <v>17.5</v>
      </c>
      <c r="C3530">
        <v>806.82920000000001</v>
      </c>
      <c r="D3530">
        <v>9.0176999999999993E-2</v>
      </c>
      <c r="E3530">
        <v>15.89</v>
      </c>
      <c r="F3530" t="s">
        <v>206</v>
      </c>
      <c r="G3530">
        <v>1.3786044916729918</v>
      </c>
    </row>
    <row r="3531" spans="1:7" x14ac:dyDescent="0.35">
      <c r="A3531" t="s">
        <v>162</v>
      </c>
      <c r="B3531">
        <v>22.2</v>
      </c>
      <c r="C3531">
        <v>180.95849999999999</v>
      </c>
      <c r="D3531">
        <v>3.1654000000000002E-2</v>
      </c>
      <c r="E3531">
        <v>3.56</v>
      </c>
      <c r="F3531" t="s">
        <v>206</v>
      </c>
      <c r="G3531">
        <v>0.48391881055498503</v>
      </c>
    </row>
    <row r="3532" spans="1:7" x14ac:dyDescent="0.35">
      <c r="A3532" t="s">
        <v>165</v>
      </c>
      <c r="D3532">
        <v>0</v>
      </c>
      <c r="F3532" t="s">
        <v>206</v>
      </c>
      <c r="G3532">
        <v>0</v>
      </c>
    </row>
    <row r="3533" spans="1:7" x14ac:dyDescent="0.35">
      <c r="A3533" t="s">
        <v>168</v>
      </c>
      <c r="D3533">
        <v>0</v>
      </c>
      <c r="F3533" t="s">
        <v>206</v>
      </c>
      <c r="G3533">
        <v>0</v>
      </c>
    </row>
    <row r="3534" spans="1:7" x14ac:dyDescent="0.35">
      <c r="D3534" t="s">
        <v>208</v>
      </c>
      <c r="E3534">
        <v>100</v>
      </c>
    </row>
    <row r="3537" spans="1:1" x14ac:dyDescent="0.35">
      <c r="A3537" s="9" t="s">
        <v>312</v>
      </c>
    </row>
    <row r="3556" spans="1:7" x14ac:dyDescent="0.35">
      <c r="G3556" t="s">
        <v>198</v>
      </c>
    </row>
    <row r="3557" spans="1:7" x14ac:dyDescent="0.35">
      <c r="A3557" t="s">
        <v>199</v>
      </c>
      <c r="B3557" t="s">
        <v>200</v>
      </c>
      <c r="C3557" t="s">
        <v>201</v>
      </c>
      <c r="D3557" t="s">
        <v>202</v>
      </c>
      <c r="E3557" t="s">
        <v>203</v>
      </c>
      <c r="F3557" t="s">
        <v>204</v>
      </c>
      <c r="G3557">
        <v>6.5411799065420562</v>
      </c>
    </row>
    <row r="3558" spans="1:7" x14ac:dyDescent="0.35">
      <c r="A3558" t="s">
        <v>205</v>
      </c>
      <c r="B3558">
        <v>7.21</v>
      </c>
      <c r="C3558">
        <v>2205.0725000000002</v>
      </c>
      <c r="D3558">
        <v>0.1</v>
      </c>
      <c r="E3558">
        <v>42.98</v>
      </c>
      <c r="F3558" t="s">
        <v>206</v>
      </c>
      <c r="G3558" t="s">
        <v>207</v>
      </c>
    </row>
    <row r="3559" spans="1:7" x14ac:dyDescent="0.35">
      <c r="A3559" t="s">
        <v>146</v>
      </c>
      <c r="D3559">
        <v>0</v>
      </c>
      <c r="F3559" t="s">
        <v>206</v>
      </c>
      <c r="G3559">
        <v>0</v>
      </c>
    </row>
    <row r="3560" spans="1:7" x14ac:dyDescent="0.35">
      <c r="A3560" t="s">
        <v>147</v>
      </c>
      <c r="B3560">
        <v>10.050000000000001</v>
      </c>
      <c r="C3560">
        <v>35.6509</v>
      </c>
      <c r="D3560">
        <v>2.4090000000000001E-3</v>
      </c>
      <c r="E3560">
        <v>0.69</v>
      </c>
      <c r="F3560" t="s">
        <v>206</v>
      </c>
      <c r="G3560">
        <v>3.6828218064919413E-2</v>
      </c>
    </row>
    <row r="3561" spans="1:7" x14ac:dyDescent="0.35">
      <c r="A3561" t="s">
        <v>150</v>
      </c>
      <c r="B3561">
        <v>13.39</v>
      </c>
      <c r="C3561">
        <v>55.600099999999998</v>
      </c>
      <c r="D3561">
        <v>3.3960000000000001E-3</v>
      </c>
      <c r="E3561">
        <v>1.08</v>
      </c>
      <c r="F3561" t="s">
        <v>206</v>
      </c>
      <c r="G3561">
        <v>5.1917238915926249E-2</v>
      </c>
    </row>
    <row r="3562" spans="1:7" x14ac:dyDescent="0.35">
      <c r="A3562" t="s">
        <v>153</v>
      </c>
      <c r="B3562">
        <v>14.46</v>
      </c>
      <c r="C3562">
        <v>1807.1459</v>
      </c>
      <c r="D3562">
        <v>0.12246899999999999</v>
      </c>
      <c r="E3562">
        <v>35.22</v>
      </c>
      <c r="F3562" t="s">
        <v>206</v>
      </c>
      <c r="G3562">
        <v>1.8722768942269052</v>
      </c>
    </row>
    <row r="3563" spans="1:7" x14ac:dyDescent="0.35">
      <c r="A3563" t="s">
        <v>156</v>
      </c>
      <c r="D3563">
        <v>0</v>
      </c>
      <c r="F3563" t="s">
        <v>206</v>
      </c>
      <c r="G3563">
        <v>0</v>
      </c>
    </row>
    <row r="3564" spans="1:7" x14ac:dyDescent="0.35">
      <c r="A3564" t="s">
        <v>159</v>
      </c>
      <c r="B3564">
        <v>17.510000000000002</v>
      </c>
      <c r="C3564">
        <v>838.20899999999995</v>
      </c>
      <c r="D3564">
        <v>9.5150999999999999E-2</v>
      </c>
      <c r="E3564">
        <v>16.34</v>
      </c>
      <c r="F3564" t="s">
        <v>206</v>
      </c>
      <c r="G3564">
        <v>1.4546458186364246</v>
      </c>
    </row>
    <row r="3565" spans="1:7" x14ac:dyDescent="0.35">
      <c r="A3565" t="s">
        <v>162</v>
      </c>
      <c r="B3565">
        <v>22.21</v>
      </c>
      <c r="C3565">
        <v>188.702</v>
      </c>
      <c r="D3565">
        <v>3.3524999999999999E-2</v>
      </c>
      <c r="E3565">
        <v>3.68</v>
      </c>
      <c r="F3565" t="s">
        <v>206</v>
      </c>
      <c r="G3565">
        <v>0.51252221279635668</v>
      </c>
    </row>
    <row r="3566" spans="1:7" x14ac:dyDescent="0.35">
      <c r="A3566" t="s">
        <v>165</v>
      </c>
      <c r="D3566">
        <v>0</v>
      </c>
      <c r="F3566" t="s">
        <v>206</v>
      </c>
      <c r="G3566">
        <v>0</v>
      </c>
    </row>
    <row r="3567" spans="1:7" x14ac:dyDescent="0.35">
      <c r="A3567" t="s">
        <v>168</v>
      </c>
      <c r="D3567">
        <v>0</v>
      </c>
      <c r="F3567" t="s">
        <v>206</v>
      </c>
      <c r="G3567">
        <v>0</v>
      </c>
    </row>
    <row r="3568" spans="1:7" x14ac:dyDescent="0.35">
      <c r="D3568" t="s">
        <v>208</v>
      </c>
      <c r="E3568">
        <v>100</v>
      </c>
    </row>
    <row r="3571" spans="1:1" x14ac:dyDescent="0.35">
      <c r="A3571" s="9" t="s">
        <v>313</v>
      </c>
    </row>
    <row r="3590" spans="1:7" x14ac:dyDescent="0.35">
      <c r="G3590" t="s">
        <v>198</v>
      </c>
    </row>
    <row r="3591" spans="1:7" x14ac:dyDescent="0.35">
      <c r="A3591" t="s">
        <v>199</v>
      </c>
      <c r="B3591" t="s">
        <v>200</v>
      </c>
      <c r="C3591" t="s">
        <v>201</v>
      </c>
      <c r="D3591" t="s">
        <v>202</v>
      </c>
      <c r="E3591" t="s">
        <v>203</v>
      </c>
      <c r="F3591" t="s">
        <v>204</v>
      </c>
      <c r="G3591">
        <v>6.5411799065420562</v>
      </c>
    </row>
    <row r="3592" spans="1:7" x14ac:dyDescent="0.35">
      <c r="A3592" t="s">
        <v>205</v>
      </c>
      <c r="B3592">
        <v>7.21</v>
      </c>
      <c r="C3592">
        <v>2207.2633999999998</v>
      </c>
      <c r="D3592">
        <v>0.1</v>
      </c>
      <c r="E3592">
        <v>43.22</v>
      </c>
      <c r="F3592" t="s">
        <v>206</v>
      </c>
      <c r="G3592" t="s">
        <v>207</v>
      </c>
    </row>
    <row r="3593" spans="1:7" x14ac:dyDescent="0.35">
      <c r="A3593" t="s">
        <v>146</v>
      </c>
      <c r="D3593">
        <v>0</v>
      </c>
      <c r="F3593" t="s">
        <v>206</v>
      </c>
      <c r="G3593">
        <v>0</v>
      </c>
    </row>
    <row r="3594" spans="1:7" x14ac:dyDescent="0.35">
      <c r="A3594" t="s">
        <v>147</v>
      </c>
      <c r="B3594">
        <v>10.07</v>
      </c>
      <c r="C3594">
        <v>29.8688</v>
      </c>
      <c r="D3594">
        <v>2.016E-3</v>
      </c>
      <c r="E3594">
        <v>0.57999999999999996</v>
      </c>
      <c r="F3594" t="s">
        <v>206</v>
      </c>
      <c r="G3594">
        <v>3.0820127695673528E-2</v>
      </c>
    </row>
    <row r="3595" spans="1:7" x14ac:dyDescent="0.35">
      <c r="A3595" t="s">
        <v>150</v>
      </c>
      <c r="B3595">
        <v>13.4</v>
      </c>
      <c r="C3595">
        <v>51.495100000000001</v>
      </c>
      <c r="D3595">
        <v>3.1419999999999998E-3</v>
      </c>
      <c r="E3595">
        <v>1.01</v>
      </c>
      <c r="F3595" t="s">
        <v>206</v>
      </c>
      <c r="G3595">
        <v>4.8034147430459431E-2</v>
      </c>
    </row>
    <row r="3596" spans="1:7" x14ac:dyDescent="0.35">
      <c r="A3596" t="s">
        <v>153</v>
      </c>
      <c r="B3596">
        <v>14.46</v>
      </c>
      <c r="C3596">
        <v>1807.9771000000001</v>
      </c>
      <c r="D3596">
        <v>0.122404</v>
      </c>
      <c r="E3596">
        <v>35.4</v>
      </c>
      <c r="F3596" t="s">
        <v>206</v>
      </c>
      <c r="G3596">
        <v>1.8712831897129079</v>
      </c>
    </row>
    <row r="3597" spans="1:7" x14ac:dyDescent="0.35">
      <c r="A3597" t="s">
        <v>156</v>
      </c>
      <c r="D3597">
        <v>0</v>
      </c>
      <c r="F3597" t="s">
        <v>206</v>
      </c>
      <c r="G3597">
        <v>0</v>
      </c>
    </row>
    <row r="3598" spans="1:7" x14ac:dyDescent="0.35">
      <c r="A3598" t="s">
        <v>159</v>
      </c>
      <c r="B3598">
        <v>17.510000000000002</v>
      </c>
      <c r="C3598">
        <v>824.12049999999999</v>
      </c>
      <c r="D3598">
        <v>9.3457999999999999E-2</v>
      </c>
      <c r="E3598">
        <v>16.14</v>
      </c>
      <c r="F3598" t="s">
        <v>206</v>
      </c>
      <c r="G3598">
        <v>1.4287636379872304</v>
      </c>
    </row>
    <row r="3599" spans="1:7" x14ac:dyDescent="0.35">
      <c r="A3599" t="s">
        <v>162</v>
      </c>
      <c r="B3599">
        <v>22.22</v>
      </c>
      <c r="C3599">
        <v>186.41990000000001</v>
      </c>
      <c r="D3599">
        <v>3.3086999999999998E-2</v>
      </c>
      <c r="E3599">
        <v>3.65</v>
      </c>
      <c r="F3599" t="s">
        <v>206</v>
      </c>
      <c r="G3599">
        <v>0.50582617314818945</v>
      </c>
    </row>
    <row r="3600" spans="1:7" x14ac:dyDescent="0.35">
      <c r="A3600" t="s">
        <v>165</v>
      </c>
      <c r="D3600">
        <v>0</v>
      </c>
      <c r="F3600" t="s">
        <v>206</v>
      </c>
      <c r="G3600">
        <v>0</v>
      </c>
    </row>
    <row r="3601" spans="1:7" x14ac:dyDescent="0.35">
      <c r="A3601" t="s">
        <v>168</v>
      </c>
      <c r="D3601">
        <v>0</v>
      </c>
      <c r="F3601" t="s">
        <v>206</v>
      </c>
      <c r="G3601">
        <v>0</v>
      </c>
    </row>
    <row r="3602" spans="1:7" x14ac:dyDescent="0.35">
      <c r="D3602" t="s">
        <v>208</v>
      </c>
      <c r="E3602">
        <v>100</v>
      </c>
    </row>
    <row r="3605" spans="1:7" x14ac:dyDescent="0.35">
      <c r="A3605" s="9" t="s">
        <v>314</v>
      </c>
    </row>
    <row r="3624" spans="1:7" x14ac:dyDescent="0.35">
      <c r="G3624" t="s">
        <v>198</v>
      </c>
    </row>
    <row r="3625" spans="1:7" x14ac:dyDescent="0.35">
      <c r="A3625" t="s">
        <v>199</v>
      </c>
      <c r="B3625" t="s">
        <v>200</v>
      </c>
      <c r="C3625" t="s">
        <v>201</v>
      </c>
      <c r="D3625" t="s">
        <v>202</v>
      </c>
      <c r="E3625" t="s">
        <v>203</v>
      </c>
      <c r="F3625" t="s">
        <v>204</v>
      </c>
      <c r="G3625">
        <v>6.5411799065420562</v>
      </c>
    </row>
    <row r="3626" spans="1:7" x14ac:dyDescent="0.35">
      <c r="A3626" t="s">
        <v>205</v>
      </c>
      <c r="B3626">
        <v>7.21</v>
      </c>
      <c r="C3626">
        <v>2158.7307000000001</v>
      </c>
      <c r="D3626">
        <v>0.1</v>
      </c>
      <c r="E3626">
        <v>41.8</v>
      </c>
      <c r="F3626" t="s">
        <v>206</v>
      </c>
      <c r="G3626" t="s">
        <v>207</v>
      </c>
    </row>
    <row r="3627" spans="1:7" x14ac:dyDescent="0.35">
      <c r="A3627" t="s">
        <v>146</v>
      </c>
      <c r="D3627">
        <v>0</v>
      </c>
      <c r="F3627" t="s">
        <v>206</v>
      </c>
      <c r="G3627">
        <v>0</v>
      </c>
    </row>
    <row r="3628" spans="1:7" x14ac:dyDescent="0.35">
      <c r="A3628" t="s">
        <v>147</v>
      </c>
      <c r="B3628">
        <v>10.050000000000001</v>
      </c>
      <c r="C3628">
        <v>35.938699999999997</v>
      </c>
      <c r="D3628">
        <v>2.48E-3</v>
      </c>
      <c r="E3628">
        <v>0.7</v>
      </c>
      <c r="F3628" t="s">
        <v>206</v>
      </c>
      <c r="G3628">
        <v>3.7913649149439656E-2</v>
      </c>
    </row>
    <row r="3629" spans="1:7" x14ac:dyDescent="0.35">
      <c r="A3629" t="s">
        <v>150</v>
      </c>
      <c r="B3629">
        <v>13.38</v>
      </c>
      <c r="C3629">
        <v>60.4636</v>
      </c>
      <c r="D3629">
        <v>3.7720000000000002E-3</v>
      </c>
      <c r="E3629">
        <v>1.17</v>
      </c>
      <c r="F3629" t="s">
        <v>206</v>
      </c>
      <c r="G3629">
        <v>5.7665437335357422E-2</v>
      </c>
    </row>
    <row r="3630" spans="1:7" x14ac:dyDescent="0.35">
      <c r="A3630" t="s">
        <v>153</v>
      </c>
      <c r="B3630">
        <v>14.45</v>
      </c>
      <c r="C3630">
        <v>1851.1451</v>
      </c>
      <c r="D3630">
        <v>0.12814400000000001</v>
      </c>
      <c r="E3630">
        <v>35.85</v>
      </c>
      <c r="F3630" t="s">
        <v>206</v>
      </c>
      <c r="G3630">
        <v>1.9590349421797562</v>
      </c>
    </row>
    <row r="3631" spans="1:7" x14ac:dyDescent="0.35">
      <c r="A3631" t="s">
        <v>156</v>
      </c>
      <c r="D3631">
        <v>0</v>
      </c>
      <c r="F3631" t="s">
        <v>206</v>
      </c>
      <c r="G3631">
        <v>0</v>
      </c>
    </row>
    <row r="3632" spans="1:7" x14ac:dyDescent="0.35">
      <c r="A3632" t="s">
        <v>159</v>
      </c>
      <c r="B3632">
        <v>17.5</v>
      </c>
      <c r="C3632">
        <v>866.00409999999999</v>
      </c>
      <c r="D3632">
        <v>0.10041600000000001</v>
      </c>
      <c r="E3632">
        <v>16.77</v>
      </c>
      <c r="F3632" t="s">
        <v>206</v>
      </c>
      <c r="G3632">
        <v>1.5351358842702147</v>
      </c>
    </row>
    <row r="3633" spans="1:7" x14ac:dyDescent="0.35">
      <c r="A3633" t="s">
        <v>162</v>
      </c>
      <c r="B3633">
        <v>22.2</v>
      </c>
      <c r="C3633">
        <v>191.90110000000001</v>
      </c>
      <c r="D3633">
        <v>3.4825000000000002E-2</v>
      </c>
      <c r="E3633">
        <v>3.72</v>
      </c>
      <c r="F3633" t="s">
        <v>206</v>
      </c>
      <c r="G3633">
        <v>0.53239630307630481</v>
      </c>
    </row>
    <row r="3634" spans="1:7" x14ac:dyDescent="0.35">
      <c r="A3634" t="s">
        <v>165</v>
      </c>
      <c r="D3634">
        <v>0</v>
      </c>
      <c r="F3634" t="s">
        <v>206</v>
      </c>
      <c r="G3634">
        <v>0</v>
      </c>
    </row>
    <row r="3635" spans="1:7" x14ac:dyDescent="0.35">
      <c r="A3635" t="s">
        <v>168</v>
      </c>
      <c r="D3635">
        <v>0</v>
      </c>
      <c r="F3635" t="s">
        <v>206</v>
      </c>
      <c r="G3635">
        <v>0</v>
      </c>
    </row>
    <row r="3636" spans="1:7" x14ac:dyDescent="0.35">
      <c r="D3636" t="s">
        <v>208</v>
      </c>
      <c r="E3636">
        <v>100</v>
      </c>
    </row>
    <row r="3639" spans="1:7" x14ac:dyDescent="0.35">
      <c r="A3639" s="9" t="s">
        <v>315</v>
      </c>
    </row>
    <row r="3658" spans="1:7" x14ac:dyDescent="0.35">
      <c r="G3658" t="s">
        <v>198</v>
      </c>
    </row>
    <row r="3659" spans="1:7" x14ac:dyDescent="0.35">
      <c r="A3659" t="s">
        <v>199</v>
      </c>
      <c r="B3659" t="s">
        <v>200</v>
      </c>
      <c r="C3659" t="s">
        <v>201</v>
      </c>
      <c r="D3659" t="s">
        <v>202</v>
      </c>
      <c r="E3659" t="s">
        <v>203</v>
      </c>
      <c r="F3659" t="s">
        <v>204</v>
      </c>
      <c r="G3659">
        <v>6.5411799065420562</v>
      </c>
    </row>
    <row r="3660" spans="1:7" x14ac:dyDescent="0.35">
      <c r="A3660" t="s">
        <v>205</v>
      </c>
      <c r="B3660">
        <v>7.21</v>
      </c>
      <c r="C3660">
        <v>2145.2615000000001</v>
      </c>
      <c r="D3660">
        <v>0.1</v>
      </c>
      <c r="E3660">
        <v>42.04</v>
      </c>
      <c r="F3660" t="s">
        <v>206</v>
      </c>
      <c r="G3660" t="s">
        <v>207</v>
      </c>
    </row>
    <row r="3661" spans="1:7" x14ac:dyDescent="0.35">
      <c r="A3661" t="s">
        <v>146</v>
      </c>
      <c r="D3661">
        <v>0</v>
      </c>
      <c r="F3661" t="s">
        <v>206</v>
      </c>
      <c r="G3661">
        <v>0</v>
      </c>
    </row>
    <row r="3662" spans="1:7" x14ac:dyDescent="0.35">
      <c r="A3662" t="s">
        <v>147</v>
      </c>
      <c r="B3662">
        <v>10.06</v>
      </c>
      <c r="C3662">
        <v>34.346299999999999</v>
      </c>
      <c r="D3662">
        <v>2.385E-3</v>
      </c>
      <c r="E3662">
        <v>0.67</v>
      </c>
      <c r="F3662" t="s">
        <v>206</v>
      </c>
      <c r="G3662">
        <v>3.6461311782828056E-2</v>
      </c>
    </row>
    <row r="3663" spans="1:7" x14ac:dyDescent="0.35">
      <c r="A3663" t="s">
        <v>150</v>
      </c>
      <c r="B3663">
        <v>13.38</v>
      </c>
      <c r="C3663">
        <v>49.450899999999997</v>
      </c>
      <c r="D3663">
        <v>3.104E-3</v>
      </c>
      <c r="E3663">
        <v>0.97</v>
      </c>
      <c r="F3663" t="s">
        <v>206</v>
      </c>
      <c r="G3663">
        <v>4.7453212483814795E-2</v>
      </c>
    </row>
    <row r="3664" spans="1:7" x14ac:dyDescent="0.35">
      <c r="A3664" t="s">
        <v>153</v>
      </c>
      <c r="B3664">
        <v>14.46</v>
      </c>
      <c r="C3664">
        <v>1822.6496999999999</v>
      </c>
      <c r="D3664">
        <v>0.12696299999999999</v>
      </c>
      <c r="E3664">
        <v>35.72</v>
      </c>
      <c r="F3664" t="s">
        <v>206</v>
      </c>
      <c r="G3664">
        <v>1.9409800955485108</v>
      </c>
    </row>
    <row r="3665" spans="1:7" x14ac:dyDescent="0.35">
      <c r="A3665" t="s">
        <v>156</v>
      </c>
      <c r="D3665">
        <v>0</v>
      </c>
      <c r="F3665" t="s">
        <v>206</v>
      </c>
      <c r="G3665">
        <v>0</v>
      </c>
    </row>
    <row r="3666" spans="1:7" x14ac:dyDescent="0.35">
      <c r="A3666" t="s">
        <v>159</v>
      </c>
      <c r="B3666">
        <v>17.5</v>
      </c>
      <c r="C3666">
        <v>862.14229999999998</v>
      </c>
      <c r="D3666">
        <v>0.100596</v>
      </c>
      <c r="E3666">
        <v>16.89</v>
      </c>
      <c r="F3666" t="s">
        <v>206</v>
      </c>
      <c r="G3666">
        <v>1.5378876813858999</v>
      </c>
    </row>
    <row r="3667" spans="1:7" x14ac:dyDescent="0.35">
      <c r="A3667" t="s">
        <v>162</v>
      </c>
      <c r="B3667">
        <v>22.22</v>
      </c>
      <c r="C3667">
        <v>189.1908</v>
      </c>
      <c r="D3667">
        <v>3.4549000000000003E-2</v>
      </c>
      <c r="E3667">
        <v>3.71</v>
      </c>
      <c r="F3667" t="s">
        <v>206</v>
      </c>
      <c r="G3667">
        <v>0.52817688083225434</v>
      </c>
    </row>
    <row r="3668" spans="1:7" x14ac:dyDescent="0.35">
      <c r="A3668" t="s">
        <v>165</v>
      </c>
      <c r="D3668">
        <v>0</v>
      </c>
      <c r="F3668" t="s">
        <v>206</v>
      </c>
      <c r="G3668">
        <v>0</v>
      </c>
    </row>
    <row r="3669" spans="1:7" x14ac:dyDescent="0.35">
      <c r="A3669" t="s">
        <v>168</v>
      </c>
      <c r="D3669">
        <v>0</v>
      </c>
      <c r="F3669" t="s">
        <v>206</v>
      </c>
      <c r="G3669">
        <v>0</v>
      </c>
    </row>
    <row r="3670" spans="1:7" x14ac:dyDescent="0.35">
      <c r="D3670" t="s">
        <v>208</v>
      </c>
      <c r="E3670">
        <v>100</v>
      </c>
    </row>
    <row r="3673" spans="1:7" x14ac:dyDescent="0.35">
      <c r="A3673" s="9" t="s">
        <v>316</v>
      </c>
    </row>
    <row r="3692" spans="1:7" x14ac:dyDescent="0.35">
      <c r="G3692" t="s">
        <v>198</v>
      </c>
    </row>
    <row r="3693" spans="1:7" x14ac:dyDescent="0.35">
      <c r="A3693" t="s">
        <v>199</v>
      </c>
      <c r="B3693" t="s">
        <v>200</v>
      </c>
      <c r="C3693" t="s">
        <v>201</v>
      </c>
      <c r="D3693" t="s">
        <v>202</v>
      </c>
      <c r="E3693" t="s">
        <v>203</v>
      </c>
      <c r="F3693" t="s">
        <v>204</v>
      </c>
      <c r="G3693">
        <v>5.7959780621572214</v>
      </c>
    </row>
    <row r="3694" spans="1:7" x14ac:dyDescent="0.35">
      <c r="A3694" t="s">
        <v>205</v>
      </c>
      <c r="B3694">
        <v>7.25</v>
      </c>
      <c r="C3694">
        <v>1844.1654000000001</v>
      </c>
      <c r="D3694">
        <v>0.1</v>
      </c>
      <c r="E3694">
        <v>37.78</v>
      </c>
      <c r="F3694" t="s">
        <v>206</v>
      </c>
      <c r="G3694" t="s">
        <v>207</v>
      </c>
    </row>
    <row r="3695" spans="1:7" x14ac:dyDescent="0.35">
      <c r="A3695" t="s">
        <v>146</v>
      </c>
      <c r="D3695">
        <v>0</v>
      </c>
      <c r="F3695" t="s">
        <v>206</v>
      </c>
      <c r="G3695">
        <v>0</v>
      </c>
    </row>
    <row r="3696" spans="1:7" x14ac:dyDescent="0.35">
      <c r="A3696" t="s">
        <v>147</v>
      </c>
      <c r="D3696">
        <v>0</v>
      </c>
      <c r="F3696" t="s">
        <v>206</v>
      </c>
      <c r="G3696">
        <v>0</v>
      </c>
    </row>
    <row r="3697" spans="1:7" x14ac:dyDescent="0.35">
      <c r="A3697" t="s">
        <v>150</v>
      </c>
      <c r="B3697">
        <v>13.32</v>
      </c>
      <c r="C3697">
        <v>35.106400000000001</v>
      </c>
      <c r="D3697">
        <v>2.5119999999999999E-3</v>
      </c>
      <c r="E3697">
        <v>0.72</v>
      </c>
      <c r="F3697" t="s">
        <v>206</v>
      </c>
      <c r="G3697">
        <v>4.3340398687862727E-2</v>
      </c>
    </row>
    <row r="3698" spans="1:7" x14ac:dyDescent="0.35">
      <c r="A3698" t="s">
        <v>153</v>
      </c>
      <c r="B3698">
        <v>14.38</v>
      </c>
      <c r="C3698">
        <v>1650.6986999999999</v>
      </c>
      <c r="D3698">
        <v>0.12928400000000001</v>
      </c>
      <c r="E3698">
        <v>33.81</v>
      </c>
      <c r="F3698" t="s">
        <v>206</v>
      </c>
      <c r="G3698">
        <v>2.2305812515770884</v>
      </c>
    </row>
    <row r="3699" spans="1:7" x14ac:dyDescent="0.35">
      <c r="A3699" t="s">
        <v>156</v>
      </c>
      <c r="D3699">
        <v>0</v>
      </c>
      <c r="F3699" t="s">
        <v>206</v>
      </c>
      <c r="G3699">
        <v>0</v>
      </c>
    </row>
    <row r="3700" spans="1:7" x14ac:dyDescent="0.35">
      <c r="A3700" t="s">
        <v>159</v>
      </c>
      <c r="B3700">
        <v>17.28</v>
      </c>
      <c r="C3700">
        <v>847.24099999999999</v>
      </c>
      <c r="D3700">
        <v>0.10605199999999999</v>
      </c>
      <c r="E3700">
        <v>17.350000000000001</v>
      </c>
      <c r="F3700" t="s">
        <v>206</v>
      </c>
      <c r="G3700">
        <v>1.8297515770880644</v>
      </c>
    </row>
    <row r="3701" spans="1:7" x14ac:dyDescent="0.35">
      <c r="A3701" t="s">
        <v>162</v>
      </c>
      <c r="B3701">
        <v>22.15</v>
      </c>
      <c r="C3701">
        <v>504.70639999999997</v>
      </c>
      <c r="D3701">
        <v>0.12271799999999999</v>
      </c>
      <c r="E3701">
        <v>10.34</v>
      </c>
      <c r="F3701" t="s">
        <v>206</v>
      </c>
      <c r="G3701">
        <v>2.1172957986373957</v>
      </c>
    </row>
    <row r="3702" spans="1:7" x14ac:dyDescent="0.35">
      <c r="A3702" t="s">
        <v>165</v>
      </c>
      <c r="D3702">
        <v>0</v>
      </c>
      <c r="F3702" t="s">
        <v>206</v>
      </c>
      <c r="G3702">
        <v>0</v>
      </c>
    </row>
    <row r="3703" spans="1:7" x14ac:dyDescent="0.35">
      <c r="A3703" t="s">
        <v>168</v>
      </c>
      <c r="D3703">
        <v>0</v>
      </c>
      <c r="F3703" t="s">
        <v>206</v>
      </c>
      <c r="G3703">
        <v>0</v>
      </c>
    </row>
    <row r="3704" spans="1:7" x14ac:dyDescent="0.35">
      <c r="D3704" t="s">
        <v>208</v>
      </c>
      <c r="E3704">
        <v>100</v>
      </c>
    </row>
    <row r="3707" spans="1:7" x14ac:dyDescent="0.35">
      <c r="A3707" s="9" t="s">
        <v>317</v>
      </c>
    </row>
    <row r="3726" spans="1:7" x14ac:dyDescent="0.35">
      <c r="G3726" t="s">
        <v>198</v>
      </c>
    </row>
    <row r="3727" spans="1:7" x14ac:dyDescent="0.35">
      <c r="A3727" t="s">
        <v>199</v>
      </c>
      <c r="B3727" t="s">
        <v>200</v>
      </c>
      <c r="C3727" t="s">
        <v>201</v>
      </c>
      <c r="D3727" t="s">
        <v>202</v>
      </c>
      <c r="E3727" t="s">
        <v>203</v>
      </c>
      <c r="F3727" t="s">
        <v>204</v>
      </c>
      <c r="G3727">
        <v>5.7959780621572214</v>
      </c>
    </row>
    <row r="3728" spans="1:7" x14ac:dyDescent="0.35">
      <c r="A3728" t="s">
        <v>205</v>
      </c>
      <c r="B3728">
        <v>7.24</v>
      </c>
      <c r="C3728">
        <v>1838.3996999999999</v>
      </c>
      <c r="D3728">
        <v>0.1</v>
      </c>
      <c r="E3728">
        <v>37.75</v>
      </c>
      <c r="F3728" t="s">
        <v>206</v>
      </c>
      <c r="G3728" t="s">
        <v>207</v>
      </c>
    </row>
    <row r="3729" spans="1:7" x14ac:dyDescent="0.35">
      <c r="A3729" t="s">
        <v>146</v>
      </c>
      <c r="D3729">
        <v>0</v>
      </c>
      <c r="F3729" t="s">
        <v>206</v>
      </c>
      <c r="G3729">
        <v>0</v>
      </c>
    </row>
    <row r="3730" spans="1:7" x14ac:dyDescent="0.35">
      <c r="A3730" t="s">
        <v>147</v>
      </c>
      <c r="D3730">
        <v>0</v>
      </c>
      <c r="F3730" t="s">
        <v>206</v>
      </c>
      <c r="G3730">
        <v>0</v>
      </c>
    </row>
    <row r="3731" spans="1:7" x14ac:dyDescent="0.35">
      <c r="A3731" t="s">
        <v>150</v>
      </c>
      <c r="B3731">
        <v>13.28</v>
      </c>
      <c r="C3731">
        <v>33.298400000000001</v>
      </c>
      <c r="D3731">
        <v>2.3900000000000002E-3</v>
      </c>
      <c r="E3731">
        <v>0.68</v>
      </c>
      <c r="F3731" t="s">
        <v>206</v>
      </c>
      <c r="G3731">
        <v>4.1235490789805707E-2</v>
      </c>
    </row>
    <row r="3732" spans="1:7" x14ac:dyDescent="0.35">
      <c r="A3732" t="s">
        <v>153</v>
      </c>
      <c r="B3732">
        <v>14.35</v>
      </c>
      <c r="C3732">
        <v>1645.1459</v>
      </c>
      <c r="D3732">
        <v>0.12925300000000001</v>
      </c>
      <c r="E3732">
        <v>33.78</v>
      </c>
      <c r="F3732" t="s">
        <v>206</v>
      </c>
      <c r="G3732">
        <v>2.2300463979308605</v>
      </c>
    </row>
    <row r="3733" spans="1:7" x14ac:dyDescent="0.35">
      <c r="A3733" t="s">
        <v>156</v>
      </c>
      <c r="D3733">
        <v>0</v>
      </c>
      <c r="F3733" t="s">
        <v>206</v>
      </c>
      <c r="G3733">
        <v>0</v>
      </c>
    </row>
    <row r="3734" spans="1:7" x14ac:dyDescent="0.35">
      <c r="A3734" t="s">
        <v>159</v>
      </c>
      <c r="B3734">
        <v>17.25</v>
      </c>
      <c r="C3734">
        <v>852.93740000000003</v>
      </c>
      <c r="D3734">
        <v>0.1071</v>
      </c>
      <c r="E3734">
        <v>17.510000000000002</v>
      </c>
      <c r="F3734" t="s">
        <v>206</v>
      </c>
      <c r="G3734">
        <v>1.8478330809992429</v>
      </c>
    </row>
    <row r="3735" spans="1:7" x14ac:dyDescent="0.35">
      <c r="A3735" t="s">
        <v>162</v>
      </c>
      <c r="B3735">
        <v>22.15</v>
      </c>
      <c r="C3735">
        <v>500.63569999999999</v>
      </c>
      <c r="D3735">
        <v>0.12211</v>
      </c>
      <c r="E3735">
        <v>10.28</v>
      </c>
      <c r="F3735" t="s">
        <v>206</v>
      </c>
      <c r="G3735">
        <v>2.1068057658339643</v>
      </c>
    </row>
    <row r="3736" spans="1:7" x14ac:dyDescent="0.35">
      <c r="A3736" t="s">
        <v>165</v>
      </c>
      <c r="D3736">
        <v>0</v>
      </c>
      <c r="F3736" t="s">
        <v>206</v>
      </c>
      <c r="G3736">
        <v>0</v>
      </c>
    </row>
    <row r="3737" spans="1:7" x14ac:dyDescent="0.35">
      <c r="A3737" t="s">
        <v>168</v>
      </c>
      <c r="D3737">
        <v>0</v>
      </c>
      <c r="F3737" t="s">
        <v>206</v>
      </c>
      <c r="G3737">
        <v>0</v>
      </c>
    </row>
    <row r="3738" spans="1:7" x14ac:dyDescent="0.35">
      <c r="D3738" t="s">
        <v>208</v>
      </c>
      <c r="E3738">
        <v>100</v>
      </c>
    </row>
    <row r="3741" spans="1:7" x14ac:dyDescent="0.35">
      <c r="A3741" s="9" t="s">
        <v>318</v>
      </c>
    </row>
    <row r="3760" spans="7:7" x14ac:dyDescent="0.35">
      <c r="G3760" t="s">
        <v>198</v>
      </c>
    </row>
    <row r="3761" spans="1:7" x14ac:dyDescent="0.35">
      <c r="A3761" t="s">
        <v>199</v>
      </c>
      <c r="B3761" t="s">
        <v>200</v>
      </c>
      <c r="C3761" t="s">
        <v>201</v>
      </c>
      <c r="D3761" t="s">
        <v>202</v>
      </c>
      <c r="E3761" t="s">
        <v>203</v>
      </c>
      <c r="F3761" t="s">
        <v>204</v>
      </c>
      <c r="G3761">
        <v>5.7959780621572214</v>
      </c>
    </row>
    <row r="3762" spans="1:7" x14ac:dyDescent="0.35">
      <c r="A3762" t="s">
        <v>205</v>
      </c>
      <c r="B3762">
        <v>7.24</v>
      </c>
      <c r="C3762">
        <v>1862.3701000000001</v>
      </c>
      <c r="D3762">
        <v>0.1</v>
      </c>
      <c r="E3762">
        <v>39.47</v>
      </c>
      <c r="F3762" t="s">
        <v>206</v>
      </c>
      <c r="G3762" t="s">
        <v>207</v>
      </c>
    </row>
    <row r="3763" spans="1:7" x14ac:dyDescent="0.35">
      <c r="A3763" t="s">
        <v>146</v>
      </c>
      <c r="D3763">
        <v>0</v>
      </c>
      <c r="F3763" t="s">
        <v>206</v>
      </c>
      <c r="G3763">
        <v>0</v>
      </c>
    </row>
    <row r="3764" spans="1:7" x14ac:dyDescent="0.35">
      <c r="A3764" t="s">
        <v>147</v>
      </c>
      <c r="D3764">
        <v>0</v>
      </c>
      <c r="F3764" t="s">
        <v>206</v>
      </c>
      <c r="G3764">
        <v>0</v>
      </c>
    </row>
    <row r="3765" spans="1:7" x14ac:dyDescent="0.35">
      <c r="A3765" t="s">
        <v>150</v>
      </c>
      <c r="B3765">
        <v>13.31</v>
      </c>
      <c r="C3765">
        <v>33.1387</v>
      </c>
      <c r="D3765">
        <v>2.3479999999999998E-3</v>
      </c>
      <c r="E3765">
        <v>0.7</v>
      </c>
      <c r="F3765" t="s">
        <v>206</v>
      </c>
      <c r="G3765">
        <v>4.0510850365884428E-2</v>
      </c>
    </row>
    <row r="3766" spans="1:7" x14ac:dyDescent="0.35">
      <c r="A3766" t="s">
        <v>153</v>
      </c>
      <c r="B3766">
        <v>14.36</v>
      </c>
      <c r="C3766">
        <v>1558.3353</v>
      </c>
      <c r="D3766">
        <v>0.12085700000000001</v>
      </c>
      <c r="E3766">
        <v>33.03</v>
      </c>
      <c r="F3766" t="s">
        <v>206</v>
      </c>
      <c r="G3766">
        <v>2.0851873265203129</v>
      </c>
    </row>
    <row r="3767" spans="1:7" x14ac:dyDescent="0.35">
      <c r="A3767" t="s">
        <v>156</v>
      </c>
      <c r="D3767">
        <v>0</v>
      </c>
      <c r="F3767" t="s">
        <v>206</v>
      </c>
      <c r="G3767">
        <v>0</v>
      </c>
    </row>
    <row r="3768" spans="1:7" x14ac:dyDescent="0.35">
      <c r="A3768" t="s">
        <v>159</v>
      </c>
      <c r="B3768">
        <v>17.23</v>
      </c>
      <c r="C3768">
        <v>797.20360000000005</v>
      </c>
      <c r="D3768">
        <v>9.8812999999999998E-2</v>
      </c>
      <c r="E3768">
        <v>16.899999999999999</v>
      </c>
      <c r="F3768" t="s">
        <v>206</v>
      </c>
      <c r="G3768">
        <v>1.7048546240222051</v>
      </c>
    </row>
    <row r="3769" spans="1:7" x14ac:dyDescent="0.35">
      <c r="A3769" t="s">
        <v>162</v>
      </c>
      <c r="B3769">
        <v>22.13</v>
      </c>
      <c r="C3769">
        <v>467.34640000000002</v>
      </c>
      <c r="D3769">
        <v>0.112523</v>
      </c>
      <c r="E3769">
        <v>9.9</v>
      </c>
      <c r="F3769" t="s">
        <v>206</v>
      </c>
      <c r="G3769">
        <v>1.9413979624022204</v>
      </c>
    </row>
    <row r="3770" spans="1:7" x14ac:dyDescent="0.35">
      <c r="A3770" t="s">
        <v>165</v>
      </c>
      <c r="D3770">
        <v>0</v>
      </c>
      <c r="F3770" t="s">
        <v>206</v>
      </c>
      <c r="G3770">
        <v>0</v>
      </c>
    </row>
    <row r="3771" spans="1:7" x14ac:dyDescent="0.35">
      <c r="A3771" t="s">
        <v>168</v>
      </c>
      <c r="D3771">
        <v>0</v>
      </c>
      <c r="F3771" t="s">
        <v>206</v>
      </c>
      <c r="G3771">
        <v>0</v>
      </c>
    </row>
    <row r="3772" spans="1:7" x14ac:dyDescent="0.35">
      <c r="D3772" t="s">
        <v>208</v>
      </c>
      <c r="E3772">
        <v>100</v>
      </c>
    </row>
    <row r="3775" spans="1:7" x14ac:dyDescent="0.35">
      <c r="A3775" s="9" t="s">
        <v>319</v>
      </c>
    </row>
    <row r="3794" spans="1:7" x14ac:dyDescent="0.35">
      <c r="G3794" t="s">
        <v>198</v>
      </c>
    </row>
    <row r="3795" spans="1:7" x14ac:dyDescent="0.35">
      <c r="A3795" t="s">
        <v>199</v>
      </c>
      <c r="B3795" t="s">
        <v>200</v>
      </c>
      <c r="C3795" t="s">
        <v>201</v>
      </c>
      <c r="D3795" t="s">
        <v>202</v>
      </c>
      <c r="E3795" t="s">
        <v>203</v>
      </c>
      <c r="F3795" t="s">
        <v>204</v>
      </c>
      <c r="G3795">
        <v>5.7959780621572214</v>
      </c>
    </row>
    <row r="3796" spans="1:7" x14ac:dyDescent="0.35">
      <c r="A3796" t="s">
        <v>205</v>
      </c>
      <c r="B3796">
        <v>7.25</v>
      </c>
      <c r="C3796">
        <v>1932.1013</v>
      </c>
      <c r="D3796">
        <v>0.1</v>
      </c>
      <c r="E3796">
        <v>39.01</v>
      </c>
      <c r="F3796" t="s">
        <v>206</v>
      </c>
      <c r="G3796" t="s">
        <v>207</v>
      </c>
    </row>
    <row r="3797" spans="1:7" x14ac:dyDescent="0.35">
      <c r="A3797" t="s">
        <v>146</v>
      </c>
      <c r="D3797">
        <v>0</v>
      </c>
      <c r="F3797" t="s">
        <v>206</v>
      </c>
      <c r="G3797">
        <v>0</v>
      </c>
    </row>
    <row r="3798" spans="1:7" x14ac:dyDescent="0.35">
      <c r="A3798" t="s">
        <v>147</v>
      </c>
      <c r="D3798">
        <v>0</v>
      </c>
      <c r="F3798" t="s">
        <v>206</v>
      </c>
      <c r="G3798">
        <v>0</v>
      </c>
    </row>
    <row r="3799" spans="1:7" x14ac:dyDescent="0.35">
      <c r="A3799" t="s">
        <v>150</v>
      </c>
      <c r="B3799">
        <v>13.34</v>
      </c>
      <c r="C3799">
        <v>32.139000000000003</v>
      </c>
      <c r="D3799">
        <v>2.1949999999999999E-3</v>
      </c>
      <c r="E3799">
        <v>0.65</v>
      </c>
      <c r="F3799" t="s">
        <v>206</v>
      </c>
      <c r="G3799">
        <v>3.7871088821599799E-2</v>
      </c>
    </row>
    <row r="3800" spans="1:7" x14ac:dyDescent="0.35">
      <c r="A3800" t="s">
        <v>153</v>
      </c>
      <c r="B3800">
        <v>14.39</v>
      </c>
      <c r="C3800">
        <v>1631.8632</v>
      </c>
      <c r="D3800">
        <v>0.121991</v>
      </c>
      <c r="E3800">
        <v>32.950000000000003</v>
      </c>
      <c r="F3800" t="s">
        <v>206</v>
      </c>
      <c r="G3800">
        <v>2.1047526179661871</v>
      </c>
    </row>
    <row r="3801" spans="1:7" x14ac:dyDescent="0.35">
      <c r="A3801" t="s">
        <v>156</v>
      </c>
      <c r="D3801">
        <v>0</v>
      </c>
      <c r="F3801" t="s">
        <v>206</v>
      </c>
      <c r="G3801">
        <v>0</v>
      </c>
    </row>
    <row r="3802" spans="1:7" x14ac:dyDescent="0.35">
      <c r="A3802" t="s">
        <v>159</v>
      </c>
      <c r="B3802">
        <v>17.350000000000001</v>
      </c>
      <c r="C3802">
        <v>834.71969999999999</v>
      </c>
      <c r="D3802">
        <v>9.9728999999999998E-2</v>
      </c>
      <c r="E3802">
        <v>16.850000000000001</v>
      </c>
      <c r="F3802" t="s">
        <v>206</v>
      </c>
      <c r="G3802">
        <v>1.7206586866010596</v>
      </c>
    </row>
    <row r="3803" spans="1:7" x14ac:dyDescent="0.35">
      <c r="A3803" t="s">
        <v>162</v>
      </c>
      <c r="B3803">
        <v>22.17</v>
      </c>
      <c r="C3803">
        <v>522.37909999999999</v>
      </c>
      <c r="D3803">
        <v>0.12123399999999999</v>
      </c>
      <c r="E3803">
        <v>10.55</v>
      </c>
      <c r="F3803" t="s">
        <v>206</v>
      </c>
      <c r="G3803">
        <v>2.0916918369921773</v>
      </c>
    </row>
    <row r="3804" spans="1:7" x14ac:dyDescent="0.35">
      <c r="A3804" t="s">
        <v>165</v>
      </c>
      <c r="D3804">
        <v>0</v>
      </c>
      <c r="F3804" t="s">
        <v>206</v>
      </c>
      <c r="G3804">
        <v>0</v>
      </c>
    </row>
    <row r="3805" spans="1:7" x14ac:dyDescent="0.35">
      <c r="A3805" t="s">
        <v>168</v>
      </c>
      <c r="D3805">
        <v>0</v>
      </c>
      <c r="F3805" t="s">
        <v>206</v>
      </c>
      <c r="G3805">
        <v>0</v>
      </c>
    </row>
    <row r="3806" spans="1:7" x14ac:dyDescent="0.35">
      <c r="D3806" t="s">
        <v>208</v>
      </c>
      <c r="E3806">
        <v>100</v>
      </c>
    </row>
    <row r="3809" spans="1:1" x14ac:dyDescent="0.35">
      <c r="A3809" s="9" t="s">
        <v>320</v>
      </c>
    </row>
    <row r="3828" spans="1:7" x14ac:dyDescent="0.35">
      <c r="G3828" t="s">
        <v>198</v>
      </c>
    </row>
    <row r="3829" spans="1:7" x14ac:dyDescent="0.35">
      <c r="A3829" t="s">
        <v>199</v>
      </c>
      <c r="B3829" t="s">
        <v>200</v>
      </c>
      <c r="C3829" t="s">
        <v>201</v>
      </c>
      <c r="D3829" t="s">
        <v>202</v>
      </c>
      <c r="E3829" t="s">
        <v>203</v>
      </c>
      <c r="F3829" t="s">
        <v>204</v>
      </c>
      <c r="G3829">
        <v>5.7959780621572214</v>
      </c>
    </row>
    <row r="3830" spans="1:7" x14ac:dyDescent="0.35">
      <c r="A3830" t="s">
        <v>205</v>
      </c>
      <c r="B3830">
        <v>7.24</v>
      </c>
      <c r="C3830">
        <v>1868.0454999999999</v>
      </c>
      <c r="D3830">
        <v>0.1</v>
      </c>
      <c r="E3830">
        <v>37.24</v>
      </c>
      <c r="F3830" t="s">
        <v>206</v>
      </c>
      <c r="G3830" t="s">
        <v>207</v>
      </c>
    </row>
    <row r="3831" spans="1:7" x14ac:dyDescent="0.35">
      <c r="A3831" t="s">
        <v>146</v>
      </c>
      <c r="D3831">
        <v>0</v>
      </c>
      <c r="F3831" t="s">
        <v>206</v>
      </c>
      <c r="G3831">
        <v>0</v>
      </c>
    </row>
    <row r="3832" spans="1:7" x14ac:dyDescent="0.35">
      <c r="A3832" t="s">
        <v>147</v>
      </c>
      <c r="D3832">
        <v>0</v>
      </c>
      <c r="F3832" t="s">
        <v>206</v>
      </c>
      <c r="G3832">
        <v>0</v>
      </c>
    </row>
    <row r="3833" spans="1:7" x14ac:dyDescent="0.35">
      <c r="A3833" t="s">
        <v>150</v>
      </c>
      <c r="B3833">
        <v>13.31</v>
      </c>
      <c r="C3833">
        <v>33.898000000000003</v>
      </c>
      <c r="D3833">
        <v>2.395E-3</v>
      </c>
      <c r="E3833">
        <v>0.68</v>
      </c>
      <c r="F3833" t="s">
        <v>206</v>
      </c>
      <c r="G3833">
        <v>4.1321757506939186E-2</v>
      </c>
    </row>
    <row r="3834" spans="1:7" x14ac:dyDescent="0.35">
      <c r="A3834" t="s">
        <v>153</v>
      </c>
      <c r="B3834">
        <v>14.38</v>
      </c>
      <c r="C3834">
        <v>1699.6146000000001</v>
      </c>
      <c r="D3834">
        <v>0.131413</v>
      </c>
      <c r="E3834">
        <v>33.880000000000003</v>
      </c>
      <c r="F3834" t="s">
        <v>206</v>
      </c>
      <c r="G3834">
        <v>2.2673136197325259</v>
      </c>
    </row>
    <row r="3835" spans="1:7" x14ac:dyDescent="0.35">
      <c r="A3835" t="s">
        <v>156</v>
      </c>
      <c r="D3835">
        <v>0</v>
      </c>
      <c r="F3835" t="s">
        <v>206</v>
      </c>
      <c r="G3835">
        <v>0</v>
      </c>
    </row>
    <row r="3836" spans="1:7" x14ac:dyDescent="0.35">
      <c r="A3836" t="s">
        <v>159</v>
      </c>
      <c r="B3836">
        <v>17.3</v>
      </c>
      <c r="C3836">
        <v>885.48609999999996</v>
      </c>
      <c r="D3836">
        <v>0.10942200000000001</v>
      </c>
      <c r="E3836">
        <v>17.649999999999999</v>
      </c>
      <c r="F3836" t="s">
        <v>206</v>
      </c>
      <c r="G3836">
        <v>1.8878953444360334</v>
      </c>
    </row>
    <row r="3837" spans="1:7" x14ac:dyDescent="0.35">
      <c r="A3837" t="s">
        <v>162</v>
      </c>
      <c r="B3837">
        <v>22.16</v>
      </c>
      <c r="C3837">
        <v>528.98590000000002</v>
      </c>
      <c r="D3837">
        <v>0.12697700000000001</v>
      </c>
      <c r="E3837">
        <v>10.55</v>
      </c>
      <c r="F3837" t="s">
        <v>206</v>
      </c>
      <c r="G3837">
        <v>2.1907777882916983</v>
      </c>
    </row>
    <row r="3838" spans="1:7" x14ac:dyDescent="0.35">
      <c r="A3838" t="s">
        <v>165</v>
      </c>
      <c r="D3838">
        <v>0</v>
      </c>
      <c r="F3838" t="s">
        <v>206</v>
      </c>
      <c r="G3838">
        <v>0</v>
      </c>
    </row>
    <row r="3839" spans="1:7" x14ac:dyDescent="0.35">
      <c r="A3839" t="s">
        <v>168</v>
      </c>
      <c r="D3839">
        <v>0</v>
      </c>
      <c r="F3839" t="s">
        <v>206</v>
      </c>
      <c r="G3839">
        <v>0</v>
      </c>
    </row>
    <row r="3840" spans="1:7" x14ac:dyDescent="0.35">
      <c r="D3840" t="s">
        <v>208</v>
      </c>
      <c r="E3840">
        <v>100</v>
      </c>
    </row>
    <row r="3843" spans="1:1" x14ac:dyDescent="0.35">
      <c r="A3843" s="9" t="s">
        <v>321</v>
      </c>
    </row>
    <row r="3862" spans="1:7" x14ac:dyDescent="0.35">
      <c r="G3862" t="s">
        <v>198</v>
      </c>
    </row>
    <row r="3863" spans="1:7" x14ac:dyDescent="0.35">
      <c r="A3863" t="s">
        <v>199</v>
      </c>
      <c r="B3863" t="s">
        <v>200</v>
      </c>
      <c r="C3863" t="s">
        <v>201</v>
      </c>
      <c r="D3863" t="s">
        <v>202</v>
      </c>
      <c r="E3863" t="s">
        <v>203</v>
      </c>
      <c r="F3863" t="s">
        <v>204</v>
      </c>
      <c r="G3863">
        <v>5.7959780621572214</v>
      </c>
    </row>
    <row r="3864" spans="1:7" x14ac:dyDescent="0.35">
      <c r="A3864" t="s">
        <v>205</v>
      </c>
      <c r="B3864">
        <v>7.24</v>
      </c>
      <c r="C3864">
        <v>1845.085</v>
      </c>
      <c r="D3864">
        <v>0.1</v>
      </c>
      <c r="E3864">
        <v>37.369999999999997</v>
      </c>
      <c r="F3864" t="s">
        <v>206</v>
      </c>
      <c r="G3864" t="s">
        <v>207</v>
      </c>
    </row>
    <row r="3865" spans="1:7" x14ac:dyDescent="0.35">
      <c r="A3865" t="s">
        <v>146</v>
      </c>
      <c r="D3865">
        <v>0</v>
      </c>
      <c r="F3865" t="s">
        <v>206</v>
      </c>
      <c r="G3865">
        <v>0</v>
      </c>
    </row>
    <row r="3866" spans="1:7" x14ac:dyDescent="0.35">
      <c r="A3866" t="s">
        <v>147</v>
      </c>
      <c r="D3866">
        <v>0</v>
      </c>
      <c r="F3866" t="s">
        <v>206</v>
      </c>
      <c r="G3866">
        <v>0</v>
      </c>
    </row>
    <row r="3867" spans="1:7" x14ac:dyDescent="0.35">
      <c r="A3867" t="s">
        <v>150</v>
      </c>
      <c r="B3867">
        <v>13.3</v>
      </c>
      <c r="C3867">
        <v>33.622300000000003</v>
      </c>
      <c r="D3867">
        <v>2.405E-3</v>
      </c>
      <c r="E3867">
        <v>0.68</v>
      </c>
      <c r="F3867" t="s">
        <v>206</v>
      </c>
      <c r="G3867">
        <v>4.1494290941206158E-2</v>
      </c>
    </row>
    <row r="3868" spans="1:7" x14ac:dyDescent="0.35">
      <c r="A3868" t="s">
        <v>153</v>
      </c>
      <c r="B3868">
        <v>14.37</v>
      </c>
      <c r="C3868">
        <v>1672.3837000000001</v>
      </c>
      <c r="D3868">
        <v>0.13091700000000001</v>
      </c>
      <c r="E3868">
        <v>33.869999999999997</v>
      </c>
      <c r="F3868" t="s">
        <v>206</v>
      </c>
      <c r="G3868">
        <v>2.2587559613928843</v>
      </c>
    </row>
    <row r="3869" spans="1:7" x14ac:dyDescent="0.35">
      <c r="A3869" t="s">
        <v>156</v>
      </c>
      <c r="D3869">
        <v>0</v>
      </c>
      <c r="F3869" t="s">
        <v>206</v>
      </c>
      <c r="G3869">
        <v>0</v>
      </c>
    </row>
    <row r="3870" spans="1:7" x14ac:dyDescent="0.35">
      <c r="A3870" t="s">
        <v>159</v>
      </c>
      <c r="B3870">
        <v>17.29</v>
      </c>
      <c r="C3870">
        <v>879.20979999999997</v>
      </c>
      <c r="D3870">
        <v>0.109999</v>
      </c>
      <c r="E3870">
        <v>17.809999999999999</v>
      </c>
      <c r="F3870" t="s">
        <v>206</v>
      </c>
      <c r="G3870">
        <v>1.8978505235932375</v>
      </c>
    </row>
    <row r="3871" spans="1:7" x14ac:dyDescent="0.35">
      <c r="A3871" t="s">
        <v>162</v>
      </c>
      <c r="B3871">
        <v>22.15</v>
      </c>
      <c r="C3871">
        <v>507.00310000000002</v>
      </c>
      <c r="D3871">
        <v>0.12321500000000001</v>
      </c>
      <c r="E3871">
        <v>10.27</v>
      </c>
      <c r="F3871" t="s">
        <v>206</v>
      </c>
      <c r="G3871">
        <v>2.1258707103204646</v>
      </c>
    </row>
    <row r="3872" spans="1:7" x14ac:dyDescent="0.35">
      <c r="A3872" t="s">
        <v>165</v>
      </c>
      <c r="D3872">
        <v>0</v>
      </c>
      <c r="F3872" t="s">
        <v>206</v>
      </c>
      <c r="G3872">
        <v>0</v>
      </c>
    </row>
    <row r="3873" spans="1:7" x14ac:dyDescent="0.35">
      <c r="A3873" t="s">
        <v>168</v>
      </c>
      <c r="D3873">
        <v>0</v>
      </c>
      <c r="F3873" t="s">
        <v>206</v>
      </c>
      <c r="G3873">
        <v>0</v>
      </c>
    </row>
    <row r="3874" spans="1:7" x14ac:dyDescent="0.35">
      <c r="D3874" t="s">
        <v>208</v>
      </c>
      <c r="E3874">
        <v>100</v>
      </c>
    </row>
    <row r="3877" spans="1:7" x14ac:dyDescent="0.35">
      <c r="A3877" s="9" t="s">
        <v>322</v>
      </c>
    </row>
    <row r="3896" spans="1:7" x14ac:dyDescent="0.35">
      <c r="G3896" t="s">
        <v>198</v>
      </c>
    </row>
    <row r="3897" spans="1:7" x14ac:dyDescent="0.35">
      <c r="A3897" t="s">
        <v>199</v>
      </c>
      <c r="B3897" t="s">
        <v>200</v>
      </c>
      <c r="C3897" t="s">
        <v>201</v>
      </c>
      <c r="D3897" t="s">
        <v>202</v>
      </c>
      <c r="E3897" t="s">
        <v>203</v>
      </c>
      <c r="F3897" t="s">
        <v>204</v>
      </c>
      <c r="G3897">
        <v>6.8705882352941172</v>
      </c>
    </row>
    <row r="3898" spans="1:7" x14ac:dyDescent="0.35">
      <c r="A3898" t="s">
        <v>205</v>
      </c>
      <c r="B3898">
        <v>7.29</v>
      </c>
      <c r="C3898">
        <v>1714.9221</v>
      </c>
      <c r="D3898">
        <v>0.1</v>
      </c>
      <c r="E3898">
        <v>43.7</v>
      </c>
      <c r="F3898" t="s">
        <v>206</v>
      </c>
      <c r="G3898" t="s">
        <v>207</v>
      </c>
    </row>
    <row r="3899" spans="1:7" x14ac:dyDescent="0.35">
      <c r="A3899" t="s">
        <v>146</v>
      </c>
      <c r="D3899">
        <v>0</v>
      </c>
      <c r="F3899" t="s">
        <v>206</v>
      </c>
      <c r="G3899">
        <v>0</v>
      </c>
    </row>
    <row r="3900" spans="1:7" x14ac:dyDescent="0.35">
      <c r="A3900" t="s">
        <v>147</v>
      </c>
      <c r="B3900">
        <v>10.07</v>
      </c>
      <c r="C3900">
        <v>26.668600000000001</v>
      </c>
      <c r="D3900">
        <v>1.9289999999999999E-3</v>
      </c>
      <c r="E3900">
        <v>0.68</v>
      </c>
      <c r="F3900" t="s">
        <v>206</v>
      </c>
      <c r="G3900">
        <v>2.8076198630136988E-2</v>
      </c>
    </row>
    <row r="3901" spans="1:7" x14ac:dyDescent="0.35">
      <c r="A3901" t="s">
        <v>150</v>
      </c>
      <c r="B3901">
        <v>13.43</v>
      </c>
      <c r="C3901">
        <v>39.761099999999999</v>
      </c>
      <c r="D3901">
        <v>2.9889999999999999E-3</v>
      </c>
      <c r="E3901">
        <v>1.01</v>
      </c>
      <c r="F3901" t="s">
        <v>206</v>
      </c>
      <c r="G3901">
        <v>4.3504280821917811E-2</v>
      </c>
    </row>
    <row r="3902" spans="1:7" x14ac:dyDescent="0.35">
      <c r="A3902" t="s">
        <v>153</v>
      </c>
      <c r="B3902">
        <v>14.53</v>
      </c>
      <c r="C3902">
        <v>1362.5817</v>
      </c>
      <c r="D3902">
        <v>0.111553</v>
      </c>
      <c r="E3902">
        <v>34.72</v>
      </c>
      <c r="F3902" t="s">
        <v>206</v>
      </c>
      <c r="G3902">
        <v>1.6236309931506852</v>
      </c>
    </row>
    <row r="3903" spans="1:7" x14ac:dyDescent="0.35">
      <c r="A3903" t="s">
        <v>156</v>
      </c>
      <c r="D3903">
        <v>0</v>
      </c>
      <c r="F3903" t="s">
        <v>206</v>
      </c>
      <c r="G3903">
        <v>0</v>
      </c>
    </row>
    <row r="3904" spans="1:7" x14ac:dyDescent="0.35">
      <c r="A3904" t="s">
        <v>159</v>
      </c>
      <c r="B3904">
        <v>17.440000000000001</v>
      </c>
      <c r="C3904">
        <v>622.88800000000003</v>
      </c>
      <c r="D3904">
        <v>8.022E-2</v>
      </c>
      <c r="E3904">
        <v>15.87</v>
      </c>
      <c r="F3904" t="s">
        <v>206</v>
      </c>
      <c r="G3904">
        <v>1.1675856164383562</v>
      </c>
    </row>
    <row r="3905" spans="1:7" x14ac:dyDescent="0.35">
      <c r="A3905" t="s">
        <v>162</v>
      </c>
      <c r="B3905">
        <v>22.24</v>
      </c>
      <c r="C3905">
        <v>157.54480000000001</v>
      </c>
      <c r="D3905">
        <v>4.1897999999999998E-2</v>
      </c>
      <c r="E3905">
        <v>4.01</v>
      </c>
      <c r="F3905" t="s">
        <v>206</v>
      </c>
      <c r="G3905">
        <v>0.60981678082191781</v>
      </c>
    </row>
    <row r="3906" spans="1:7" x14ac:dyDescent="0.35">
      <c r="A3906" t="s">
        <v>165</v>
      </c>
      <c r="D3906">
        <v>0</v>
      </c>
      <c r="F3906" t="s">
        <v>206</v>
      </c>
      <c r="G3906">
        <v>0</v>
      </c>
    </row>
    <row r="3907" spans="1:7" x14ac:dyDescent="0.35">
      <c r="A3907" t="s">
        <v>168</v>
      </c>
      <c r="D3907">
        <v>0</v>
      </c>
      <c r="F3907" t="s">
        <v>206</v>
      </c>
      <c r="G3907">
        <v>0</v>
      </c>
    </row>
    <row r="3908" spans="1:7" x14ac:dyDescent="0.35">
      <c r="D3908" t="s">
        <v>208</v>
      </c>
      <c r="E3908">
        <v>100</v>
      </c>
    </row>
    <row r="3911" spans="1:7" x14ac:dyDescent="0.35">
      <c r="A3911" s="9" t="s">
        <v>323</v>
      </c>
    </row>
    <row r="3930" spans="1:7" x14ac:dyDescent="0.35">
      <c r="G3930" t="s">
        <v>198</v>
      </c>
    </row>
    <row r="3931" spans="1:7" x14ac:dyDescent="0.35">
      <c r="A3931" t="s">
        <v>199</v>
      </c>
      <c r="B3931" t="s">
        <v>200</v>
      </c>
      <c r="C3931" t="s">
        <v>201</v>
      </c>
      <c r="D3931" t="s">
        <v>202</v>
      </c>
      <c r="E3931" t="s">
        <v>203</v>
      </c>
      <c r="F3931" t="s">
        <v>204</v>
      </c>
      <c r="G3931">
        <v>6.8705882352941172</v>
      </c>
    </row>
    <row r="3932" spans="1:7" x14ac:dyDescent="0.35">
      <c r="A3932" t="s">
        <v>205</v>
      </c>
      <c r="B3932">
        <v>7.29</v>
      </c>
      <c r="C3932">
        <v>1716.1957</v>
      </c>
      <c r="D3932">
        <v>0.1</v>
      </c>
      <c r="E3932">
        <v>43.58</v>
      </c>
      <c r="F3932" t="s">
        <v>206</v>
      </c>
      <c r="G3932" t="s">
        <v>207</v>
      </c>
    </row>
    <row r="3933" spans="1:7" x14ac:dyDescent="0.35">
      <c r="A3933" t="s">
        <v>146</v>
      </c>
      <c r="D3933">
        <v>0</v>
      </c>
      <c r="F3933" t="s">
        <v>206</v>
      </c>
      <c r="G3933">
        <v>0</v>
      </c>
    </row>
    <row r="3934" spans="1:7" x14ac:dyDescent="0.35">
      <c r="A3934" t="s">
        <v>147</v>
      </c>
      <c r="B3934">
        <v>10.07</v>
      </c>
      <c r="C3934">
        <v>27.437999999999999</v>
      </c>
      <c r="D3934">
        <v>1.983E-3</v>
      </c>
      <c r="E3934">
        <v>0.7</v>
      </c>
      <c r="F3934" t="s">
        <v>206</v>
      </c>
      <c r="G3934">
        <v>2.8862157534246577E-2</v>
      </c>
    </row>
    <row r="3935" spans="1:7" x14ac:dyDescent="0.35">
      <c r="A3935" t="s">
        <v>150</v>
      </c>
      <c r="B3935">
        <v>13.41</v>
      </c>
      <c r="C3935">
        <v>39.121699999999997</v>
      </c>
      <c r="D3935">
        <v>2.9380000000000001E-3</v>
      </c>
      <c r="E3935">
        <v>0.99</v>
      </c>
      <c r="F3935" t="s">
        <v>206</v>
      </c>
      <c r="G3935">
        <v>4.2761986301369868E-2</v>
      </c>
    </row>
    <row r="3936" spans="1:7" x14ac:dyDescent="0.35">
      <c r="A3936" t="s">
        <v>153</v>
      </c>
      <c r="B3936">
        <v>14.52</v>
      </c>
      <c r="C3936">
        <v>1365.9712999999999</v>
      </c>
      <c r="D3936">
        <v>0.111748</v>
      </c>
      <c r="E3936">
        <v>34.69</v>
      </c>
      <c r="F3936" t="s">
        <v>206</v>
      </c>
      <c r="G3936">
        <v>1.6264691780821918</v>
      </c>
    </row>
    <row r="3937" spans="1:7" x14ac:dyDescent="0.35">
      <c r="A3937" t="s">
        <v>156</v>
      </c>
      <c r="D3937">
        <v>0</v>
      </c>
      <c r="F3937" t="s">
        <v>206</v>
      </c>
      <c r="G3937">
        <v>0</v>
      </c>
    </row>
    <row r="3938" spans="1:7" x14ac:dyDescent="0.35">
      <c r="A3938" t="s">
        <v>159</v>
      </c>
      <c r="B3938">
        <v>17.43</v>
      </c>
      <c r="C3938">
        <v>628.64369999999997</v>
      </c>
      <c r="D3938">
        <v>8.0902000000000002E-2</v>
      </c>
      <c r="E3938">
        <v>15.96</v>
      </c>
      <c r="F3938" t="s">
        <v>206</v>
      </c>
      <c r="G3938">
        <v>1.1775119863013699</v>
      </c>
    </row>
    <row r="3939" spans="1:7" x14ac:dyDescent="0.35">
      <c r="A3939" t="s">
        <v>162</v>
      </c>
      <c r="B3939">
        <v>22.25</v>
      </c>
      <c r="C3939">
        <v>160.73150000000001</v>
      </c>
      <c r="D3939">
        <v>4.2714000000000002E-2</v>
      </c>
      <c r="E3939">
        <v>4.08</v>
      </c>
      <c r="F3939" t="s">
        <v>206</v>
      </c>
      <c r="G3939">
        <v>0.62169349315068501</v>
      </c>
    </row>
    <row r="3940" spans="1:7" x14ac:dyDescent="0.35">
      <c r="A3940" t="s">
        <v>165</v>
      </c>
      <c r="D3940">
        <v>0</v>
      </c>
      <c r="F3940" t="s">
        <v>206</v>
      </c>
      <c r="G3940">
        <v>0</v>
      </c>
    </row>
    <row r="3941" spans="1:7" x14ac:dyDescent="0.35">
      <c r="A3941" t="s">
        <v>168</v>
      </c>
      <c r="D3941">
        <v>0</v>
      </c>
      <c r="F3941" t="s">
        <v>206</v>
      </c>
      <c r="G3941">
        <v>0</v>
      </c>
    </row>
    <row r="3942" spans="1:7" x14ac:dyDescent="0.35">
      <c r="D3942" t="s">
        <v>208</v>
      </c>
      <c r="E3942">
        <v>100</v>
      </c>
    </row>
    <row r="3945" spans="1:7" x14ac:dyDescent="0.35">
      <c r="A3945" s="9" t="s">
        <v>324</v>
      </c>
    </row>
    <row r="3964" spans="1:7" x14ac:dyDescent="0.35">
      <c r="G3964" t="s">
        <v>198</v>
      </c>
    </row>
    <row r="3965" spans="1:7" x14ac:dyDescent="0.35">
      <c r="A3965" t="s">
        <v>199</v>
      </c>
      <c r="B3965" t="s">
        <v>200</v>
      </c>
      <c r="C3965" t="s">
        <v>201</v>
      </c>
      <c r="D3965" t="s">
        <v>202</v>
      </c>
      <c r="E3965" t="s">
        <v>203</v>
      </c>
      <c r="F3965" t="s">
        <v>204</v>
      </c>
      <c r="G3965">
        <v>6.8705882352941172</v>
      </c>
    </row>
    <row r="3966" spans="1:7" x14ac:dyDescent="0.35">
      <c r="A3966" t="s">
        <v>205</v>
      </c>
      <c r="B3966">
        <v>7.3</v>
      </c>
      <c r="C3966">
        <v>1712.3158000000001</v>
      </c>
      <c r="D3966">
        <v>0.1</v>
      </c>
      <c r="E3966">
        <v>41.41</v>
      </c>
      <c r="F3966" t="s">
        <v>206</v>
      </c>
      <c r="G3966" t="s">
        <v>207</v>
      </c>
    </row>
    <row r="3967" spans="1:7" x14ac:dyDescent="0.35">
      <c r="A3967" t="s">
        <v>146</v>
      </c>
      <c r="D3967">
        <v>0</v>
      </c>
      <c r="F3967" t="s">
        <v>206</v>
      </c>
      <c r="G3967">
        <v>0</v>
      </c>
    </row>
    <row r="3968" spans="1:7" x14ac:dyDescent="0.35">
      <c r="A3968" t="s">
        <v>147</v>
      </c>
      <c r="B3968">
        <v>10.09</v>
      </c>
      <c r="C3968">
        <v>27.549099999999999</v>
      </c>
      <c r="D3968">
        <v>1.9959999999999999E-3</v>
      </c>
      <c r="E3968">
        <v>0.67</v>
      </c>
      <c r="F3968" t="s">
        <v>206</v>
      </c>
      <c r="G3968">
        <v>2.9051369863013699E-2</v>
      </c>
    </row>
    <row r="3969" spans="1:7" x14ac:dyDescent="0.35">
      <c r="A3969" t="s">
        <v>150</v>
      </c>
      <c r="B3969">
        <v>13.44</v>
      </c>
      <c r="C3969">
        <v>41.057000000000002</v>
      </c>
      <c r="D3969">
        <v>3.091E-3</v>
      </c>
      <c r="E3969">
        <v>0.99</v>
      </c>
      <c r="F3969" t="s">
        <v>206</v>
      </c>
      <c r="G3969">
        <v>4.4988869863013696E-2</v>
      </c>
    </row>
    <row r="3970" spans="1:7" x14ac:dyDescent="0.35">
      <c r="A3970" t="s">
        <v>153</v>
      </c>
      <c r="B3970">
        <v>14.55</v>
      </c>
      <c r="C3970">
        <v>1467.5409</v>
      </c>
      <c r="D3970">
        <v>0.12032900000000001</v>
      </c>
      <c r="E3970">
        <v>35.49</v>
      </c>
      <c r="F3970" t="s">
        <v>206</v>
      </c>
      <c r="G3970">
        <v>1.7513638698630138</v>
      </c>
    </row>
    <row r="3971" spans="1:7" x14ac:dyDescent="0.35">
      <c r="A3971" t="s">
        <v>156</v>
      </c>
      <c r="D3971">
        <v>0</v>
      </c>
      <c r="F3971" t="s">
        <v>206</v>
      </c>
      <c r="G3971">
        <v>0</v>
      </c>
    </row>
    <row r="3972" spans="1:7" x14ac:dyDescent="0.35">
      <c r="A3972" t="s">
        <v>159</v>
      </c>
      <c r="B3972">
        <v>17.440000000000001</v>
      </c>
      <c r="C3972">
        <v>715.06150000000002</v>
      </c>
      <c r="D3972">
        <v>9.2230999999999994E-2</v>
      </c>
      <c r="E3972">
        <v>17.29</v>
      </c>
      <c r="F3972" t="s">
        <v>206</v>
      </c>
      <c r="G3972">
        <v>1.3424032534246575</v>
      </c>
    </row>
    <row r="3973" spans="1:7" x14ac:dyDescent="0.35">
      <c r="A3973" t="s">
        <v>162</v>
      </c>
      <c r="B3973">
        <v>22.26</v>
      </c>
      <c r="C3973">
        <v>171.0771</v>
      </c>
      <c r="D3973">
        <v>4.5566000000000002E-2</v>
      </c>
      <c r="E3973">
        <v>4.1399999999999997</v>
      </c>
      <c r="F3973" t="s">
        <v>206</v>
      </c>
      <c r="G3973">
        <v>0.66320376712328777</v>
      </c>
    </row>
    <row r="3974" spans="1:7" x14ac:dyDescent="0.35">
      <c r="A3974" t="s">
        <v>165</v>
      </c>
      <c r="D3974">
        <v>0</v>
      </c>
      <c r="F3974" t="s">
        <v>206</v>
      </c>
      <c r="G3974">
        <v>0</v>
      </c>
    </row>
    <row r="3975" spans="1:7" x14ac:dyDescent="0.35">
      <c r="A3975" t="s">
        <v>168</v>
      </c>
      <c r="D3975">
        <v>0</v>
      </c>
      <c r="F3975" t="s">
        <v>206</v>
      </c>
      <c r="G3975">
        <v>0</v>
      </c>
    </row>
    <row r="3976" spans="1:7" x14ac:dyDescent="0.35">
      <c r="D3976" t="s">
        <v>208</v>
      </c>
      <c r="E3976">
        <v>100</v>
      </c>
    </row>
    <row r="3979" spans="1:7" x14ac:dyDescent="0.35">
      <c r="A3979" s="9" t="s">
        <v>325</v>
      </c>
    </row>
    <row r="3998" spans="1:7" x14ac:dyDescent="0.35">
      <c r="G3998" t="s">
        <v>198</v>
      </c>
    </row>
    <row r="3999" spans="1:7" x14ac:dyDescent="0.35">
      <c r="A3999" t="s">
        <v>199</v>
      </c>
      <c r="B3999" t="s">
        <v>200</v>
      </c>
      <c r="C3999" t="s">
        <v>201</v>
      </c>
      <c r="D3999" t="s">
        <v>202</v>
      </c>
      <c r="E3999" t="s">
        <v>203</v>
      </c>
      <c r="F3999" t="s">
        <v>204</v>
      </c>
      <c r="G3999">
        <v>6.8705882352941172</v>
      </c>
    </row>
    <row r="4000" spans="1:7" x14ac:dyDescent="0.35">
      <c r="A4000" t="s">
        <v>205</v>
      </c>
      <c r="B4000">
        <v>7.29</v>
      </c>
      <c r="C4000">
        <v>1714.9879000000001</v>
      </c>
      <c r="D4000">
        <v>0.1</v>
      </c>
      <c r="E4000">
        <v>41.41</v>
      </c>
      <c r="F4000" t="s">
        <v>206</v>
      </c>
      <c r="G4000" t="s">
        <v>207</v>
      </c>
    </row>
    <row r="4001" spans="1:7" x14ac:dyDescent="0.35">
      <c r="A4001" t="s">
        <v>146</v>
      </c>
      <c r="D4001">
        <v>0</v>
      </c>
      <c r="F4001" t="s">
        <v>206</v>
      </c>
      <c r="G4001">
        <v>0</v>
      </c>
    </row>
    <row r="4002" spans="1:7" x14ac:dyDescent="0.35">
      <c r="A4002" t="s">
        <v>147</v>
      </c>
      <c r="B4002">
        <v>10.07</v>
      </c>
      <c r="C4002">
        <v>27.221599999999999</v>
      </c>
      <c r="D4002">
        <v>1.9689999999999998E-3</v>
      </c>
      <c r="E4002">
        <v>0.66</v>
      </c>
      <c r="F4002" t="s">
        <v>206</v>
      </c>
      <c r="G4002">
        <v>2.8658390410958905E-2</v>
      </c>
    </row>
    <row r="4003" spans="1:7" x14ac:dyDescent="0.35">
      <c r="A4003" t="s">
        <v>150</v>
      </c>
      <c r="B4003">
        <v>13.42</v>
      </c>
      <c r="C4003">
        <v>40.383000000000003</v>
      </c>
      <c r="D4003">
        <v>3.0349999999999999E-3</v>
      </c>
      <c r="E4003">
        <v>0.98</v>
      </c>
      <c r="F4003" t="s">
        <v>206</v>
      </c>
      <c r="G4003">
        <v>4.4173801369863021E-2</v>
      </c>
    </row>
    <row r="4004" spans="1:7" x14ac:dyDescent="0.35">
      <c r="A4004" t="s">
        <v>153</v>
      </c>
      <c r="B4004">
        <v>14.53</v>
      </c>
      <c r="C4004">
        <v>1465.6760999999999</v>
      </c>
      <c r="D4004">
        <v>0.119989</v>
      </c>
      <c r="E4004">
        <v>35.39</v>
      </c>
      <c r="F4004" t="s">
        <v>206</v>
      </c>
      <c r="G4004">
        <v>1.7464152397260273</v>
      </c>
    </row>
    <row r="4005" spans="1:7" x14ac:dyDescent="0.35">
      <c r="A4005" t="s">
        <v>156</v>
      </c>
      <c r="D4005">
        <v>0</v>
      </c>
      <c r="F4005" t="s">
        <v>206</v>
      </c>
      <c r="G4005">
        <v>0</v>
      </c>
    </row>
    <row r="4006" spans="1:7" x14ac:dyDescent="0.35">
      <c r="A4006" t="s">
        <v>159</v>
      </c>
      <c r="B4006">
        <v>17.43</v>
      </c>
      <c r="C4006">
        <v>714.29570000000001</v>
      </c>
      <c r="D4006">
        <v>9.1989000000000001E-2</v>
      </c>
      <c r="E4006">
        <v>17.25</v>
      </c>
      <c r="F4006" t="s">
        <v>206</v>
      </c>
      <c r="G4006">
        <v>1.3388809931506851</v>
      </c>
    </row>
    <row r="4007" spans="1:7" x14ac:dyDescent="0.35">
      <c r="A4007" t="s">
        <v>162</v>
      </c>
      <c r="B4007">
        <v>22.25</v>
      </c>
      <c r="C4007">
        <v>178.82220000000001</v>
      </c>
      <c r="D4007">
        <v>4.7553999999999999E-2</v>
      </c>
      <c r="E4007">
        <v>4.32</v>
      </c>
      <c r="F4007" t="s">
        <v>206</v>
      </c>
      <c r="G4007">
        <v>0.69213869863013699</v>
      </c>
    </row>
    <row r="4008" spans="1:7" x14ac:dyDescent="0.35">
      <c r="A4008" t="s">
        <v>165</v>
      </c>
      <c r="D4008">
        <v>0</v>
      </c>
      <c r="F4008" t="s">
        <v>206</v>
      </c>
      <c r="G4008">
        <v>0</v>
      </c>
    </row>
    <row r="4009" spans="1:7" x14ac:dyDescent="0.35">
      <c r="A4009" t="s">
        <v>168</v>
      </c>
      <c r="D4009">
        <v>0</v>
      </c>
      <c r="F4009" t="s">
        <v>206</v>
      </c>
      <c r="G4009">
        <v>0</v>
      </c>
    </row>
    <row r="4010" spans="1:7" x14ac:dyDescent="0.35">
      <c r="D4010" t="s">
        <v>208</v>
      </c>
      <c r="E4010">
        <v>100</v>
      </c>
    </row>
    <row r="4013" spans="1:7" x14ac:dyDescent="0.35">
      <c r="A4013" s="9" t="s">
        <v>326</v>
      </c>
    </row>
    <row r="4032" spans="7:7" x14ac:dyDescent="0.35">
      <c r="G4032" t="s">
        <v>198</v>
      </c>
    </row>
    <row r="4033" spans="1:7" x14ac:dyDescent="0.35">
      <c r="A4033" t="s">
        <v>199</v>
      </c>
      <c r="B4033" t="s">
        <v>200</v>
      </c>
      <c r="C4033" t="s">
        <v>201</v>
      </c>
      <c r="D4033" t="s">
        <v>202</v>
      </c>
      <c r="E4033" t="s">
        <v>203</v>
      </c>
      <c r="F4033" t="s">
        <v>204</v>
      </c>
      <c r="G4033">
        <v>6.8705882352941172</v>
      </c>
    </row>
    <row r="4034" spans="1:7" x14ac:dyDescent="0.35">
      <c r="A4034" t="s">
        <v>205</v>
      </c>
      <c r="B4034">
        <v>7.29</v>
      </c>
      <c r="C4034">
        <v>1764.7284999999999</v>
      </c>
      <c r="D4034">
        <v>0.1</v>
      </c>
      <c r="E4034">
        <v>44.88</v>
      </c>
      <c r="F4034" t="s">
        <v>206</v>
      </c>
      <c r="G4034" t="s">
        <v>207</v>
      </c>
    </row>
    <row r="4035" spans="1:7" x14ac:dyDescent="0.35">
      <c r="A4035" t="s">
        <v>146</v>
      </c>
      <c r="D4035">
        <v>0</v>
      </c>
      <c r="F4035" t="s">
        <v>206</v>
      </c>
      <c r="G4035">
        <v>0</v>
      </c>
    </row>
    <row r="4036" spans="1:7" x14ac:dyDescent="0.35">
      <c r="A4036" t="s">
        <v>147</v>
      </c>
      <c r="B4036">
        <v>10.06</v>
      </c>
      <c r="C4036">
        <v>28.5486</v>
      </c>
      <c r="D4036">
        <v>2.0070000000000001E-3</v>
      </c>
      <c r="E4036">
        <v>0.73</v>
      </c>
      <c r="F4036" t="s">
        <v>206</v>
      </c>
      <c r="G4036">
        <v>2.9211472602739728E-2</v>
      </c>
    </row>
    <row r="4037" spans="1:7" x14ac:dyDescent="0.35">
      <c r="A4037" t="s">
        <v>150</v>
      </c>
      <c r="B4037">
        <v>13.42</v>
      </c>
      <c r="C4037">
        <v>41.541600000000003</v>
      </c>
      <c r="D4037">
        <v>3.0339999999999998E-3</v>
      </c>
      <c r="E4037">
        <v>1.06</v>
      </c>
      <c r="F4037" t="s">
        <v>206</v>
      </c>
      <c r="G4037">
        <v>4.415924657534246E-2</v>
      </c>
    </row>
    <row r="4038" spans="1:7" x14ac:dyDescent="0.35">
      <c r="A4038" t="s">
        <v>153</v>
      </c>
      <c r="B4038">
        <v>14.51</v>
      </c>
      <c r="C4038">
        <v>1317.6157000000001</v>
      </c>
      <c r="D4038">
        <v>0.104827</v>
      </c>
      <c r="E4038">
        <v>33.51</v>
      </c>
      <c r="F4038" t="s">
        <v>206</v>
      </c>
      <c r="G4038">
        <v>1.5257354452054794</v>
      </c>
    </row>
    <row r="4039" spans="1:7" x14ac:dyDescent="0.35">
      <c r="A4039" t="s">
        <v>156</v>
      </c>
      <c r="D4039">
        <v>0</v>
      </c>
      <c r="F4039" t="s">
        <v>206</v>
      </c>
      <c r="G4039">
        <v>0</v>
      </c>
    </row>
    <row r="4040" spans="1:7" x14ac:dyDescent="0.35">
      <c r="A4040" t="s">
        <v>159</v>
      </c>
      <c r="B4040">
        <v>17.43</v>
      </c>
      <c r="C4040">
        <v>618.72130000000004</v>
      </c>
      <c r="D4040">
        <v>7.7435000000000004E-2</v>
      </c>
      <c r="E4040">
        <v>15.73</v>
      </c>
      <c r="F4040" t="s">
        <v>206</v>
      </c>
      <c r="G4040">
        <v>1.1270505136986302</v>
      </c>
    </row>
    <row r="4041" spans="1:7" x14ac:dyDescent="0.35">
      <c r="A4041" t="s">
        <v>162</v>
      </c>
      <c r="B4041">
        <v>22.25</v>
      </c>
      <c r="C4041">
        <v>161.3263</v>
      </c>
      <c r="D4041">
        <v>4.1693000000000001E-2</v>
      </c>
      <c r="E4041">
        <v>4.0999999999999996</v>
      </c>
      <c r="F4041" t="s">
        <v>206</v>
      </c>
      <c r="G4041">
        <v>0.60683304794520554</v>
      </c>
    </row>
    <row r="4042" spans="1:7" x14ac:dyDescent="0.35">
      <c r="A4042" t="s">
        <v>165</v>
      </c>
      <c r="D4042">
        <v>0</v>
      </c>
      <c r="F4042" t="s">
        <v>206</v>
      </c>
      <c r="G4042">
        <v>0</v>
      </c>
    </row>
    <row r="4043" spans="1:7" x14ac:dyDescent="0.35">
      <c r="A4043" t="s">
        <v>168</v>
      </c>
      <c r="D4043">
        <v>0</v>
      </c>
      <c r="F4043" t="s">
        <v>206</v>
      </c>
      <c r="G4043">
        <v>0</v>
      </c>
    </row>
    <row r="4044" spans="1:7" x14ac:dyDescent="0.35">
      <c r="D4044" t="s">
        <v>208</v>
      </c>
      <c r="E4044">
        <v>100</v>
      </c>
    </row>
    <row r="4047" spans="1:7" x14ac:dyDescent="0.35">
      <c r="A4047" s="9" t="s">
        <v>327</v>
      </c>
    </row>
    <row r="4066" spans="1:7" x14ac:dyDescent="0.35">
      <c r="G4066" t="s">
        <v>198</v>
      </c>
    </row>
    <row r="4067" spans="1:7" x14ac:dyDescent="0.35">
      <c r="A4067" t="s">
        <v>199</v>
      </c>
      <c r="B4067" t="s">
        <v>200</v>
      </c>
      <c r="C4067" t="s">
        <v>201</v>
      </c>
      <c r="D4067" t="s">
        <v>202</v>
      </c>
      <c r="E4067" t="s">
        <v>203</v>
      </c>
      <c r="F4067" t="s">
        <v>204</v>
      </c>
      <c r="G4067">
        <v>6.8705882352941172</v>
      </c>
    </row>
    <row r="4068" spans="1:7" x14ac:dyDescent="0.35">
      <c r="A4068" t="s">
        <v>205</v>
      </c>
      <c r="B4068">
        <v>7.29</v>
      </c>
      <c r="C4068">
        <v>1764.0636999999999</v>
      </c>
      <c r="D4068">
        <v>0.1</v>
      </c>
      <c r="E4068">
        <v>44.83</v>
      </c>
      <c r="F4068" t="s">
        <v>206</v>
      </c>
      <c r="G4068" t="s">
        <v>207</v>
      </c>
    </row>
    <row r="4069" spans="1:7" x14ac:dyDescent="0.35">
      <c r="A4069" t="s">
        <v>146</v>
      </c>
      <c r="D4069">
        <v>0</v>
      </c>
      <c r="F4069" t="s">
        <v>206</v>
      </c>
      <c r="G4069">
        <v>0</v>
      </c>
    </row>
    <row r="4070" spans="1:7" x14ac:dyDescent="0.35">
      <c r="A4070" t="s">
        <v>147</v>
      </c>
      <c r="B4070">
        <v>10.07</v>
      </c>
      <c r="C4070">
        <v>24.991099999999999</v>
      </c>
      <c r="D4070">
        <v>1.758E-3</v>
      </c>
      <c r="E4070">
        <v>0.64</v>
      </c>
      <c r="F4070" t="s">
        <v>206</v>
      </c>
      <c r="G4070">
        <v>2.5587328767123291E-2</v>
      </c>
    </row>
    <row r="4071" spans="1:7" x14ac:dyDescent="0.35">
      <c r="A4071" t="s">
        <v>150</v>
      </c>
      <c r="B4071">
        <v>13.4</v>
      </c>
      <c r="C4071">
        <v>40.479700000000001</v>
      </c>
      <c r="D4071">
        <v>2.9580000000000001E-3</v>
      </c>
      <c r="E4071">
        <v>1.03</v>
      </c>
      <c r="F4071" t="s">
        <v>206</v>
      </c>
      <c r="G4071">
        <v>4.3053082191780827E-2</v>
      </c>
    </row>
    <row r="4072" spans="1:7" x14ac:dyDescent="0.35">
      <c r="A4072" t="s">
        <v>153</v>
      </c>
      <c r="B4072">
        <v>14.52</v>
      </c>
      <c r="C4072">
        <v>1313.0092999999999</v>
      </c>
      <c r="D4072">
        <v>0.1045</v>
      </c>
      <c r="E4072">
        <v>33.369999999999997</v>
      </c>
      <c r="F4072" t="s">
        <v>206</v>
      </c>
      <c r="G4072">
        <v>1.5209760273972603</v>
      </c>
    </row>
    <row r="4073" spans="1:7" x14ac:dyDescent="0.35">
      <c r="A4073" t="s">
        <v>156</v>
      </c>
      <c r="D4073">
        <v>0</v>
      </c>
      <c r="F4073" t="s">
        <v>206</v>
      </c>
      <c r="G4073">
        <v>0</v>
      </c>
    </row>
    <row r="4074" spans="1:7" x14ac:dyDescent="0.35">
      <c r="A4074" t="s">
        <v>159</v>
      </c>
      <c r="B4074">
        <v>17.43</v>
      </c>
      <c r="C4074">
        <v>619.59900000000005</v>
      </c>
      <c r="D4074">
        <v>7.7574000000000004E-2</v>
      </c>
      <c r="E4074">
        <v>15.75</v>
      </c>
      <c r="F4074" t="s">
        <v>206</v>
      </c>
      <c r="G4074">
        <v>1.1290736301369864</v>
      </c>
    </row>
    <row r="4075" spans="1:7" x14ac:dyDescent="0.35">
      <c r="A4075" t="s">
        <v>162</v>
      </c>
      <c r="B4075">
        <v>22.25</v>
      </c>
      <c r="C4075">
        <v>172.95359999999999</v>
      </c>
      <c r="D4075">
        <v>4.4713999999999997E-2</v>
      </c>
      <c r="E4075">
        <v>4.4000000000000004</v>
      </c>
      <c r="F4075" t="s">
        <v>206</v>
      </c>
      <c r="G4075">
        <v>0.65080308219178074</v>
      </c>
    </row>
    <row r="4076" spans="1:7" x14ac:dyDescent="0.35">
      <c r="A4076" t="s">
        <v>165</v>
      </c>
      <c r="D4076">
        <v>0</v>
      </c>
      <c r="F4076" t="s">
        <v>206</v>
      </c>
      <c r="G4076">
        <v>0</v>
      </c>
    </row>
    <row r="4077" spans="1:7" x14ac:dyDescent="0.35">
      <c r="A4077" t="s">
        <v>168</v>
      </c>
      <c r="D4077">
        <v>0</v>
      </c>
      <c r="F4077" t="s">
        <v>206</v>
      </c>
      <c r="G4077">
        <v>0</v>
      </c>
    </row>
    <row r="4078" spans="1:7" x14ac:dyDescent="0.35">
      <c r="D4078" t="s">
        <v>208</v>
      </c>
      <c r="E4078">
        <v>100</v>
      </c>
    </row>
    <row r="4081" spans="1:1" x14ac:dyDescent="0.35">
      <c r="A4081" s="9" t="s">
        <v>328</v>
      </c>
    </row>
    <row r="4100" spans="1:7" x14ac:dyDescent="0.35">
      <c r="G4100" t="s">
        <v>198</v>
      </c>
    </row>
    <row r="4101" spans="1:7" x14ac:dyDescent="0.35">
      <c r="A4101" t="s">
        <v>199</v>
      </c>
      <c r="B4101" t="s">
        <v>200</v>
      </c>
      <c r="C4101" t="s">
        <v>201</v>
      </c>
      <c r="D4101" t="s">
        <v>202</v>
      </c>
      <c r="E4101" t="s">
        <v>203</v>
      </c>
      <c r="F4101" t="s">
        <v>204</v>
      </c>
      <c r="G4101">
        <v>3.4543596730245234</v>
      </c>
    </row>
    <row r="4102" spans="1:7" x14ac:dyDescent="0.35">
      <c r="A4102" t="s">
        <v>205</v>
      </c>
      <c r="B4102">
        <v>7.21</v>
      </c>
      <c r="C4102">
        <v>1541.9297999999999</v>
      </c>
      <c r="D4102">
        <v>0.1</v>
      </c>
      <c r="E4102">
        <v>63.55</v>
      </c>
      <c r="F4102" t="s">
        <v>206</v>
      </c>
      <c r="G4102" t="s">
        <v>207</v>
      </c>
    </row>
    <row r="4103" spans="1:7" x14ac:dyDescent="0.35">
      <c r="A4103" t="s">
        <v>146</v>
      </c>
      <c r="D4103">
        <v>0</v>
      </c>
      <c r="F4103" t="s">
        <v>206</v>
      </c>
      <c r="G4103">
        <v>0</v>
      </c>
    </row>
    <row r="4104" spans="1:7" x14ac:dyDescent="0.35">
      <c r="A4104" t="s">
        <v>147</v>
      </c>
      <c r="B4104">
        <v>10.07</v>
      </c>
      <c r="C4104">
        <v>13.025499999999999</v>
      </c>
      <c r="D4104">
        <v>9.2100000000000005E-4</v>
      </c>
      <c r="E4104">
        <v>0.54</v>
      </c>
      <c r="F4104" t="s">
        <v>206</v>
      </c>
      <c r="G4104">
        <v>2.6661960165647799E-2</v>
      </c>
    </row>
    <row r="4105" spans="1:7" x14ac:dyDescent="0.35">
      <c r="A4105" t="s">
        <v>150</v>
      </c>
      <c r="B4105">
        <v>13.39</v>
      </c>
      <c r="C4105">
        <v>25.7882</v>
      </c>
      <c r="D4105">
        <v>2.1020000000000001E-3</v>
      </c>
      <c r="E4105">
        <v>1.06</v>
      </c>
      <c r="F4105" t="s">
        <v>206</v>
      </c>
      <c r="G4105">
        <v>6.0850640899230916E-2</v>
      </c>
    </row>
    <row r="4106" spans="1:7" x14ac:dyDescent="0.35">
      <c r="A4106" t="s">
        <v>153</v>
      </c>
      <c r="B4106">
        <v>14.47</v>
      </c>
      <c r="C4106">
        <v>646.66999999999996</v>
      </c>
      <c r="D4106">
        <v>5.8763000000000003E-2</v>
      </c>
      <c r="E4106">
        <v>26.65</v>
      </c>
      <c r="F4106" t="s">
        <v>206</v>
      </c>
      <c r="G4106">
        <v>1.701125695129166</v>
      </c>
    </row>
    <row r="4107" spans="1:7" x14ac:dyDescent="0.35">
      <c r="A4107" t="s">
        <v>156</v>
      </c>
      <c r="D4107">
        <v>0</v>
      </c>
      <c r="F4107" t="s">
        <v>206</v>
      </c>
      <c r="G4107">
        <v>0</v>
      </c>
    </row>
    <row r="4108" spans="1:7" x14ac:dyDescent="0.35">
      <c r="A4108" t="s">
        <v>159</v>
      </c>
      <c r="B4108">
        <v>17.72</v>
      </c>
      <c r="C4108">
        <v>198.74889999999999</v>
      </c>
      <c r="D4108">
        <v>2.5340999999999999E-2</v>
      </c>
      <c r="E4108">
        <v>8.19</v>
      </c>
      <c r="F4108" t="s">
        <v>206</v>
      </c>
      <c r="G4108">
        <v>0.73359471504634188</v>
      </c>
    </row>
    <row r="4109" spans="1:7" x14ac:dyDescent="0.35">
      <c r="A4109" t="s">
        <v>162</v>
      </c>
      <c r="D4109">
        <v>0</v>
      </c>
      <c r="F4109" t="s">
        <v>206</v>
      </c>
      <c r="G4109">
        <v>0</v>
      </c>
    </row>
    <row r="4110" spans="1:7" x14ac:dyDescent="0.35">
      <c r="A4110" t="s">
        <v>165</v>
      </c>
      <c r="D4110">
        <v>0</v>
      </c>
      <c r="F4110" t="s">
        <v>206</v>
      </c>
      <c r="G4110">
        <v>0</v>
      </c>
    </row>
    <row r="4111" spans="1:7" x14ac:dyDescent="0.35">
      <c r="A4111" t="s">
        <v>168</v>
      </c>
      <c r="D4111">
        <v>0</v>
      </c>
      <c r="F4111" t="s">
        <v>206</v>
      </c>
      <c r="G4111">
        <v>0</v>
      </c>
    </row>
    <row r="4112" spans="1:7" x14ac:dyDescent="0.35">
      <c r="D4112" t="s">
        <v>208</v>
      </c>
      <c r="E4112">
        <v>100</v>
      </c>
    </row>
    <row r="4115" spans="1:1" x14ac:dyDescent="0.35">
      <c r="A4115" s="9" t="s">
        <v>329</v>
      </c>
    </row>
    <row r="4134" spans="1:7" x14ac:dyDescent="0.35">
      <c r="G4134" t="s">
        <v>198</v>
      </c>
    </row>
    <row r="4135" spans="1:7" x14ac:dyDescent="0.35">
      <c r="A4135" t="s">
        <v>199</v>
      </c>
      <c r="B4135" t="s">
        <v>200</v>
      </c>
      <c r="C4135" t="s">
        <v>201</v>
      </c>
      <c r="D4135" t="s">
        <v>202</v>
      </c>
      <c r="E4135" t="s">
        <v>203</v>
      </c>
      <c r="F4135" t="s">
        <v>204</v>
      </c>
      <c r="G4135">
        <v>3.4543596730245234</v>
      </c>
    </row>
    <row r="4136" spans="1:7" x14ac:dyDescent="0.35">
      <c r="A4136" t="s">
        <v>205</v>
      </c>
      <c r="B4136">
        <v>7.21</v>
      </c>
      <c r="C4136">
        <v>1530.6969999999999</v>
      </c>
      <c r="D4136">
        <v>0.1</v>
      </c>
      <c r="E4136">
        <v>63.9</v>
      </c>
      <c r="F4136" t="s">
        <v>206</v>
      </c>
      <c r="G4136" t="s">
        <v>207</v>
      </c>
    </row>
    <row r="4137" spans="1:7" x14ac:dyDescent="0.35">
      <c r="A4137" t="s">
        <v>146</v>
      </c>
      <c r="D4137">
        <v>0</v>
      </c>
      <c r="F4137" t="s">
        <v>206</v>
      </c>
      <c r="G4137">
        <v>0</v>
      </c>
    </row>
    <row r="4138" spans="1:7" x14ac:dyDescent="0.35">
      <c r="A4138" t="s">
        <v>147</v>
      </c>
      <c r="B4138">
        <v>10.039999999999999</v>
      </c>
      <c r="C4138">
        <v>11.2921</v>
      </c>
      <c r="D4138">
        <v>8.0400000000000003E-4</v>
      </c>
      <c r="E4138">
        <v>0.47</v>
      </c>
      <c r="F4138" t="s">
        <v>206</v>
      </c>
      <c r="G4138">
        <v>2.3274935910076906E-2</v>
      </c>
    </row>
    <row r="4139" spans="1:7" x14ac:dyDescent="0.35">
      <c r="A4139" t="s">
        <v>150</v>
      </c>
      <c r="B4139">
        <v>13.38</v>
      </c>
      <c r="C4139">
        <v>24.080100000000002</v>
      </c>
      <c r="D4139">
        <v>1.977E-3</v>
      </c>
      <c r="E4139">
        <v>1.01</v>
      </c>
      <c r="F4139" t="s">
        <v>206</v>
      </c>
      <c r="G4139">
        <v>5.7232025241569701E-2</v>
      </c>
    </row>
    <row r="4140" spans="1:7" x14ac:dyDescent="0.35">
      <c r="A4140" t="s">
        <v>153</v>
      </c>
      <c r="B4140">
        <v>14.47</v>
      </c>
      <c r="C4140">
        <v>639.86500000000001</v>
      </c>
      <c r="D4140">
        <v>5.8570999999999998E-2</v>
      </c>
      <c r="E4140">
        <v>26.71</v>
      </c>
      <c r="F4140" t="s">
        <v>206</v>
      </c>
      <c r="G4140">
        <v>1.6955675014789982</v>
      </c>
    </row>
    <row r="4141" spans="1:7" x14ac:dyDescent="0.35">
      <c r="A4141" t="s">
        <v>156</v>
      </c>
      <c r="D4141">
        <v>0</v>
      </c>
      <c r="F4141" t="s">
        <v>206</v>
      </c>
      <c r="G4141">
        <v>0</v>
      </c>
    </row>
    <row r="4142" spans="1:7" x14ac:dyDescent="0.35">
      <c r="A4142" t="s">
        <v>159</v>
      </c>
      <c r="B4142">
        <v>17.670000000000002</v>
      </c>
      <c r="C4142">
        <v>189.6893</v>
      </c>
      <c r="D4142">
        <v>2.4362999999999999E-2</v>
      </c>
      <c r="E4142">
        <v>7.92</v>
      </c>
      <c r="F4142" t="s">
        <v>206</v>
      </c>
      <c r="G4142">
        <v>0.7052826661408006</v>
      </c>
    </row>
    <row r="4143" spans="1:7" x14ac:dyDescent="0.35">
      <c r="A4143" t="s">
        <v>162</v>
      </c>
      <c r="D4143">
        <v>0</v>
      </c>
      <c r="F4143" t="s">
        <v>206</v>
      </c>
      <c r="G4143">
        <v>0</v>
      </c>
    </row>
    <row r="4144" spans="1:7" x14ac:dyDescent="0.35">
      <c r="A4144" t="s">
        <v>165</v>
      </c>
      <c r="D4144">
        <v>0</v>
      </c>
      <c r="F4144" t="s">
        <v>206</v>
      </c>
      <c r="G4144">
        <v>0</v>
      </c>
    </row>
    <row r="4145" spans="1:7" x14ac:dyDescent="0.35">
      <c r="A4145" t="s">
        <v>168</v>
      </c>
      <c r="D4145">
        <v>0</v>
      </c>
      <c r="F4145" t="s">
        <v>206</v>
      </c>
      <c r="G4145">
        <v>0</v>
      </c>
    </row>
    <row r="4146" spans="1:7" x14ac:dyDescent="0.35">
      <c r="D4146" t="s">
        <v>208</v>
      </c>
      <c r="E4146">
        <v>100</v>
      </c>
    </row>
    <row r="4149" spans="1:7" x14ac:dyDescent="0.35">
      <c r="A4149" s="9" t="s">
        <v>330</v>
      </c>
    </row>
    <row r="4168" spans="1:7" x14ac:dyDescent="0.35">
      <c r="G4168" t="s">
        <v>198</v>
      </c>
    </row>
    <row r="4169" spans="1:7" x14ac:dyDescent="0.35">
      <c r="A4169" t="s">
        <v>199</v>
      </c>
      <c r="B4169" t="s">
        <v>200</v>
      </c>
      <c r="C4169" t="s">
        <v>201</v>
      </c>
      <c r="D4169" t="s">
        <v>202</v>
      </c>
      <c r="E4169" t="s">
        <v>203</v>
      </c>
      <c r="F4169" t="s">
        <v>204</v>
      </c>
      <c r="G4169">
        <v>3.4543596730245234</v>
      </c>
    </row>
    <row r="4170" spans="1:7" x14ac:dyDescent="0.35">
      <c r="A4170" t="s">
        <v>205</v>
      </c>
      <c r="B4170">
        <v>7.22</v>
      </c>
      <c r="C4170">
        <v>1578.5913</v>
      </c>
      <c r="D4170">
        <v>0.1</v>
      </c>
      <c r="E4170">
        <v>63.04</v>
      </c>
      <c r="F4170" t="s">
        <v>206</v>
      </c>
      <c r="G4170" t="s">
        <v>207</v>
      </c>
    </row>
    <row r="4171" spans="1:7" x14ac:dyDescent="0.35">
      <c r="A4171" t="s">
        <v>146</v>
      </c>
      <c r="D4171">
        <v>0</v>
      </c>
      <c r="F4171" t="s">
        <v>206</v>
      </c>
      <c r="G4171">
        <v>0</v>
      </c>
    </row>
    <row r="4172" spans="1:7" x14ac:dyDescent="0.35">
      <c r="A4172" t="s">
        <v>147</v>
      </c>
      <c r="B4172">
        <v>10.07</v>
      </c>
      <c r="C4172">
        <v>13.159599999999999</v>
      </c>
      <c r="D4172">
        <v>9.0899999999999998E-4</v>
      </c>
      <c r="E4172">
        <v>0.53</v>
      </c>
      <c r="F4172" t="s">
        <v>206</v>
      </c>
      <c r="G4172">
        <v>2.6314573062512323E-2</v>
      </c>
    </row>
    <row r="4173" spans="1:7" x14ac:dyDescent="0.35">
      <c r="A4173" t="s">
        <v>150</v>
      </c>
      <c r="B4173">
        <v>13.41</v>
      </c>
      <c r="C4173">
        <v>24.8231</v>
      </c>
      <c r="D4173">
        <v>1.9759999999999999E-3</v>
      </c>
      <c r="E4173">
        <v>0.99</v>
      </c>
      <c r="F4173" t="s">
        <v>206</v>
      </c>
      <c r="G4173">
        <v>5.7203076316308409E-2</v>
      </c>
    </row>
    <row r="4174" spans="1:7" x14ac:dyDescent="0.35">
      <c r="A4174" t="s">
        <v>153</v>
      </c>
      <c r="B4174">
        <v>14.48</v>
      </c>
      <c r="C4174">
        <v>692.41790000000003</v>
      </c>
      <c r="D4174">
        <v>6.1459E-2</v>
      </c>
      <c r="E4174">
        <v>27.65</v>
      </c>
      <c r="F4174" t="s">
        <v>206</v>
      </c>
      <c r="G4174">
        <v>1.7791719976336027</v>
      </c>
    </row>
    <row r="4175" spans="1:7" x14ac:dyDescent="0.35">
      <c r="A4175" t="s">
        <v>156</v>
      </c>
      <c r="D4175">
        <v>0</v>
      </c>
      <c r="F4175" t="s">
        <v>206</v>
      </c>
      <c r="G4175">
        <v>0</v>
      </c>
    </row>
    <row r="4176" spans="1:7" x14ac:dyDescent="0.35">
      <c r="A4176" t="s">
        <v>159</v>
      </c>
      <c r="B4176">
        <v>17.64</v>
      </c>
      <c r="C4176">
        <v>195.16319999999999</v>
      </c>
      <c r="D4176">
        <v>2.4306000000000001E-2</v>
      </c>
      <c r="E4176">
        <v>7.79</v>
      </c>
      <c r="F4176" t="s">
        <v>206</v>
      </c>
      <c r="G4176">
        <v>0.70363257740090712</v>
      </c>
    </row>
    <row r="4177" spans="1:7" x14ac:dyDescent="0.35">
      <c r="A4177" t="s">
        <v>162</v>
      </c>
      <c r="D4177">
        <v>0</v>
      </c>
      <c r="F4177" t="s">
        <v>206</v>
      </c>
      <c r="G4177">
        <v>0</v>
      </c>
    </row>
    <row r="4178" spans="1:7" x14ac:dyDescent="0.35">
      <c r="A4178" t="s">
        <v>165</v>
      </c>
      <c r="D4178">
        <v>0</v>
      </c>
      <c r="F4178" t="s">
        <v>206</v>
      </c>
      <c r="G4178">
        <v>0</v>
      </c>
    </row>
    <row r="4179" spans="1:7" x14ac:dyDescent="0.35">
      <c r="A4179" t="s">
        <v>168</v>
      </c>
      <c r="D4179">
        <v>0</v>
      </c>
      <c r="F4179" t="s">
        <v>206</v>
      </c>
      <c r="G4179">
        <v>0</v>
      </c>
    </row>
    <row r="4180" spans="1:7" x14ac:dyDescent="0.35">
      <c r="D4180" t="s">
        <v>208</v>
      </c>
      <c r="E4180">
        <v>100</v>
      </c>
    </row>
    <row r="4183" spans="1:7" x14ac:dyDescent="0.35">
      <c r="A4183" s="9" t="s">
        <v>331</v>
      </c>
    </row>
    <row r="4202" spans="1:7" x14ac:dyDescent="0.35">
      <c r="G4202" t="s">
        <v>198</v>
      </c>
    </row>
    <row r="4203" spans="1:7" x14ac:dyDescent="0.35">
      <c r="A4203" t="s">
        <v>199</v>
      </c>
      <c r="B4203" t="s">
        <v>200</v>
      </c>
      <c r="C4203" t="s">
        <v>201</v>
      </c>
      <c r="D4203" t="s">
        <v>202</v>
      </c>
      <c r="E4203" t="s">
        <v>203</v>
      </c>
      <c r="F4203" t="s">
        <v>204</v>
      </c>
      <c r="G4203">
        <v>3.4543596730245234</v>
      </c>
    </row>
    <row r="4204" spans="1:7" x14ac:dyDescent="0.35">
      <c r="A4204" t="s">
        <v>205</v>
      </c>
      <c r="B4204">
        <v>7.22</v>
      </c>
      <c r="C4204">
        <v>1583.0179000000001</v>
      </c>
      <c r="D4204">
        <v>0.1</v>
      </c>
      <c r="E4204">
        <v>62.87</v>
      </c>
      <c r="F4204" t="s">
        <v>206</v>
      </c>
      <c r="G4204" t="s">
        <v>207</v>
      </c>
    </row>
    <row r="4205" spans="1:7" x14ac:dyDescent="0.35">
      <c r="A4205" t="s">
        <v>146</v>
      </c>
      <c r="D4205">
        <v>0</v>
      </c>
      <c r="F4205" t="s">
        <v>206</v>
      </c>
      <c r="G4205">
        <v>0</v>
      </c>
    </row>
    <row r="4206" spans="1:7" x14ac:dyDescent="0.35">
      <c r="A4206" t="s">
        <v>147</v>
      </c>
      <c r="B4206">
        <v>10.07</v>
      </c>
      <c r="C4206">
        <v>13.5663</v>
      </c>
      <c r="D4206">
        <v>9.3400000000000004E-4</v>
      </c>
      <c r="E4206">
        <v>0.54</v>
      </c>
      <c r="F4206" t="s">
        <v>206</v>
      </c>
      <c r="G4206">
        <v>2.7038296194044565E-2</v>
      </c>
    </row>
    <row r="4207" spans="1:7" x14ac:dyDescent="0.35">
      <c r="A4207" t="s">
        <v>150</v>
      </c>
      <c r="B4207">
        <v>13.39</v>
      </c>
      <c r="C4207">
        <v>22.651700000000002</v>
      </c>
      <c r="D4207">
        <v>1.7979999999999999E-3</v>
      </c>
      <c r="E4207">
        <v>0.9</v>
      </c>
      <c r="F4207" t="s">
        <v>206</v>
      </c>
      <c r="G4207">
        <v>5.2050167619798846E-2</v>
      </c>
    </row>
    <row r="4208" spans="1:7" x14ac:dyDescent="0.35">
      <c r="A4208" t="s">
        <v>153</v>
      </c>
      <c r="B4208">
        <v>14.48</v>
      </c>
      <c r="C4208">
        <v>697.32240000000002</v>
      </c>
      <c r="D4208">
        <v>6.1720999999999998E-2</v>
      </c>
      <c r="E4208">
        <v>27.7</v>
      </c>
      <c r="F4208" t="s">
        <v>206</v>
      </c>
      <c r="G4208">
        <v>1.7867566160520605</v>
      </c>
    </row>
    <row r="4209" spans="1:7" x14ac:dyDescent="0.35">
      <c r="A4209" t="s">
        <v>156</v>
      </c>
      <c r="D4209">
        <v>0</v>
      </c>
      <c r="F4209" t="s">
        <v>206</v>
      </c>
      <c r="G4209">
        <v>0</v>
      </c>
    </row>
    <row r="4210" spans="1:7" x14ac:dyDescent="0.35">
      <c r="A4210" t="s">
        <v>159</v>
      </c>
      <c r="B4210">
        <v>17.62</v>
      </c>
      <c r="C4210">
        <v>201.21289999999999</v>
      </c>
      <c r="D4210">
        <v>2.4989000000000001E-2</v>
      </c>
      <c r="E4210">
        <v>7.99</v>
      </c>
      <c r="F4210" t="s">
        <v>206</v>
      </c>
      <c r="G4210">
        <v>0.72340469335436786</v>
      </c>
    </row>
    <row r="4211" spans="1:7" x14ac:dyDescent="0.35">
      <c r="A4211" t="s">
        <v>162</v>
      </c>
      <c r="D4211">
        <v>0</v>
      </c>
      <c r="F4211" t="s">
        <v>206</v>
      </c>
      <c r="G4211">
        <v>0</v>
      </c>
    </row>
    <row r="4212" spans="1:7" x14ac:dyDescent="0.35">
      <c r="A4212" t="s">
        <v>165</v>
      </c>
      <c r="D4212">
        <v>0</v>
      </c>
      <c r="F4212" t="s">
        <v>206</v>
      </c>
      <c r="G4212">
        <v>0</v>
      </c>
    </row>
    <row r="4213" spans="1:7" x14ac:dyDescent="0.35">
      <c r="A4213" t="s">
        <v>168</v>
      </c>
      <c r="D4213">
        <v>0</v>
      </c>
      <c r="F4213" t="s">
        <v>206</v>
      </c>
      <c r="G4213">
        <v>0</v>
      </c>
    </row>
    <row r="4214" spans="1:7" x14ac:dyDescent="0.35">
      <c r="D4214" t="s">
        <v>208</v>
      </c>
      <c r="E4214">
        <v>100</v>
      </c>
    </row>
    <row r="4217" spans="1:7" x14ac:dyDescent="0.35">
      <c r="A4217" s="9" t="s">
        <v>332</v>
      </c>
    </row>
    <row r="4236" spans="1:7" x14ac:dyDescent="0.35">
      <c r="G4236" t="s">
        <v>198</v>
      </c>
    </row>
    <row r="4237" spans="1:7" x14ac:dyDescent="0.35">
      <c r="A4237" t="s">
        <v>199</v>
      </c>
      <c r="B4237" t="s">
        <v>200</v>
      </c>
      <c r="C4237" t="s">
        <v>201</v>
      </c>
      <c r="D4237" t="s">
        <v>202</v>
      </c>
      <c r="E4237" t="s">
        <v>203</v>
      </c>
      <c r="F4237" t="s">
        <v>204</v>
      </c>
      <c r="G4237">
        <v>3.4543596730245234</v>
      </c>
    </row>
    <row r="4238" spans="1:7" x14ac:dyDescent="0.35">
      <c r="A4238" t="s">
        <v>205</v>
      </c>
      <c r="B4238">
        <v>7.22</v>
      </c>
      <c r="C4238">
        <v>1571.8004000000001</v>
      </c>
      <c r="D4238">
        <v>0.1</v>
      </c>
      <c r="E4238">
        <v>63.36</v>
      </c>
      <c r="F4238" t="s">
        <v>206</v>
      </c>
      <c r="G4238" t="s">
        <v>207</v>
      </c>
    </row>
    <row r="4239" spans="1:7" x14ac:dyDescent="0.35">
      <c r="A4239" t="s">
        <v>146</v>
      </c>
      <c r="D4239">
        <v>0</v>
      </c>
      <c r="F4239" t="s">
        <v>206</v>
      </c>
      <c r="G4239">
        <v>0</v>
      </c>
    </row>
    <row r="4240" spans="1:7" x14ac:dyDescent="0.35">
      <c r="A4240" t="s">
        <v>147</v>
      </c>
      <c r="B4240">
        <v>10.09</v>
      </c>
      <c r="C4240">
        <v>11.4673</v>
      </c>
      <c r="D4240">
        <v>7.9500000000000003E-4</v>
      </c>
      <c r="E4240">
        <v>0.46</v>
      </c>
      <c r="F4240" t="s">
        <v>206</v>
      </c>
      <c r="G4240">
        <v>2.3014395582725299E-2</v>
      </c>
    </row>
    <row r="4241" spans="1:7" x14ac:dyDescent="0.35">
      <c r="A4241" t="s">
        <v>150</v>
      </c>
      <c r="B4241">
        <v>13.4</v>
      </c>
      <c r="C4241">
        <v>27.014199999999999</v>
      </c>
      <c r="D4241">
        <v>2.16E-3</v>
      </c>
      <c r="E4241">
        <v>1.0900000000000001</v>
      </c>
      <c r="F4241" t="s">
        <v>206</v>
      </c>
      <c r="G4241">
        <v>6.252967856438571E-2</v>
      </c>
    </row>
    <row r="4242" spans="1:7" x14ac:dyDescent="0.35">
      <c r="A4242" t="s">
        <v>153</v>
      </c>
      <c r="B4242">
        <v>14.48</v>
      </c>
      <c r="C4242">
        <v>668.3347</v>
      </c>
      <c r="D4242">
        <v>5.9576999999999998E-2</v>
      </c>
      <c r="E4242">
        <v>26.94</v>
      </c>
      <c r="F4242" t="s">
        <v>206</v>
      </c>
      <c r="G4242">
        <v>1.7246901202918556</v>
      </c>
    </row>
    <row r="4243" spans="1:7" x14ac:dyDescent="0.35">
      <c r="A4243" t="s">
        <v>156</v>
      </c>
      <c r="D4243">
        <v>0</v>
      </c>
      <c r="F4243" t="s">
        <v>206</v>
      </c>
      <c r="G4243">
        <v>0</v>
      </c>
    </row>
    <row r="4244" spans="1:7" x14ac:dyDescent="0.35">
      <c r="A4244" t="s">
        <v>159</v>
      </c>
      <c r="B4244">
        <v>17.62</v>
      </c>
      <c r="C4244">
        <v>202.09219999999999</v>
      </c>
      <c r="D4244">
        <v>2.5277000000000001E-2</v>
      </c>
      <c r="E4244">
        <v>8.15</v>
      </c>
      <c r="F4244" t="s">
        <v>206</v>
      </c>
      <c r="G4244">
        <v>0.73174198382961941</v>
      </c>
    </row>
    <row r="4245" spans="1:7" x14ac:dyDescent="0.35">
      <c r="A4245" t="s">
        <v>162</v>
      </c>
      <c r="D4245">
        <v>0</v>
      </c>
      <c r="F4245" t="s">
        <v>206</v>
      </c>
      <c r="G4245">
        <v>0</v>
      </c>
    </row>
    <row r="4246" spans="1:7" x14ac:dyDescent="0.35">
      <c r="A4246" t="s">
        <v>165</v>
      </c>
      <c r="D4246">
        <v>0</v>
      </c>
      <c r="F4246" t="s">
        <v>206</v>
      </c>
      <c r="G4246">
        <v>0</v>
      </c>
    </row>
    <row r="4247" spans="1:7" x14ac:dyDescent="0.35">
      <c r="A4247" t="s">
        <v>168</v>
      </c>
      <c r="D4247">
        <v>0</v>
      </c>
      <c r="F4247" t="s">
        <v>206</v>
      </c>
      <c r="G4247">
        <v>0</v>
      </c>
    </row>
    <row r="4248" spans="1:7" x14ac:dyDescent="0.35">
      <c r="D4248" t="s">
        <v>208</v>
      </c>
      <c r="E4248">
        <v>100</v>
      </c>
    </row>
    <row r="4251" spans="1:7" x14ac:dyDescent="0.35">
      <c r="A4251" s="9" t="s">
        <v>333</v>
      </c>
    </row>
    <row r="4270" spans="1:7" x14ac:dyDescent="0.35">
      <c r="G4270" t="s">
        <v>198</v>
      </c>
    </row>
    <row r="4271" spans="1:7" x14ac:dyDescent="0.35">
      <c r="A4271" t="s">
        <v>199</v>
      </c>
      <c r="B4271" t="s">
        <v>200</v>
      </c>
      <c r="C4271" t="s">
        <v>201</v>
      </c>
      <c r="D4271" t="s">
        <v>202</v>
      </c>
      <c r="E4271" t="s">
        <v>203</v>
      </c>
      <c r="F4271" t="s">
        <v>204</v>
      </c>
      <c r="G4271">
        <v>3.4543596730245234</v>
      </c>
    </row>
    <row r="4272" spans="1:7" x14ac:dyDescent="0.35">
      <c r="A4272" t="s">
        <v>205</v>
      </c>
      <c r="B4272">
        <v>7.22</v>
      </c>
      <c r="C4272">
        <v>1566.5077000000001</v>
      </c>
      <c r="D4272">
        <v>0.1</v>
      </c>
      <c r="E4272">
        <v>63.1</v>
      </c>
      <c r="F4272" t="s">
        <v>206</v>
      </c>
      <c r="G4272" t="s">
        <v>207</v>
      </c>
    </row>
    <row r="4273" spans="1:7" x14ac:dyDescent="0.35">
      <c r="A4273" t="s">
        <v>146</v>
      </c>
      <c r="D4273">
        <v>0</v>
      </c>
      <c r="F4273" t="s">
        <v>206</v>
      </c>
      <c r="G4273">
        <v>0</v>
      </c>
    </row>
    <row r="4274" spans="1:7" x14ac:dyDescent="0.35">
      <c r="A4274" t="s">
        <v>147</v>
      </c>
      <c r="B4274">
        <v>10.09</v>
      </c>
      <c r="C4274">
        <v>13.0655</v>
      </c>
      <c r="D4274">
        <v>9.0899999999999998E-4</v>
      </c>
      <c r="E4274">
        <v>0.53</v>
      </c>
      <c r="F4274" t="s">
        <v>206</v>
      </c>
      <c r="G4274">
        <v>2.6314573062512323E-2</v>
      </c>
    </row>
    <row r="4275" spans="1:7" x14ac:dyDescent="0.35">
      <c r="A4275" t="s">
        <v>150</v>
      </c>
      <c r="B4275">
        <v>13.42</v>
      </c>
      <c r="C4275">
        <v>22.239899999999999</v>
      </c>
      <c r="D4275">
        <v>1.784E-3</v>
      </c>
      <c r="E4275">
        <v>0.9</v>
      </c>
      <c r="F4275" t="s">
        <v>206</v>
      </c>
      <c r="G4275">
        <v>5.1644882666140791E-2</v>
      </c>
    </row>
    <row r="4276" spans="1:7" x14ac:dyDescent="0.35">
      <c r="A4276" t="s">
        <v>153</v>
      </c>
      <c r="B4276">
        <v>14.49</v>
      </c>
      <c r="C4276">
        <v>674.75340000000006</v>
      </c>
      <c r="D4276">
        <v>6.0352999999999997E-2</v>
      </c>
      <c r="E4276">
        <v>27.18</v>
      </c>
      <c r="F4276" t="s">
        <v>206</v>
      </c>
      <c r="G4276">
        <v>1.747154486294616</v>
      </c>
    </row>
    <row r="4277" spans="1:7" x14ac:dyDescent="0.35">
      <c r="A4277" t="s">
        <v>156</v>
      </c>
      <c r="D4277">
        <v>0</v>
      </c>
      <c r="F4277" t="s">
        <v>206</v>
      </c>
      <c r="G4277">
        <v>0</v>
      </c>
    </row>
    <row r="4278" spans="1:7" x14ac:dyDescent="0.35">
      <c r="A4278" t="s">
        <v>159</v>
      </c>
      <c r="B4278">
        <v>17.62</v>
      </c>
      <c r="C4278">
        <v>205.8441</v>
      </c>
      <c r="D4278">
        <v>2.5833999999999999E-2</v>
      </c>
      <c r="E4278">
        <v>8.2899999999999991</v>
      </c>
      <c r="F4278" t="s">
        <v>206</v>
      </c>
      <c r="G4278">
        <v>0.74786653520015767</v>
      </c>
    </row>
    <row r="4279" spans="1:7" x14ac:dyDescent="0.35">
      <c r="A4279" t="s">
        <v>162</v>
      </c>
      <c r="D4279">
        <v>0</v>
      </c>
      <c r="F4279" t="s">
        <v>206</v>
      </c>
      <c r="G4279">
        <v>0</v>
      </c>
    </row>
    <row r="4280" spans="1:7" x14ac:dyDescent="0.35">
      <c r="A4280" t="s">
        <v>165</v>
      </c>
      <c r="D4280">
        <v>0</v>
      </c>
      <c r="F4280" t="s">
        <v>206</v>
      </c>
      <c r="G4280">
        <v>0</v>
      </c>
    </row>
    <row r="4281" spans="1:7" x14ac:dyDescent="0.35">
      <c r="A4281" t="s">
        <v>168</v>
      </c>
      <c r="D4281">
        <v>0</v>
      </c>
      <c r="F4281" t="s">
        <v>206</v>
      </c>
      <c r="G4281">
        <v>0</v>
      </c>
    </row>
    <row r="4282" spans="1:7" x14ac:dyDescent="0.35">
      <c r="D4282" t="s">
        <v>208</v>
      </c>
      <c r="E4282">
        <v>100</v>
      </c>
    </row>
    <row r="4285" spans="1:7" x14ac:dyDescent="0.35">
      <c r="A4285" s="9" t="s">
        <v>334</v>
      </c>
    </row>
    <row r="4304" spans="7:7" x14ac:dyDescent="0.35">
      <c r="G4304" t="s">
        <v>198</v>
      </c>
    </row>
    <row r="4305" spans="1:7" x14ac:dyDescent="0.35">
      <c r="A4305" t="s">
        <v>199</v>
      </c>
      <c r="B4305" t="s">
        <v>200</v>
      </c>
      <c r="C4305" t="s">
        <v>201</v>
      </c>
      <c r="D4305" t="s">
        <v>202</v>
      </c>
      <c r="E4305" t="s">
        <v>203</v>
      </c>
      <c r="F4305" t="s">
        <v>204</v>
      </c>
      <c r="G4305">
        <v>2.1008007536504945</v>
      </c>
    </row>
    <row r="4306" spans="1:7" x14ac:dyDescent="0.35">
      <c r="A4306" t="s">
        <v>205</v>
      </c>
      <c r="B4306">
        <v>7.31</v>
      </c>
      <c r="C4306">
        <v>1637.2166</v>
      </c>
      <c r="D4306">
        <v>0.1</v>
      </c>
      <c r="E4306">
        <v>86.03</v>
      </c>
      <c r="F4306" t="s">
        <v>206</v>
      </c>
      <c r="G4306" t="s">
        <v>207</v>
      </c>
    </row>
    <row r="4307" spans="1:7" x14ac:dyDescent="0.35">
      <c r="A4307" t="s">
        <v>146</v>
      </c>
      <c r="D4307">
        <v>0</v>
      </c>
      <c r="F4307" t="s">
        <v>206</v>
      </c>
      <c r="G4307">
        <v>0</v>
      </c>
    </row>
    <row r="4308" spans="1:7" x14ac:dyDescent="0.35">
      <c r="A4308" t="s">
        <v>147</v>
      </c>
      <c r="B4308">
        <v>10.119999999999999</v>
      </c>
      <c r="C4308">
        <v>16.660599999999999</v>
      </c>
      <c r="D4308">
        <v>1.119E-3</v>
      </c>
      <c r="E4308">
        <v>0.88</v>
      </c>
      <c r="F4308" t="s">
        <v>206</v>
      </c>
      <c r="G4308">
        <v>5.326540358744395E-2</v>
      </c>
    </row>
    <row r="4309" spans="1:7" x14ac:dyDescent="0.35">
      <c r="A4309" t="s">
        <v>150</v>
      </c>
      <c r="B4309">
        <v>13.46</v>
      </c>
      <c r="C4309">
        <v>29.220500000000001</v>
      </c>
      <c r="D4309">
        <v>2.222E-3</v>
      </c>
      <c r="E4309">
        <v>1.54</v>
      </c>
      <c r="F4309" t="s">
        <v>206</v>
      </c>
      <c r="G4309">
        <v>0.1057691928251121</v>
      </c>
    </row>
    <row r="4310" spans="1:7" x14ac:dyDescent="0.35">
      <c r="A4310" t="s">
        <v>153</v>
      </c>
      <c r="B4310">
        <v>14.59</v>
      </c>
      <c r="C4310">
        <v>219.9605</v>
      </c>
      <c r="D4310">
        <v>1.8876E-2</v>
      </c>
      <c r="E4310">
        <v>11.56</v>
      </c>
      <c r="F4310" t="s">
        <v>206</v>
      </c>
      <c r="G4310">
        <v>0.89851452914798213</v>
      </c>
    </row>
    <row r="4311" spans="1:7" x14ac:dyDescent="0.35">
      <c r="A4311" t="s">
        <v>156</v>
      </c>
      <c r="D4311">
        <v>0</v>
      </c>
      <c r="F4311" t="s">
        <v>206</v>
      </c>
      <c r="G4311">
        <v>0</v>
      </c>
    </row>
    <row r="4312" spans="1:7" x14ac:dyDescent="0.35">
      <c r="A4312" t="s">
        <v>159</v>
      </c>
      <c r="D4312">
        <v>0</v>
      </c>
      <c r="F4312" t="s">
        <v>206</v>
      </c>
      <c r="G4312">
        <v>0</v>
      </c>
    </row>
    <row r="4313" spans="1:7" x14ac:dyDescent="0.35">
      <c r="A4313" t="s">
        <v>162</v>
      </c>
      <c r="D4313">
        <v>0</v>
      </c>
      <c r="F4313" t="s">
        <v>206</v>
      </c>
      <c r="G4313">
        <v>0</v>
      </c>
    </row>
    <row r="4314" spans="1:7" x14ac:dyDescent="0.35">
      <c r="A4314" t="s">
        <v>165</v>
      </c>
      <c r="D4314">
        <v>0</v>
      </c>
      <c r="F4314" t="s">
        <v>206</v>
      </c>
      <c r="G4314">
        <v>0</v>
      </c>
    </row>
    <row r="4315" spans="1:7" x14ac:dyDescent="0.35">
      <c r="A4315" t="s">
        <v>168</v>
      </c>
      <c r="D4315">
        <v>0</v>
      </c>
      <c r="F4315" t="s">
        <v>206</v>
      </c>
      <c r="G4315">
        <v>0</v>
      </c>
    </row>
    <row r="4316" spans="1:7" x14ac:dyDescent="0.35">
      <c r="D4316" t="s">
        <v>208</v>
      </c>
      <c r="E4316">
        <v>100</v>
      </c>
    </row>
    <row r="4319" spans="1:7" x14ac:dyDescent="0.35">
      <c r="A4319" s="9" t="s">
        <v>335</v>
      </c>
    </row>
    <row r="4338" spans="1:7" x14ac:dyDescent="0.35">
      <c r="G4338" t="s">
        <v>198</v>
      </c>
    </row>
    <row r="4339" spans="1:7" x14ac:dyDescent="0.35">
      <c r="A4339" t="s">
        <v>199</v>
      </c>
      <c r="B4339" t="s">
        <v>200</v>
      </c>
      <c r="C4339" t="s">
        <v>201</v>
      </c>
      <c r="D4339" t="s">
        <v>202</v>
      </c>
      <c r="E4339" t="s">
        <v>203</v>
      </c>
      <c r="F4339" t="s">
        <v>204</v>
      </c>
      <c r="G4339">
        <v>2.1008007536504945</v>
      </c>
    </row>
    <row r="4340" spans="1:7" x14ac:dyDescent="0.35">
      <c r="A4340" t="s">
        <v>205</v>
      </c>
      <c r="B4340">
        <v>7.31</v>
      </c>
      <c r="C4340">
        <v>1675.0997</v>
      </c>
      <c r="D4340">
        <v>0.1</v>
      </c>
      <c r="E4340">
        <v>86.06</v>
      </c>
      <c r="F4340" t="s">
        <v>206</v>
      </c>
      <c r="G4340" t="s">
        <v>207</v>
      </c>
    </row>
    <row r="4341" spans="1:7" x14ac:dyDescent="0.35">
      <c r="A4341" t="s">
        <v>146</v>
      </c>
      <c r="D4341">
        <v>0</v>
      </c>
      <c r="F4341" t="s">
        <v>206</v>
      </c>
      <c r="G4341">
        <v>0</v>
      </c>
    </row>
    <row r="4342" spans="1:7" x14ac:dyDescent="0.35">
      <c r="A4342" t="s">
        <v>147</v>
      </c>
      <c r="B4342">
        <v>10.1</v>
      </c>
      <c r="C4342">
        <v>17.205500000000001</v>
      </c>
      <c r="D4342">
        <v>1.129E-3</v>
      </c>
      <c r="E4342">
        <v>0.88</v>
      </c>
      <c r="F4342" t="s">
        <v>206</v>
      </c>
      <c r="G4342">
        <v>5.3741412556053816E-2</v>
      </c>
    </row>
    <row r="4343" spans="1:7" x14ac:dyDescent="0.35">
      <c r="A4343" t="s">
        <v>150</v>
      </c>
      <c r="B4343">
        <v>13.45</v>
      </c>
      <c r="C4343">
        <v>23.6343</v>
      </c>
      <c r="D4343">
        <v>1.756E-3</v>
      </c>
      <c r="E4343">
        <v>1.21</v>
      </c>
      <c r="F4343" t="s">
        <v>206</v>
      </c>
      <c r="G4343">
        <v>8.3587174887892385E-2</v>
      </c>
    </row>
    <row r="4344" spans="1:7" x14ac:dyDescent="0.35">
      <c r="A4344" t="s">
        <v>153</v>
      </c>
      <c r="B4344">
        <v>14.59</v>
      </c>
      <c r="C4344">
        <v>230.4075</v>
      </c>
      <c r="D4344">
        <v>1.9324999999999998E-2</v>
      </c>
      <c r="E4344">
        <v>11.84</v>
      </c>
      <c r="F4344" t="s">
        <v>206</v>
      </c>
      <c r="G4344">
        <v>0.91988733183856497</v>
      </c>
    </row>
    <row r="4345" spans="1:7" x14ac:dyDescent="0.35">
      <c r="A4345" t="s">
        <v>156</v>
      </c>
      <c r="D4345">
        <v>0</v>
      </c>
      <c r="F4345" t="s">
        <v>206</v>
      </c>
      <c r="G4345">
        <v>0</v>
      </c>
    </row>
    <row r="4346" spans="1:7" x14ac:dyDescent="0.35">
      <c r="A4346" t="s">
        <v>159</v>
      </c>
      <c r="D4346">
        <v>0</v>
      </c>
      <c r="F4346" t="s">
        <v>206</v>
      </c>
      <c r="G4346">
        <v>0</v>
      </c>
    </row>
    <row r="4347" spans="1:7" x14ac:dyDescent="0.35">
      <c r="A4347" t="s">
        <v>162</v>
      </c>
      <c r="D4347">
        <v>0</v>
      </c>
      <c r="F4347" t="s">
        <v>206</v>
      </c>
      <c r="G4347">
        <v>0</v>
      </c>
    </row>
    <row r="4348" spans="1:7" x14ac:dyDescent="0.35">
      <c r="A4348" t="s">
        <v>165</v>
      </c>
      <c r="D4348">
        <v>0</v>
      </c>
      <c r="F4348" t="s">
        <v>206</v>
      </c>
      <c r="G4348">
        <v>0</v>
      </c>
    </row>
    <row r="4349" spans="1:7" x14ac:dyDescent="0.35">
      <c r="A4349" t="s">
        <v>168</v>
      </c>
      <c r="D4349">
        <v>0</v>
      </c>
      <c r="F4349" t="s">
        <v>206</v>
      </c>
      <c r="G4349">
        <v>0</v>
      </c>
    </row>
    <row r="4350" spans="1:7" x14ac:dyDescent="0.35">
      <c r="D4350" t="s">
        <v>208</v>
      </c>
      <c r="E4350">
        <v>100</v>
      </c>
    </row>
    <row r="4353" spans="1:1" x14ac:dyDescent="0.35">
      <c r="A4353" s="9" t="s">
        <v>336</v>
      </c>
    </row>
    <row r="4372" spans="1:7" x14ac:dyDescent="0.35">
      <c r="G4372" t="s">
        <v>198</v>
      </c>
    </row>
    <row r="4373" spans="1:7" x14ac:dyDescent="0.35">
      <c r="A4373" t="s">
        <v>199</v>
      </c>
      <c r="B4373" t="s">
        <v>200</v>
      </c>
      <c r="C4373" t="s">
        <v>201</v>
      </c>
      <c r="D4373" t="s">
        <v>202</v>
      </c>
      <c r="E4373" t="s">
        <v>203</v>
      </c>
      <c r="F4373" t="s">
        <v>204</v>
      </c>
      <c r="G4373">
        <v>2.1008007536504945</v>
      </c>
    </row>
    <row r="4374" spans="1:7" x14ac:dyDescent="0.35">
      <c r="A4374" t="s">
        <v>205</v>
      </c>
      <c r="B4374">
        <v>7.31</v>
      </c>
      <c r="C4374">
        <v>1671.0165999999999</v>
      </c>
      <c r="D4374">
        <v>0.1</v>
      </c>
      <c r="E4374">
        <v>85.64</v>
      </c>
      <c r="F4374" t="s">
        <v>206</v>
      </c>
      <c r="G4374" t="s">
        <v>207</v>
      </c>
    </row>
    <row r="4375" spans="1:7" x14ac:dyDescent="0.35">
      <c r="A4375" t="s">
        <v>146</v>
      </c>
      <c r="D4375">
        <v>0</v>
      </c>
      <c r="F4375" t="s">
        <v>206</v>
      </c>
      <c r="G4375">
        <v>0</v>
      </c>
    </row>
    <row r="4376" spans="1:7" x14ac:dyDescent="0.35">
      <c r="A4376" t="s">
        <v>147</v>
      </c>
      <c r="B4376">
        <v>10.1</v>
      </c>
      <c r="C4376">
        <v>14.9207</v>
      </c>
      <c r="D4376">
        <v>9.810000000000001E-4</v>
      </c>
      <c r="E4376">
        <v>0.76</v>
      </c>
      <c r="F4376" t="s">
        <v>206</v>
      </c>
      <c r="G4376">
        <v>4.6696479820627808E-2</v>
      </c>
    </row>
    <row r="4377" spans="1:7" x14ac:dyDescent="0.35">
      <c r="A4377" t="s">
        <v>150</v>
      </c>
      <c r="B4377">
        <v>13.49</v>
      </c>
      <c r="C4377">
        <v>26.074200000000001</v>
      </c>
      <c r="D4377">
        <v>1.9430000000000001E-3</v>
      </c>
      <c r="E4377">
        <v>1.34</v>
      </c>
      <c r="F4377" t="s">
        <v>206</v>
      </c>
      <c r="G4377">
        <v>9.2488542600896867E-2</v>
      </c>
    </row>
    <row r="4378" spans="1:7" x14ac:dyDescent="0.35">
      <c r="A4378" t="s">
        <v>153</v>
      </c>
      <c r="B4378">
        <v>14.58</v>
      </c>
      <c r="C4378">
        <v>239.28219999999999</v>
      </c>
      <c r="D4378">
        <v>2.0119000000000001E-2</v>
      </c>
      <c r="E4378">
        <v>12.26</v>
      </c>
      <c r="F4378" t="s">
        <v>206</v>
      </c>
      <c r="G4378">
        <v>0.95768244394618851</v>
      </c>
    </row>
    <row r="4379" spans="1:7" x14ac:dyDescent="0.35">
      <c r="A4379" t="s">
        <v>156</v>
      </c>
      <c r="D4379">
        <v>0</v>
      </c>
      <c r="F4379" t="s">
        <v>206</v>
      </c>
      <c r="G4379">
        <v>0</v>
      </c>
    </row>
    <row r="4380" spans="1:7" x14ac:dyDescent="0.35">
      <c r="A4380" t="s">
        <v>159</v>
      </c>
      <c r="D4380">
        <v>0</v>
      </c>
      <c r="F4380" t="s">
        <v>206</v>
      </c>
      <c r="G4380">
        <v>0</v>
      </c>
    </row>
    <row r="4381" spans="1:7" x14ac:dyDescent="0.35">
      <c r="A4381" t="s">
        <v>162</v>
      </c>
      <c r="D4381">
        <v>0</v>
      </c>
      <c r="F4381" t="s">
        <v>206</v>
      </c>
      <c r="G4381">
        <v>0</v>
      </c>
    </row>
    <row r="4382" spans="1:7" x14ac:dyDescent="0.35">
      <c r="A4382" t="s">
        <v>165</v>
      </c>
      <c r="D4382">
        <v>0</v>
      </c>
      <c r="F4382" t="s">
        <v>206</v>
      </c>
      <c r="G4382">
        <v>0</v>
      </c>
    </row>
    <row r="4383" spans="1:7" x14ac:dyDescent="0.35">
      <c r="A4383" t="s">
        <v>168</v>
      </c>
      <c r="D4383">
        <v>0</v>
      </c>
      <c r="F4383" t="s">
        <v>206</v>
      </c>
      <c r="G4383">
        <v>0</v>
      </c>
    </row>
    <row r="4384" spans="1:7" x14ac:dyDescent="0.35">
      <c r="D4384" t="s">
        <v>208</v>
      </c>
      <c r="E4384">
        <v>100</v>
      </c>
    </row>
    <row r="4387" spans="1:1" x14ac:dyDescent="0.35">
      <c r="A4387" s="9" t="s">
        <v>337</v>
      </c>
    </row>
    <row r="4406" spans="1:7" x14ac:dyDescent="0.35">
      <c r="G4406" t="s">
        <v>198</v>
      </c>
    </row>
    <row r="4407" spans="1:7" x14ac:dyDescent="0.35">
      <c r="A4407" t="s">
        <v>199</v>
      </c>
      <c r="B4407" t="s">
        <v>200</v>
      </c>
      <c r="C4407" t="s">
        <v>201</v>
      </c>
      <c r="D4407" t="s">
        <v>202</v>
      </c>
      <c r="E4407" t="s">
        <v>203</v>
      </c>
      <c r="F4407" t="s">
        <v>204</v>
      </c>
      <c r="G4407">
        <v>2.1008007536504945</v>
      </c>
    </row>
    <row r="4408" spans="1:7" x14ac:dyDescent="0.35">
      <c r="A4408" t="s">
        <v>205</v>
      </c>
      <c r="B4408">
        <v>7.31</v>
      </c>
      <c r="C4408">
        <v>1660.4467</v>
      </c>
      <c r="D4408">
        <v>0.1</v>
      </c>
      <c r="E4408">
        <v>85.63</v>
      </c>
      <c r="F4408" t="s">
        <v>206</v>
      </c>
      <c r="G4408" t="s">
        <v>207</v>
      </c>
    </row>
    <row r="4409" spans="1:7" x14ac:dyDescent="0.35">
      <c r="A4409" t="s">
        <v>146</v>
      </c>
      <c r="D4409">
        <v>0</v>
      </c>
      <c r="F4409" t="s">
        <v>206</v>
      </c>
      <c r="G4409">
        <v>0</v>
      </c>
    </row>
    <row r="4410" spans="1:7" x14ac:dyDescent="0.35">
      <c r="A4410" t="s">
        <v>147</v>
      </c>
      <c r="B4410">
        <v>10.11</v>
      </c>
      <c r="C4410">
        <v>17.2486</v>
      </c>
      <c r="D4410">
        <v>1.142E-3</v>
      </c>
      <c r="E4410">
        <v>0.89</v>
      </c>
      <c r="F4410" t="s">
        <v>206</v>
      </c>
      <c r="G4410">
        <v>5.4360224215246639E-2</v>
      </c>
    </row>
    <row r="4411" spans="1:7" x14ac:dyDescent="0.35">
      <c r="A4411" t="s">
        <v>150</v>
      </c>
      <c r="B4411">
        <v>13.48</v>
      </c>
      <c r="C4411">
        <v>27.590800000000002</v>
      </c>
      <c r="D4411">
        <v>2.0690000000000001E-3</v>
      </c>
      <c r="E4411">
        <v>1.42</v>
      </c>
      <c r="F4411" t="s">
        <v>206</v>
      </c>
      <c r="G4411">
        <v>9.8486255605381171E-2</v>
      </c>
    </row>
    <row r="4412" spans="1:7" x14ac:dyDescent="0.35">
      <c r="A4412" t="s">
        <v>153</v>
      </c>
      <c r="B4412">
        <v>14.59</v>
      </c>
      <c r="C4412">
        <v>233.80080000000001</v>
      </c>
      <c r="D4412">
        <v>1.9782999999999999E-2</v>
      </c>
      <c r="E4412">
        <v>12.06</v>
      </c>
      <c r="F4412" t="s">
        <v>206</v>
      </c>
      <c r="G4412">
        <v>0.94168854260089696</v>
      </c>
    </row>
    <row r="4413" spans="1:7" x14ac:dyDescent="0.35">
      <c r="A4413" t="s">
        <v>156</v>
      </c>
      <c r="D4413">
        <v>0</v>
      </c>
      <c r="F4413" t="s">
        <v>206</v>
      </c>
      <c r="G4413">
        <v>0</v>
      </c>
    </row>
    <row r="4414" spans="1:7" x14ac:dyDescent="0.35">
      <c r="A4414" t="s">
        <v>159</v>
      </c>
      <c r="D4414">
        <v>0</v>
      </c>
      <c r="F4414" t="s">
        <v>206</v>
      </c>
      <c r="G4414">
        <v>0</v>
      </c>
    </row>
    <row r="4415" spans="1:7" x14ac:dyDescent="0.35">
      <c r="A4415" t="s">
        <v>162</v>
      </c>
      <c r="D4415">
        <v>0</v>
      </c>
      <c r="F4415" t="s">
        <v>206</v>
      </c>
      <c r="G4415">
        <v>0</v>
      </c>
    </row>
    <row r="4416" spans="1:7" x14ac:dyDescent="0.35">
      <c r="A4416" t="s">
        <v>165</v>
      </c>
      <c r="D4416">
        <v>0</v>
      </c>
      <c r="F4416" t="s">
        <v>206</v>
      </c>
      <c r="G4416">
        <v>0</v>
      </c>
    </row>
    <row r="4417" spans="1:7" x14ac:dyDescent="0.35">
      <c r="A4417" t="s">
        <v>168</v>
      </c>
      <c r="D4417">
        <v>0</v>
      </c>
      <c r="F4417" t="s">
        <v>206</v>
      </c>
      <c r="G4417">
        <v>0</v>
      </c>
    </row>
    <row r="4418" spans="1:7" x14ac:dyDescent="0.35">
      <c r="D4418" t="s">
        <v>208</v>
      </c>
      <c r="E4418">
        <v>100</v>
      </c>
    </row>
    <row r="4421" spans="1:7" x14ac:dyDescent="0.35">
      <c r="A4421" s="9" t="s">
        <v>338</v>
      </c>
    </row>
    <row r="4440" spans="1:7" x14ac:dyDescent="0.35">
      <c r="G4440" t="s">
        <v>198</v>
      </c>
    </row>
    <row r="4441" spans="1:7" x14ac:dyDescent="0.35">
      <c r="A4441" t="s">
        <v>199</v>
      </c>
      <c r="B4441" t="s">
        <v>200</v>
      </c>
      <c r="C4441" t="s">
        <v>201</v>
      </c>
      <c r="D4441" t="s">
        <v>202</v>
      </c>
      <c r="E4441" t="s">
        <v>203</v>
      </c>
      <c r="F4441" t="s">
        <v>204</v>
      </c>
      <c r="G4441">
        <v>2.1008007536504945</v>
      </c>
    </row>
    <row r="4442" spans="1:7" x14ac:dyDescent="0.35">
      <c r="A4442" t="s">
        <v>205</v>
      </c>
      <c r="B4442">
        <v>7.31</v>
      </c>
      <c r="C4442">
        <v>1656.9121</v>
      </c>
      <c r="D4442">
        <v>0.1</v>
      </c>
      <c r="E4442">
        <v>85.45</v>
      </c>
      <c r="F4442" t="s">
        <v>206</v>
      </c>
      <c r="G4442" t="s">
        <v>207</v>
      </c>
    </row>
    <row r="4443" spans="1:7" x14ac:dyDescent="0.35">
      <c r="A4443" t="s">
        <v>146</v>
      </c>
      <c r="D4443">
        <v>0</v>
      </c>
      <c r="F4443" t="s">
        <v>206</v>
      </c>
      <c r="G4443">
        <v>0</v>
      </c>
    </row>
    <row r="4444" spans="1:7" x14ac:dyDescent="0.35">
      <c r="A4444" t="s">
        <v>147</v>
      </c>
      <c r="B4444">
        <v>10.1</v>
      </c>
      <c r="C4444">
        <v>17.5351</v>
      </c>
      <c r="D4444">
        <v>1.163E-3</v>
      </c>
      <c r="E4444">
        <v>0.9</v>
      </c>
      <c r="F4444" t="s">
        <v>206</v>
      </c>
      <c r="G4444">
        <v>5.535984304932736E-2</v>
      </c>
    </row>
    <row r="4445" spans="1:7" x14ac:dyDescent="0.35">
      <c r="A4445" t="s">
        <v>150</v>
      </c>
      <c r="B4445">
        <v>13.5</v>
      </c>
      <c r="C4445">
        <v>26.3353</v>
      </c>
      <c r="D4445">
        <v>1.9789999999999999E-3</v>
      </c>
      <c r="E4445">
        <v>1.36</v>
      </c>
      <c r="F4445" t="s">
        <v>206</v>
      </c>
      <c r="G4445">
        <v>9.420217488789237E-2</v>
      </c>
    </row>
    <row r="4446" spans="1:7" x14ac:dyDescent="0.35">
      <c r="A4446" t="s">
        <v>153</v>
      </c>
      <c r="B4446">
        <v>14.58</v>
      </c>
      <c r="C4446">
        <v>238.33240000000001</v>
      </c>
      <c r="D4446">
        <v>2.0209999999999999E-2</v>
      </c>
      <c r="E4446">
        <v>12.29</v>
      </c>
      <c r="F4446" t="s">
        <v>206</v>
      </c>
      <c r="G4446">
        <v>0.96201412556053811</v>
      </c>
    </row>
    <row r="4447" spans="1:7" x14ac:dyDescent="0.35">
      <c r="A4447" t="s">
        <v>156</v>
      </c>
      <c r="D4447">
        <v>0</v>
      </c>
      <c r="F4447" t="s">
        <v>206</v>
      </c>
      <c r="G4447">
        <v>0</v>
      </c>
    </row>
    <row r="4448" spans="1:7" x14ac:dyDescent="0.35">
      <c r="A4448" t="s">
        <v>159</v>
      </c>
      <c r="D4448">
        <v>0</v>
      </c>
      <c r="F4448" t="s">
        <v>206</v>
      </c>
      <c r="G4448">
        <v>0</v>
      </c>
    </row>
    <row r="4449" spans="1:7" x14ac:dyDescent="0.35">
      <c r="A4449" t="s">
        <v>162</v>
      </c>
      <c r="D4449">
        <v>0</v>
      </c>
      <c r="F4449" t="s">
        <v>206</v>
      </c>
      <c r="G4449">
        <v>0</v>
      </c>
    </row>
    <row r="4450" spans="1:7" x14ac:dyDescent="0.35">
      <c r="A4450" t="s">
        <v>165</v>
      </c>
      <c r="D4450">
        <v>0</v>
      </c>
      <c r="F4450" t="s">
        <v>206</v>
      </c>
      <c r="G4450">
        <v>0</v>
      </c>
    </row>
    <row r="4451" spans="1:7" x14ac:dyDescent="0.35">
      <c r="A4451" t="s">
        <v>168</v>
      </c>
      <c r="D4451">
        <v>0</v>
      </c>
      <c r="F4451" t="s">
        <v>206</v>
      </c>
      <c r="G4451">
        <v>0</v>
      </c>
    </row>
    <row r="4452" spans="1:7" x14ac:dyDescent="0.35">
      <c r="D4452" t="s">
        <v>208</v>
      </c>
      <c r="E4452">
        <v>100</v>
      </c>
    </row>
    <row r="4455" spans="1:7" x14ac:dyDescent="0.35">
      <c r="A4455" s="9" t="s">
        <v>339</v>
      </c>
    </row>
    <row r="4474" spans="1:7" x14ac:dyDescent="0.35">
      <c r="G4474" t="s">
        <v>198</v>
      </c>
    </row>
    <row r="4475" spans="1:7" x14ac:dyDescent="0.35">
      <c r="A4475" t="s">
        <v>199</v>
      </c>
      <c r="B4475" t="s">
        <v>200</v>
      </c>
      <c r="C4475" t="s">
        <v>201</v>
      </c>
      <c r="D4475" t="s">
        <v>202</v>
      </c>
      <c r="E4475" t="s">
        <v>203</v>
      </c>
      <c r="F4475" t="s">
        <v>204</v>
      </c>
      <c r="G4475">
        <v>2.1008007536504945</v>
      </c>
    </row>
    <row r="4476" spans="1:7" x14ac:dyDescent="0.35">
      <c r="A4476" t="s">
        <v>205</v>
      </c>
      <c r="B4476">
        <v>7.31</v>
      </c>
      <c r="C4476">
        <v>1652.9422999999999</v>
      </c>
      <c r="D4476">
        <v>0.1</v>
      </c>
      <c r="E4476">
        <v>85.48</v>
      </c>
      <c r="F4476" t="s">
        <v>206</v>
      </c>
      <c r="G4476" t="s">
        <v>207</v>
      </c>
    </row>
    <row r="4477" spans="1:7" x14ac:dyDescent="0.35">
      <c r="A4477" t="s">
        <v>146</v>
      </c>
      <c r="D4477">
        <v>0</v>
      </c>
      <c r="F4477" t="s">
        <v>206</v>
      </c>
      <c r="G4477">
        <v>0</v>
      </c>
    </row>
    <row r="4478" spans="1:7" x14ac:dyDescent="0.35">
      <c r="A4478" t="s">
        <v>147</v>
      </c>
      <c r="B4478">
        <v>10.11</v>
      </c>
      <c r="C4478">
        <v>17.8565</v>
      </c>
      <c r="D4478">
        <v>1.1869999999999999E-3</v>
      </c>
      <c r="E4478">
        <v>0.92</v>
      </c>
      <c r="F4478" t="s">
        <v>206</v>
      </c>
      <c r="G4478">
        <v>5.6502264573991032E-2</v>
      </c>
    </row>
    <row r="4479" spans="1:7" x14ac:dyDescent="0.35">
      <c r="A4479" t="s">
        <v>150</v>
      </c>
      <c r="B4479">
        <v>13.51</v>
      </c>
      <c r="C4479">
        <v>25.389199999999999</v>
      </c>
      <c r="D4479">
        <v>1.9120000000000001E-3</v>
      </c>
      <c r="E4479">
        <v>1.31</v>
      </c>
      <c r="F4479" t="s">
        <v>206</v>
      </c>
      <c r="G4479">
        <v>9.1012914798206293E-2</v>
      </c>
    </row>
    <row r="4480" spans="1:7" x14ac:dyDescent="0.35">
      <c r="A4480" t="s">
        <v>153</v>
      </c>
      <c r="B4480">
        <v>14.58</v>
      </c>
      <c r="C4480">
        <v>237.42310000000001</v>
      </c>
      <c r="D4480">
        <v>2.0181000000000001E-2</v>
      </c>
      <c r="E4480">
        <v>12.28</v>
      </c>
      <c r="F4480" t="s">
        <v>206</v>
      </c>
      <c r="G4480">
        <v>0.96063369955156963</v>
      </c>
    </row>
    <row r="4481" spans="1:7" x14ac:dyDescent="0.35">
      <c r="A4481" t="s">
        <v>156</v>
      </c>
      <c r="D4481">
        <v>0</v>
      </c>
      <c r="F4481" t="s">
        <v>206</v>
      </c>
      <c r="G4481">
        <v>0</v>
      </c>
    </row>
    <row r="4482" spans="1:7" x14ac:dyDescent="0.35">
      <c r="A4482" t="s">
        <v>159</v>
      </c>
      <c r="D4482">
        <v>0</v>
      </c>
      <c r="F4482" t="s">
        <v>206</v>
      </c>
      <c r="G4482">
        <v>0</v>
      </c>
    </row>
    <row r="4483" spans="1:7" x14ac:dyDescent="0.35">
      <c r="A4483" t="s">
        <v>162</v>
      </c>
      <c r="D4483">
        <v>0</v>
      </c>
      <c r="F4483" t="s">
        <v>206</v>
      </c>
      <c r="G4483">
        <v>0</v>
      </c>
    </row>
    <row r="4484" spans="1:7" x14ac:dyDescent="0.35">
      <c r="A4484" t="s">
        <v>165</v>
      </c>
      <c r="D4484">
        <v>0</v>
      </c>
      <c r="F4484" t="s">
        <v>206</v>
      </c>
      <c r="G4484">
        <v>0</v>
      </c>
    </row>
    <row r="4485" spans="1:7" x14ac:dyDescent="0.35">
      <c r="A4485" t="s">
        <v>168</v>
      </c>
      <c r="D4485">
        <v>0</v>
      </c>
      <c r="F4485" t="s">
        <v>206</v>
      </c>
      <c r="G4485">
        <v>0</v>
      </c>
    </row>
    <row r="4486" spans="1:7" x14ac:dyDescent="0.35">
      <c r="D4486" t="s">
        <v>208</v>
      </c>
      <c r="E4486">
        <v>100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05BCB-AAA9-4698-80F0-DEDD31CF43DB}">
  <dimension ref="B2:AH26"/>
  <sheetViews>
    <sheetView topLeftCell="L1" zoomScaleNormal="100" workbookViewId="0">
      <selection activeCell="AE1" sqref="AE1:AE1048576"/>
    </sheetView>
  </sheetViews>
  <sheetFormatPr defaultColWidth="9.1796875" defaultRowHeight="12.5" x14ac:dyDescent="0.25"/>
  <cols>
    <col min="1" max="1" width="9.1796875" style="41"/>
    <col min="2" max="2" width="14.26953125" style="41" bestFit="1" customWidth="1"/>
    <col min="3" max="3" width="18.453125" style="41" customWidth="1"/>
    <col min="4" max="4" width="9.1796875" style="41"/>
    <col min="5" max="5" width="9.7265625" style="41" customWidth="1"/>
    <col min="6" max="6" width="15.1796875" style="41" customWidth="1"/>
    <col min="7" max="7" width="9.1796875" style="41"/>
    <col min="8" max="8" width="10.26953125" style="41" bestFit="1" customWidth="1"/>
    <col min="9" max="9" width="16.26953125" style="41" customWidth="1"/>
    <col min="10" max="10" width="9.1796875" style="41"/>
    <col min="11" max="11" width="10.26953125" style="41" bestFit="1" customWidth="1"/>
    <col min="12" max="12" width="12.7265625" style="41" bestFit="1" customWidth="1"/>
    <col min="13" max="13" width="9" style="41" bestFit="1" customWidth="1"/>
    <col min="14" max="14" width="10" style="41" customWidth="1"/>
    <col min="15" max="15" width="11.26953125" style="41" bestFit="1" customWidth="1"/>
    <col min="16" max="16" width="9" style="41" bestFit="1" customWidth="1"/>
    <col min="17" max="17" width="10.26953125" style="41" bestFit="1" customWidth="1"/>
    <col min="18" max="18" width="13.26953125" style="41" bestFit="1" customWidth="1"/>
    <col min="19" max="19" width="10" style="41" bestFit="1" customWidth="1"/>
    <col min="20" max="20" width="11.26953125" style="41" bestFit="1" customWidth="1"/>
    <col min="21" max="21" width="12.7265625" style="41" bestFit="1" customWidth="1"/>
    <col min="22" max="22" width="10" style="41" bestFit="1" customWidth="1"/>
    <col min="23" max="23" width="11.26953125" style="41" bestFit="1" customWidth="1"/>
    <col min="24" max="24" width="14.453125" style="41" bestFit="1" customWidth="1"/>
    <col min="25" max="25" width="10" style="41" bestFit="1" customWidth="1"/>
    <col min="26" max="26" width="11.26953125" style="41" bestFit="1" customWidth="1"/>
    <col min="27" max="27" width="21" style="41" bestFit="1" customWidth="1"/>
    <col min="28" max="28" width="12" style="41" bestFit="1" customWidth="1"/>
    <col min="29" max="29" width="11.26953125" style="41" bestFit="1" customWidth="1"/>
    <col min="30" max="30" width="15.26953125" style="41" bestFit="1" customWidth="1"/>
    <col min="31" max="31" width="9.1796875" style="41"/>
    <col min="32" max="32" width="11.26953125" style="41" customWidth="1"/>
    <col min="33" max="33" width="9.1796875" style="41" customWidth="1"/>
    <col min="34" max="16384" width="9.1796875" style="41"/>
  </cols>
  <sheetData>
    <row r="2" spans="2:34" x14ac:dyDescent="0.25">
      <c r="AF2" s="71"/>
    </row>
    <row r="3" spans="2:34" s="37" customFormat="1" ht="26.5" thickBot="1" x14ac:dyDescent="0.4">
      <c r="B3" s="38" t="s">
        <v>145</v>
      </c>
      <c r="C3" s="39" t="s">
        <v>146</v>
      </c>
      <c r="D3" s="39" t="s">
        <v>144</v>
      </c>
      <c r="E3" s="39" t="s">
        <v>105</v>
      </c>
      <c r="F3" s="39" t="s">
        <v>147</v>
      </c>
      <c r="G3" s="39" t="s">
        <v>148</v>
      </c>
      <c r="H3" s="39" t="s">
        <v>149</v>
      </c>
      <c r="I3" s="39" t="s">
        <v>150</v>
      </c>
      <c r="J3" s="39" t="s">
        <v>151</v>
      </c>
      <c r="K3" s="39" t="s">
        <v>152</v>
      </c>
      <c r="L3" s="39" t="s">
        <v>153</v>
      </c>
      <c r="M3" s="39" t="s">
        <v>154</v>
      </c>
      <c r="N3" s="39" t="s">
        <v>155</v>
      </c>
      <c r="O3" s="39" t="s">
        <v>156</v>
      </c>
      <c r="P3" s="39" t="s">
        <v>157</v>
      </c>
      <c r="Q3" s="39" t="s">
        <v>158</v>
      </c>
      <c r="R3" s="39" t="s">
        <v>159</v>
      </c>
      <c r="S3" s="39" t="s">
        <v>160</v>
      </c>
      <c r="T3" s="39" t="s">
        <v>161</v>
      </c>
      <c r="U3" s="39" t="s">
        <v>162</v>
      </c>
      <c r="V3" s="39" t="s">
        <v>163</v>
      </c>
      <c r="W3" s="39" t="s">
        <v>164</v>
      </c>
      <c r="X3" s="39" t="s">
        <v>165</v>
      </c>
      <c r="Y3" s="39" t="s">
        <v>166</v>
      </c>
      <c r="Z3" s="39" t="s">
        <v>167</v>
      </c>
      <c r="AA3" s="39" t="s">
        <v>168</v>
      </c>
      <c r="AB3" s="39" t="s">
        <v>169</v>
      </c>
      <c r="AC3" s="39" t="s">
        <v>170</v>
      </c>
      <c r="AD3" s="51" t="s">
        <v>341</v>
      </c>
      <c r="AF3" s="40" t="s">
        <v>172</v>
      </c>
      <c r="AG3" s="39" t="s">
        <v>173</v>
      </c>
      <c r="AH3" s="39" t="s">
        <v>105</v>
      </c>
    </row>
    <row r="4" spans="2:34" ht="13" x14ac:dyDescent="0.3">
      <c r="B4" s="43" t="s">
        <v>177</v>
      </c>
      <c r="C4" s="44">
        <f>AVERAGE([5]Raw!$E$14,[5]Raw!$E$52,[5]Raw!$E$90)</f>
        <v>1.6681876876876878</v>
      </c>
      <c r="D4" s="44">
        <f>STDEVA([5]Raw!$E$14,[5]Raw!$E$52,[5]Raw!$E$90)</f>
        <v>9.9812579047288394E-2</v>
      </c>
      <c r="E4" s="45">
        <f t="shared" ref="E4:E24" si="0">(D4/C4)*100</f>
        <v>5.9832943129823031</v>
      </c>
      <c r="F4" s="44">
        <f>AVERAGE([5]Raw!$E$15,[5]Raw!$E$53,[5]Raw!$E$91)</f>
        <v>5.112369369369369</v>
      </c>
      <c r="G4" s="44">
        <f>STDEVA([5]Raw!$E$15,[5]Raw!$E$53,[5]Raw!$E$91)</f>
        <v>0.16954490837440558</v>
      </c>
      <c r="H4" s="45">
        <f t="shared" ref="H4:H21" si="1">(G4/F4)*100</f>
        <v>3.3163665636178319</v>
      </c>
      <c r="I4" s="44">
        <f>AVERAGE([5]Raw!$E$16,[5]Raw!$E$54,[5]Raw!$E$92)</f>
        <v>3.0346133633633632</v>
      </c>
      <c r="J4" s="44">
        <f>STDEVA([5]Raw!$E$16,[5]Raw!$E$54,[5]Raw!$E$92)</f>
        <v>0.14535242207693205</v>
      </c>
      <c r="K4" s="45">
        <f t="shared" ref="K4:K21" si="2">(J4/I4)*100</f>
        <v>4.789816845590936</v>
      </c>
      <c r="L4" s="44">
        <f>AVERAGE([5]Raw!$E$17,[5]Raw!$E$55,[5]Raw!$E$93)</f>
        <v>16.861316816816814</v>
      </c>
      <c r="M4" s="44">
        <f>STDEVA([5]Raw!$E$17,[5]Raw!$E$55,[5]Raw!$E$93)</f>
        <v>1.4451704968623924</v>
      </c>
      <c r="N4" s="45">
        <f t="shared" ref="N4:N21" si="3">(M4/L4)*100</f>
        <v>8.5709230931538887</v>
      </c>
      <c r="O4" s="44">
        <f>AVERAGE([5]Raw!$E$18,[5]Raw!$E$56,[5]Raw!$E$94)</f>
        <v>1.4794099099099098</v>
      </c>
      <c r="P4" s="44">
        <f>STDEVA([5]Raw!$E$18,[5]Raw!$E$56,[5]Raw!$E$94)</f>
        <v>7.9129999069244589E-2</v>
      </c>
      <c r="Q4" s="45">
        <f t="shared" ref="Q4:Q21" si="4">(P4/O4)*100</f>
        <v>5.3487541579374227</v>
      </c>
      <c r="R4" s="44">
        <f>AVERAGE([5]Raw!$E$19,[5]Raw!$E$57,[5]Raw!$E$95)</f>
        <v>11.98612087087087</v>
      </c>
      <c r="S4" s="44">
        <f>STDEVA([5]Raw!$E$19,[5]Raw!$E$57,[5]Raw!$E$95)</f>
        <v>0.65219639601642654</v>
      </c>
      <c r="T4" s="45">
        <f t="shared" ref="T4:T21" si="5">(S4/R4)*100</f>
        <v>5.4412632998005153</v>
      </c>
      <c r="U4" s="44">
        <f>AVERAGE([5]Raw!$E$20,[5]Raw!$E$58,[5]Raw!$E$96)</f>
        <v>0</v>
      </c>
      <c r="V4" s="44">
        <f>STDEVA([5]Raw!$E$20,[5]Raw!$E$58,[5]Raw!$E$96)</f>
        <v>0</v>
      </c>
      <c r="W4" s="45" t="e">
        <f t="shared" ref="W4:W21" si="6">(V4/U4)*100</f>
        <v>#DIV/0!</v>
      </c>
      <c r="X4" s="44">
        <f>AVERAGE([5]Raw!$E$21,[5]Raw!$E$59,[5]Raw!$E$97)</f>
        <v>0</v>
      </c>
      <c r="Y4" s="44">
        <f>STDEVA([5]Raw!$E$21,[5]Raw!$E$59,[5]Raw!$E$97)</f>
        <v>0</v>
      </c>
      <c r="Z4" s="45" t="e">
        <f t="shared" ref="Z4:Z21" si="7">(Y4/X4)*100</f>
        <v>#DIV/0!</v>
      </c>
      <c r="AA4" s="44">
        <f>AVERAGE([5]Raw!$E$22,[5]Raw!$E$60,[5]Raw!$E$98)</f>
        <v>16.869172672672672</v>
      </c>
      <c r="AB4" s="44">
        <f>STDEVA([5]Raw!$E$22,[5]Raw!$E$60,[5]Raw!$E$98)</f>
        <v>0.65627788017012656</v>
      </c>
      <c r="AC4" s="45">
        <f t="shared" ref="AC4:AC21" si="8">(AB4/AA4)*100</f>
        <v>3.890397548857083</v>
      </c>
      <c r="AD4" s="52" t="s">
        <v>177</v>
      </c>
      <c r="AF4" s="46">
        <f>AVERAGE([5]Raw!$E$26,[5]Raw!$E$64,[5]Raw!$E$102)</f>
        <v>40.142018018018014</v>
      </c>
      <c r="AG4" s="46">
        <f>STDEVA([5]Raw!$E$26,[5]Raw!$E$64,[5]Raw!$E$102)</f>
        <v>2.565170392488699</v>
      </c>
      <c r="AH4" s="44">
        <f t="shared" ref="AH4:AH24" si="9">(AG4/AF4)*100</f>
        <v>6.3902377586929111</v>
      </c>
    </row>
    <row r="5" spans="2:34" ht="13" x14ac:dyDescent="0.3">
      <c r="B5" s="43" t="s">
        <v>178</v>
      </c>
      <c r="C5" s="44">
        <f>AVERAGE([5]Raw!$E$128,[5]Raw!$E$166,[5]Raw!$E$204)</f>
        <v>1.4775233248515693</v>
      </c>
      <c r="D5" s="44">
        <f>STDEVA([5]Raw!$E$128,[5]Raw!$E$166,[5]Raw!$E$204)</f>
        <v>5.6228022730086952E-2</v>
      </c>
      <c r="E5" s="45">
        <f t="shared" si="0"/>
        <v>3.8055590584829222</v>
      </c>
      <c r="F5" s="44">
        <f>AVERAGE([5]Raw!$E$129,[5]Raw!$E$167,[5]Raw!$E$205)</f>
        <v>5.6672892281594578</v>
      </c>
      <c r="G5" s="44">
        <f>STDEVA([5]Raw!$E$129,[5]Raw!$E$167,[5]Raw!$E$205)</f>
        <v>0.25344347270179479</v>
      </c>
      <c r="H5" s="45">
        <f t="shared" si="1"/>
        <v>4.4720405558709171</v>
      </c>
      <c r="I5" s="44">
        <f>AVERAGE([5]Raw!$E$130,[5]Raw!$E$168,[5]Raw!$E$206)</f>
        <v>2.7412586938083119</v>
      </c>
      <c r="J5" s="44">
        <f>STDEVA([5]Raw!$E$130,[5]Raw!$E$168,[5]Raw!$E$206)</f>
        <v>0.1090255581366283</v>
      </c>
      <c r="K5" s="45">
        <f t="shared" si="2"/>
        <v>3.9772079294407572</v>
      </c>
      <c r="L5" s="44">
        <f>AVERAGE([5]Raw!$E$131,[5]Raw!$E$169,[5]Raw!$E$207)</f>
        <v>16.363478371501273</v>
      </c>
      <c r="M5" s="44">
        <f>STDEVA([5]Raw!$E$131,[5]Raw!$E$169,[5]Raw!$E$207)</f>
        <v>1.4332624803686473</v>
      </c>
      <c r="N5" s="45">
        <f t="shared" si="3"/>
        <v>8.7589108368598794</v>
      </c>
      <c r="O5" s="44">
        <f>AVERAGE([5]Raw!$E$132,[5]Raw!$E$170,[5]Raw!$E$208)</f>
        <v>1.4685784563189144</v>
      </c>
      <c r="P5" s="44">
        <f>STDEVA([5]Raw!$E$132,[5]Raw!$E$170,[5]Raw!$E$208)</f>
        <v>9.3173488999447315E-2</v>
      </c>
      <c r="Q5" s="45">
        <f t="shared" si="4"/>
        <v>6.3444679171579716</v>
      </c>
      <c r="R5" s="44">
        <f>AVERAGE([5]Raw!$E$133,[5]Raw!$E$171,[5]Raw!$E$209)</f>
        <v>8.434463104325701</v>
      </c>
      <c r="S5" s="44">
        <f>STDEVA([5]Raw!$E$133,[5]Raw!$E$171,[5]Raw!$E$209)</f>
        <v>0.65587074695685077</v>
      </c>
      <c r="T5" s="45">
        <f t="shared" si="5"/>
        <v>7.7760817593769627</v>
      </c>
      <c r="U5" s="44">
        <f>AVERAGE([5]Raw!$E$134,[5]Raw!$E$172,[5]Raw!$E$210)</f>
        <v>0</v>
      </c>
      <c r="V5" s="44">
        <f>STDEVA([5]Raw!$E$134,[5]Raw!$E$172,[5]Raw!$E$210)</f>
        <v>0</v>
      </c>
      <c r="W5" s="45" t="e">
        <f t="shared" si="6"/>
        <v>#DIV/0!</v>
      </c>
      <c r="X5" s="44">
        <f>AVERAGE([5]Raw!$E$135,[5]Raw!$E$173,[5]Raw!$E$211)</f>
        <v>0</v>
      </c>
      <c r="Y5" s="44">
        <f>STDEVA([5]Raw!$E$135,[5]Raw!$E$173,[5]Raw!$E$211)</f>
        <v>0</v>
      </c>
      <c r="Z5" s="45" t="e">
        <f t="shared" si="7"/>
        <v>#DIV/0!</v>
      </c>
      <c r="AA5" s="44">
        <f>AVERAGE([5]Raw!$E$136,[5]Raw!$E$174,[5]Raw!$E$212)</f>
        <v>16.387296013570825</v>
      </c>
      <c r="AB5" s="44">
        <f>STDEVA([5]Raw!$E$136,[5]Raw!$E$174,[5]Raw!$E$212)</f>
        <v>0.75328883217344345</v>
      </c>
      <c r="AC5" s="45">
        <f t="shared" si="8"/>
        <v>4.5967854095612948</v>
      </c>
      <c r="AD5" s="52" t="s">
        <v>178</v>
      </c>
      <c r="AF5" s="46">
        <f>AVERAGE([5]Raw!$E$140,[5]Raw!$E$178,[5]Raw!$E$216)</f>
        <v>36.152591178965231</v>
      </c>
      <c r="AG5" s="46">
        <f>STDEVA([5]Raw!$E$140,[5]Raw!$E$178,[5]Raw!$E$216)</f>
        <v>2.5465983938903771</v>
      </c>
      <c r="AH5" s="44">
        <f t="shared" si="9"/>
        <v>7.0440273043888268</v>
      </c>
    </row>
    <row r="6" spans="2:34" ht="13" x14ac:dyDescent="0.3">
      <c r="B6" s="43" t="s">
        <v>179</v>
      </c>
      <c r="C6" s="44">
        <f>AVERAGE([5]Raw!$E$242,[5]Raw!$E$280,[5]Raw!$E$318)</f>
        <v>1.5904995251661915</v>
      </c>
      <c r="D6" s="44">
        <f>STDEVA([5]Raw!$E$242,[5]Raw!$E$280,[5]Raw!$E$318)</f>
        <v>3.3698651864026888E-2</v>
      </c>
      <c r="E6" s="45">
        <f t="shared" si="0"/>
        <v>2.1187464271959286</v>
      </c>
      <c r="F6" s="44">
        <f>AVERAGE([5]Raw!$E$243,[5]Raw!$E$281,[5]Raw!$E$319)</f>
        <v>4.4719772079772078</v>
      </c>
      <c r="G6" s="44">
        <f>STDEVA([5]Raw!$E$243,[5]Raw!$E$281,[5]Raw!$E$319)</f>
        <v>7.9219872198017308E-2</v>
      </c>
      <c r="H6" s="45">
        <f t="shared" si="1"/>
        <v>1.7714730758623551</v>
      </c>
      <c r="I6" s="44">
        <f>AVERAGE([5]Raw!$E$244,[5]Raw!$E$282,[5]Raw!$E$320)</f>
        <v>2.3374539411206077</v>
      </c>
      <c r="J6" s="44">
        <f>STDEVA([5]Raw!$E$244,[5]Raw!$E$282,[5]Raw!$E$320)</f>
        <v>1.9958741327378137E-2</v>
      </c>
      <c r="K6" s="45">
        <f t="shared" si="2"/>
        <v>0.85386672123300289</v>
      </c>
      <c r="L6" s="44">
        <f>AVERAGE([5]Raw!$E$245,[5]Raw!$E$283,[5]Raw!$E$321)</f>
        <v>14.677253561253556</v>
      </c>
      <c r="M6" s="44">
        <f>STDEVA([5]Raw!$E$245,[5]Raw!$E$283,[5]Raw!$E$321)</f>
        <v>1.4220300064721978</v>
      </c>
      <c r="N6" s="45">
        <f t="shared" si="3"/>
        <v>9.6886655295389268</v>
      </c>
      <c r="O6" s="44">
        <f>AVERAGE([5]Raw!$E$246,[5]Raw!$E$284,[5]Raw!$E$322)</f>
        <v>1.4211168091168089</v>
      </c>
      <c r="P6" s="44">
        <f>STDEVA([5]Raw!$E$246,[5]Raw!$E$284,[5]Raw!$E$322)</f>
        <v>0.11144169143771307</v>
      </c>
      <c r="Q6" s="45">
        <f t="shared" si="4"/>
        <v>7.8418389482685456</v>
      </c>
      <c r="R6" s="44">
        <f>AVERAGE([5]Raw!$E$247,[5]Raw!$E$285,[5]Raw!$E$323)</f>
        <v>10.486663817663818</v>
      </c>
      <c r="S6" s="44">
        <f>STDEVA([5]Raw!$E$247,[5]Raw!$E$285,[5]Raw!$E$323)</f>
        <v>0.67712114295139159</v>
      </c>
      <c r="T6" s="45">
        <f t="shared" si="5"/>
        <v>6.4569738739106279</v>
      </c>
      <c r="U6" s="44">
        <f>AVERAGE([5]Raw!$E$248,[5]Raw!$E$286,[5]Raw!$E$324)</f>
        <v>0</v>
      </c>
      <c r="V6" s="44">
        <f>STDEVA([5]Raw!$E$248,[5]Raw!$E$286,[5]Raw!$E$324)</f>
        <v>0</v>
      </c>
      <c r="W6" s="45" t="e">
        <f t="shared" si="6"/>
        <v>#DIV/0!</v>
      </c>
      <c r="X6" s="44">
        <f>AVERAGE([5]Raw!$E$249,[5]Raw!$E$287,[5]Raw!$E$325)</f>
        <v>0</v>
      </c>
      <c r="Y6" s="44">
        <f>STDEVA([5]Raw!$E$249,[5]Raw!$E$287,[5]Raw!$E$325)</f>
        <v>0</v>
      </c>
      <c r="Z6" s="45" t="e">
        <f t="shared" si="7"/>
        <v>#DIV/0!</v>
      </c>
      <c r="AA6" s="44">
        <f>AVERAGE([5]Raw!$E$250,[5]Raw!$E$288,[5]Raw!$E$326)</f>
        <v>14.889418803418801</v>
      </c>
      <c r="AB6" s="44">
        <f>STDEVA([5]Raw!$E$250,[5]Raw!$E$288,[5]Raw!$E$326)</f>
        <v>0.62465069659429517</v>
      </c>
      <c r="AC6" s="45">
        <f t="shared" si="8"/>
        <v>4.195265811522928</v>
      </c>
      <c r="AD6" s="52" t="s">
        <v>179</v>
      </c>
      <c r="AF6" s="46">
        <f>AVERAGE([5]Raw!$E$254,[5]Raw!$E$292,[5]Raw!$E$330)</f>
        <v>34.984964862298192</v>
      </c>
      <c r="AG6" s="46">
        <f>STDEVA([5]Raw!$E$254,[5]Raw!$E$292,[5]Raw!$E$330)</f>
        <v>2.1576352769649869</v>
      </c>
      <c r="AH6" s="44">
        <f t="shared" si="9"/>
        <v>6.1673215492926747</v>
      </c>
    </row>
    <row r="7" spans="2:34" ht="13" x14ac:dyDescent="0.3">
      <c r="B7" s="43" t="s">
        <v>180</v>
      </c>
      <c r="C7" s="44">
        <f>AVERAGE([5]Raw!$E$356,[5]Raw!$E$394,[5]Raw!$E$432)</f>
        <v>1.2438908819133034</v>
      </c>
      <c r="D7" s="44">
        <f>STDEVA([5]Raw!$E$356,[5]Raw!$E$394,[5]Raw!$E$432)</f>
        <v>1.2773212065747868E-2</v>
      </c>
      <c r="E7" s="45">
        <f t="shared" si="0"/>
        <v>1.0268756087431579</v>
      </c>
      <c r="F7" s="44">
        <f>AVERAGE([5]Raw!$E$357,[5]Raw!$E$395,[5]Raw!$E$433)</f>
        <v>4.6498281016442453</v>
      </c>
      <c r="G7" s="44">
        <f>STDEVA([5]Raw!$E$357,[5]Raw!$E$395,[5]Raw!$E$433)</f>
        <v>0.11240741658203431</v>
      </c>
      <c r="H7" s="45">
        <f t="shared" si="1"/>
        <v>2.4174531643930117</v>
      </c>
      <c r="I7" s="44">
        <f>AVERAGE([5]Raw!$E$358,[5]Raw!$E$396,[5]Raw!$E$434)</f>
        <v>2.3630052316890882</v>
      </c>
      <c r="J7" s="44">
        <f>STDEVA([5]Raw!$E$358,[5]Raw!$E$396,[5]Raw!$E$434)</f>
        <v>6.5122093135003653E-2</v>
      </c>
      <c r="K7" s="45">
        <f t="shared" si="2"/>
        <v>2.7559013522984901</v>
      </c>
      <c r="L7" s="44">
        <f>AVERAGE([5]Raw!$E$359,[5]Raw!$E$397,[5]Raw!$E$435)</f>
        <v>13.44757100149477</v>
      </c>
      <c r="M7" s="44">
        <f>STDEVA([5]Raw!$E$359,[5]Raw!$E$397,[5]Raw!$E$435)</f>
        <v>0.37904210748806855</v>
      </c>
      <c r="N7" s="45">
        <f t="shared" si="3"/>
        <v>2.818665969087919</v>
      </c>
      <c r="O7" s="44">
        <f>AVERAGE([5]Raw!$E$360,[5]Raw!$E$398,[5]Raw!$E$436)</f>
        <v>1.3147144992526159</v>
      </c>
      <c r="P7" s="44">
        <f>STDEVA([5]Raw!$E$360,[5]Raw!$E$398,[5]Raw!$E$436)</f>
        <v>4.1142377603141739E-2</v>
      </c>
      <c r="Q7" s="45">
        <f t="shared" si="4"/>
        <v>3.1293773383141517</v>
      </c>
      <c r="R7" s="44">
        <f>AVERAGE([5]Raw!$E$361,[5]Raw!$E$399,[5]Raw!$E$437)</f>
        <v>9.3808198804185352</v>
      </c>
      <c r="S7" s="44">
        <f>STDEVA([5]Raw!$E$361,[5]Raw!$E$399,[5]Raw!$E$437)</f>
        <v>0.32211123222823801</v>
      </c>
      <c r="T7" s="45">
        <f t="shared" si="5"/>
        <v>3.433721533238379</v>
      </c>
      <c r="U7" s="44">
        <f>AVERAGE([5]Raw!$E$362,[5]Raw!$E$400,[5]Raw!$E$438)</f>
        <v>0</v>
      </c>
      <c r="V7" s="44">
        <f>STDEVA([5]Raw!$E$362,[5]Raw!$E$400,[5]Raw!$E$438)</f>
        <v>0</v>
      </c>
      <c r="W7" s="45" t="e">
        <f t="shared" si="6"/>
        <v>#DIV/0!</v>
      </c>
      <c r="X7" s="44">
        <f>AVERAGE([5]Raw!$E$363,[5]Raw!$E$401,[5]Raw!$E$439)</f>
        <v>0</v>
      </c>
      <c r="Y7" s="44">
        <f>STDEVA([5]Raw!$E$363,[5]Raw!$E$401,[5]Raw!$E$439)</f>
        <v>0</v>
      </c>
      <c r="Z7" s="45" t="e">
        <f t="shared" si="7"/>
        <v>#DIV/0!</v>
      </c>
      <c r="AA7" s="44">
        <f>AVERAGE([5]Raw!$E$364,[5]Raw!$E$402,[5]Raw!$E$440)</f>
        <v>14.545512705530642</v>
      </c>
      <c r="AB7" s="44">
        <f>STDEVA([5]Raw!$E$364,[5]Raw!$E$402,[5]Raw!$E$440)</f>
        <v>0.30587493191762927</v>
      </c>
      <c r="AC7" s="45">
        <f t="shared" si="8"/>
        <v>2.1028817485500282</v>
      </c>
      <c r="AD7" s="52" t="s">
        <v>180</v>
      </c>
      <c r="AF7" s="46">
        <f>AVERAGE([5]Raw!$E$368,[5]Raw!$E$406,[5]Raw!$E$444)</f>
        <v>32.399829596412559</v>
      </c>
      <c r="AG7" s="46">
        <f>STDEVA([5]Raw!$E$368,[5]Raw!$E$406,[5]Raw!$E$444)</f>
        <v>0.69615002693471839</v>
      </c>
      <c r="AH7" s="44">
        <f t="shared" si="9"/>
        <v>2.1486224946436105</v>
      </c>
    </row>
    <row r="8" spans="2:34" ht="13" x14ac:dyDescent="0.3">
      <c r="B8" s="43" t="s">
        <v>181</v>
      </c>
      <c r="C8" s="44">
        <f>AVERAGE([5]Raw!$E$470,[5]Raw!$E$508,[5]Raw!$E$546)</f>
        <v>1.3638876404494382</v>
      </c>
      <c r="D8" s="44">
        <f>STDEVA([5]Raw!$E$470,[5]Raw!$E$508,[5]Raw!$E$546)</f>
        <v>4.3072804606322776E-2</v>
      </c>
      <c r="E8" s="45">
        <f t="shared" si="0"/>
        <v>3.1580903975439729</v>
      </c>
      <c r="F8" s="44">
        <f>AVERAGE([5]Raw!$E$471,[5]Raw!$E$509,[5]Raw!$E$547)</f>
        <v>5.8253558052434462</v>
      </c>
      <c r="G8" s="44">
        <f>STDEVA([5]Raw!$E$471,[5]Raw!$E$509,[5]Raw!$E$547)</f>
        <v>0.18671361016905705</v>
      </c>
      <c r="H8" s="45">
        <f t="shared" si="1"/>
        <v>3.2051880848375776</v>
      </c>
      <c r="I8" s="44">
        <f>AVERAGE([5]Raw!$E$472,[5]Raw!$E$510,[5]Raw!$E$548)</f>
        <v>2.4973026217228464</v>
      </c>
      <c r="J8" s="44">
        <f>STDEVA([5]Raw!$E$472,[5]Raw!$E$510,[5]Raw!$E$548)</f>
        <v>8.0720535676215718E-2</v>
      </c>
      <c r="K8" s="45">
        <f t="shared" si="2"/>
        <v>3.2323089310068478</v>
      </c>
      <c r="L8" s="44">
        <f>AVERAGE([5]Raw!$E$473,[5]Raw!$E$511,[5]Raw!$E$549)</f>
        <v>13.254022471910112</v>
      </c>
      <c r="M8" s="44">
        <f>STDEVA([5]Raw!$E$473,[5]Raw!$E$511,[5]Raw!$E$549)</f>
        <v>1.1373163751412769</v>
      </c>
      <c r="N8" s="45">
        <f t="shared" si="3"/>
        <v>8.580914794370134</v>
      </c>
      <c r="O8" s="44">
        <f>AVERAGE([5]Raw!$E$474,[5]Raw!$E$512,[5]Raw!$E$550)</f>
        <v>1.4485063670411986</v>
      </c>
      <c r="P8" s="44">
        <f>STDEVA([5]Raw!$E$474,[5]Raw!$E$512,[5]Raw!$E$550)</f>
        <v>1.4050012089275608E-2</v>
      </c>
      <c r="Q8" s="45">
        <f t="shared" si="4"/>
        <v>0.96996550439574258</v>
      </c>
      <c r="R8" s="44">
        <f>AVERAGE([5]Raw!$E$475,[5]Raw!$E$513,[5]Raw!$E$551)</f>
        <v>6.4858449438202248</v>
      </c>
      <c r="S8" s="44">
        <f>STDEVA([5]Raw!$E$475,[5]Raw!$E$513,[5]Raw!$E$551)</f>
        <v>0.14217163238110306</v>
      </c>
      <c r="T8" s="45">
        <f t="shared" si="5"/>
        <v>2.1920294674414862</v>
      </c>
      <c r="U8" s="44">
        <f>AVERAGE([5]Raw!$E$476,[5]Raw!$E$514,[5]Raw!$E$552)</f>
        <v>0</v>
      </c>
      <c r="V8" s="44">
        <f>STDEVA([5]Raw!$E$476,[5]Raw!$E$514,[5]Raw!$E$552)</f>
        <v>0</v>
      </c>
      <c r="W8" s="45" t="e">
        <f t="shared" si="6"/>
        <v>#DIV/0!</v>
      </c>
      <c r="X8" s="44">
        <f>AVERAGE([5]Raw!$E$477,[5]Raw!$E$515,[5]Raw!$E$553)</f>
        <v>0</v>
      </c>
      <c r="Y8" s="44">
        <f>STDEVA([5]Raw!$E$477,[5]Raw!$E$515,[5]Raw!$E$553)</f>
        <v>0</v>
      </c>
      <c r="Z8" s="45" t="e">
        <f t="shared" si="7"/>
        <v>#DIV/0!</v>
      </c>
      <c r="AA8" s="44">
        <f>AVERAGE([5]Raw!$E$478,[5]Raw!$E$516,[5]Raw!$E$554)</f>
        <v>18.258193258426967</v>
      </c>
      <c r="AB8" s="44">
        <f>STDEVA([5]Raw!$E$478,[5]Raw!$E$516,[5]Raw!$E$554)</f>
        <v>0.8247126984413029</v>
      </c>
      <c r="AC8" s="45">
        <f t="shared" si="8"/>
        <v>4.5169458268312574</v>
      </c>
      <c r="AD8" s="52" t="s">
        <v>181</v>
      </c>
      <c r="AF8" s="46">
        <f>AVERAGE([5]Raw!$E$482,[5]Raw!$E$520,[5]Raw!$E$558)</f>
        <v>30.874919850187268</v>
      </c>
      <c r="AG8" s="46">
        <f>STDEVA([5]Raw!$E$482,[5]Raw!$E$520,[5]Raw!$E$558)</f>
        <v>1.595011855905432</v>
      </c>
      <c r="AH8" s="44">
        <f t="shared" si="9"/>
        <v>5.1660437132948784</v>
      </c>
    </row>
    <row r="9" spans="2:34" ht="13" x14ac:dyDescent="0.3">
      <c r="B9" s="43" t="s">
        <v>182</v>
      </c>
      <c r="C9" s="44">
        <f>AVERAGE([5]Raw!$E$584,[5]Raw!$E$622,[5]Raw!$E$660)</f>
        <v>1.3282128430143476</v>
      </c>
      <c r="D9" s="44">
        <f>STDEVA([5]Raw!$E$584,[5]Raw!$E$622,[5]Raw!$E$660)</f>
        <v>8.6320182161872566E-2</v>
      </c>
      <c r="E9" s="45">
        <f t="shared" si="0"/>
        <v>6.4989721049505107</v>
      </c>
      <c r="F9" s="44">
        <f>AVERAGE([5]Raw!$E$585,[5]Raw!$E$623,[5]Raw!$E$661)</f>
        <v>5.8850424850257701</v>
      </c>
      <c r="G9" s="44">
        <f>STDEVA([5]Raw!$E$585,[5]Raw!$E$623,[5]Raw!$E$661)</f>
        <v>0.24589240560290079</v>
      </c>
      <c r="H9" s="45">
        <f t="shared" si="1"/>
        <v>4.1782605007281282</v>
      </c>
      <c r="I9" s="44">
        <f>AVERAGE([5]Raw!$E$586,[5]Raw!$E$624,[5]Raw!$E$662)</f>
        <v>3.1531905557877145</v>
      </c>
      <c r="J9" s="44">
        <f>STDEVA([5]Raw!$E$586,[5]Raw!$E$624,[5]Raw!$E$662)</f>
        <v>0.14078256263060854</v>
      </c>
      <c r="K9" s="45">
        <f t="shared" si="2"/>
        <v>4.4647654539051143</v>
      </c>
      <c r="L9" s="44">
        <f>AVERAGE([5]Raw!$E$587,[5]Raw!$E$625,[5]Raw!$E$663)</f>
        <v>12.958526257138876</v>
      </c>
      <c r="M9" s="44">
        <f>STDEVA([5]Raw!$E$587,[5]Raw!$E$625,[5]Raw!$E$663)</f>
        <v>1.123699335779377</v>
      </c>
      <c r="N9" s="45">
        <f t="shared" si="3"/>
        <v>8.67150564409536</v>
      </c>
      <c r="O9" s="44">
        <f>AVERAGE([5]Raw!$E$588,[5]Raw!$E$626,[5]Raw!$E$664)</f>
        <v>1.423397409109904</v>
      </c>
      <c r="P9" s="44">
        <f>STDEVA([5]Raw!$E$588,[5]Raw!$E$626,[5]Raw!$E$664)</f>
        <v>4.8153690977068918E-2</v>
      </c>
      <c r="Q9" s="45">
        <f t="shared" si="4"/>
        <v>3.3830110037351382</v>
      </c>
      <c r="R9" s="44">
        <f>AVERAGE([5]Raw!$E$589,[5]Raw!$E$627,[5]Raw!$E$665)</f>
        <v>8.0301420810697888</v>
      </c>
      <c r="S9" s="44">
        <f>STDEVA([5]Raw!$E$589,[5]Raw!$E$627,[5]Raw!$E$665)</f>
        <v>0.18580705151429339</v>
      </c>
      <c r="T9" s="45">
        <f t="shared" si="5"/>
        <v>2.31387003664996</v>
      </c>
      <c r="U9" s="44">
        <f>AVERAGE([5]Raw!$E$590,[5]Raw!$E$628,[5]Raw!$E$666)</f>
        <v>0</v>
      </c>
      <c r="V9" s="44">
        <f>STDEVA([5]Raw!$E$590,[5]Raw!$E$628,[5]Raw!$E$666)</f>
        <v>0</v>
      </c>
      <c r="W9" s="45" t="e">
        <f t="shared" si="6"/>
        <v>#DIV/0!</v>
      </c>
      <c r="X9" s="44">
        <f>AVERAGE([5]Raw!$E$591,[5]Raw!$E$629,[5]Raw!$E$667)</f>
        <v>0</v>
      </c>
      <c r="Y9" s="44">
        <f>STDEVA([5]Raw!$E$591,[5]Raw!$E$629,[5]Raw!$E$667)</f>
        <v>0</v>
      </c>
      <c r="Z9" s="45" t="e">
        <f t="shared" si="7"/>
        <v>#DIV/0!</v>
      </c>
      <c r="AA9" s="44">
        <f>AVERAGE([5]Raw!$E$592,[5]Raw!$E$630,[5]Raw!$E$668)</f>
        <v>16.356152667502439</v>
      </c>
      <c r="AB9" s="44">
        <f>STDEVA([5]Raw!$E$592,[5]Raw!$E$630,[5]Raw!$E$668)</f>
        <v>0.74120726832775641</v>
      </c>
      <c r="AC9" s="45">
        <f t="shared" si="8"/>
        <v>4.5316724745449424</v>
      </c>
      <c r="AD9" s="52" t="s">
        <v>182</v>
      </c>
      <c r="AF9" s="46">
        <f>AVERAGE([5]Raw!$E$596,[5]Raw!$E$634,[5]Raw!$E$672)</f>
        <v>32.778511631146394</v>
      </c>
      <c r="AG9" s="46">
        <f>STDEVA([5]Raw!$E$596,[5]Raw!$E$634,[5]Raw!$E$672)</f>
        <v>1.7960778561243258</v>
      </c>
      <c r="AH9" s="44">
        <f t="shared" si="9"/>
        <v>5.4794368833320632</v>
      </c>
    </row>
    <row r="10" spans="2:34" ht="13" x14ac:dyDescent="0.3">
      <c r="B10" s="43" t="s">
        <v>183</v>
      </c>
      <c r="C10" s="44">
        <f>AVERAGE('[5]130°C'!$E$14,'[5]130°C'!$E$52,'[5]130°C'!$E$90)</f>
        <v>1.8434489148681055</v>
      </c>
      <c r="D10" s="44">
        <f>STDEVA('[5]130°C'!$E$14,'[5]130°C'!$E$52,'[5]130°C'!$E$90)</f>
        <v>6.2406242465878711E-2</v>
      </c>
      <c r="E10" s="45">
        <f t="shared" si="0"/>
        <v>3.3852981746632094</v>
      </c>
      <c r="F10" s="44">
        <f>AVERAGE('[5]130°C'!$E$15,'[5]130°C'!$E$53,'[5]130°C'!$E$91)</f>
        <v>7.051050819844126</v>
      </c>
      <c r="G10" s="44">
        <f>STDEVA('[5]130°C'!$E$15,'[5]130°C'!$E$53,'[5]130°C'!$E$91)</f>
        <v>8.80031307821353E-2</v>
      </c>
      <c r="H10" s="45">
        <f t="shared" si="1"/>
        <v>1.2480853284231577</v>
      </c>
      <c r="I10" s="44">
        <f>AVERAGE('[5]130°C'!$E$16,'[5]130°C'!$E$54,'[5]130°C'!$E$92)</f>
        <v>3.7722422324640292</v>
      </c>
      <c r="J10" s="44">
        <f>STDEVA('[5]130°C'!$E$16,'[5]130°C'!$E$54,'[5]130°C'!$E$92)</f>
        <v>9.4663990271077414E-2</v>
      </c>
      <c r="K10" s="45">
        <f t="shared" si="2"/>
        <v>2.5094886393136764</v>
      </c>
      <c r="L10" s="44">
        <f>AVERAGE('[5]130°C'!$E$17,'[5]130°C'!$E$55,'[5]130°C'!$E$93)</f>
        <v>17.055702636390894</v>
      </c>
      <c r="M10" s="44">
        <f>STDEVA('[5]130°C'!$E$17,'[5]130°C'!$E$55,'[5]130°C'!$E$93)</f>
        <v>1.1242057469677675</v>
      </c>
      <c r="N10" s="45">
        <f t="shared" si="3"/>
        <v>6.5913775054280466</v>
      </c>
      <c r="O10" s="44">
        <f>AVERAGE('[5]130°C'!$E$18,'[5]130°C'!$E$56,'[5]130°C'!$E$94)</f>
        <v>2.2642410446642685</v>
      </c>
      <c r="P10" s="44">
        <f>STDEVA('[5]130°C'!$E$18,'[5]130°C'!$E$56,'[5]130°C'!$E$94)</f>
        <v>9.242012531250117E-2</v>
      </c>
      <c r="Q10" s="45">
        <f t="shared" si="4"/>
        <v>4.08172643678071</v>
      </c>
      <c r="R10" s="44">
        <f>AVERAGE('[5]130°C'!$E$19,'[5]130°C'!$E$57,'[5]130°C'!$E$95)</f>
        <v>2.8968876086630693</v>
      </c>
      <c r="S10" s="44">
        <f>STDEVA('[5]130°C'!$E$19,'[5]130°C'!$E$57,'[5]130°C'!$E$95)</f>
        <v>0.14065397336783422</v>
      </c>
      <c r="T10" s="45">
        <f t="shared" si="5"/>
        <v>4.8553479585197596</v>
      </c>
      <c r="U10" s="44">
        <f>AVERAGE('[5]130°C'!$E$20,'[5]130°C'!$E$58,'[5]130°C'!$E$96)</f>
        <v>0</v>
      </c>
      <c r="V10" s="44">
        <f>STDEVA('[5]130°C'!$E$20,'[5]130°C'!$E$58,'[5]130°C'!$E$96)</f>
        <v>0</v>
      </c>
      <c r="W10" s="45" t="e">
        <f t="shared" si="6"/>
        <v>#DIV/0!</v>
      </c>
      <c r="X10" s="44">
        <f>AVERAGE('[5]130°C'!$E$21,'[5]130°C'!$E$59,'[5]130°C'!$E$97)</f>
        <v>0</v>
      </c>
      <c r="Y10" s="44">
        <f>STDEVA('[5]130°C'!$E$21,'[5]130°C'!$E$59,'[5]130°C'!$E$97)</f>
        <v>0</v>
      </c>
      <c r="Z10" s="45" t="e">
        <f t="shared" si="7"/>
        <v>#DIV/0!</v>
      </c>
      <c r="AA10" s="44">
        <f>AVERAGE('[5]130°C'!$E$22,'[5]130°C'!$E$60,'[5]130°C'!$E$98)</f>
        <v>29.107680592026384</v>
      </c>
      <c r="AB10" s="44">
        <f>STDEVA('[5]130°C'!$E$22,'[5]130°C'!$E$60,'[5]130°C'!$E$98)</f>
        <v>0.48968028469538583</v>
      </c>
      <c r="AC10" s="45">
        <f t="shared" si="8"/>
        <v>1.6823060949402009</v>
      </c>
      <c r="AD10" s="52" t="s">
        <v>183</v>
      </c>
      <c r="AF10" s="46">
        <f>AVERAGE('[5]130°C'!$E$26,'[5]130°C'!$E$64,'[5]130°C'!$E$102)</f>
        <v>34.883573256894493</v>
      </c>
      <c r="AG10" s="46">
        <f>STDEVA('[5]130°C'!$E$26,'[5]130°C'!$E$64,'[5]130°C'!$E$102)</f>
        <v>1.5059344198092652</v>
      </c>
      <c r="AH10" s="44">
        <f t="shared" si="9"/>
        <v>4.3170302787476844</v>
      </c>
    </row>
    <row r="11" spans="2:34" ht="13" x14ac:dyDescent="0.3">
      <c r="B11" s="43" t="s">
        <v>184</v>
      </c>
      <c r="C11" s="44">
        <f>AVERAGE('[5]130°C'!$E$128,'[5]130°C'!$E$166,'[5]130°C'!$E$204)</f>
        <v>1.8683020685761214</v>
      </c>
      <c r="D11" s="44">
        <f>STDEVA('[5]130°C'!$E$128,'[5]130°C'!$E$166,'[5]130°C'!$E$204)</f>
        <v>0.10577859969777297</v>
      </c>
      <c r="E11" s="45">
        <f t="shared" si="0"/>
        <v>5.6617503923436434</v>
      </c>
      <c r="F11" s="44">
        <f>AVERAGE('[5]130°C'!$E$129,'[5]130°C'!$E$167,'[5]130°C'!$E$205)</f>
        <v>5.8842319953461306</v>
      </c>
      <c r="G11" s="44">
        <f>STDEVA('[5]130°C'!$E$129,'[5]130°C'!$E$167,'[5]130°C'!$E$205)</f>
        <v>9.8554653171174261E-2</v>
      </c>
      <c r="H11" s="45">
        <f t="shared" si="1"/>
        <v>1.6748940770710885</v>
      </c>
      <c r="I11" s="44">
        <f>AVERAGE('[5]130°C'!$E$130,'[5]130°C'!$E$168,'[5]130°C'!$E$206)</f>
        <v>3.3323890582760147</v>
      </c>
      <c r="J11" s="44">
        <f>STDEVA('[5]130°C'!$E$130,'[5]130°C'!$E$168,'[5]130°C'!$E$206)</f>
        <v>0.13828932013276057</v>
      </c>
      <c r="K11" s="45">
        <f t="shared" si="2"/>
        <v>4.1498551854057357</v>
      </c>
      <c r="L11" s="44">
        <f>AVERAGE('[5]130°C'!$E$131,'[5]130°C'!$E$169,'[5]130°C'!$E$207)</f>
        <v>13.542655446480511</v>
      </c>
      <c r="M11" s="44">
        <f>STDEVA('[5]130°C'!$E$131,'[5]130°C'!$E$169,'[5]130°C'!$E$207)</f>
        <v>1.0632137200073388</v>
      </c>
      <c r="N11" s="45">
        <f t="shared" si="3"/>
        <v>7.8508511436998027</v>
      </c>
      <c r="O11" s="44">
        <f>AVERAGE('[5]130°C'!$E$132,'[5]130°C'!$E$170,'[5]130°C'!$E$208)</f>
        <v>2.1559477098518287</v>
      </c>
      <c r="P11" s="44">
        <f>STDEVA('[5]130°C'!$E$132,'[5]130°C'!$E$170,'[5]130°C'!$E$208)</f>
        <v>5.4239306350775618E-2</v>
      </c>
      <c r="Q11" s="45">
        <f t="shared" si="4"/>
        <v>2.5157987878334636</v>
      </c>
      <c r="R11" s="44">
        <f>AVERAGE('[5]130°C'!$E$133,'[5]130°C'!$E$171,'[5]130°C'!$E$209)</f>
        <v>2.119924860982787</v>
      </c>
      <c r="S11" s="44">
        <f>STDEVA('[5]130°C'!$E$133,'[5]130°C'!$E$171,'[5]130°C'!$E$209)</f>
        <v>0.12363088963201312</v>
      </c>
      <c r="T11" s="45">
        <f t="shared" si="5"/>
        <v>5.831852435312185</v>
      </c>
      <c r="U11" s="44">
        <f>AVERAGE('[5]130°C'!$E$134,'[5]130°C'!$E$172,'[5]130°C'!$E$210)</f>
        <v>0</v>
      </c>
      <c r="V11" s="44">
        <f>STDEVA('[5]130°C'!$E$134,'[5]130°C'!$E$172,'[5]130°C'!$E$210)</f>
        <v>0</v>
      </c>
      <c r="W11" s="45" t="e">
        <f t="shared" si="6"/>
        <v>#DIV/0!</v>
      </c>
      <c r="X11" s="44">
        <f>AVERAGE('[5]130°C'!$E$135,'[5]130°C'!$E$173,'[5]130°C'!$E$211)</f>
        <v>0</v>
      </c>
      <c r="Y11" s="44">
        <f>STDEVA('[5]130°C'!$E$135,'[5]130°C'!$E$173,'[5]130°C'!$E$211)</f>
        <v>0</v>
      </c>
      <c r="Z11" s="45" t="e">
        <f t="shared" si="7"/>
        <v>#DIV/0!</v>
      </c>
      <c r="AA11" s="44">
        <f>AVERAGE('[5]130°C'!$E$136,'[5]130°C'!$E$174,'[5]130°C'!$E$212)</f>
        <v>27.867249624439651</v>
      </c>
      <c r="AB11" s="44">
        <f>STDEVA('[5]130°C'!$E$136,'[5]130°C'!$E$174,'[5]130°C'!$E$212)</f>
        <v>0.58680884083678642</v>
      </c>
      <c r="AC11" s="45">
        <f t="shared" si="8"/>
        <v>2.1057293014024374</v>
      </c>
      <c r="AD11" s="52" t="s">
        <v>184</v>
      </c>
      <c r="AF11" s="46">
        <f>AVERAGE('[5]130°C'!$E$140,'[5]130°C'!$E$178,'[5]130°C'!$E$216)</f>
        <v>28.903451139513393</v>
      </c>
      <c r="AG11" s="46">
        <f>STDEVA('[5]130°C'!$E$140,'[5]130°C'!$E$178,'[5]130°C'!$E$216)</f>
        <v>1.3711222159327556</v>
      </c>
      <c r="AH11" s="44">
        <f t="shared" si="9"/>
        <v>4.7438010406249331</v>
      </c>
    </row>
    <row r="12" spans="2:34" ht="13" x14ac:dyDescent="0.3">
      <c r="B12" s="43" t="s">
        <v>185</v>
      </c>
      <c r="C12" s="44">
        <f>AVERAGE('[5]130°C'!$E$242,'[5]130°C'!$E$280,'[5]130°C'!$E$318)</f>
        <v>1.820123206278027</v>
      </c>
      <c r="D12" s="44">
        <f>STDEVA('[5]130°C'!$E$242,'[5]130°C'!$E$280,'[5]130°C'!$E$318)</f>
        <v>8.0959770556000552E-2</v>
      </c>
      <c r="E12" s="45">
        <f t="shared" si="0"/>
        <v>4.4480379282430729</v>
      </c>
      <c r="F12" s="44">
        <f>AVERAGE('[5]130°C'!$E$243,'[5]130°C'!$E$281,'[5]130°C'!$E$319)</f>
        <v>7.6084719656203283</v>
      </c>
      <c r="G12" s="44">
        <f>STDEVA('[5]130°C'!$E$243,'[5]130°C'!$E$281,'[5]130°C'!$E$319)</f>
        <v>0.27544352554175588</v>
      </c>
      <c r="H12" s="45">
        <f t="shared" si="1"/>
        <v>3.6202213372984229</v>
      </c>
      <c r="I12" s="44">
        <f>AVERAGE('[5]130°C'!$E$244,'[5]130°C'!$E$282,'[5]130°C'!$E$320)</f>
        <v>4.3374412070254111</v>
      </c>
      <c r="J12" s="44">
        <f>STDEVA('[5]130°C'!$E$244,'[5]130°C'!$E$282,'[5]130°C'!$E$320)</f>
        <v>0.20599494533328655</v>
      </c>
      <c r="K12" s="45">
        <f t="shared" si="2"/>
        <v>4.7492273785667418</v>
      </c>
      <c r="L12" s="44">
        <f>AVERAGE('[5]130°C'!$E$245,'[5]130°C'!$E$283,'[5]130°C'!$E$321)</f>
        <v>25.06760279521674</v>
      </c>
      <c r="M12" s="44">
        <f>STDEVA('[5]130°C'!$E$245,'[5]130°C'!$E$283,'[5]130°C'!$E$321)</f>
        <v>2.2231201224985946</v>
      </c>
      <c r="N12" s="45">
        <f t="shared" si="3"/>
        <v>8.8684990769153167</v>
      </c>
      <c r="O12" s="44">
        <f>AVERAGE('[5]130°C'!$E$246,'[5]130°C'!$E$284,'[5]130°C'!$E$322)</f>
        <v>2.5302871748878926</v>
      </c>
      <c r="P12" s="44">
        <f>STDEVA('[5]130°C'!$E$246,'[5]130°C'!$E$284,'[5]130°C'!$E$322)</f>
        <v>8.2074784116794822E-2</v>
      </c>
      <c r="Q12" s="45">
        <f t="shared" si="4"/>
        <v>3.2436944284962932</v>
      </c>
      <c r="R12" s="44">
        <f>AVERAGE('[5]130°C'!$E$247,'[5]130°C'!$E$285,'[5]130°C'!$E$323)</f>
        <v>3.9817184715994025</v>
      </c>
      <c r="S12" s="44">
        <f>STDEVA('[5]130°C'!$E$247,'[5]130°C'!$E$285,'[5]130°C'!$E$323)</f>
        <v>0.31066430904110576</v>
      </c>
      <c r="T12" s="45">
        <f t="shared" si="5"/>
        <v>7.8022670677747872</v>
      </c>
      <c r="U12" s="44">
        <f>AVERAGE('[5]130°C'!$E$248,'[5]130°C'!$E$286,'[5]130°C'!$E$324)</f>
        <v>0</v>
      </c>
      <c r="V12" s="44">
        <f>STDEVA('[5]130°C'!$E$248,'[5]130°C'!$E$286,'[5]130°C'!$E$324)</f>
        <v>0</v>
      </c>
      <c r="W12" s="45" t="e">
        <f t="shared" si="6"/>
        <v>#DIV/0!</v>
      </c>
      <c r="X12" s="44">
        <f>AVERAGE('[5]130°C'!$E$249,'[5]130°C'!$E$287,'[5]130°C'!$E$325)</f>
        <v>0</v>
      </c>
      <c r="Y12" s="44">
        <f>STDEVA('[5]130°C'!$E$249,'[5]130°C'!$E$287,'[5]130°C'!$E$325)</f>
        <v>0</v>
      </c>
      <c r="Z12" s="45" t="e">
        <f t="shared" si="7"/>
        <v>#DIV/0!</v>
      </c>
      <c r="AA12" s="44">
        <f>AVERAGE('[5]130°C'!$E$250,'[5]130°C'!$E$288,'[5]130°C'!$E$326)</f>
        <v>26.666832159940213</v>
      </c>
      <c r="AB12" s="44">
        <f>STDEVA('[5]130°C'!$E$250,'[5]130°C'!$E$288,'[5]130°C'!$E$326)</f>
        <v>1.1690455134022228</v>
      </c>
      <c r="AC12" s="45">
        <f t="shared" si="8"/>
        <v>4.3838934688252973</v>
      </c>
      <c r="AD12" s="52" t="s">
        <v>185</v>
      </c>
      <c r="AF12" s="46">
        <f>AVERAGE('[5]130°C'!$E$254,'[5]130°C'!$E$292,'[5]130°C'!$E$330)</f>
        <v>45.345644820627797</v>
      </c>
      <c r="AG12" s="46">
        <f>STDEVA('[5]130°C'!$E$254,'[5]130°C'!$E$292,'[5]130°C'!$E$330)</f>
        <v>2.9358100843334527</v>
      </c>
      <c r="AH12" s="44">
        <f t="shared" si="9"/>
        <v>6.4742933879241003</v>
      </c>
    </row>
    <row r="13" spans="2:34" ht="13" x14ac:dyDescent="0.3">
      <c r="B13" s="43" t="s">
        <v>186</v>
      </c>
      <c r="C13" s="44">
        <f>AVERAGE('[5]130°C'!$E$356,'[5]130°C'!$E$394,'[5]130°C'!$E$432)</f>
        <v>1.6765013666536508</v>
      </c>
      <c r="D13" s="44">
        <f>STDEVA('[5]130°C'!$E$356,'[5]130°C'!$E$394,'[5]130°C'!$E$432)</f>
        <v>1.6741206793756586E-2</v>
      </c>
      <c r="E13" s="45">
        <f t="shared" si="0"/>
        <v>0.99857996699236562</v>
      </c>
      <c r="F13" s="44">
        <f>AVERAGE('[5]130°C'!$E$357,'[5]130°C'!$E$395,'[5]130°C'!$E$433)</f>
        <v>9.5760819992190562</v>
      </c>
      <c r="G13" s="44">
        <f>STDEVA('[5]130°C'!$E$357,'[5]130°C'!$E$395,'[5]130°C'!$E$433)</f>
        <v>0.24066407025418365</v>
      </c>
      <c r="H13" s="45">
        <f t="shared" si="1"/>
        <v>2.513178879147131</v>
      </c>
      <c r="I13" s="44">
        <f>AVERAGE('[5]130°C'!$E$358,'[5]130°C'!$E$396,'[5]130°C'!$E$434)</f>
        <v>4.8284462059091515</v>
      </c>
      <c r="J13" s="44">
        <f>STDEVA('[5]130°C'!$E$358,'[5]130°C'!$E$396,'[5]130°C'!$E$434)</f>
        <v>0.20135709404273058</v>
      </c>
      <c r="K13" s="45">
        <f t="shared" si="2"/>
        <v>4.1702254815701512</v>
      </c>
      <c r="L13" s="44">
        <f>AVERAGE('[5]130°C'!$E$359,'[5]130°C'!$E$397,'[5]130°C'!$E$435)</f>
        <v>18.09804071326305</v>
      </c>
      <c r="M13" s="44">
        <f>STDEVA('[5]130°C'!$E$359,'[5]130°C'!$E$397,'[5]130°C'!$E$435)</f>
        <v>0.54677003146046765</v>
      </c>
      <c r="N13" s="45">
        <f t="shared" si="3"/>
        <v>3.0211559368400041</v>
      </c>
      <c r="O13" s="44">
        <f>AVERAGE('[5]130°C'!$E$360,'[5]130°C'!$E$398,'[5]130°C'!$E$436)</f>
        <v>2.6513295847976051</v>
      </c>
      <c r="P13" s="44">
        <f>STDEVA('[5]130°C'!$E$360,'[5]130°C'!$E$398,'[5]130°C'!$E$436)</f>
        <v>0.14394127284071725</v>
      </c>
      <c r="Q13" s="45">
        <f t="shared" si="4"/>
        <v>5.429022240994053</v>
      </c>
      <c r="R13" s="44">
        <f>AVERAGE('[5]130°C'!$E$361,'[5]130°C'!$E$399,'[5]130°C'!$E$437)</f>
        <v>2.3288496160354035</v>
      </c>
      <c r="S13" s="44">
        <f>STDEVA('[5]130°C'!$E$361,'[5]130°C'!$E$399,'[5]130°C'!$E$437)</f>
        <v>0.19959064212111391</v>
      </c>
      <c r="T13" s="45">
        <f t="shared" si="5"/>
        <v>8.5703533945181842</v>
      </c>
      <c r="U13" s="44">
        <f>AVERAGE('[5]130°C'!$E$362,'[5]130°C'!$E$400,'[5]130°C'!$E$438)</f>
        <v>0</v>
      </c>
      <c r="V13" s="44">
        <f>STDEVA('[5]130°C'!$E$362,'[5]130°C'!$E$400,'[5]130°C'!$E$438)</f>
        <v>0</v>
      </c>
      <c r="W13" s="45" t="e">
        <f t="shared" si="6"/>
        <v>#DIV/0!</v>
      </c>
      <c r="X13" s="44">
        <f>AVERAGE('[5]130°C'!$E$363,'[5]130°C'!$E$401,'[5]130°C'!$E$439)</f>
        <v>0</v>
      </c>
      <c r="Y13" s="44">
        <f>STDEVA('[5]130°C'!$E$363,'[5]130°C'!$E$401,'[5]130°C'!$E$439)</f>
        <v>0</v>
      </c>
      <c r="Z13" s="45" t="e">
        <f t="shared" si="7"/>
        <v>#DIV/0!</v>
      </c>
      <c r="AA13" s="44">
        <f>AVERAGE('[5]130°C'!$E$364,'[5]130°C'!$E$402,'[5]130°C'!$E$440)</f>
        <v>33.954949472862168</v>
      </c>
      <c r="AB13" s="44">
        <f>STDEVA('[5]130°C'!$E$364,'[5]130°C'!$E$402,'[5]130°C'!$E$440)</f>
        <v>1.1075380460009163</v>
      </c>
      <c r="AC13" s="45">
        <f t="shared" si="8"/>
        <v>3.2617867592060312</v>
      </c>
      <c r="AD13" s="52" t="s">
        <v>186</v>
      </c>
      <c r="AF13" s="46">
        <f>AVERAGE('[5]130°C'!$E$368,'[5]130°C'!$E$406,'[5]130°C'!$E$444)</f>
        <v>39.159249485877922</v>
      </c>
      <c r="AG13" s="46">
        <f>STDEVA('[5]130°C'!$E$368,'[5]130°C'!$E$406,'[5]130°C'!$E$444)</f>
        <v>0.91171355328255499</v>
      </c>
      <c r="AH13" s="44">
        <f t="shared" si="9"/>
        <v>2.3282201912765159</v>
      </c>
    </row>
    <row r="14" spans="2:34" ht="13" x14ac:dyDescent="0.3">
      <c r="B14" s="43" t="s">
        <v>187</v>
      </c>
      <c r="C14" s="44">
        <f>AVERAGE('[5]150°C'!$E$14,'[5]150°C'!$E$52,'[5]150°C'!$E$90)</f>
        <v>1.4619305320377558</v>
      </c>
      <c r="D14" s="44">
        <f>STDEVA('[5]150°C'!$E$14,'[5]150°C'!$E$52,'[5]150°C'!$E$90)</f>
        <v>4.2406545665577416E-2</v>
      </c>
      <c r="E14" s="45">
        <f t="shared" si="0"/>
        <v>2.9007223487197971</v>
      </c>
      <c r="F14" s="44">
        <f>AVERAGE('[5]150°C'!$E$15,'[5]150°C'!$E$53,'[5]150°C'!$E$91)</f>
        <v>8.3549923672076485</v>
      </c>
      <c r="G14" s="44">
        <f>STDEVA('[5]150°C'!$E$15,'[5]150°C'!$E$53,'[5]150°C'!$E$91)</f>
        <v>0.21789227137621098</v>
      </c>
      <c r="H14" s="45">
        <f t="shared" si="1"/>
        <v>2.6079290297309212</v>
      </c>
      <c r="I14" s="44">
        <f>AVERAGE('[5]150°C'!$E$16,'[5]150°C'!$E$54,'[5]150°C'!$E$92)</f>
        <v>4.179485667891039</v>
      </c>
      <c r="J14" s="44">
        <f>STDEVA('[5]150°C'!$E$16,'[5]150°C'!$E$54,'[5]150°C'!$E$92)</f>
        <v>0.1034341000156144</v>
      </c>
      <c r="K14" s="45">
        <f t="shared" si="2"/>
        <v>2.4748045150686462</v>
      </c>
      <c r="L14" s="44">
        <f>AVERAGE('[5]150°C'!$E$17,'[5]150°C'!$E$55,'[5]150°C'!$E$93)</f>
        <v>11.180000182353396</v>
      </c>
      <c r="M14" s="44">
        <f>STDEVA('[5]150°C'!$E$17,'[5]150°C'!$E$55,'[5]150°C'!$E$93)</f>
        <v>0.95581621049524701</v>
      </c>
      <c r="N14" s="45">
        <f t="shared" si="3"/>
        <v>8.5493398470951298</v>
      </c>
      <c r="O14" s="44">
        <f>AVERAGE('[5]150°C'!$E$18,'[5]150°C'!$E$56,'[5]150°C'!$E$94)</f>
        <v>2.4093253445176752</v>
      </c>
      <c r="P14" s="44">
        <f>STDEVA('[5]150°C'!$E$18,'[5]150°C'!$E$56,'[5]150°C'!$E$94)</f>
        <v>0.11650327853966369</v>
      </c>
      <c r="Q14" s="45">
        <f t="shared" si="4"/>
        <v>4.8355145893750837</v>
      </c>
      <c r="R14" s="44">
        <f>AVERAGE('[5]150°C'!$E$19,'[5]150°C'!$E$57,'[5]150°C'!$E$95)</f>
        <v>1.7824171203792956</v>
      </c>
      <c r="S14" s="44">
        <f>STDEVA('[5]150°C'!$E$19,'[5]150°C'!$E$57,'[5]150°C'!$E$95)</f>
        <v>8.0690934174061008E-2</v>
      </c>
      <c r="T14" s="45">
        <f t="shared" si="5"/>
        <v>4.5270511179162209</v>
      </c>
      <c r="U14" s="44">
        <f>AVERAGE('[5]150°C'!$E$20,'[5]150°C'!$E$58,'[5]150°C'!$E$96)</f>
        <v>0</v>
      </c>
      <c r="V14" s="44">
        <f>STDEVA('[5]150°C'!$E$20,'[5]150°C'!$E$58,'[5]150°C'!$E$96)</f>
        <v>0</v>
      </c>
      <c r="W14" s="45" t="e">
        <f t="shared" si="6"/>
        <v>#DIV/0!</v>
      </c>
      <c r="X14" s="44">
        <f>AVERAGE('[5]150°C'!$E$21,'[5]150°C'!$E$59,'[5]150°C'!$E$97)</f>
        <v>0</v>
      </c>
      <c r="Y14" s="44">
        <f>STDEVA('[5]150°C'!$E$21,'[5]150°C'!$E$59,'[5]150°C'!$E$97)</f>
        <v>0</v>
      </c>
      <c r="Z14" s="45" t="e">
        <f t="shared" si="7"/>
        <v>#DIV/0!</v>
      </c>
      <c r="AA14" s="44">
        <f>AVERAGE('[5]150°C'!$E$22,'[5]150°C'!$E$60,'[5]150°C'!$E$98)</f>
        <v>28.13380194683964</v>
      </c>
      <c r="AB14" s="44">
        <f>STDEVA('[5]150°C'!$E$22,'[5]150°C'!$E$60,'[5]150°C'!$E$98)</f>
        <v>0.86650568047632903</v>
      </c>
      <c r="AC14" s="45">
        <f t="shared" si="8"/>
        <v>3.079945192312219</v>
      </c>
      <c r="AD14" s="52" t="s">
        <v>187</v>
      </c>
      <c r="AF14" s="46">
        <f>AVERAGE('[5]150°C'!$E$26,'[5]150°C'!$E$64,'[5]150°C'!$E$102)</f>
        <v>29.36815121438681</v>
      </c>
      <c r="AG14" s="46">
        <f>STDEVA('[5]150°C'!$E$26,'[5]150°C'!$E$64,'[5]150°C'!$E$102)</f>
        <v>1.4667186655045183</v>
      </c>
      <c r="AH14" s="44">
        <f t="shared" si="9"/>
        <v>4.9942492286882709</v>
      </c>
    </row>
    <row r="15" spans="2:34" ht="13" x14ac:dyDescent="0.3">
      <c r="B15" s="43" t="s">
        <v>188</v>
      </c>
      <c r="C15" s="44">
        <f>AVERAGE('[5]150°C'!$E$128,'[5]150°C'!$E$166,'[5]150°C'!$E$204)</f>
        <v>1.6450149034229196</v>
      </c>
      <c r="D15" s="44">
        <f>STDEVA('[5]150°C'!$E$128,'[5]150°C'!$E$166,'[5]150°C'!$E$204)</f>
        <v>3.6005071789231687E-2</v>
      </c>
      <c r="E15" s="45">
        <f t="shared" si="0"/>
        <v>2.1887383338784918</v>
      </c>
      <c r="F15" s="44">
        <f>AVERAGE('[5]150°C'!$E$129,'[5]150°C'!$E$167,'[5]150°C'!$E$205)</f>
        <v>7.8220457079730039</v>
      </c>
      <c r="G15" s="44">
        <f>STDEVA('[5]150°C'!$E$129,'[5]150°C'!$E$167,'[5]150°C'!$E$205)</f>
        <v>8.5022387541529493E-2</v>
      </c>
      <c r="H15" s="45">
        <f t="shared" si="1"/>
        <v>1.0869584596631321</v>
      </c>
      <c r="I15" s="44">
        <f>AVERAGE('[5]150°C'!$E$130,'[5]150°C'!$E$168,'[5]150°C'!$E$206)</f>
        <v>4.0385434415618047</v>
      </c>
      <c r="J15" s="44">
        <f>STDEVA('[5]150°C'!$E$130,'[5]150°C'!$E$168,'[5]150°C'!$E$206)</f>
        <v>6.7119982876795492E-2</v>
      </c>
      <c r="K15" s="45">
        <f t="shared" si="2"/>
        <v>1.6619849172858852</v>
      </c>
      <c r="L15" s="44">
        <f>AVERAGE('[5]150°C'!$E$131,'[5]150°C'!$E$169,'[5]150°C'!$E$207)</f>
        <v>18.202817130133081</v>
      </c>
      <c r="M15" s="44">
        <f>STDEVA('[5]150°C'!$E$131,'[5]150°C'!$E$169,'[5]150°C'!$E$207)</f>
        <v>1.3019868977862814</v>
      </c>
      <c r="N15" s="45">
        <f t="shared" si="3"/>
        <v>7.15266702114456</v>
      </c>
      <c r="O15" s="44">
        <f>AVERAGE('[5]150°C'!$E$132,'[5]150°C'!$E$170,'[5]150°C'!$E$208)</f>
        <v>2.9131737489858978</v>
      </c>
      <c r="P15" s="44">
        <f>STDEVA('[5]150°C'!$E$132,'[5]150°C'!$E$170,'[5]150°C'!$E$208)</f>
        <v>8.8710866069597799E-2</v>
      </c>
      <c r="Q15" s="45">
        <f t="shared" si="4"/>
        <v>3.0451622084154391</v>
      </c>
      <c r="R15" s="44">
        <f>AVERAGE('[5]150°C'!$E$133,'[5]150°C'!$E$171,'[5]150°C'!$E$209)</f>
        <v>1.9608350232164742</v>
      </c>
      <c r="S15" s="44">
        <f>STDEVA('[5]150°C'!$E$133,'[5]150°C'!$E$171,'[5]150°C'!$E$209)</f>
        <v>0.12971753574486086</v>
      </c>
      <c r="T15" s="45">
        <f t="shared" si="5"/>
        <v>6.6154232359679845</v>
      </c>
      <c r="U15" s="44">
        <f>AVERAGE('[5]150°C'!$E$134,'[5]150°C'!$E$172,'[5]150°C'!$E$210)</f>
        <v>0</v>
      </c>
      <c r="V15" s="44">
        <f>STDEVA('[5]150°C'!$E$134,'[5]150°C'!$E$172,'[5]150°C'!$E$210)</f>
        <v>0</v>
      </c>
      <c r="W15" s="45" t="e">
        <f t="shared" si="6"/>
        <v>#DIV/0!</v>
      </c>
      <c r="X15" s="44">
        <f>AVERAGE('[5]150°C'!$E$135,'[5]150°C'!$E$173,'[5]150°C'!$E$211)</f>
        <v>0</v>
      </c>
      <c r="Y15" s="44">
        <f>STDEVA('[5]150°C'!$E$135,'[5]150°C'!$E$173,'[5]150°C'!$E$211)</f>
        <v>0</v>
      </c>
      <c r="Z15" s="45" t="e">
        <f t="shared" si="7"/>
        <v>#DIV/0!</v>
      </c>
      <c r="AA15" s="44">
        <f>AVERAGE('[5]150°C'!$E$136,'[5]150°C'!$E$174,'[5]150°C'!$E$212)</f>
        <v>27.199665441113009</v>
      </c>
      <c r="AB15" s="44">
        <f>STDEVA('[5]150°C'!$E$136,'[5]150°C'!$E$174,'[5]150°C'!$E$212)</f>
        <v>0.35565680611725997</v>
      </c>
      <c r="AC15" s="45">
        <f t="shared" si="8"/>
        <v>1.3075778703501086</v>
      </c>
      <c r="AD15" s="52" t="s">
        <v>188</v>
      </c>
      <c r="AF15" s="46">
        <f>AVERAGE('[5]150°C'!$E$140,'[5]150°C'!$E$178,'[5]150°C'!$E$216)</f>
        <v>36.582429955293179</v>
      </c>
      <c r="AG15" s="46">
        <f>STDEVA('[5]150°C'!$E$140,'[5]150°C'!$E$178,'[5]150°C'!$E$216)</f>
        <v>1.4222165699235467</v>
      </c>
      <c r="AH15" s="44">
        <f t="shared" si="9"/>
        <v>3.8877039378237463</v>
      </c>
    </row>
    <row r="16" spans="2:34" ht="13" x14ac:dyDescent="0.3">
      <c r="B16" s="43" t="s">
        <v>189</v>
      </c>
      <c r="C16" s="44">
        <f>AVERAGE('[5]150°C'!$E$242,'[5]150°C'!$E$280,'[5]150°C'!$E$318)</f>
        <v>1.7093780286075706</v>
      </c>
      <c r="D16" s="44">
        <f>STDEVA('[5]150°C'!$E$242,'[5]150°C'!$E$280,'[5]150°C'!$E$318)</f>
        <v>0.1059829273300945</v>
      </c>
      <c r="E16" s="45">
        <f t="shared" si="0"/>
        <v>6.2000871402580469</v>
      </c>
      <c r="F16" s="44">
        <f>AVERAGE('[5]150°C'!$E$243,'[5]150°C'!$E$281,'[5]150°C'!$E$319)</f>
        <v>6.6739109338003955</v>
      </c>
      <c r="G16" s="44">
        <f>STDEVA('[5]150°C'!$E$243,'[5]150°C'!$E$281,'[5]150°C'!$E$319)</f>
        <v>1.407857489170391E-2</v>
      </c>
      <c r="H16" s="45">
        <f t="shared" si="1"/>
        <v>0.21094939730768925</v>
      </c>
      <c r="I16" s="44">
        <f>AVERAGE('[5]150°C'!$E$244,'[5]150°C'!$E$282,'[5]150°C'!$E$320)</f>
        <v>3.8441325451655808</v>
      </c>
      <c r="J16" s="44">
        <f>STDEVA('[5]150°C'!$E$244,'[5]150°C'!$E$282,'[5]150°C'!$E$320)</f>
        <v>4.8157962149496081E-2</v>
      </c>
      <c r="K16" s="45">
        <f t="shared" si="2"/>
        <v>1.2527653920273902</v>
      </c>
      <c r="L16" s="44">
        <f>AVERAGE('[5]150°C'!$E$245,'[5]150°C'!$E$283,'[5]150°C'!$E$321)</f>
        <v>34.518392267522941</v>
      </c>
      <c r="M16" s="44">
        <f>STDEVA('[5]150°C'!$E$245,'[5]150°C'!$E$283,'[5]150°C'!$E$321)</f>
        <v>1.0239431814410209</v>
      </c>
      <c r="N16" s="45">
        <f t="shared" si="3"/>
        <v>2.9663698514846839</v>
      </c>
      <c r="O16" s="44">
        <f>AVERAGE('[5]150°C'!$E$246,'[5]150°C'!$E$284,'[5]150°C'!$E$322)</f>
        <v>3.3173327819402552</v>
      </c>
      <c r="P16" s="44">
        <f>STDEVA('[5]150°C'!$E$246,'[5]150°C'!$E$284,'[5]150°C'!$E$322)</f>
        <v>7.2737841686606269E-2</v>
      </c>
      <c r="Q16" s="45">
        <f t="shared" si="4"/>
        <v>2.1926603831425999</v>
      </c>
      <c r="R16" s="44">
        <f>AVERAGE('[5]150°C'!$E$247,'[5]150°C'!$E$285,'[5]150°C'!$E$323)</f>
        <v>3.1799324543478971</v>
      </c>
      <c r="S16" s="44">
        <f>STDEVA('[5]150°C'!$E$247,'[5]150°C'!$E$285,'[5]150°C'!$E$323)</f>
        <v>0.30658239408824439</v>
      </c>
      <c r="T16" s="45">
        <f t="shared" si="5"/>
        <v>9.6411605746234219</v>
      </c>
      <c r="U16" s="44">
        <f>AVERAGE('[5]150°C'!$E$248,'[5]150°C'!$E$286,'[5]150°C'!$E$324)</f>
        <v>0</v>
      </c>
      <c r="V16" s="44">
        <f>STDEVA('[5]150°C'!$E$248,'[5]150°C'!$E$286,'[5]150°C'!$E$324)</f>
        <v>0</v>
      </c>
      <c r="W16" s="45" t="e">
        <f t="shared" si="6"/>
        <v>#DIV/0!</v>
      </c>
      <c r="X16" s="44">
        <f>AVERAGE('[5]150°C'!$E$249,'[5]150°C'!$E$287,'[5]150°C'!$E$325)</f>
        <v>0</v>
      </c>
      <c r="Y16" s="44">
        <f>STDEVA('[5]150°C'!$E$249,'[5]150°C'!$E$287,'[5]150°C'!$E$325)</f>
        <v>0</v>
      </c>
      <c r="Z16" s="45" t="e">
        <f t="shared" si="7"/>
        <v>#DIV/0!</v>
      </c>
      <c r="AA16" s="44">
        <f>AVERAGE('[5]150°C'!$E$250,'[5]150°C'!$E$288,'[5]150°C'!$E$326)</f>
        <v>20.721651162790696</v>
      </c>
      <c r="AB16" s="44">
        <f>STDEVA('[5]150°C'!$E$250,'[5]150°C'!$E$288,'[5]150°C'!$E$326)</f>
        <v>9.9515793191559246E-2</v>
      </c>
      <c r="AC16" s="45">
        <f t="shared" si="8"/>
        <v>0.4802503063571355</v>
      </c>
      <c r="AD16" s="52" t="s">
        <v>189</v>
      </c>
      <c r="AF16" s="46">
        <f>AVERAGE('[5]150°C'!$E$254,'[5]150°C'!$E$292,'[5]150°C'!$E$330)</f>
        <v>53.243079011384644</v>
      </c>
      <c r="AG16" s="46">
        <f>STDEVA('[5]150°C'!$E$254,'[5]150°C'!$E$292,'[5]150°C'!$E$330)</f>
        <v>1.0852648152523996</v>
      </c>
      <c r="AH16" s="44">
        <f t="shared" si="9"/>
        <v>2.0383209149499861</v>
      </c>
    </row>
    <row r="17" spans="2:34" ht="13" x14ac:dyDescent="0.3">
      <c r="B17" s="43" t="s">
        <v>190</v>
      </c>
      <c r="C17" s="44">
        <f>AVERAGE('[5]150°C'!$E$356,'[5]150°C'!$E$394,'[5]150°C'!$E$432)</f>
        <v>1.9622453721480557</v>
      </c>
      <c r="D17" s="44">
        <f>STDEVA('[5]150°C'!$E$356,'[5]150°C'!$E$394,'[5]150°C'!$E$432)</f>
        <v>0.16049586607188376</v>
      </c>
      <c r="E17" s="45">
        <f t="shared" si="0"/>
        <v>8.1791945263292991</v>
      </c>
      <c r="F17" s="44">
        <f>AVERAGE('[5]150°C'!$E$357,'[5]150°C'!$E$395,'[5]150°C'!$E$433)</f>
        <v>6.0567105475435703</v>
      </c>
      <c r="G17" s="44">
        <f>STDEVA('[5]150°C'!$E$357,'[5]150°C'!$E$395,'[5]150°C'!$E$433)</f>
        <v>3.8799213915513636E-2</v>
      </c>
      <c r="H17" s="45">
        <f t="shared" si="1"/>
        <v>0.64059878065742293</v>
      </c>
      <c r="I17" s="44">
        <f>AVERAGE('[5]150°C'!$E$358,'[5]150°C'!$E$396,'[5]150°C'!$E$434)</f>
        <v>4.4708600616153946</v>
      </c>
      <c r="J17" s="44">
        <f>STDEVA('[5]150°C'!$E$358,'[5]150°C'!$E$396,'[5]150°C'!$E$434)</f>
        <v>0.11530469363618664</v>
      </c>
      <c r="K17" s="45">
        <f t="shared" si="2"/>
        <v>2.5790271233523057</v>
      </c>
      <c r="L17" s="44">
        <f>AVERAGE('[5]150°C'!$E$359,'[5]150°C'!$E$397,'[5]150°C'!$E$435)</f>
        <v>28.979664633656295</v>
      </c>
      <c r="M17" s="44">
        <f>STDEVA('[5]150°C'!$E$359,'[5]150°C'!$E$397,'[5]150°C'!$E$435)</f>
        <v>0.47916765338228945</v>
      </c>
      <c r="N17" s="45">
        <f t="shared" si="3"/>
        <v>1.6534616926718866</v>
      </c>
      <c r="O17" s="44">
        <f>AVERAGE('[5]150°C'!$E$360,'[5]150°C'!$E$398,'[5]150°C'!$E$436)</f>
        <v>3.1918757214507898</v>
      </c>
      <c r="P17" s="44">
        <f>STDEVA('[5]150°C'!$E$360,'[5]150°C'!$E$398,'[5]150°C'!$E$436)</f>
        <v>0.15310345455339619</v>
      </c>
      <c r="Q17" s="45">
        <f t="shared" si="4"/>
        <v>4.7966608951744121</v>
      </c>
      <c r="R17" s="44">
        <f>AVERAGE('[5]150°C'!$E$361,'[5]150°C'!$E$399,'[5]150°C'!$E$437)</f>
        <v>2.4693557172835652</v>
      </c>
      <c r="S17" s="44">
        <f>STDEVA('[5]150°C'!$E$361,'[5]150°C'!$E$399,'[5]150°C'!$E$437)</f>
        <v>3.1316564825806907E-2</v>
      </c>
      <c r="T17" s="45">
        <f t="shared" si="5"/>
        <v>1.2682079218727123</v>
      </c>
      <c r="U17" s="44">
        <f>AVERAGE('[5]150°C'!$E$362,'[5]150°C'!$E$400,'[5]150°C'!$E$438)</f>
        <v>0</v>
      </c>
      <c r="V17" s="44">
        <f>STDEVA('[5]150°C'!$E$362,'[5]150°C'!$E$400,'[5]150°C'!$E$438)</f>
        <v>0</v>
      </c>
      <c r="W17" s="45" t="e">
        <f t="shared" si="6"/>
        <v>#DIV/0!</v>
      </c>
      <c r="X17" s="44">
        <f>AVERAGE('[5]150°C'!$E$363,'[5]150°C'!$E$401,'[5]150°C'!$E$439)</f>
        <v>0</v>
      </c>
      <c r="Y17" s="44">
        <f>STDEVA('[5]150°C'!$E$363,'[5]150°C'!$E$401,'[5]150°C'!$E$439)</f>
        <v>0</v>
      </c>
      <c r="Z17" s="45" t="e">
        <f t="shared" si="7"/>
        <v>#DIV/0!</v>
      </c>
      <c r="AA17" s="44">
        <f>AVERAGE('[5]150°C'!$E$364,'[5]150°C'!$E$402,'[5]150°C'!$E$440)</f>
        <v>22.08543953803337</v>
      </c>
      <c r="AB17" s="44">
        <f>STDEVA('[5]150°C'!$E$364,'[5]150°C'!$E$402,'[5]150°C'!$E$440)</f>
        <v>0.10627975260944859</v>
      </c>
      <c r="AC17" s="45">
        <f t="shared" si="8"/>
        <v>0.48122090767731412</v>
      </c>
      <c r="AD17" s="52" t="s">
        <v>190</v>
      </c>
      <c r="AF17" s="46">
        <f>AVERAGE('[5]150°C'!$E$368,'[5]150°C'!$E$406,'[5]150°C'!$E$444)</f>
        <v>47.130712053697664</v>
      </c>
      <c r="AG17" s="46">
        <f>STDEVA('[5]150°C'!$E$368,'[5]150°C'!$E$406,'[5]150°C'!$E$444)</f>
        <v>0.76615324824991049</v>
      </c>
      <c r="AH17" s="44">
        <f t="shared" si="9"/>
        <v>1.6255923470390292</v>
      </c>
    </row>
    <row r="18" spans="2:34" ht="13" x14ac:dyDescent="0.3">
      <c r="B18" s="43" t="s">
        <v>191</v>
      </c>
      <c r="C18" s="44">
        <f>AVERAGE('[5]170°C'!$E$14,'[5]170°C'!$E$52,'[5]170°C'!$E$90)</f>
        <v>2.0035905143409871</v>
      </c>
      <c r="D18" s="44">
        <f>STDEVA('[5]170°C'!$E$14,'[5]170°C'!$E$52,'[5]170°C'!$E$90)</f>
        <v>9.537387684357744E-2</v>
      </c>
      <c r="E18" s="45">
        <f t="shared" si="0"/>
        <v>4.7601481520762459</v>
      </c>
      <c r="F18" s="44">
        <f>AVERAGE('[5]170°C'!$E$15,'[5]170°C'!$E$53,'[5]170°C'!$E$91)</f>
        <v>7.8137229266548909</v>
      </c>
      <c r="G18" s="44">
        <f>STDEVA('[5]170°C'!$E$15,'[5]170°C'!$E$53,'[5]170°C'!$E$91)</f>
        <v>9.452585900397871E-2</v>
      </c>
      <c r="H18" s="45">
        <f t="shared" si="1"/>
        <v>1.2097416288146512</v>
      </c>
      <c r="I18" s="44">
        <f>AVERAGE('[5]170°C'!$E$16,'[5]170°C'!$E$54,'[5]170°C'!$E$92)</f>
        <v>4.3994875515182104</v>
      </c>
      <c r="J18" s="44">
        <f>STDEVA('[5]170°C'!$E$16,'[5]170°C'!$E$54,'[5]170°C'!$E$92)</f>
        <v>0.10380830960159435</v>
      </c>
      <c r="K18" s="45">
        <f t="shared" si="2"/>
        <v>2.3595545705265457</v>
      </c>
      <c r="L18" s="44">
        <f>AVERAGE('[5]170°C'!$E$17,'[5]170°C'!$E$55,'[5]170°C'!$E$93)</f>
        <v>25.084173043359403</v>
      </c>
      <c r="M18" s="44">
        <f>STDEVA('[5]170°C'!$E$17,'[5]170°C'!$E$55,'[5]170°C'!$E$93)</f>
        <v>1.5548752333789377</v>
      </c>
      <c r="N18" s="45">
        <f t="shared" si="3"/>
        <v>6.1986306293265026</v>
      </c>
      <c r="O18" s="44">
        <f>AVERAGE('[5]170°C'!$E$18,'[5]170°C'!$E$56,'[5]170°C'!$E$94)</f>
        <v>3.3145628101606524</v>
      </c>
      <c r="P18" s="44">
        <f>STDEVA('[5]170°C'!$E$18,'[5]170°C'!$E$56,'[5]170°C'!$E$94)</f>
        <v>0.18505478145044923</v>
      </c>
      <c r="Q18" s="45">
        <f t="shared" si="4"/>
        <v>5.583082658236906</v>
      </c>
      <c r="R18" s="44">
        <f>AVERAGE('[5]170°C'!$E$19,'[5]170°C'!$E$57,'[5]170°C'!$E$95)</f>
        <v>3.2340587097316846</v>
      </c>
      <c r="S18" s="44">
        <f>STDEVA('[5]170°C'!$E$19,'[5]170°C'!$E$57,'[5]170°C'!$E$95)</f>
        <v>0.20996338048104785</v>
      </c>
      <c r="T18" s="45">
        <f t="shared" si="5"/>
        <v>6.4922563047245223</v>
      </c>
      <c r="U18" s="44">
        <f>AVERAGE('[5]170°C'!$E$20,'[5]170°C'!$E$58,'[5]170°C'!$E$96)</f>
        <v>0</v>
      </c>
      <c r="V18" s="44">
        <f>STDEVA('[5]170°C'!$E$20,'[5]170°C'!$E$58,'[5]170°C'!$E$96)</f>
        <v>0</v>
      </c>
      <c r="W18" s="45" t="e">
        <f t="shared" si="6"/>
        <v>#DIV/0!</v>
      </c>
      <c r="X18" s="44">
        <f>AVERAGE('[5]170°C'!$E$21,'[5]170°C'!$E$59,'[5]170°C'!$E$97)</f>
        <v>0</v>
      </c>
      <c r="Y18" s="44">
        <f>STDEVA('[5]170°C'!$E$21,'[5]170°C'!$E$59,'[5]170°C'!$E$97)</f>
        <v>0</v>
      </c>
      <c r="Z18" s="45" t="e">
        <f t="shared" si="7"/>
        <v>#DIV/0!</v>
      </c>
      <c r="AA18" s="44">
        <f>AVERAGE('[5]170°C'!$E$22,'[5]170°C'!$E$60,'[5]170°C'!$E$98)</f>
        <v>21.819279733366979</v>
      </c>
      <c r="AB18" s="44">
        <f>STDEVA('[5]170°C'!$E$22,'[5]170°C'!$E$60,'[5]170°C'!$E$98)</f>
        <v>0.32016500706551804</v>
      </c>
      <c r="AC18" s="45">
        <f t="shared" si="8"/>
        <v>1.4673491104104046</v>
      </c>
      <c r="AD18" s="52" t="s">
        <v>191</v>
      </c>
      <c r="AF18" s="46">
        <f>AVERAGE('[5]170°C'!$E$26,'[5]170°C'!$E$64,'[5]170°C'!$E$102)</f>
        <v>45.849595555765838</v>
      </c>
      <c r="AG18" s="46">
        <f>STDEVA('[5]170°C'!$E$26,'[5]170°C'!$E$64,'[5]170°C'!$E$102)</f>
        <v>1.77348932652839</v>
      </c>
      <c r="AH18" s="44">
        <f t="shared" si="9"/>
        <v>3.8680588237061642</v>
      </c>
    </row>
    <row r="19" spans="2:34" ht="13" x14ac:dyDescent="0.3">
      <c r="B19" s="43" t="s">
        <v>192</v>
      </c>
      <c r="C19" s="44">
        <f>AVERAGE('[5]170°C'!$E$128,'[5]170°C'!$E$166,'[5]170°C'!$E$204)</f>
        <v>1.5575134132420094</v>
      </c>
      <c r="D19" s="44">
        <f>STDEVA('[5]170°C'!$E$128,'[5]170°C'!$E$166,'[5]170°C'!$E$204)</f>
        <v>7.6600046329814903E-2</v>
      </c>
      <c r="E19" s="45">
        <f t="shared" si="0"/>
        <v>4.9180986615306042</v>
      </c>
      <c r="F19" s="44">
        <f>AVERAGE('[5]170°C'!$E$129,'[5]170°C'!$E$167,'[5]170°C'!$E$205)</f>
        <v>6.128839611872146</v>
      </c>
      <c r="G19" s="44">
        <f>STDEVA('[5]170°C'!$E$129,'[5]170°C'!$E$167,'[5]170°C'!$E$205)</f>
        <v>0.13680593763553631</v>
      </c>
      <c r="H19" s="45">
        <f t="shared" si="1"/>
        <v>2.232167038121379</v>
      </c>
      <c r="I19" s="44">
        <f>AVERAGE('[5]170°C'!$E$130,'[5]170°C'!$E$168,'[5]170°C'!$E$206)</f>
        <v>4.5125393835616441</v>
      </c>
      <c r="J19" s="44">
        <f>STDEVA('[5]170°C'!$E$130,'[5]170°C'!$E$168,'[5]170°C'!$E$206)</f>
        <v>0.12347638744348195</v>
      </c>
      <c r="K19" s="45">
        <f t="shared" si="2"/>
        <v>2.7362949538630921</v>
      </c>
      <c r="L19" s="44">
        <f>AVERAGE('[5]170°C'!$E$131,'[5]170°C'!$E$169,'[5]170°C'!$E$207)</f>
        <v>27.591710759132422</v>
      </c>
      <c r="M19" s="44">
        <f>STDEVA('[5]170°C'!$E$131,'[5]170°C'!$E$169,'[5]170°C'!$E$207)</f>
        <v>1.6293878876373415</v>
      </c>
      <c r="N19" s="45">
        <f t="shared" si="3"/>
        <v>5.9053528860947484</v>
      </c>
      <c r="O19" s="44">
        <f>AVERAGE('[5]170°C'!$E$132,'[5]170°C'!$E$170,'[5]170°C'!$E$208)</f>
        <v>3.5173698630136987</v>
      </c>
      <c r="P19" s="44">
        <f>STDEVA('[5]170°C'!$E$132,'[5]170°C'!$E$170,'[5]170°C'!$E$208)</f>
        <v>8.2505834630364816E-2</v>
      </c>
      <c r="Q19" s="45">
        <f t="shared" si="4"/>
        <v>2.3456684353255199</v>
      </c>
      <c r="R19" s="44">
        <f>AVERAGE('[5]170°C'!$E$133,'[5]170°C'!$E$171,'[5]170°C'!$E$209)</f>
        <v>2.1209076769406394</v>
      </c>
      <c r="S19" s="44">
        <f>STDEVA('[5]170°C'!$E$133,'[5]170°C'!$E$171,'[5]170°C'!$E$209)</f>
        <v>0.11855706339236725</v>
      </c>
      <c r="T19" s="45">
        <f t="shared" si="5"/>
        <v>5.5899209890825183</v>
      </c>
      <c r="U19" s="44">
        <f>AVERAGE('[5]170°C'!$E$134,'[5]170°C'!$E$172,'[5]170°C'!$E$210)</f>
        <v>0</v>
      </c>
      <c r="V19" s="44">
        <f>STDEVA('[5]170°C'!$E$134,'[5]170°C'!$E$172,'[5]170°C'!$E$210)</f>
        <v>0</v>
      </c>
      <c r="W19" s="45" t="e">
        <f t="shared" si="6"/>
        <v>#DIV/0!</v>
      </c>
      <c r="X19" s="44">
        <f>AVERAGE('[5]170°C'!$E$135,'[5]170°C'!$E$173,'[5]170°C'!$E$211)</f>
        <v>0</v>
      </c>
      <c r="Y19" s="44">
        <f>STDEVA('[5]170°C'!$E$135,'[5]170°C'!$E$173,'[5]170°C'!$E$211)</f>
        <v>0</v>
      </c>
      <c r="Z19" s="45" t="e">
        <f t="shared" si="7"/>
        <v>#DIV/0!</v>
      </c>
      <c r="AA19" s="44">
        <f>AVERAGE('[5]170°C'!$E$136,'[5]170°C'!$E$174,'[5]170°C'!$E$212)</f>
        <v>22.574816210045665</v>
      </c>
      <c r="AB19" s="44">
        <f>STDEVA('[5]170°C'!$E$136,'[5]170°C'!$E$174,'[5]170°C'!$E$212)</f>
        <v>0.92543539806824815</v>
      </c>
      <c r="AC19" s="45">
        <f t="shared" si="8"/>
        <v>4.0994149828623403</v>
      </c>
      <c r="AD19" s="52" t="s">
        <v>192</v>
      </c>
      <c r="AF19" s="46">
        <f>AVERAGE('[5]170°C'!$E$140,'[5]170°C'!$E$178,'[5]170°C'!$E$216)</f>
        <v>45.428880707762566</v>
      </c>
      <c r="AG19" s="46">
        <f>STDEVA('[5]170°C'!$E$140,'[5]170°C'!$E$178,'[5]170°C'!$E$216)</f>
        <v>2.0116716386769498</v>
      </c>
      <c r="AH19" s="44">
        <f t="shared" si="9"/>
        <v>4.4281778624873969</v>
      </c>
    </row>
    <row r="20" spans="2:34" ht="13" x14ac:dyDescent="0.3">
      <c r="B20" s="43" t="s">
        <v>193</v>
      </c>
      <c r="C20" s="44">
        <f>AVERAGE('[5]170°C'!$E$242,'[5]170°C'!$E$280,'[5]170°C'!$E$318)</f>
        <v>2.4520125681982514</v>
      </c>
      <c r="D20" s="44">
        <f>STDEVA('[5]170°C'!$E$242,'[5]170°C'!$E$280,'[5]170°C'!$E$318)</f>
        <v>5.5076106967146043E-2</v>
      </c>
      <c r="E20" s="45">
        <f t="shared" si="0"/>
        <v>2.2461592441027407</v>
      </c>
      <c r="F20" s="44">
        <f>AVERAGE('[5]170°C'!$E$243,'[5]170°C'!$E$281,'[5]170°C'!$E$319)</f>
        <v>4.4003234864918168</v>
      </c>
      <c r="G20" s="44">
        <f>STDEVA('[5]170°C'!$E$243,'[5]170°C'!$E$281,'[5]170°C'!$E$319)</f>
        <v>3.1914151794828732E-2</v>
      </c>
      <c r="H20" s="45">
        <f t="shared" si="1"/>
        <v>0.7252683102230848</v>
      </c>
      <c r="I20" s="44">
        <f>AVERAGE('[5]170°C'!$E$244,'[5]170°C'!$E$282,'[5]170°C'!$E$320)</f>
        <v>5.5709987247748627</v>
      </c>
      <c r="J20" s="44">
        <f>STDEVA('[5]170°C'!$E$244,'[5]170°C'!$E$282,'[5]170°C'!$E$320)</f>
        <v>0.13460631513852261</v>
      </c>
      <c r="K20" s="45">
        <f t="shared" si="2"/>
        <v>2.4161971988956501</v>
      </c>
      <c r="L20" s="44">
        <f>AVERAGE('[5]170°C'!$E$245,'[5]170°C'!$E$283,'[5]170°C'!$E$321)</f>
        <v>44.899290948530847</v>
      </c>
      <c r="M20" s="44">
        <f>STDEVA('[5]170°C'!$E$245,'[5]170°C'!$E$283,'[5]170°C'!$E$321)</f>
        <v>0.86320968859600589</v>
      </c>
      <c r="N20" s="45">
        <f t="shared" si="3"/>
        <v>1.9225463706888473</v>
      </c>
      <c r="O20" s="44">
        <f>AVERAGE('[5]170°C'!$E$246,'[5]170°C'!$E$284,'[5]170°C'!$E$322)</f>
        <v>4.7987957930717142</v>
      </c>
      <c r="P20" s="44">
        <f>STDEVA('[5]170°C'!$E$246,'[5]170°C'!$E$284,'[5]170°C'!$E$322)</f>
        <v>0.21280992002296145</v>
      </c>
      <c r="Q20" s="45">
        <f t="shared" si="4"/>
        <v>4.4346525503378755</v>
      </c>
      <c r="R20" s="44">
        <f>AVERAGE('[5]170°C'!$E$247,'[5]170°C'!$E$285,'[5]170°C'!$E$323)</f>
        <v>3.6622320383882205</v>
      </c>
      <c r="S20" s="44">
        <f>STDEVA('[5]170°C'!$E$247,'[5]170°C'!$E$285,'[5]170°C'!$E$323)</f>
        <v>2.4677686754235761E-2</v>
      </c>
      <c r="T20" s="45">
        <f t="shared" si="5"/>
        <v>0.67384279574749772</v>
      </c>
      <c r="U20" s="44">
        <f>AVERAGE('[5]170°C'!$E$248,'[5]170°C'!$E$286,'[5]170°C'!$E$324)</f>
        <v>0</v>
      </c>
      <c r="V20" s="44">
        <f>STDEVA('[5]170°C'!$E$248,'[5]170°C'!$E$286,'[5]170°C'!$E$324)</f>
        <v>0</v>
      </c>
      <c r="W20" s="45" t="e">
        <f t="shared" si="6"/>
        <v>#DIV/0!</v>
      </c>
      <c r="X20" s="44">
        <f>AVERAGE('[5]170°C'!$E$249,'[5]170°C'!$E$287,'[5]170°C'!$E$325)</f>
        <v>0</v>
      </c>
      <c r="Y20" s="44">
        <f>STDEVA('[5]170°C'!$E$249,'[5]170°C'!$E$287,'[5]170°C'!$E$325)</f>
        <v>0</v>
      </c>
      <c r="Z20" s="45" t="e">
        <f t="shared" si="7"/>
        <v>#DIV/0!</v>
      </c>
      <c r="AA20" s="44">
        <f>AVERAGE('[5]170°C'!$E$250,'[5]170°C'!$E$288,'[5]170°C'!$E$326)</f>
        <v>13.256417300992572</v>
      </c>
      <c r="AB20" s="44">
        <f>STDEVA('[5]170°C'!$E$250,'[5]170°C'!$E$288,'[5]170°C'!$E$326)</f>
        <v>0.26737254692462314</v>
      </c>
      <c r="AC20" s="45">
        <f t="shared" si="8"/>
        <v>2.0169291661073738</v>
      </c>
      <c r="AD20" s="52" t="s">
        <v>193</v>
      </c>
      <c r="AF20" s="46">
        <f>AVERAGE('[5]170°C'!$E$254,'[5]170°C'!$E$292,'[5]170°C'!$E$330)</f>
        <v>65.783653559455715</v>
      </c>
      <c r="AG20" s="46">
        <f>STDEVA('[5]170°C'!$E$254,'[5]170°C'!$E$292,'[5]170°C'!$E$330)</f>
        <v>0.90022889658477301</v>
      </c>
      <c r="AH20" s="44">
        <f t="shared" si="9"/>
        <v>1.3684689856441918</v>
      </c>
    </row>
    <row r="21" spans="2:34" ht="13" x14ac:dyDescent="0.3">
      <c r="B21" s="43" t="s">
        <v>194</v>
      </c>
      <c r="C21" s="44">
        <f>AVERAGE('[5]170°C'!$E$356,'[5]170°C'!$E$394,'[5]170°C'!$E$432)</f>
        <v>0.52424454409566523</v>
      </c>
      <c r="D21" s="44">
        <f>STDEVA('[5]170°C'!$E$356,'[5]170°C'!$E$394,'[5]170°C'!$E$432)</f>
        <v>3.9260131651393512E-2</v>
      </c>
      <c r="E21" s="45">
        <f t="shared" si="0"/>
        <v>7.4888965643158407</v>
      </c>
      <c r="F21" s="44">
        <f>AVERAGE('[5]170°C'!$E$357,'[5]170°C'!$E$395,'[5]170°C'!$E$433)</f>
        <v>2.0307494618834081</v>
      </c>
      <c r="G21" s="44">
        <f>STDEVA('[5]170°C'!$E$357,'[5]170°C'!$E$395,'[5]170°C'!$E$433)</f>
        <v>3.5426038083877176E-2</v>
      </c>
      <c r="H21" s="45">
        <f t="shared" si="1"/>
        <v>1.7444809785162509</v>
      </c>
      <c r="I21" s="44">
        <f>AVERAGE('[5]170°C'!$E$358,'[5]170°C'!$E$396,'[5]170°C'!$E$434)</f>
        <v>4.658509372197309</v>
      </c>
      <c r="J21" s="44">
        <f>STDEVA('[5]170°C'!$E$358,'[5]170°C'!$E$396,'[5]170°C'!$E$434)</f>
        <v>0.16281485801346177</v>
      </c>
      <c r="K21" s="45">
        <f t="shared" si="2"/>
        <v>3.4949990437964034</v>
      </c>
      <c r="L21" s="44">
        <f>AVERAGE('[5]170°C'!$E$359,'[5]170°C'!$E$397,'[5]170°C'!$E$435)</f>
        <v>26.420076520926759</v>
      </c>
      <c r="M21" s="44">
        <f>STDEVA('[5]170°C'!$E$359,'[5]170°C'!$E$397,'[5]170°C'!$E$435)</f>
        <v>1.5401086095969927</v>
      </c>
      <c r="N21" s="45">
        <f t="shared" si="3"/>
        <v>5.8293116917246879</v>
      </c>
      <c r="O21" s="44">
        <f>AVERAGE('[5]170°C'!$E$360,'[5]170°C'!$E$398,'[5]170°C'!$E$436)</f>
        <v>4.5267024887892378</v>
      </c>
      <c r="P21" s="44">
        <f>STDEVA('[5]170°C'!$E$360,'[5]170°C'!$E$398,'[5]170°C'!$E$436)</f>
        <v>0.15257943097725432</v>
      </c>
      <c r="Q21" s="45">
        <f t="shared" si="4"/>
        <v>3.3706529500255473</v>
      </c>
      <c r="R21" s="44">
        <f>AVERAGE('[5]170°C'!$E$361,'[5]170°C'!$E$399,'[5]170°C'!$E$437)</f>
        <v>-0.27882225336322769</v>
      </c>
      <c r="S21" s="44">
        <f>STDEVA('[5]170°C'!$E$361,'[5]170°C'!$E$399,'[5]170°C'!$E$437)</f>
        <v>0.27284320863150685</v>
      </c>
      <c r="T21" s="45">
        <f t="shared" si="5"/>
        <v>-97.855607054458531</v>
      </c>
      <c r="U21" s="44">
        <f>AVERAGE('[5]170°C'!$E$362,'[5]170°C'!$E$400,'[5]170°C'!$E$438)</f>
        <v>0</v>
      </c>
      <c r="V21" s="44">
        <f>STDEVA('[5]170°C'!$E$362,'[5]170°C'!$E$400,'[5]170°C'!$E$438)</f>
        <v>0</v>
      </c>
      <c r="W21" s="45" t="e">
        <f t="shared" si="6"/>
        <v>#DIV/0!</v>
      </c>
      <c r="X21" s="44">
        <f>AVERAGE('[5]170°C'!$E$363,'[5]170°C'!$E$401,'[5]170°C'!$E$439)</f>
        <v>0</v>
      </c>
      <c r="Y21" s="44">
        <f>STDEVA('[5]170°C'!$E$363,'[5]170°C'!$E$401,'[5]170°C'!$E$439)</f>
        <v>0</v>
      </c>
      <c r="Z21" s="45" t="e">
        <f t="shared" si="7"/>
        <v>#DIV/0!</v>
      </c>
      <c r="AA21" s="44">
        <f>AVERAGE('[5]170°C'!$E$364,'[5]170°C'!$E$402,'[5]170°C'!$E$440)</f>
        <v>6.8912135724962633</v>
      </c>
      <c r="AB21" s="44">
        <f>STDEVA('[5]170°C'!$E$364,'[5]170°C'!$E$402,'[5]170°C'!$E$440)</f>
        <v>0.24130137587814934</v>
      </c>
      <c r="AC21" s="45">
        <f t="shared" si="8"/>
        <v>3.5015802853827487</v>
      </c>
      <c r="AD21" s="52" t="s">
        <v>194</v>
      </c>
      <c r="AF21" s="46">
        <f>AVERAGE('[5]170°C'!$E$368,'[5]170°C'!$E$406,'[5]170°C'!$E$444)</f>
        <v>37.881460134529156</v>
      </c>
      <c r="AG21" s="46">
        <f>STDEVA('[5]170°C'!$E$368,'[5]170°C'!$E$406,'[5]170°C'!$E$444)</f>
        <v>1.6113915893831907</v>
      </c>
      <c r="AH21" s="44">
        <f t="shared" si="9"/>
        <v>4.2537737026519693</v>
      </c>
    </row>
    <row r="22" spans="2:34" ht="13" x14ac:dyDescent="0.3">
      <c r="B22" s="43" t="s">
        <v>174</v>
      </c>
      <c r="C22" s="44">
        <f>AVERAGE([5]Raw!$E$698,[5]Raw!$E$736,[5]Raw!$E$774)</f>
        <v>1.4431433333333332</v>
      </c>
      <c r="D22" s="44">
        <f>STDEVA([5]Raw!$E$698,[5]Raw!$E$736,[5]Raw!$E$774)</f>
        <v>4.1894237173307446E-2</v>
      </c>
      <c r="E22" s="45">
        <f t="shared" si="0"/>
        <v>2.9029851855769082</v>
      </c>
      <c r="F22" s="44">
        <f>AVERAGE([5]Raw!$E$699,[5]Raw!$E$737,[5]Raw!$E$775)</f>
        <v>10.230348333333334</v>
      </c>
      <c r="G22" s="44">
        <f>STDEVA([5]Raw!$E$699,[5]Raw!$E$737,[5]Raw!$E$775)</f>
        <v>0.31897205462757</v>
      </c>
      <c r="H22" s="45">
        <f>(G22/F22)*100</f>
        <v>3.1179002340347486</v>
      </c>
      <c r="I22" s="44">
        <f>AVERAGE([5]Raw!$E$700,[5]Raw!$E$738,[5]Raw!$E$776)</f>
        <v>5.3317883333333347</v>
      </c>
      <c r="J22" s="44">
        <f>STDEVA([5]Raw!$E$700,[5]Raw!$E$738,[5]Raw!$E$776)</f>
        <v>0.22086704679135227</v>
      </c>
      <c r="K22" s="45">
        <f>(J22/I22)*100</f>
        <v>4.1424571453921599</v>
      </c>
      <c r="L22" s="44">
        <f>AVERAGE([5]Raw!$E$701,[5]Raw!$E$739,[5]Raw!$E$777)</f>
        <v>18.067494166666666</v>
      </c>
      <c r="M22" s="44">
        <f>STDEVA([5]Raw!$E$701,[5]Raw!$E$739,[5]Raw!$E$777)</f>
        <v>1.1746127334608329</v>
      </c>
      <c r="N22" s="45">
        <f>(M22/L22)*100</f>
        <v>6.5012487211863386</v>
      </c>
      <c r="O22" s="44">
        <f>AVERAGE([5]Raw!$E$702,[5]Raw!$E$740,[5]Raw!$E$778)</f>
        <v>2.3699533333333331</v>
      </c>
      <c r="P22" s="44">
        <f>STDEVA([5]Raw!$E$702,[5]Raw!$E$740,[5]Raw!$E$778)</f>
        <v>0.15771179674752719</v>
      </c>
      <c r="Q22" s="45">
        <f>(P22/O22)*100</f>
        <v>6.6546372255231692</v>
      </c>
      <c r="R22" s="44">
        <f>AVERAGE([5]Raw!$E$703,[5]Raw!$E$741,[5]Raw!$E$779)</f>
        <v>0.17783166666666669</v>
      </c>
      <c r="S22" s="44">
        <f>STDEVA([5]Raw!$E$703,[5]Raw!$E$741,[5]Raw!$E$779)</f>
        <v>1.0505456122098309E-2</v>
      </c>
      <c r="T22" s="45">
        <f>(S22/R22)*100</f>
        <v>5.9075283491494615</v>
      </c>
      <c r="U22" s="44">
        <f>AVERAGE([5]Raw!$E$704,[5]Raw!$E$742,[5]Raw!$E$780)</f>
        <v>0</v>
      </c>
      <c r="V22" s="44">
        <f>STDEVA([5]Raw!$E$704,[5]Raw!$E$742,[5]Raw!$E$780)</f>
        <v>0</v>
      </c>
      <c r="W22" s="45" t="e">
        <f>(V22/U22)*100</f>
        <v>#DIV/0!</v>
      </c>
      <c r="X22" s="44">
        <f>AVERAGE([5]Raw!$E$705,[5]Raw!$E$743,[5]Raw!$E$781)</f>
        <v>0</v>
      </c>
      <c r="Y22" s="44">
        <f>STDEVA([5]Raw!$E$705,[5]Raw!$E$743,[5]Raw!$E$781)</f>
        <v>0</v>
      </c>
      <c r="Z22" s="45" t="e">
        <f>(Y22/X22)*100</f>
        <v>#DIV/0!</v>
      </c>
      <c r="AA22" s="44">
        <f>AVERAGE([5]Raw!$E$706,[5]Raw!$E$744,[5]Raw!$E$782)</f>
        <v>33.00244</v>
      </c>
      <c r="AB22" s="44">
        <f>STDEVA([5]Raw!$E$706,[5]Raw!$E$744,[5]Raw!$E$782)</f>
        <v>1.2330896005866718</v>
      </c>
      <c r="AC22" s="45">
        <f>(AB22/AA22)*100</f>
        <v>3.7363588891811386</v>
      </c>
      <c r="AD22" s="52" t="s">
        <v>174</v>
      </c>
      <c r="AF22" s="46">
        <f>AVERAGE([5]Raw!$E$710,[5]Raw!$E$748,[5]Raw!$E$786)</f>
        <v>37.620559166666659</v>
      </c>
      <c r="AG22" s="46">
        <f>STDEVA([5]Raw!$E$710,[5]Raw!$E$748,[5]Raw!$E$786)</f>
        <v>1.8776471026881827</v>
      </c>
      <c r="AH22" s="44">
        <f t="shared" si="9"/>
        <v>4.9910132764636153</v>
      </c>
    </row>
    <row r="23" spans="2:34" ht="13" x14ac:dyDescent="0.3">
      <c r="B23" s="43" t="s">
        <v>175</v>
      </c>
      <c r="C23" s="44">
        <f>AVERAGE([5]Raw!$E$812,[5]Raw!$E$850,[5]Raw!$E$888)</f>
        <v>1.3174233333333334</v>
      </c>
      <c r="D23" s="44">
        <f>STDEVA([5]Raw!$E$812,[5]Raw!$E$850,[5]Raw!$E$888)</f>
        <v>3.5119232741239272E-2</v>
      </c>
      <c r="E23" s="45">
        <f t="shared" si="0"/>
        <v>2.6657515357938046</v>
      </c>
      <c r="F23" s="44">
        <f>AVERAGE([5]Raw!$E$813,[5]Raw!$E$851,[5]Raw!$E$889)</f>
        <v>6.4068883333333346</v>
      </c>
      <c r="G23" s="44">
        <f>STDEVA([5]Raw!$E$813,[5]Raw!$E$851,[5]Raw!$E$889)</f>
        <v>4.1549310563874793E-2</v>
      </c>
      <c r="H23" s="45">
        <f t="shared" ref="H23:H24" si="10">(G23/F23)*100</f>
        <v>0.64850998491271949</v>
      </c>
      <c r="I23" s="44">
        <f>AVERAGE([5]Raw!$E$814,[5]Raw!$E$852,[5]Raw!$E$890)</f>
        <v>3.0387216666666661</v>
      </c>
      <c r="J23" s="44">
        <f>STDEVA([5]Raw!$E$814,[5]Raw!$E$852,[5]Raw!$E$890)</f>
        <v>5.5799335420173698E-3</v>
      </c>
      <c r="K23" s="45">
        <f t="shared" ref="K23:K24" si="11">(J23/I23)*100</f>
        <v>0.18362766169822631</v>
      </c>
      <c r="L23" s="44">
        <f>AVERAGE([5]Raw!$E$815,[5]Raw!$E$853,[5]Raw!$E$891)</f>
        <v>14.779471666666671</v>
      </c>
      <c r="M23" s="44">
        <f>STDEVA([5]Raw!$E$815,[5]Raw!$E$853,[5]Raw!$E$891)</f>
        <v>0.40331755405428932</v>
      </c>
      <c r="N23" s="45">
        <f t="shared" ref="N23:N24" si="12">(M23/L23)*100</f>
        <v>2.7289037331687829</v>
      </c>
      <c r="O23" s="44">
        <f>AVERAGE([5]Raw!$E$816,[5]Raw!$E$854,[5]Raw!$E$892)</f>
        <v>1.5902649999999998</v>
      </c>
      <c r="P23" s="44">
        <f>STDEVA([5]Raw!$E$816,[5]Raw!$E$854,[5]Raw!$E$892)</f>
        <v>4.855835123848435E-2</v>
      </c>
      <c r="Q23" s="45">
        <f t="shared" ref="Q23:Q24" si="13">(P23/O23)*100</f>
        <v>3.0534754420479828</v>
      </c>
      <c r="R23" s="44">
        <f>AVERAGE([5]Raw!$E$817,[5]Raw!$E$855,[5]Raw!$E$893)</f>
        <v>8.6411974999999988</v>
      </c>
      <c r="S23" s="44">
        <f>STDEVA([5]Raw!$E$817,[5]Raw!$E$855,[5]Raw!$E$893)</f>
        <v>0.1123615549242717</v>
      </c>
      <c r="T23" s="45">
        <f t="shared" ref="T23:T24" si="14">(S23/R23)*100</f>
        <v>1.3003007386912719</v>
      </c>
      <c r="U23" s="44">
        <f>AVERAGE([5]Raw!$E$818,[5]Raw!$E$856,[5]Raw!$E$894)</f>
        <v>0</v>
      </c>
      <c r="V23" s="44">
        <f>STDEVA([5]Raw!$E$818,[5]Raw!$E$856,[5]Raw!$E$894)</f>
        <v>0</v>
      </c>
      <c r="W23" s="45" t="e">
        <f t="shared" ref="W23:W24" si="15">(V23/U23)*100</f>
        <v>#DIV/0!</v>
      </c>
      <c r="X23" s="44">
        <f>AVERAGE([5]Raw!$E$819,[5]Raw!$E$857,[5]Raw!$E$895)</f>
        <v>0</v>
      </c>
      <c r="Y23" s="44">
        <f>STDEVA([5]Raw!$E$819,[5]Raw!$E$857,[5]Raw!$E$895)</f>
        <v>0</v>
      </c>
      <c r="Z23" s="45" t="e">
        <f t="shared" ref="Z23:Z24" si="16">(Y23/X23)*100</f>
        <v>#DIV/0!</v>
      </c>
      <c r="AA23" s="44">
        <f>AVERAGE([5]Raw!$E$820,[5]Raw!$E$858,[5]Raw!$E$896)</f>
        <v>18.995308333333334</v>
      </c>
      <c r="AB23" s="44">
        <f>STDEVA([5]Raw!$E$820,[5]Raw!$E$858,[5]Raw!$E$896)</f>
        <v>6.4634812859117582E-2</v>
      </c>
      <c r="AC23" s="45">
        <f t="shared" ref="AC23:AC24" si="17">(AB23/AA23)*100</f>
        <v>0.34026724770608313</v>
      </c>
      <c r="AD23" s="52" t="s">
        <v>175</v>
      </c>
      <c r="AF23" s="46">
        <f>AVERAGE([5]Raw!$E$824,[5]Raw!$E$862,[5]Raw!$E$900)</f>
        <v>35.773967500000005</v>
      </c>
      <c r="AG23" s="46">
        <f>STDEVA([5]Raw!$E$824,[5]Raw!$E$862,[5]Raw!$E$900)</f>
        <v>0.57234483423457228</v>
      </c>
      <c r="AH23" s="44">
        <f t="shared" si="9"/>
        <v>1.5998919723806764</v>
      </c>
    </row>
    <row r="24" spans="2:34" ht="13" x14ac:dyDescent="0.3">
      <c r="B24" s="43" t="s">
        <v>176</v>
      </c>
      <c r="C24" s="44">
        <f>AVERAGE([5]Raw!$E$926,[5]Raw!$E$964,[5]Raw!$E$1002)</f>
        <v>1.0445849999999999</v>
      </c>
      <c r="D24" s="44">
        <f>STDEVA([5]Raw!$E$698,[5]Raw!$E$736,[5]Raw!$E$774)</f>
        <v>4.1894237173307446E-2</v>
      </c>
      <c r="E24" s="45">
        <f t="shared" si="0"/>
        <v>4.0106106418632717</v>
      </c>
      <c r="F24" s="44">
        <f>AVERAGE([5]Raw!$E$699,[5]Raw!$E$737,[5]Raw!$E$775)</f>
        <v>10.230348333333334</v>
      </c>
      <c r="G24" s="44">
        <f>STDEVA([5]Raw!$E$699,[5]Raw!$E$737,[5]Raw!$E$775)</f>
        <v>0.31897205462757</v>
      </c>
      <c r="H24" s="45">
        <f t="shared" si="10"/>
        <v>3.1179002340347486</v>
      </c>
      <c r="I24" s="44">
        <f>AVERAGE([5]Raw!$E$700,[5]Raw!$E$738,[5]Raw!$E$776)</f>
        <v>5.3317883333333347</v>
      </c>
      <c r="J24" s="44">
        <f>STDEVA([5]Raw!$E$700,[5]Raw!$E$738,[5]Raw!$E$776)</f>
        <v>0.22086704679135227</v>
      </c>
      <c r="K24" s="45">
        <f t="shared" si="11"/>
        <v>4.1424571453921599</v>
      </c>
      <c r="L24" s="44">
        <f>AVERAGE([5]Raw!$E$701,[5]Raw!$E$739,[5]Raw!$E$777)</f>
        <v>18.067494166666666</v>
      </c>
      <c r="M24" s="44">
        <f>STDEVA([5]Raw!$E$701,[5]Raw!$E$739,[5]Raw!$E$777)</f>
        <v>1.1746127334608329</v>
      </c>
      <c r="N24" s="45">
        <f t="shared" si="12"/>
        <v>6.5012487211863386</v>
      </c>
      <c r="O24" s="44">
        <f>AVERAGE([5]Raw!$E$702,[5]Raw!$E$740,[5]Raw!$E$778)</f>
        <v>2.3699533333333331</v>
      </c>
      <c r="P24" s="44">
        <f>STDEVA([5]Raw!$E$702,[5]Raw!$E$740,[5]Raw!$E$778)</f>
        <v>0.15771179674752719</v>
      </c>
      <c r="Q24" s="45">
        <f t="shared" si="13"/>
        <v>6.6546372255231692</v>
      </c>
      <c r="R24" s="44">
        <f>AVERAGE([5]Raw!$E$703,[5]Raw!$E$741,[5]Raw!$E$779)</f>
        <v>0.17783166666666669</v>
      </c>
      <c r="S24" s="44">
        <f>STDEVA([5]Raw!$E$703,[5]Raw!$E$741,[5]Raw!$E$779)</f>
        <v>1.0505456122098309E-2</v>
      </c>
      <c r="T24" s="45">
        <f t="shared" si="14"/>
        <v>5.9075283491494615</v>
      </c>
      <c r="U24" s="44">
        <f>AVERAGE([5]Raw!$E$704,[5]Raw!$E$742,[5]Raw!$E$780)</f>
        <v>0</v>
      </c>
      <c r="V24" s="44">
        <f>STDEVA([5]Raw!$E$704,[5]Raw!$E$742,[5]Raw!$E$780)</f>
        <v>0</v>
      </c>
      <c r="W24" s="45" t="e">
        <f t="shared" si="15"/>
        <v>#DIV/0!</v>
      </c>
      <c r="X24" s="44">
        <f>AVERAGE([5]Raw!$E$705,[5]Raw!$E$743,[5]Raw!$E$781)</f>
        <v>0</v>
      </c>
      <c r="Y24" s="44">
        <f>STDEVA([5]Raw!$E$705,[5]Raw!$E$743,[5]Raw!$E$781)</f>
        <v>0</v>
      </c>
      <c r="Z24" s="45" t="e">
        <f t="shared" si="16"/>
        <v>#DIV/0!</v>
      </c>
      <c r="AA24" s="44">
        <f>AVERAGE([5]Raw!$E$820,[5]Raw!$E$744,[5]Raw!$E$782)</f>
        <v>28.157608333333332</v>
      </c>
      <c r="AB24" s="44">
        <f>STDEVA([5]Raw!$E$706,[5]Raw!$E$744,[5]Raw!$E$782)</f>
        <v>1.2330896005866718</v>
      </c>
      <c r="AC24" s="45">
        <f t="shared" si="17"/>
        <v>4.379241255113719</v>
      </c>
      <c r="AD24" s="52" t="s">
        <v>176</v>
      </c>
      <c r="AF24" s="46">
        <f>AVERAGE([5]Raw!$E$938,[5]Raw!$E$976,[5]Raw!$E$1014)</f>
        <v>29.748684166666674</v>
      </c>
      <c r="AG24" s="46">
        <f>STDEVA([5]Raw!$E$938,[5]Raw!$E$976,[5]Raw!$E$1014)</f>
        <v>0.94301330831454089</v>
      </c>
      <c r="AH24" s="44">
        <f t="shared" si="9"/>
        <v>3.1699328381427536</v>
      </c>
    </row>
    <row r="26" spans="2:34" x14ac:dyDescent="0.25">
      <c r="R26" s="49"/>
    </row>
  </sheetData>
  <conditionalFormatting sqref="E1:E2 H1:H2 K1:K2 N1:N2 Q1:Q2 T1:T2 W1:W2 Z1:Z2 AC1:AC2 E4:E1048576 H4:H1048576 K4:K1048576 N4:N1048576 Q4:Q1048576 T4:T1048576 W4:W1048576 Z4:Z1048576 AC4:AC1048576">
    <cfRule type="cellIs" dxfId="3" priority="1" operator="greaterThanOrEqual">
      <formula>10</formula>
    </cfRule>
  </conditionalFormatting>
  <conditionalFormatting sqref="E12">
    <cfRule type="cellIs" dxfId="2" priority="2" operator="greaterThan">
      <formula>10</formula>
    </cfRule>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3938-9A26-4EF2-AE1B-43772166C1F7}">
  <dimension ref="A1:G4358"/>
  <sheetViews>
    <sheetView workbookViewId="0">
      <selection activeCell="C4363" sqref="C4363"/>
    </sheetView>
  </sheetViews>
  <sheetFormatPr defaultRowHeight="14.5" x14ac:dyDescent="0.35"/>
  <cols>
    <col min="1" max="1" width="20" customWidth="1"/>
    <col min="3" max="3" width="12.1796875" customWidth="1"/>
    <col min="4" max="4" width="11.81640625" customWidth="1"/>
    <col min="7" max="7" width="10.453125" customWidth="1"/>
  </cols>
  <sheetData>
    <row r="1" spans="1:1" ht="18.5" x14ac:dyDescent="0.45">
      <c r="A1" s="50" t="s">
        <v>568</v>
      </c>
    </row>
    <row r="3" spans="1:1" x14ac:dyDescent="0.35">
      <c r="A3" s="9" t="s">
        <v>569</v>
      </c>
    </row>
    <row r="22" spans="1:7" x14ac:dyDescent="0.35">
      <c r="G22" t="s">
        <v>198</v>
      </c>
    </row>
    <row r="23" spans="1:7" x14ac:dyDescent="0.35">
      <c r="A23" t="s">
        <v>199</v>
      </c>
      <c r="B23" t="s">
        <v>200</v>
      </c>
      <c r="C23" t="s">
        <v>201</v>
      </c>
      <c r="D23" t="s">
        <v>202</v>
      </c>
      <c r="E23" t="s">
        <v>203</v>
      </c>
      <c r="F23" t="s">
        <v>204</v>
      </c>
      <c r="G23">
        <v>22.2</v>
      </c>
    </row>
    <row r="24" spans="1:7" x14ac:dyDescent="0.35">
      <c r="A24" t="s">
        <v>205</v>
      </c>
      <c r="B24">
        <v>7.14</v>
      </c>
      <c r="C24">
        <v>1799.7340999999999</v>
      </c>
      <c r="D24">
        <v>2</v>
      </c>
      <c r="E24">
        <v>12.88</v>
      </c>
      <c r="F24" t="s">
        <v>206</v>
      </c>
      <c r="G24" t="s">
        <v>207</v>
      </c>
    </row>
    <row r="25" spans="1:7" x14ac:dyDescent="0.35">
      <c r="A25" t="s">
        <v>146</v>
      </c>
      <c r="B25">
        <v>8.48</v>
      </c>
      <c r="C25">
        <v>150.53059999999999</v>
      </c>
      <c r="D25">
        <v>0.39477699999999999</v>
      </c>
      <c r="E25">
        <v>1.08</v>
      </c>
      <c r="F25" t="s">
        <v>206</v>
      </c>
      <c r="G25">
        <v>1.7782747747747747</v>
      </c>
    </row>
    <row r="26" spans="1:7" x14ac:dyDescent="0.35">
      <c r="A26" t="s">
        <v>147</v>
      </c>
      <c r="B26">
        <v>9.8699999999999992</v>
      </c>
      <c r="C26">
        <v>967.74570000000006</v>
      </c>
      <c r="D26">
        <v>1.1746380000000001</v>
      </c>
      <c r="E26">
        <v>6.93</v>
      </c>
      <c r="F26" t="s">
        <v>206</v>
      </c>
      <c r="G26">
        <v>5.2911621621621627</v>
      </c>
    </row>
    <row r="27" spans="1:7" x14ac:dyDescent="0.35">
      <c r="A27" t="s">
        <v>150</v>
      </c>
      <c r="B27">
        <v>13.16</v>
      </c>
      <c r="C27">
        <v>601.8501</v>
      </c>
      <c r="D27">
        <v>0.79806299999999997</v>
      </c>
      <c r="E27">
        <v>4.3099999999999996</v>
      </c>
      <c r="F27" t="s">
        <v>206</v>
      </c>
      <c r="G27">
        <v>3.1929887387387383</v>
      </c>
    </row>
    <row r="28" spans="1:7" x14ac:dyDescent="0.35">
      <c r="A28" t="s">
        <v>153</v>
      </c>
      <c r="B28">
        <v>14.16</v>
      </c>
      <c r="C28">
        <v>7003.7938999999997</v>
      </c>
      <c r="D28">
        <v>10.131819</v>
      </c>
      <c r="E28">
        <v>50.13</v>
      </c>
      <c r="F28" t="s">
        <v>206</v>
      </c>
      <c r="G28">
        <v>18.356036036036034</v>
      </c>
    </row>
    <row r="29" spans="1:7" x14ac:dyDescent="0.35">
      <c r="A29" t="s">
        <v>156</v>
      </c>
      <c r="B29">
        <v>15.63</v>
      </c>
      <c r="C29">
        <v>283.8956</v>
      </c>
      <c r="D29">
        <v>0.34850700000000001</v>
      </c>
      <c r="E29">
        <v>2.0299999999999998</v>
      </c>
      <c r="F29" t="s">
        <v>206</v>
      </c>
      <c r="G29">
        <v>1.5698513513513515</v>
      </c>
    </row>
    <row r="30" spans="1:7" x14ac:dyDescent="0.35">
      <c r="A30" t="s">
        <v>159</v>
      </c>
      <c r="B30">
        <v>17.2</v>
      </c>
      <c r="C30">
        <v>1176.0346999999999</v>
      </c>
      <c r="D30">
        <v>3.0318870000000002</v>
      </c>
      <c r="E30">
        <v>8.42</v>
      </c>
      <c r="F30" t="s">
        <v>206</v>
      </c>
      <c r="G30">
        <v>12.732322072072073</v>
      </c>
    </row>
    <row r="31" spans="1:7" x14ac:dyDescent="0.35">
      <c r="A31" t="s">
        <v>162</v>
      </c>
      <c r="D31">
        <v>0</v>
      </c>
      <c r="F31" t="s">
        <v>206</v>
      </c>
      <c r="G31">
        <v>0</v>
      </c>
    </row>
    <row r="32" spans="1:7" x14ac:dyDescent="0.35">
      <c r="A32" t="s">
        <v>165</v>
      </c>
      <c r="D32">
        <v>0</v>
      </c>
      <c r="F32" t="s">
        <v>206</v>
      </c>
      <c r="G32">
        <v>0</v>
      </c>
    </row>
    <row r="33" spans="1:7" x14ac:dyDescent="0.35">
      <c r="A33" t="s">
        <v>168</v>
      </c>
      <c r="B33">
        <v>33.409999999999997</v>
      </c>
      <c r="C33">
        <v>1986.4541999999999</v>
      </c>
      <c r="D33">
        <v>3.8818999999999999</v>
      </c>
      <c r="E33">
        <v>14.22</v>
      </c>
      <c r="F33" t="s">
        <v>206</v>
      </c>
      <c r="G33">
        <v>17.486036036036037</v>
      </c>
    </row>
    <row r="34" spans="1:7" x14ac:dyDescent="0.35">
      <c r="D34" t="s">
        <v>208</v>
      </c>
      <c r="E34">
        <v>100</v>
      </c>
    </row>
    <row r="36" spans="1:7" x14ac:dyDescent="0.35">
      <c r="A36" s="9" t="s">
        <v>570</v>
      </c>
    </row>
    <row r="55" spans="1:7" x14ac:dyDescent="0.35">
      <c r="G55" t="s">
        <v>198</v>
      </c>
    </row>
    <row r="56" spans="1:7" x14ac:dyDescent="0.35">
      <c r="A56" t="s">
        <v>199</v>
      </c>
      <c r="B56" t="s">
        <v>200</v>
      </c>
      <c r="C56" t="s">
        <v>201</v>
      </c>
      <c r="D56" t="s">
        <v>202</v>
      </c>
      <c r="E56" t="s">
        <v>203</v>
      </c>
      <c r="F56" t="s">
        <v>204</v>
      </c>
      <c r="G56">
        <v>22.2</v>
      </c>
    </row>
    <row r="57" spans="1:7" x14ac:dyDescent="0.35">
      <c r="A57" t="s">
        <v>205</v>
      </c>
      <c r="B57">
        <v>7.17</v>
      </c>
      <c r="C57">
        <v>1780.7815000000001</v>
      </c>
      <c r="D57">
        <v>2</v>
      </c>
      <c r="E57">
        <v>12.88</v>
      </c>
      <c r="F57" t="s">
        <v>206</v>
      </c>
      <c r="G57" t="s">
        <v>207</v>
      </c>
    </row>
    <row r="58" spans="1:7" x14ac:dyDescent="0.35">
      <c r="A58" t="s">
        <v>146</v>
      </c>
      <c r="B58">
        <v>8.51</v>
      </c>
      <c r="C58">
        <v>147.68620000000001</v>
      </c>
      <c r="D58">
        <v>0.39143899999999998</v>
      </c>
      <c r="E58">
        <v>1.07</v>
      </c>
      <c r="F58" t="s">
        <v>206</v>
      </c>
      <c r="G58">
        <v>1.7632387387387385</v>
      </c>
    </row>
    <row r="59" spans="1:7" x14ac:dyDescent="0.35">
      <c r="A59" t="s">
        <v>147</v>
      </c>
      <c r="B59">
        <v>9.9</v>
      </c>
      <c r="C59">
        <v>960.27880000000005</v>
      </c>
      <c r="D59">
        <v>1.17798</v>
      </c>
      <c r="E59">
        <v>6.95</v>
      </c>
      <c r="F59" t="s">
        <v>206</v>
      </c>
      <c r="G59">
        <v>5.3062162162162165</v>
      </c>
    </row>
    <row r="60" spans="1:7" x14ac:dyDescent="0.35">
      <c r="A60" t="s">
        <v>150</v>
      </c>
      <c r="B60">
        <v>13.21</v>
      </c>
      <c r="C60">
        <v>593.15139999999997</v>
      </c>
      <c r="D60">
        <v>0.79489900000000002</v>
      </c>
      <c r="E60">
        <v>4.29</v>
      </c>
      <c r="F60" t="s">
        <v>206</v>
      </c>
      <c r="G60">
        <v>3.1787364864864864</v>
      </c>
    </row>
    <row r="61" spans="1:7" x14ac:dyDescent="0.35">
      <c r="A61" t="s">
        <v>153</v>
      </c>
      <c r="B61">
        <v>14.22</v>
      </c>
      <c r="C61">
        <v>6985.7431999999999</v>
      </c>
      <c r="D61">
        <v>10.21326</v>
      </c>
      <c r="E61">
        <v>50.53</v>
      </c>
      <c r="F61" t="s">
        <v>206</v>
      </c>
      <c r="G61">
        <v>18.722887387387384</v>
      </c>
    </row>
    <row r="62" spans="1:7" x14ac:dyDescent="0.35">
      <c r="A62" t="s">
        <v>156</v>
      </c>
      <c r="B62">
        <v>15.68</v>
      </c>
      <c r="C62">
        <v>275.08850000000001</v>
      </c>
      <c r="D62">
        <v>0.34128999999999998</v>
      </c>
      <c r="E62">
        <v>1.99</v>
      </c>
      <c r="F62" t="s">
        <v>206</v>
      </c>
      <c r="G62">
        <v>1.5373423423423425</v>
      </c>
    </row>
    <row r="63" spans="1:7" x14ac:dyDescent="0.35">
      <c r="A63" t="s">
        <v>159</v>
      </c>
      <c r="B63">
        <v>17.239999999999998</v>
      </c>
      <c r="C63">
        <v>1110.6195</v>
      </c>
      <c r="D63">
        <v>2.893716</v>
      </c>
      <c r="E63">
        <v>8.0299999999999994</v>
      </c>
      <c r="F63" t="s">
        <v>206</v>
      </c>
      <c r="G63">
        <v>12.10993018018018</v>
      </c>
    </row>
    <row r="64" spans="1:7" x14ac:dyDescent="0.35">
      <c r="A64" t="s">
        <v>162</v>
      </c>
      <c r="D64">
        <v>0</v>
      </c>
      <c r="F64" t="s">
        <v>206</v>
      </c>
      <c r="G64">
        <v>0</v>
      </c>
    </row>
    <row r="65" spans="1:7" x14ac:dyDescent="0.35">
      <c r="A65" t="s">
        <v>165</v>
      </c>
      <c r="D65">
        <v>0</v>
      </c>
      <c r="F65" t="s">
        <v>206</v>
      </c>
      <c r="G65">
        <v>0</v>
      </c>
    </row>
    <row r="66" spans="1:7" x14ac:dyDescent="0.35">
      <c r="A66" t="s">
        <v>168</v>
      </c>
      <c r="B66">
        <v>33.409999999999997</v>
      </c>
      <c r="C66">
        <v>1971.1288999999999</v>
      </c>
      <c r="D66">
        <v>3.8929480000000001</v>
      </c>
      <c r="E66">
        <v>14.26</v>
      </c>
      <c r="F66" t="s">
        <v>206</v>
      </c>
      <c r="G66">
        <v>17.535801801801803</v>
      </c>
    </row>
    <row r="67" spans="1:7" x14ac:dyDescent="0.35">
      <c r="D67" t="s">
        <v>208</v>
      </c>
      <c r="E67">
        <v>100</v>
      </c>
    </row>
    <row r="69" spans="1:7" x14ac:dyDescent="0.35">
      <c r="A69" s="9" t="s">
        <v>571</v>
      </c>
    </row>
    <row r="88" spans="1:7" x14ac:dyDescent="0.35">
      <c r="G88" t="s">
        <v>198</v>
      </c>
    </row>
    <row r="89" spans="1:7" x14ac:dyDescent="0.35">
      <c r="A89" t="s">
        <v>199</v>
      </c>
      <c r="B89" t="s">
        <v>200</v>
      </c>
      <c r="C89" t="s">
        <v>201</v>
      </c>
      <c r="D89" t="s">
        <v>202</v>
      </c>
      <c r="E89" t="s">
        <v>203</v>
      </c>
      <c r="F89" t="s">
        <v>204</v>
      </c>
      <c r="G89">
        <v>22.2</v>
      </c>
    </row>
    <row r="90" spans="1:7" x14ac:dyDescent="0.35">
      <c r="A90" t="s">
        <v>205</v>
      </c>
      <c r="B90">
        <v>7.17</v>
      </c>
      <c r="C90">
        <v>1732.3094000000001</v>
      </c>
      <c r="D90">
        <v>2</v>
      </c>
      <c r="E90">
        <v>13.36</v>
      </c>
      <c r="F90" t="s">
        <v>206</v>
      </c>
      <c r="G90" t="s">
        <v>207</v>
      </c>
    </row>
    <row r="91" spans="1:7" x14ac:dyDescent="0.35">
      <c r="A91" t="s">
        <v>146</v>
      </c>
      <c r="B91">
        <v>8.51</v>
      </c>
      <c r="C91">
        <v>133.8442</v>
      </c>
      <c r="D91">
        <v>0.364678</v>
      </c>
      <c r="E91">
        <v>1.03</v>
      </c>
      <c r="F91" t="s">
        <v>206</v>
      </c>
      <c r="G91">
        <v>1.6426936936936938</v>
      </c>
    </row>
    <row r="92" spans="1:7" x14ac:dyDescent="0.35">
      <c r="A92" t="s">
        <v>147</v>
      </c>
      <c r="B92">
        <v>9.9</v>
      </c>
      <c r="C92">
        <v>896.43560000000002</v>
      </c>
      <c r="D92">
        <v>1.130433</v>
      </c>
      <c r="E92">
        <v>6.91</v>
      </c>
      <c r="F92" t="s">
        <v>206</v>
      </c>
      <c r="G92">
        <v>5.0920405405405402</v>
      </c>
    </row>
    <row r="93" spans="1:7" x14ac:dyDescent="0.35">
      <c r="A93" t="s">
        <v>150</v>
      </c>
      <c r="B93">
        <v>13.21</v>
      </c>
      <c r="C93">
        <v>548.77419999999995</v>
      </c>
      <c r="D93">
        <v>0.75600599999999996</v>
      </c>
      <c r="E93">
        <v>4.2300000000000004</v>
      </c>
      <c r="F93" t="s">
        <v>206</v>
      </c>
      <c r="G93">
        <v>3.0035427927927927</v>
      </c>
    </row>
    <row r="94" spans="1:7" x14ac:dyDescent="0.35">
      <c r="A94" t="s">
        <v>153</v>
      </c>
      <c r="B94">
        <v>14.23</v>
      </c>
      <c r="C94">
        <v>6505.1372000000001</v>
      </c>
      <c r="D94">
        <v>9.7767250000000008</v>
      </c>
      <c r="E94">
        <v>50.17</v>
      </c>
      <c r="F94" t="s">
        <v>206</v>
      </c>
      <c r="G94">
        <v>16.756513513513514</v>
      </c>
    </row>
    <row r="95" spans="1:7" x14ac:dyDescent="0.35">
      <c r="A95" t="s">
        <v>156</v>
      </c>
      <c r="B95">
        <v>15.68</v>
      </c>
      <c r="C95">
        <v>251.6053</v>
      </c>
      <c r="D95">
        <v>0.32089000000000001</v>
      </c>
      <c r="E95">
        <v>1.94</v>
      </c>
      <c r="F95" t="s">
        <v>206</v>
      </c>
      <c r="G95">
        <v>1.4454504504504506</v>
      </c>
    </row>
    <row r="96" spans="1:7" x14ac:dyDescent="0.35">
      <c r="A96" t="s">
        <v>159</v>
      </c>
      <c r="B96">
        <v>17.239999999999998</v>
      </c>
      <c r="C96">
        <v>1046.4983999999999</v>
      </c>
      <c r="D96">
        <v>2.802943</v>
      </c>
      <c r="E96">
        <v>8.07</v>
      </c>
      <c r="F96" t="s">
        <v>206</v>
      </c>
      <c r="G96">
        <v>11.701042792792792</v>
      </c>
    </row>
    <row r="97" spans="1:7" x14ac:dyDescent="0.35">
      <c r="A97" t="s">
        <v>162</v>
      </c>
      <c r="D97">
        <v>0</v>
      </c>
      <c r="F97" t="s">
        <v>206</v>
      </c>
      <c r="G97">
        <v>0</v>
      </c>
    </row>
    <row r="98" spans="1:7" x14ac:dyDescent="0.35">
      <c r="A98" t="s">
        <v>165</v>
      </c>
      <c r="D98">
        <v>0</v>
      </c>
      <c r="F98" t="s">
        <v>206</v>
      </c>
      <c r="G98">
        <v>0</v>
      </c>
    </row>
    <row r="99" spans="1:7" x14ac:dyDescent="0.35">
      <c r="A99" t="s">
        <v>168</v>
      </c>
      <c r="B99">
        <v>33.409999999999997</v>
      </c>
      <c r="C99">
        <v>1852.5391</v>
      </c>
      <c r="D99">
        <v>3.76111</v>
      </c>
      <c r="E99">
        <v>14.29</v>
      </c>
      <c r="F99" t="s">
        <v>206</v>
      </c>
      <c r="G99">
        <v>16.941936936936937</v>
      </c>
    </row>
    <row r="100" spans="1:7" x14ac:dyDescent="0.35">
      <c r="D100" t="s">
        <v>208</v>
      </c>
      <c r="E100">
        <v>100</v>
      </c>
    </row>
    <row r="102" spans="1:7" x14ac:dyDescent="0.35">
      <c r="A102" s="9" t="s">
        <v>572</v>
      </c>
    </row>
    <row r="121" spans="1:7" x14ac:dyDescent="0.35">
      <c r="G121" t="s">
        <v>198</v>
      </c>
    </row>
    <row r="122" spans="1:7" x14ac:dyDescent="0.35">
      <c r="A122" t="s">
        <v>199</v>
      </c>
      <c r="B122" t="s">
        <v>200</v>
      </c>
      <c r="C122" t="s">
        <v>201</v>
      </c>
      <c r="D122" t="s">
        <v>202</v>
      </c>
      <c r="E122" t="s">
        <v>203</v>
      </c>
      <c r="F122" t="s">
        <v>204</v>
      </c>
      <c r="G122">
        <v>22.2</v>
      </c>
    </row>
    <row r="123" spans="1:7" x14ac:dyDescent="0.35">
      <c r="A123" t="s">
        <v>205</v>
      </c>
      <c r="B123">
        <v>7.16</v>
      </c>
      <c r="C123">
        <v>1739.7902999999999</v>
      </c>
      <c r="D123">
        <v>2</v>
      </c>
      <c r="E123">
        <v>13.39</v>
      </c>
      <c r="F123" t="s">
        <v>206</v>
      </c>
      <c r="G123" t="s">
        <v>207</v>
      </c>
    </row>
    <row r="124" spans="1:7" x14ac:dyDescent="0.35">
      <c r="A124" t="s">
        <v>146</v>
      </c>
      <c r="B124">
        <v>8.5</v>
      </c>
      <c r="C124">
        <v>132.3219</v>
      </c>
      <c r="D124">
        <v>0.35898000000000002</v>
      </c>
      <c r="E124">
        <v>1.02</v>
      </c>
      <c r="F124" t="s">
        <v>206</v>
      </c>
      <c r="G124">
        <v>1.6170270270270273</v>
      </c>
    </row>
    <row r="125" spans="1:7" x14ac:dyDescent="0.35">
      <c r="A125" t="s">
        <v>147</v>
      </c>
      <c r="B125">
        <v>9.89</v>
      </c>
      <c r="C125">
        <v>898.94910000000004</v>
      </c>
      <c r="D125">
        <v>1.128728</v>
      </c>
      <c r="E125">
        <v>6.92</v>
      </c>
      <c r="F125" t="s">
        <v>206</v>
      </c>
      <c r="G125">
        <v>5.0843603603603604</v>
      </c>
    </row>
    <row r="126" spans="1:7" x14ac:dyDescent="0.35">
      <c r="A126" t="s">
        <v>150</v>
      </c>
      <c r="B126">
        <v>13.19</v>
      </c>
      <c r="C126">
        <v>536.20889999999997</v>
      </c>
      <c r="D126">
        <v>0.73551900000000003</v>
      </c>
      <c r="E126">
        <v>4.13</v>
      </c>
      <c r="F126" t="s">
        <v>206</v>
      </c>
      <c r="G126">
        <v>2.9112590090090094</v>
      </c>
    </row>
    <row r="127" spans="1:7" x14ac:dyDescent="0.35">
      <c r="A127" t="s">
        <v>153</v>
      </c>
      <c r="B127">
        <v>14.2</v>
      </c>
      <c r="C127">
        <v>6534.77</v>
      </c>
      <c r="D127">
        <v>9.7790309999999998</v>
      </c>
      <c r="E127">
        <v>50.31</v>
      </c>
      <c r="F127" t="s">
        <v>206</v>
      </c>
      <c r="G127">
        <v>16.766900900900897</v>
      </c>
    </row>
    <row r="128" spans="1:7" x14ac:dyDescent="0.35">
      <c r="A128" t="s">
        <v>156</v>
      </c>
      <c r="B128">
        <v>15.66</v>
      </c>
      <c r="C128">
        <v>258.25839999999999</v>
      </c>
      <c r="D128">
        <v>0.327959</v>
      </c>
      <c r="E128">
        <v>1.99</v>
      </c>
      <c r="F128" t="s">
        <v>206</v>
      </c>
      <c r="G128">
        <v>1.4772927927927928</v>
      </c>
    </row>
    <row r="129" spans="1:7" x14ac:dyDescent="0.35">
      <c r="A129" t="s">
        <v>159</v>
      </c>
      <c r="B129">
        <v>17.23</v>
      </c>
      <c r="C129">
        <v>1052.547</v>
      </c>
      <c r="D129">
        <v>2.8070219999999999</v>
      </c>
      <c r="E129">
        <v>8.1</v>
      </c>
      <c r="F129" t="s">
        <v>206</v>
      </c>
      <c r="G129">
        <v>11.719416666666667</v>
      </c>
    </row>
    <row r="130" spans="1:7" x14ac:dyDescent="0.35">
      <c r="A130" t="s">
        <v>162</v>
      </c>
      <c r="D130">
        <v>0</v>
      </c>
      <c r="F130" t="s">
        <v>206</v>
      </c>
      <c r="G130">
        <v>0</v>
      </c>
    </row>
    <row r="131" spans="1:7" x14ac:dyDescent="0.35">
      <c r="A131" t="s">
        <v>165</v>
      </c>
      <c r="D131">
        <v>0</v>
      </c>
      <c r="F131" t="s">
        <v>206</v>
      </c>
      <c r="G131">
        <v>0</v>
      </c>
    </row>
    <row r="132" spans="1:7" x14ac:dyDescent="0.35">
      <c r="A132" t="s">
        <v>168</v>
      </c>
      <c r="B132">
        <v>33.39</v>
      </c>
      <c r="C132">
        <v>1835.9219000000001</v>
      </c>
      <c r="D132">
        <v>3.7113459999999998</v>
      </c>
      <c r="E132">
        <v>14.13</v>
      </c>
      <c r="F132" t="s">
        <v>206</v>
      </c>
      <c r="G132">
        <v>16.717774774774774</v>
      </c>
    </row>
    <row r="133" spans="1:7" x14ac:dyDescent="0.35">
      <c r="D133" t="s">
        <v>208</v>
      </c>
      <c r="E133">
        <v>100</v>
      </c>
    </row>
    <row r="135" spans="1:7" x14ac:dyDescent="0.35">
      <c r="A135" s="9" t="s">
        <v>573</v>
      </c>
    </row>
    <row r="154" spans="1:7" x14ac:dyDescent="0.35">
      <c r="G154" t="s">
        <v>198</v>
      </c>
    </row>
    <row r="155" spans="1:7" x14ac:dyDescent="0.35">
      <c r="A155" t="s">
        <v>199</v>
      </c>
      <c r="B155" t="s">
        <v>200</v>
      </c>
      <c r="C155" t="s">
        <v>201</v>
      </c>
      <c r="D155" t="s">
        <v>202</v>
      </c>
      <c r="E155" t="s">
        <v>203</v>
      </c>
      <c r="F155" t="s">
        <v>204</v>
      </c>
      <c r="G155">
        <v>22.2</v>
      </c>
    </row>
    <row r="156" spans="1:7" x14ac:dyDescent="0.35">
      <c r="A156" t="s">
        <v>205</v>
      </c>
      <c r="B156">
        <v>7.14</v>
      </c>
      <c r="C156">
        <v>1783.5073</v>
      </c>
      <c r="D156">
        <v>2</v>
      </c>
      <c r="E156">
        <v>13.71</v>
      </c>
      <c r="F156" t="s">
        <v>206</v>
      </c>
      <c r="G156" t="s">
        <v>207</v>
      </c>
    </row>
    <row r="157" spans="1:7" x14ac:dyDescent="0.35">
      <c r="A157" t="s">
        <v>146</v>
      </c>
      <c r="B157">
        <v>8.49</v>
      </c>
      <c r="C157">
        <v>132.8426</v>
      </c>
      <c r="D157">
        <v>0.35155799999999998</v>
      </c>
      <c r="E157">
        <v>1.02</v>
      </c>
      <c r="F157" t="s">
        <v>206</v>
      </c>
      <c r="G157">
        <v>1.5835945945945946</v>
      </c>
    </row>
    <row r="158" spans="1:7" x14ac:dyDescent="0.35">
      <c r="A158" t="s">
        <v>147</v>
      </c>
      <c r="B158">
        <v>9.8800000000000008</v>
      </c>
      <c r="C158">
        <v>897.89239999999995</v>
      </c>
      <c r="D158">
        <v>1.0997669999999999</v>
      </c>
      <c r="E158">
        <v>6.9</v>
      </c>
      <c r="F158" t="s">
        <v>206</v>
      </c>
      <c r="G158">
        <v>4.953905405405405</v>
      </c>
    </row>
    <row r="159" spans="1:7" x14ac:dyDescent="0.35">
      <c r="A159" t="s">
        <v>150</v>
      </c>
      <c r="B159">
        <v>13.17</v>
      </c>
      <c r="C159">
        <v>549.02670000000001</v>
      </c>
      <c r="D159">
        <v>0.73464200000000002</v>
      </c>
      <c r="E159">
        <v>4.22</v>
      </c>
      <c r="F159" t="s">
        <v>206</v>
      </c>
      <c r="G159">
        <v>2.9073085585585585</v>
      </c>
    </row>
    <row r="160" spans="1:7" x14ac:dyDescent="0.35">
      <c r="A160" t="s">
        <v>153</v>
      </c>
      <c r="B160">
        <v>14.18</v>
      </c>
      <c r="C160">
        <v>6501.9575000000004</v>
      </c>
      <c r="D160">
        <v>9.4914299999999994</v>
      </c>
      <c r="E160">
        <v>50</v>
      </c>
      <c r="F160" t="s">
        <v>206</v>
      </c>
      <c r="G160">
        <v>15.471400900900894</v>
      </c>
    </row>
    <row r="161" spans="1:7" x14ac:dyDescent="0.35">
      <c r="A161" t="s">
        <v>156</v>
      </c>
      <c r="B161">
        <v>15.64</v>
      </c>
      <c r="C161">
        <v>255.005</v>
      </c>
      <c r="D161">
        <v>0.31589</v>
      </c>
      <c r="E161">
        <v>1.96</v>
      </c>
      <c r="F161" t="s">
        <v>206</v>
      </c>
      <c r="G161">
        <v>1.4229279279279279</v>
      </c>
    </row>
    <row r="162" spans="1:7" x14ac:dyDescent="0.35">
      <c r="A162" t="s">
        <v>159</v>
      </c>
      <c r="B162">
        <v>17.21</v>
      </c>
      <c r="C162">
        <v>1062.4043999999999</v>
      </c>
      <c r="D162">
        <v>2.7638609999999999</v>
      </c>
      <c r="E162">
        <v>8.17</v>
      </c>
      <c r="F162" t="s">
        <v>206</v>
      </c>
      <c r="G162">
        <v>11.524997747747747</v>
      </c>
    </row>
    <row r="163" spans="1:7" x14ac:dyDescent="0.35">
      <c r="A163" t="s">
        <v>162</v>
      </c>
      <c r="D163">
        <v>0</v>
      </c>
      <c r="F163" t="s">
        <v>206</v>
      </c>
      <c r="G163">
        <v>0</v>
      </c>
    </row>
    <row r="164" spans="1:7" x14ac:dyDescent="0.35">
      <c r="A164" t="s">
        <v>165</v>
      </c>
      <c r="D164">
        <v>0</v>
      </c>
      <c r="F164" t="s">
        <v>206</v>
      </c>
      <c r="G164">
        <v>0</v>
      </c>
    </row>
    <row r="165" spans="1:7" x14ac:dyDescent="0.35">
      <c r="A165" t="s">
        <v>168</v>
      </c>
      <c r="B165">
        <v>33.39</v>
      </c>
      <c r="C165">
        <v>1821.4617000000001</v>
      </c>
      <c r="D165">
        <v>3.5918589999999999</v>
      </c>
      <c r="E165">
        <v>14.01</v>
      </c>
      <c r="F165" t="s">
        <v>206</v>
      </c>
      <c r="G165">
        <v>16.179545045045046</v>
      </c>
    </row>
    <row r="166" spans="1:7" x14ac:dyDescent="0.35">
      <c r="D166" t="s">
        <v>208</v>
      </c>
      <c r="E166">
        <v>100</v>
      </c>
    </row>
    <row r="168" spans="1:7" x14ac:dyDescent="0.35">
      <c r="A168" s="9" t="s">
        <v>574</v>
      </c>
    </row>
    <row r="187" spans="1:7" x14ac:dyDescent="0.35">
      <c r="G187" t="s">
        <v>198</v>
      </c>
    </row>
    <row r="188" spans="1:7" x14ac:dyDescent="0.35">
      <c r="A188" t="s">
        <v>199</v>
      </c>
      <c r="B188" t="s">
        <v>200</v>
      </c>
      <c r="C188" t="s">
        <v>201</v>
      </c>
      <c r="D188" t="s">
        <v>202</v>
      </c>
      <c r="E188" t="s">
        <v>203</v>
      </c>
      <c r="F188" t="s">
        <v>204</v>
      </c>
      <c r="G188">
        <v>22.2</v>
      </c>
    </row>
    <row r="189" spans="1:7" x14ac:dyDescent="0.35">
      <c r="A189" t="s">
        <v>205</v>
      </c>
      <c r="B189">
        <v>7.15</v>
      </c>
      <c r="C189">
        <v>1792.4149</v>
      </c>
      <c r="D189">
        <v>2</v>
      </c>
      <c r="E189">
        <v>13.73</v>
      </c>
      <c r="F189" t="s">
        <v>206</v>
      </c>
      <c r="G189" t="s">
        <v>207</v>
      </c>
    </row>
    <row r="190" spans="1:7" x14ac:dyDescent="0.35">
      <c r="A190" t="s">
        <v>146</v>
      </c>
      <c r="B190">
        <v>8.5</v>
      </c>
      <c r="C190">
        <v>134.05090000000001</v>
      </c>
      <c r="D190">
        <v>0.352993</v>
      </c>
      <c r="E190">
        <v>1.03</v>
      </c>
      <c r="F190" t="s">
        <v>206</v>
      </c>
      <c r="G190">
        <v>1.5900585585585585</v>
      </c>
    </row>
    <row r="191" spans="1:7" x14ac:dyDescent="0.35">
      <c r="A191" t="s">
        <v>147</v>
      </c>
      <c r="B191">
        <v>9.89</v>
      </c>
      <c r="C191">
        <v>899.8732</v>
      </c>
      <c r="D191">
        <v>1.0967150000000001</v>
      </c>
      <c r="E191">
        <v>6.89</v>
      </c>
      <c r="F191" t="s">
        <v>206</v>
      </c>
      <c r="G191">
        <v>4.9401576576576582</v>
      </c>
    </row>
    <row r="192" spans="1:7" x14ac:dyDescent="0.35">
      <c r="A192" t="s">
        <v>150</v>
      </c>
      <c r="B192">
        <v>13.2</v>
      </c>
      <c r="C192">
        <v>556.28459999999995</v>
      </c>
      <c r="D192">
        <v>0.74065400000000003</v>
      </c>
      <c r="E192">
        <v>4.26</v>
      </c>
      <c r="F192" t="s">
        <v>206</v>
      </c>
      <c r="G192">
        <v>2.9343896396396398</v>
      </c>
    </row>
    <row r="193" spans="1:7" x14ac:dyDescent="0.35">
      <c r="A193" t="s">
        <v>153</v>
      </c>
      <c r="B193">
        <v>14.21</v>
      </c>
      <c r="C193">
        <v>6544.8867</v>
      </c>
      <c r="D193">
        <v>9.5066170000000003</v>
      </c>
      <c r="E193">
        <v>50.12</v>
      </c>
      <c r="F193" t="s">
        <v>206</v>
      </c>
      <c r="G193">
        <v>15.539810810810812</v>
      </c>
    </row>
    <row r="194" spans="1:7" x14ac:dyDescent="0.35">
      <c r="A194" t="s">
        <v>156</v>
      </c>
      <c r="B194">
        <v>15.67</v>
      </c>
      <c r="C194">
        <v>254.97790000000001</v>
      </c>
      <c r="D194">
        <v>0.31428600000000001</v>
      </c>
      <c r="E194">
        <v>1.95</v>
      </c>
      <c r="F194" t="s">
        <v>206</v>
      </c>
      <c r="G194">
        <v>1.4157027027027027</v>
      </c>
    </row>
    <row r="195" spans="1:7" x14ac:dyDescent="0.35">
      <c r="A195" t="s">
        <v>159</v>
      </c>
      <c r="B195">
        <v>17.239999999999998</v>
      </c>
      <c r="C195">
        <v>1061.087</v>
      </c>
      <c r="D195">
        <v>2.7467160000000002</v>
      </c>
      <c r="E195">
        <v>8.1300000000000008</v>
      </c>
      <c r="F195" t="s">
        <v>206</v>
      </c>
      <c r="G195">
        <v>11.447768018018019</v>
      </c>
    </row>
    <row r="196" spans="1:7" x14ac:dyDescent="0.35">
      <c r="A196" t="s">
        <v>162</v>
      </c>
      <c r="D196">
        <v>0</v>
      </c>
      <c r="F196" t="s">
        <v>206</v>
      </c>
      <c r="G196">
        <v>0</v>
      </c>
    </row>
    <row r="197" spans="1:7" x14ac:dyDescent="0.35">
      <c r="A197" t="s">
        <v>165</v>
      </c>
      <c r="D197">
        <v>0</v>
      </c>
      <c r="F197" t="s">
        <v>206</v>
      </c>
      <c r="G197">
        <v>0</v>
      </c>
    </row>
    <row r="198" spans="1:7" x14ac:dyDescent="0.35">
      <c r="A198" t="s">
        <v>168</v>
      </c>
      <c r="B198">
        <v>33.39</v>
      </c>
      <c r="C198">
        <v>1814.8197</v>
      </c>
      <c r="D198">
        <v>3.5609760000000001</v>
      </c>
      <c r="E198">
        <v>13.9</v>
      </c>
      <c r="F198" t="s">
        <v>206</v>
      </c>
      <c r="G198">
        <v>16.040432432432432</v>
      </c>
    </row>
    <row r="199" spans="1:7" x14ac:dyDescent="0.35">
      <c r="D199" t="s">
        <v>208</v>
      </c>
      <c r="E199">
        <v>100</v>
      </c>
    </row>
    <row r="201" spans="1:7" x14ac:dyDescent="0.35">
      <c r="A201" s="9" t="s">
        <v>575</v>
      </c>
    </row>
    <row r="220" spans="1:7" x14ac:dyDescent="0.35">
      <c r="G220" t="s">
        <v>198</v>
      </c>
    </row>
    <row r="221" spans="1:7" x14ac:dyDescent="0.35">
      <c r="A221" t="s">
        <v>199</v>
      </c>
      <c r="B221" t="s">
        <v>200</v>
      </c>
      <c r="C221" t="s">
        <v>201</v>
      </c>
      <c r="D221" t="s">
        <v>202</v>
      </c>
      <c r="E221" t="s">
        <v>203</v>
      </c>
      <c r="F221" t="s">
        <v>204</v>
      </c>
      <c r="G221">
        <v>19.649999999999999</v>
      </c>
    </row>
    <row r="222" spans="1:7" x14ac:dyDescent="0.35">
      <c r="A222" t="s">
        <v>205</v>
      </c>
      <c r="B222">
        <v>7.41</v>
      </c>
      <c r="C222">
        <v>1453.1101000000001</v>
      </c>
      <c r="D222">
        <v>2</v>
      </c>
      <c r="E222">
        <v>14.09</v>
      </c>
      <c r="F222" t="s">
        <v>206</v>
      </c>
      <c r="G222" t="s">
        <v>207</v>
      </c>
    </row>
    <row r="223" spans="1:7" x14ac:dyDescent="0.35">
      <c r="A223" t="s">
        <v>146</v>
      </c>
      <c r="B223">
        <v>8.75</v>
      </c>
      <c r="C223">
        <v>92.9</v>
      </c>
      <c r="D223">
        <v>0.28832099999999999</v>
      </c>
      <c r="E223">
        <v>0.9</v>
      </c>
      <c r="F223" t="s">
        <v>206</v>
      </c>
      <c r="G223">
        <v>1.4672824427480917</v>
      </c>
    </row>
    <row r="224" spans="1:7" x14ac:dyDescent="0.35">
      <c r="A224" t="s">
        <v>147</v>
      </c>
      <c r="B224">
        <v>10.18</v>
      </c>
      <c r="C224">
        <v>792.81259999999997</v>
      </c>
      <c r="D224">
        <v>1.1566540000000001</v>
      </c>
      <c r="E224">
        <v>7.69</v>
      </c>
      <c r="F224" t="s">
        <v>206</v>
      </c>
      <c r="G224">
        <v>5.88627989821883</v>
      </c>
    </row>
    <row r="225" spans="1:7" x14ac:dyDescent="0.35">
      <c r="A225" t="s">
        <v>150</v>
      </c>
      <c r="B225">
        <v>13.62</v>
      </c>
      <c r="C225">
        <v>413.17149999999998</v>
      </c>
      <c r="D225">
        <v>0.64427999999999996</v>
      </c>
      <c r="E225">
        <v>4.01</v>
      </c>
      <c r="F225" t="s">
        <v>206</v>
      </c>
      <c r="G225">
        <v>2.8356844783715012</v>
      </c>
    </row>
    <row r="226" spans="1:7" x14ac:dyDescent="0.35">
      <c r="A226" t="s">
        <v>153</v>
      </c>
      <c r="B226">
        <v>14.68</v>
      </c>
      <c r="C226">
        <v>5374.9179999999997</v>
      </c>
      <c r="D226">
        <v>8.8179730000000003</v>
      </c>
      <c r="E226">
        <v>52.12</v>
      </c>
      <c r="F226" t="s">
        <v>206</v>
      </c>
      <c r="G226">
        <v>17.512908396946571</v>
      </c>
    </row>
    <row r="227" spans="1:7" x14ac:dyDescent="0.35">
      <c r="A227" t="s">
        <v>156</v>
      </c>
      <c r="B227">
        <v>16.059999999999999</v>
      </c>
      <c r="C227">
        <v>217.56229999999999</v>
      </c>
      <c r="D227">
        <v>0.29905300000000001</v>
      </c>
      <c r="E227">
        <v>2.11</v>
      </c>
      <c r="F227" t="s">
        <v>206</v>
      </c>
      <c r="G227">
        <v>1.5218982188295167</v>
      </c>
    </row>
    <row r="228" spans="1:7" x14ac:dyDescent="0.35">
      <c r="A228" t="s">
        <v>159</v>
      </c>
      <c r="B228">
        <v>17.55</v>
      </c>
      <c r="C228">
        <v>809.47829999999999</v>
      </c>
      <c r="D228">
        <v>1.9790570000000001</v>
      </c>
      <c r="E228">
        <v>7.85</v>
      </c>
      <c r="F228" t="s">
        <v>206</v>
      </c>
      <c r="G228">
        <v>9.1054554707379154</v>
      </c>
    </row>
    <row r="229" spans="1:7" x14ac:dyDescent="0.35">
      <c r="A229" t="s">
        <v>162</v>
      </c>
      <c r="D229">
        <v>0</v>
      </c>
      <c r="F229" t="s">
        <v>206</v>
      </c>
      <c r="G229">
        <v>0</v>
      </c>
    </row>
    <row r="230" spans="1:7" x14ac:dyDescent="0.35">
      <c r="A230" t="s">
        <v>165</v>
      </c>
      <c r="D230">
        <v>0</v>
      </c>
      <c r="F230" t="s">
        <v>206</v>
      </c>
      <c r="G230">
        <v>0</v>
      </c>
    </row>
    <row r="231" spans="1:7" x14ac:dyDescent="0.35">
      <c r="A231" t="s">
        <v>168</v>
      </c>
      <c r="B231">
        <v>33.450000000000003</v>
      </c>
      <c r="C231">
        <v>1159.2201</v>
      </c>
      <c r="D231">
        <v>3.333898</v>
      </c>
      <c r="E231">
        <v>11.24</v>
      </c>
      <c r="F231" t="s">
        <v>206</v>
      </c>
      <c r="G231">
        <v>16.966402035623414</v>
      </c>
    </row>
    <row r="232" spans="1:7" x14ac:dyDescent="0.35">
      <c r="D232" t="s">
        <v>208</v>
      </c>
      <c r="E232">
        <v>100</v>
      </c>
    </row>
    <row r="234" spans="1:7" x14ac:dyDescent="0.35">
      <c r="A234" s="9" t="s">
        <v>576</v>
      </c>
    </row>
    <row r="253" spans="1:7" x14ac:dyDescent="0.35">
      <c r="G253" t="s">
        <v>198</v>
      </c>
    </row>
    <row r="254" spans="1:7" x14ac:dyDescent="0.35">
      <c r="A254" t="s">
        <v>199</v>
      </c>
      <c r="B254" t="s">
        <v>200</v>
      </c>
      <c r="C254" t="s">
        <v>201</v>
      </c>
      <c r="D254" t="s">
        <v>202</v>
      </c>
      <c r="E254" t="s">
        <v>203</v>
      </c>
      <c r="F254" t="s">
        <v>204</v>
      </c>
      <c r="G254">
        <v>19.649999999999999</v>
      </c>
    </row>
    <row r="255" spans="1:7" x14ac:dyDescent="0.35">
      <c r="A255" t="s">
        <v>205</v>
      </c>
      <c r="B255">
        <v>7.42</v>
      </c>
      <c r="C255">
        <v>1463.1895999999999</v>
      </c>
      <c r="D255">
        <v>2</v>
      </c>
      <c r="E255">
        <v>14.14</v>
      </c>
      <c r="F255" t="s">
        <v>206</v>
      </c>
      <c r="G255" t="s">
        <v>207</v>
      </c>
    </row>
    <row r="256" spans="1:7" x14ac:dyDescent="0.35">
      <c r="A256" t="s">
        <v>146</v>
      </c>
      <c r="B256">
        <v>8.76</v>
      </c>
      <c r="C256">
        <v>94.853800000000007</v>
      </c>
      <c r="D256">
        <v>0.29235699999999998</v>
      </c>
      <c r="E256">
        <v>0.92</v>
      </c>
      <c r="F256" t="s">
        <v>206</v>
      </c>
      <c r="G256">
        <v>1.4878218829516539</v>
      </c>
    </row>
    <row r="257" spans="1:7" x14ac:dyDescent="0.35">
      <c r="A257" t="s">
        <v>147</v>
      </c>
      <c r="B257">
        <v>10.199999999999999</v>
      </c>
      <c r="C257">
        <v>794.55100000000004</v>
      </c>
      <c r="D257">
        <v>1.151205</v>
      </c>
      <c r="E257">
        <v>7.68</v>
      </c>
      <c r="F257" t="s">
        <v>206</v>
      </c>
      <c r="G257">
        <v>5.8585496183206107</v>
      </c>
    </row>
    <row r="258" spans="1:7" x14ac:dyDescent="0.35">
      <c r="A258" t="s">
        <v>150</v>
      </c>
      <c r="B258">
        <v>13.65</v>
      </c>
      <c r="C258">
        <v>419.88600000000002</v>
      </c>
      <c r="D258">
        <v>0.65023900000000001</v>
      </c>
      <c r="E258">
        <v>4.0599999999999996</v>
      </c>
      <c r="F258" t="s">
        <v>206</v>
      </c>
      <c r="G258">
        <v>2.8660101781170484</v>
      </c>
    </row>
    <row r="259" spans="1:7" x14ac:dyDescent="0.35">
      <c r="A259" t="s">
        <v>153</v>
      </c>
      <c r="B259">
        <v>14.71</v>
      </c>
      <c r="C259">
        <v>5413.165</v>
      </c>
      <c r="D259">
        <v>8.8195440000000005</v>
      </c>
      <c r="E259">
        <v>52.32</v>
      </c>
      <c r="F259" t="s">
        <v>206</v>
      </c>
      <c r="G259">
        <v>17.520903307888045</v>
      </c>
    </row>
    <row r="260" spans="1:7" x14ac:dyDescent="0.35">
      <c r="A260" t="s">
        <v>156</v>
      </c>
      <c r="B260">
        <v>16.09</v>
      </c>
      <c r="C260">
        <v>211.25970000000001</v>
      </c>
      <c r="D260">
        <v>0.28838900000000001</v>
      </c>
      <c r="E260">
        <v>2.04</v>
      </c>
      <c r="F260" t="s">
        <v>206</v>
      </c>
      <c r="G260">
        <v>1.4676284987277355</v>
      </c>
    </row>
    <row r="261" spans="1:7" x14ac:dyDescent="0.35">
      <c r="A261" t="s">
        <v>159</v>
      </c>
      <c r="B261">
        <v>17.57</v>
      </c>
      <c r="C261">
        <v>770.98140000000001</v>
      </c>
      <c r="D261">
        <v>1.871953</v>
      </c>
      <c r="E261">
        <v>7.45</v>
      </c>
      <c r="F261" t="s">
        <v>206</v>
      </c>
      <c r="G261">
        <v>8.5603969465648859</v>
      </c>
    </row>
    <row r="262" spans="1:7" x14ac:dyDescent="0.35">
      <c r="A262" t="s">
        <v>162</v>
      </c>
      <c r="D262">
        <v>0</v>
      </c>
      <c r="F262" t="s">
        <v>206</v>
      </c>
      <c r="G262">
        <v>0</v>
      </c>
    </row>
    <row r="263" spans="1:7" x14ac:dyDescent="0.35">
      <c r="A263" t="s">
        <v>165</v>
      </c>
      <c r="D263">
        <v>0</v>
      </c>
      <c r="F263" t="s">
        <v>206</v>
      </c>
      <c r="G263">
        <v>0</v>
      </c>
    </row>
    <row r="264" spans="1:7" x14ac:dyDescent="0.35">
      <c r="A264" t="s">
        <v>168</v>
      </c>
      <c r="B264">
        <v>33.450000000000003</v>
      </c>
      <c r="C264">
        <v>1178.9277</v>
      </c>
      <c r="D264">
        <v>3.3672200000000001</v>
      </c>
      <c r="E264">
        <v>11.39</v>
      </c>
      <c r="F264" t="s">
        <v>206</v>
      </c>
      <c r="G264">
        <v>17.135979643765907</v>
      </c>
    </row>
    <row r="265" spans="1:7" x14ac:dyDescent="0.35">
      <c r="D265" t="s">
        <v>208</v>
      </c>
      <c r="E265">
        <v>100</v>
      </c>
    </row>
    <row r="267" spans="1:7" x14ac:dyDescent="0.35">
      <c r="A267" s="9" t="s">
        <v>577</v>
      </c>
    </row>
    <row r="286" spans="1:7" x14ac:dyDescent="0.35">
      <c r="G286" t="s">
        <v>198</v>
      </c>
    </row>
    <row r="287" spans="1:7" x14ac:dyDescent="0.35">
      <c r="A287" t="s">
        <v>199</v>
      </c>
      <c r="B287" t="s">
        <v>200</v>
      </c>
      <c r="C287" t="s">
        <v>201</v>
      </c>
      <c r="D287" t="s">
        <v>202</v>
      </c>
      <c r="E287" t="s">
        <v>203</v>
      </c>
      <c r="F287" t="s">
        <v>204</v>
      </c>
      <c r="G287">
        <v>19.649999999999999</v>
      </c>
    </row>
    <row r="288" spans="1:7" x14ac:dyDescent="0.35">
      <c r="A288" t="s">
        <v>205</v>
      </c>
      <c r="B288">
        <v>7.43</v>
      </c>
      <c r="C288">
        <v>1491.1442999999999</v>
      </c>
      <c r="D288">
        <v>2</v>
      </c>
      <c r="E288">
        <v>14.35</v>
      </c>
      <c r="F288" t="s">
        <v>206</v>
      </c>
      <c r="G288" t="s">
        <v>207</v>
      </c>
    </row>
    <row r="289" spans="1:7" x14ac:dyDescent="0.35">
      <c r="A289" t="s">
        <v>146</v>
      </c>
      <c r="B289">
        <v>8.76</v>
      </c>
      <c r="C289">
        <v>99.937200000000004</v>
      </c>
      <c r="D289">
        <v>0.30225000000000002</v>
      </c>
      <c r="E289">
        <v>0.96</v>
      </c>
      <c r="F289" t="s">
        <v>206</v>
      </c>
      <c r="G289">
        <v>1.5381679389312981</v>
      </c>
    </row>
    <row r="290" spans="1:7" x14ac:dyDescent="0.35">
      <c r="A290" t="s">
        <v>147</v>
      </c>
      <c r="B290">
        <v>10.210000000000001</v>
      </c>
      <c r="C290">
        <v>791.39940000000001</v>
      </c>
      <c r="D290">
        <v>1.125143</v>
      </c>
      <c r="E290">
        <v>7.62</v>
      </c>
      <c r="F290" t="s">
        <v>206</v>
      </c>
      <c r="G290">
        <v>5.7259185750636137</v>
      </c>
    </row>
    <row r="291" spans="1:7" x14ac:dyDescent="0.35">
      <c r="A291" t="s">
        <v>150</v>
      </c>
      <c r="B291">
        <v>13.67</v>
      </c>
      <c r="C291">
        <v>414.9948</v>
      </c>
      <c r="D291">
        <v>0.63061699999999998</v>
      </c>
      <c r="E291">
        <v>3.99</v>
      </c>
      <c r="F291" t="s">
        <v>206</v>
      </c>
      <c r="G291">
        <v>2.7661526717557252</v>
      </c>
    </row>
    <row r="292" spans="1:7" x14ac:dyDescent="0.35">
      <c r="A292" t="s">
        <v>153</v>
      </c>
      <c r="B292">
        <v>14.72</v>
      </c>
      <c r="C292">
        <v>5430.4312</v>
      </c>
      <c r="D292">
        <v>8.6818069999999992</v>
      </c>
      <c r="E292">
        <v>52.26</v>
      </c>
      <c r="F292" t="s">
        <v>206</v>
      </c>
      <c r="G292">
        <v>16.819951653944017</v>
      </c>
    </row>
    <row r="293" spans="1:7" x14ac:dyDescent="0.35">
      <c r="A293" t="s">
        <v>156</v>
      </c>
      <c r="B293">
        <v>16.100000000000001</v>
      </c>
      <c r="C293">
        <v>223.3963</v>
      </c>
      <c r="D293">
        <v>0.29923899999999998</v>
      </c>
      <c r="E293">
        <v>2.15</v>
      </c>
      <c r="F293" t="s">
        <v>206</v>
      </c>
      <c r="G293">
        <v>1.5228447837150128</v>
      </c>
    </row>
    <row r="294" spans="1:7" x14ac:dyDescent="0.35">
      <c r="A294" t="s">
        <v>159</v>
      </c>
      <c r="B294">
        <v>17.579999999999998</v>
      </c>
      <c r="C294">
        <v>772.73749999999995</v>
      </c>
      <c r="D294">
        <v>1.841043</v>
      </c>
      <c r="E294">
        <v>7.44</v>
      </c>
      <c r="F294" t="s">
        <v>206</v>
      </c>
      <c r="G294">
        <v>8.4030941475826975</v>
      </c>
    </row>
    <row r="295" spans="1:7" x14ac:dyDescent="0.35">
      <c r="A295" t="s">
        <v>162</v>
      </c>
      <c r="D295">
        <v>0</v>
      </c>
      <c r="F295" t="s">
        <v>206</v>
      </c>
      <c r="G295">
        <v>0</v>
      </c>
    </row>
    <row r="296" spans="1:7" x14ac:dyDescent="0.35">
      <c r="A296" t="s">
        <v>165</v>
      </c>
      <c r="D296">
        <v>0</v>
      </c>
      <c r="F296" t="s">
        <v>206</v>
      </c>
      <c r="G296">
        <v>0</v>
      </c>
    </row>
    <row r="297" spans="1:7" x14ac:dyDescent="0.35">
      <c r="A297" t="s">
        <v>168</v>
      </c>
      <c r="B297">
        <v>33.450000000000003</v>
      </c>
      <c r="C297">
        <v>1168.066</v>
      </c>
      <c r="D297">
        <v>3.2736529999999999</v>
      </c>
      <c r="E297">
        <v>11.24</v>
      </c>
      <c r="F297" t="s">
        <v>206</v>
      </c>
      <c r="G297">
        <v>16.659811704834606</v>
      </c>
    </row>
    <row r="298" spans="1:7" x14ac:dyDescent="0.35">
      <c r="D298" t="s">
        <v>208</v>
      </c>
      <c r="E298">
        <v>100</v>
      </c>
    </row>
    <row r="300" spans="1:7" x14ac:dyDescent="0.35">
      <c r="A300" s="9" t="s">
        <v>578</v>
      </c>
    </row>
    <row r="319" spans="1:7" x14ac:dyDescent="0.35">
      <c r="G319" t="s">
        <v>198</v>
      </c>
    </row>
    <row r="320" spans="1:7" x14ac:dyDescent="0.35">
      <c r="A320" t="s">
        <v>199</v>
      </c>
      <c r="B320" t="s">
        <v>200</v>
      </c>
      <c r="C320" t="s">
        <v>201</v>
      </c>
      <c r="D320" t="s">
        <v>202</v>
      </c>
      <c r="E320" t="s">
        <v>203</v>
      </c>
      <c r="F320" t="s">
        <v>204</v>
      </c>
      <c r="G320">
        <v>19.649999999999999</v>
      </c>
    </row>
    <row r="321" spans="1:7" x14ac:dyDescent="0.35">
      <c r="A321" t="s">
        <v>205</v>
      </c>
      <c r="B321">
        <v>7.43</v>
      </c>
      <c r="C321">
        <v>1499.2403999999999</v>
      </c>
      <c r="D321">
        <v>2</v>
      </c>
      <c r="E321">
        <v>14.36</v>
      </c>
      <c r="F321" t="s">
        <v>206</v>
      </c>
      <c r="G321" t="s">
        <v>207</v>
      </c>
    </row>
    <row r="322" spans="1:7" x14ac:dyDescent="0.35">
      <c r="A322" t="s">
        <v>146</v>
      </c>
      <c r="B322">
        <v>8.77</v>
      </c>
      <c r="C322">
        <v>103.7692</v>
      </c>
      <c r="D322">
        <v>0.31214500000000001</v>
      </c>
      <c r="E322">
        <v>0.99</v>
      </c>
      <c r="F322" t="s">
        <v>206</v>
      </c>
      <c r="G322">
        <v>1.58852417302799</v>
      </c>
    </row>
    <row r="323" spans="1:7" x14ac:dyDescent="0.35">
      <c r="A323" t="s">
        <v>147</v>
      </c>
      <c r="B323">
        <v>10.210000000000001</v>
      </c>
      <c r="C323">
        <v>794.72460000000001</v>
      </c>
      <c r="D323">
        <v>1.123769</v>
      </c>
      <c r="E323">
        <v>7.61</v>
      </c>
      <c r="F323" t="s">
        <v>206</v>
      </c>
      <c r="G323">
        <v>5.7189262086513999</v>
      </c>
    </row>
    <row r="324" spans="1:7" x14ac:dyDescent="0.35">
      <c r="A324" t="s">
        <v>150</v>
      </c>
      <c r="B324">
        <v>13.67</v>
      </c>
      <c r="C324">
        <v>414.84500000000003</v>
      </c>
      <c r="D324">
        <v>0.62698500000000001</v>
      </c>
      <c r="E324">
        <v>3.97</v>
      </c>
      <c r="F324" t="s">
        <v>206</v>
      </c>
      <c r="G324">
        <v>2.7476692111959289</v>
      </c>
    </row>
    <row r="325" spans="1:7" x14ac:dyDescent="0.35">
      <c r="A325" t="s">
        <v>153</v>
      </c>
      <c r="B325">
        <v>14.73</v>
      </c>
      <c r="C325">
        <v>5457.0209999999997</v>
      </c>
      <c r="D325">
        <v>8.6772039999999997</v>
      </c>
      <c r="E325">
        <v>52.29</v>
      </c>
      <c r="F325" t="s">
        <v>206</v>
      </c>
      <c r="G325">
        <v>16.796526717557253</v>
      </c>
    </row>
    <row r="326" spans="1:7" x14ac:dyDescent="0.35">
      <c r="A326" t="s">
        <v>156</v>
      </c>
      <c r="B326">
        <v>16.100000000000001</v>
      </c>
      <c r="C326">
        <v>214.94450000000001</v>
      </c>
      <c r="D326">
        <v>0.28636299999999998</v>
      </c>
      <c r="E326">
        <v>2.06</v>
      </c>
      <c r="F326" t="s">
        <v>206</v>
      </c>
      <c r="G326">
        <v>1.4573180661577609</v>
      </c>
    </row>
    <row r="327" spans="1:7" x14ac:dyDescent="0.35">
      <c r="A327" t="s">
        <v>159</v>
      </c>
      <c r="B327">
        <v>17.59</v>
      </c>
      <c r="C327">
        <v>779.23479999999995</v>
      </c>
      <c r="D327">
        <v>1.8464970000000001</v>
      </c>
      <c r="E327">
        <v>7.47</v>
      </c>
      <c r="F327" t="s">
        <v>206</v>
      </c>
      <c r="G327">
        <v>8.430849872773539</v>
      </c>
    </row>
    <row r="328" spans="1:7" x14ac:dyDescent="0.35">
      <c r="A328" t="s">
        <v>162</v>
      </c>
      <c r="D328">
        <v>0</v>
      </c>
      <c r="F328" t="s">
        <v>206</v>
      </c>
      <c r="G328">
        <v>0</v>
      </c>
    </row>
    <row r="329" spans="1:7" x14ac:dyDescent="0.35">
      <c r="A329" t="s">
        <v>165</v>
      </c>
      <c r="D329">
        <v>0</v>
      </c>
      <c r="F329" t="s">
        <v>206</v>
      </c>
      <c r="G329">
        <v>0</v>
      </c>
    </row>
    <row r="330" spans="1:7" x14ac:dyDescent="0.35">
      <c r="A330" t="s">
        <v>168</v>
      </c>
      <c r="B330">
        <v>33.46</v>
      </c>
      <c r="C330">
        <v>1173.0337999999999</v>
      </c>
      <c r="D330">
        <v>3.2698230000000001</v>
      </c>
      <c r="E330">
        <v>11.24</v>
      </c>
      <c r="F330" t="s">
        <v>206</v>
      </c>
      <c r="G330">
        <v>16.640320610687027</v>
      </c>
    </row>
    <row r="331" spans="1:7" x14ac:dyDescent="0.35">
      <c r="D331" t="s">
        <v>208</v>
      </c>
      <c r="E331">
        <v>100</v>
      </c>
    </row>
    <row r="333" spans="1:7" x14ac:dyDescent="0.35">
      <c r="A333" s="9" t="s">
        <v>579</v>
      </c>
    </row>
    <row r="352" spans="7:7" x14ac:dyDescent="0.35">
      <c r="G352" t="s">
        <v>198</v>
      </c>
    </row>
    <row r="353" spans="1:7" x14ac:dyDescent="0.35">
      <c r="A353" t="s">
        <v>199</v>
      </c>
      <c r="B353" t="s">
        <v>200</v>
      </c>
      <c r="C353" t="s">
        <v>201</v>
      </c>
      <c r="D353" t="s">
        <v>202</v>
      </c>
      <c r="E353" t="s">
        <v>203</v>
      </c>
      <c r="F353" t="s">
        <v>204</v>
      </c>
      <c r="G353">
        <v>19.649999999999999</v>
      </c>
    </row>
    <row r="354" spans="1:7" x14ac:dyDescent="0.35">
      <c r="A354" t="s">
        <v>205</v>
      </c>
      <c r="B354">
        <v>7.42</v>
      </c>
      <c r="C354">
        <v>1523.8302000000001</v>
      </c>
      <c r="D354">
        <v>2</v>
      </c>
      <c r="E354">
        <v>15.04</v>
      </c>
      <c r="F354" t="s">
        <v>206</v>
      </c>
      <c r="G354" t="s">
        <v>207</v>
      </c>
    </row>
    <row r="355" spans="1:7" x14ac:dyDescent="0.35">
      <c r="A355" t="s">
        <v>146</v>
      </c>
      <c r="B355">
        <v>8.76</v>
      </c>
      <c r="C355">
        <v>94.754499999999993</v>
      </c>
      <c r="D355">
        <v>0.28042899999999998</v>
      </c>
      <c r="E355">
        <v>0.94</v>
      </c>
      <c r="F355" t="s">
        <v>206</v>
      </c>
      <c r="G355">
        <v>1.427119592875318</v>
      </c>
    </row>
    <row r="356" spans="1:7" x14ac:dyDescent="0.35">
      <c r="A356" t="s">
        <v>147</v>
      </c>
      <c r="B356">
        <v>10.199999999999999</v>
      </c>
      <c r="C356">
        <v>761.25450000000001</v>
      </c>
      <c r="D356">
        <v>1.05907</v>
      </c>
      <c r="E356">
        <v>7.51</v>
      </c>
      <c r="F356" t="s">
        <v>206</v>
      </c>
      <c r="G356">
        <v>5.3896692111959288</v>
      </c>
    </row>
    <row r="357" spans="1:7" x14ac:dyDescent="0.35">
      <c r="A357" t="s">
        <v>150</v>
      </c>
      <c r="B357">
        <v>13.65</v>
      </c>
      <c r="C357">
        <v>405.03410000000002</v>
      </c>
      <c r="D357">
        <v>0.60227900000000001</v>
      </c>
      <c r="E357">
        <v>4</v>
      </c>
      <c r="F357" t="s">
        <v>206</v>
      </c>
      <c r="G357">
        <v>2.6219389312977097</v>
      </c>
    </row>
    <row r="358" spans="1:7" x14ac:dyDescent="0.35">
      <c r="A358" t="s">
        <v>153</v>
      </c>
      <c r="B358">
        <v>14.72</v>
      </c>
      <c r="C358">
        <v>5290.4237999999996</v>
      </c>
      <c r="D358">
        <v>8.2765500000000003</v>
      </c>
      <c r="E358">
        <v>52.22</v>
      </c>
      <c r="F358" t="s">
        <v>206</v>
      </c>
      <c r="G358">
        <v>14.757575063613235</v>
      </c>
    </row>
    <row r="359" spans="1:7" x14ac:dyDescent="0.35">
      <c r="A359" t="s">
        <v>156</v>
      </c>
      <c r="B359">
        <v>16.09</v>
      </c>
      <c r="C359">
        <v>204.02930000000001</v>
      </c>
      <c r="D359">
        <v>0.26743499999999998</v>
      </c>
      <c r="E359">
        <v>2.0099999999999998</v>
      </c>
      <c r="F359" t="s">
        <v>206</v>
      </c>
      <c r="G359">
        <v>1.3609923664122137</v>
      </c>
    </row>
    <row r="360" spans="1:7" x14ac:dyDescent="0.35">
      <c r="A360" t="s">
        <v>159</v>
      </c>
      <c r="B360">
        <v>17.579999999999998</v>
      </c>
      <c r="C360">
        <v>738.40940000000001</v>
      </c>
      <c r="D360">
        <v>1.7215210000000001</v>
      </c>
      <c r="E360">
        <v>7.29</v>
      </c>
      <c r="F360" t="s">
        <v>206</v>
      </c>
      <c r="G360">
        <v>7.7948396946564902</v>
      </c>
    </row>
    <row r="361" spans="1:7" x14ac:dyDescent="0.35">
      <c r="A361" t="s">
        <v>162</v>
      </c>
      <c r="D361">
        <v>0</v>
      </c>
      <c r="F361" t="s">
        <v>206</v>
      </c>
      <c r="G361">
        <v>0</v>
      </c>
    </row>
    <row r="362" spans="1:7" x14ac:dyDescent="0.35">
      <c r="A362" t="s">
        <v>165</v>
      </c>
      <c r="D362">
        <v>0</v>
      </c>
      <c r="F362" t="s">
        <v>206</v>
      </c>
      <c r="G362">
        <v>0</v>
      </c>
    </row>
    <row r="363" spans="1:7" x14ac:dyDescent="0.35">
      <c r="A363" t="s">
        <v>168</v>
      </c>
      <c r="B363">
        <v>33.46</v>
      </c>
      <c r="C363">
        <v>1113.1259</v>
      </c>
      <c r="D363">
        <v>3.0527600000000001</v>
      </c>
      <c r="E363">
        <v>10.99</v>
      </c>
      <c r="F363" t="s">
        <v>206</v>
      </c>
      <c r="G363">
        <v>15.535674300254454</v>
      </c>
    </row>
    <row r="364" spans="1:7" x14ac:dyDescent="0.35">
      <c r="D364" t="s">
        <v>208</v>
      </c>
      <c r="E364">
        <v>100</v>
      </c>
    </row>
    <row r="366" spans="1:7" x14ac:dyDescent="0.35">
      <c r="A366" s="9" t="s">
        <v>580</v>
      </c>
    </row>
    <row r="385" spans="1:7" x14ac:dyDescent="0.35">
      <c r="G385" t="s">
        <v>198</v>
      </c>
    </row>
    <row r="386" spans="1:7" x14ac:dyDescent="0.35">
      <c r="A386" t="s">
        <v>199</v>
      </c>
      <c r="B386" t="s">
        <v>200</v>
      </c>
      <c r="C386" t="s">
        <v>201</v>
      </c>
      <c r="D386" t="s">
        <v>202</v>
      </c>
      <c r="E386" t="s">
        <v>203</v>
      </c>
      <c r="F386" t="s">
        <v>204</v>
      </c>
      <c r="G386">
        <v>19.649999999999999</v>
      </c>
    </row>
    <row r="387" spans="1:7" x14ac:dyDescent="0.35">
      <c r="A387" t="s">
        <v>205</v>
      </c>
      <c r="B387">
        <v>7.41</v>
      </c>
      <c r="C387">
        <v>1523.0060000000001</v>
      </c>
      <c r="D387">
        <v>2</v>
      </c>
      <c r="E387">
        <v>14.96</v>
      </c>
      <c r="F387" t="s">
        <v>206</v>
      </c>
      <c r="G387" t="s">
        <v>207</v>
      </c>
    </row>
    <row r="388" spans="1:7" x14ac:dyDescent="0.35">
      <c r="A388" t="s">
        <v>146</v>
      </c>
      <c r="B388">
        <v>8.76</v>
      </c>
      <c r="C388">
        <v>95.136600000000001</v>
      </c>
      <c r="D388">
        <v>0.28171200000000002</v>
      </c>
      <c r="E388">
        <v>0.93</v>
      </c>
      <c r="F388" t="s">
        <v>206</v>
      </c>
      <c r="G388">
        <v>1.4336488549618323</v>
      </c>
    </row>
    <row r="389" spans="1:7" x14ac:dyDescent="0.35">
      <c r="A389" t="s">
        <v>147</v>
      </c>
      <c r="B389">
        <v>10.199999999999999</v>
      </c>
      <c r="C389">
        <v>759.75480000000005</v>
      </c>
      <c r="D389">
        <v>1.0575559999999999</v>
      </c>
      <c r="E389">
        <v>7.46</v>
      </c>
      <c r="F389" t="s">
        <v>206</v>
      </c>
      <c r="G389">
        <v>5.3819643765903304</v>
      </c>
    </row>
    <row r="390" spans="1:7" x14ac:dyDescent="0.35">
      <c r="A390" t="s">
        <v>150</v>
      </c>
      <c r="B390">
        <v>13.65</v>
      </c>
      <c r="C390">
        <v>403.38350000000003</v>
      </c>
      <c r="D390">
        <v>0.60014900000000004</v>
      </c>
      <c r="E390">
        <v>3.96</v>
      </c>
      <c r="F390" t="s">
        <v>206</v>
      </c>
      <c r="G390">
        <v>2.6110992366412216</v>
      </c>
    </row>
    <row r="391" spans="1:7" x14ac:dyDescent="0.35">
      <c r="A391" t="s">
        <v>153</v>
      </c>
      <c r="B391">
        <v>14.71</v>
      </c>
      <c r="C391">
        <v>5299.3320000000003</v>
      </c>
      <c r="D391">
        <v>8.2949730000000006</v>
      </c>
      <c r="E391">
        <v>52.04</v>
      </c>
      <c r="F391" t="s">
        <v>206</v>
      </c>
      <c r="G391">
        <v>14.851330788804077</v>
      </c>
    </row>
    <row r="392" spans="1:7" x14ac:dyDescent="0.35">
      <c r="A392" t="s">
        <v>156</v>
      </c>
      <c r="B392">
        <v>16.079999999999998</v>
      </c>
      <c r="C392">
        <v>209.5215</v>
      </c>
      <c r="D392">
        <v>0.274783</v>
      </c>
      <c r="E392">
        <v>2.06</v>
      </c>
      <c r="F392" t="s">
        <v>206</v>
      </c>
      <c r="G392">
        <v>1.3983867684478373</v>
      </c>
    </row>
    <row r="393" spans="1:7" x14ac:dyDescent="0.35">
      <c r="A393" t="s">
        <v>159</v>
      </c>
      <c r="B393">
        <v>17.57</v>
      </c>
      <c r="C393">
        <v>767.72370000000001</v>
      </c>
      <c r="D393">
        <v>1.790832</v>
      </c>
      <c r="E393">
        <v>7.54</v>
      </c>
      <c r="F393" t="s">
        <v>206</v>
      </c>
      <c r="G393">
        <v>8.147567430025445</v>
      </c>
    </row>
    <row r="394" spans="1:7" x14ac:dyDescent="0.35">
      <c r="A394" t="s">
        <v>162</v>
      </c>
      <c r="D394">
        <v>0</v>
      </c>
      <c r="F394" t="s">
        <v>206</v>
      </c>
      <c r="G394">
        <v>0</v>
      </c>
    </row>
    <row r="395" spans="1:7" x14ac:dyDescent="0.35">
      <c r="A395" t="s">
        <v>165</v>
      </c>
      <c r="D395">
        <v>0</v>
      </c>
      <c r="F395" t="s">
        <v>206</v>
      </c>
      <c r="G395">
        <v>0</v>
      </c>
    </row>
    <row r="396" spans="1:7" x14ac:dyDescent="0.35">
      <c r="A396" t="s">
        <v>168</v>
      </c>
      <c r="B396">
        <v>33.46</v>
      </c>
      <c r="C396">
        <v>1124.4417000000001</v>
      </c>
      <c r="D396">
        <v>3.0854620000000001</v>
      </c>
      <c r="E396">
        <v>11.04</v>
      </c>
      <c r="F396" t="s">
        <v>206</v>
      </c>
      <c r="G396">
        <v>15.702096692111962</v>
      </c>
    </row>
    <row r="397" spans="1:7" x14ac:dyDescent="0.35">
      <c r="D397" t="s">
        <v>208</v>
      </c>
      <c r="E397">
        <v>100</v>
      </c>
    </row>
    <row r="399" spans="1:7" x14ac:dyDescent="0.35">
      <c r="A399" s="9" t="s">
        <v>581</v>
      </c>
    </row>
    <row r="418" spans="1:7" x14ac:dyDescent="0.35">
      <c r="G418" t="s">
        <v>198</v>
      </c>
    </row>
    <row r="419" spans="1:7" x14ac:dyDescent="0.35">
      <c r="A419" t="s">
        <v>199</v>
      </c>
      <c r="B419" t="s">
        <v>200</v>
      </c>
      <c r="C419" t="s">
        <v>201</v>
      </c>
      <c r="D419" t="s">
        <v>202</v>
      </c>
      <c r="E419" t="s">
        <v>203</v>
      </c>
      <c r="F419" t="s">
        <v>204</v>
      </c>
      <c r="G419">
        <v>17.55</v>
      </c>
    </row>
    <row r="420" spans="1:7" x14ac:dyDescent="0.35">
      <c r="A420" t="s">
        <v>205</v>
      </c>
      <c r="B420">
        <v>7.17</v>
      </c>
      <c r="C420">
        <v>1754.7750000000001</v>
      </c>
      <c r="D420">
        <v>2</v>
      </c>
      <c r="E420">
        <v>15.71</v>
      </c>
      <c r="F420" t="s">
        <v>206</v>
      </c>
      <c r="G420" t="s">
        <v>207</v>
      </c>
    </row>
    <row r="421" spans="1:7" x14ac:dyDescent="0.35">
      <c r="A421" t="s">
        <v>146</v>
      </c>
      <c r="B421">
        <v>8.51</v>
      </c>
      <c r="C421">
        <v>106.0825</v>
      </c>
      <c r="D421">
        <v>0.28533599999999998</v>
      </c>
      <c r="E421">
        <v>0.95</v>
      </c>
      <c r="F421" t="s">
        <v>206</v>
      </c>
      <c r="G421">
        <v>1.6258461538461537</v>
      </c>
    </row>
    <row r="422" spans="1:7" x14ac:dyDescent="0.35">
      <c r="A422" t="s">
        <v>147</v>
      </c>
      <c r="B422">
        <v>9.91</v>
      </c>
      <c r="C422">
        <v>637.46730000000002</v>
      </c>
      <c r="D422">
        <v>0.793574</v>
      </c>
      <c r="E422">
        <v>5.71</v>
      </c>
      <c r="F422" t="s">
        <v>206</v>
      </c>
      <c r="G422">
        <v>4.5217891737891733</v>
      </c>
    </row>
    <row r="423" spans="1:7" x14ac:dyDescent="0.35">
      <c r="A423" t="s">
        <v>150</v>
      </c>
      <c r="B423">
        <v>13.23</v>
      </c>
      <c r="C423">
        <v>364.59870000000001</v>
      </c>
      <c r="D423">
        <v>0.49585000000000001</v>
      </c>
      <c r="E423">
        <v>3.26</v>
      </c>
      <c r="F423" t="s">
        <v>206</v>
      </c>
      <c r="G423">
        <v>2.3169829059829059</v>
      </c>
    </row>
    <row r="424" spans="1:7" x14ac:dyDescent="0.35">
      <c r="A424" t="s">
        <v>153</v>
      </c>
      <c r="B424">
        <v>14.25</v>
      </c>
      <c r="C424">
        <v>5982.2915000000003</v>
      </c>
      <c r="D424">
        <v>8.8758210000000002</v>
      </c>
      <c r="E424">
        <v>53.54</v>
      </c>
      <c r="F424" t="s">
        <v>206</v>
      </c>
      <c r="G424">
        <v>16.062917378917376</v>
      </c>
    </row>
    <row r="425" spans="1:7" x14ac:dyDescent="0.35">
      <c r="A425" t="s">
        <v>156</v>
      </c>
      <c r="B425">
        <v>15.7</v>
      </c>
      <c r="C425">
        <v>183.25309999999999</v>
      </c>
      <c r="D425">
        <v>0.23072300000000001</v>
      </c>
      <c r="E425">
        <v>1.64</v>
      </c>
      <c r="F425" t="s">
        <v>206</v>
      </c>
      <c r="G425">
        <v>1.3146609686609687</v>
      </c>
    </row>
    <row r="426" spans="1:7" x14ac:dyDescent="0.35">
      <c r="A426" t="s">
        <v>159</v>
      </c>
      <c r="B426">
        <v>17.27</v>
      </c>
      <c r="C426">
        <v>815.20029999999997</v>
      </c>
      <c r="D426">
        <v>2.155481</v>
      </c>
      <c r="E426">
        <v>7.3</v>
      </c>
      <c r="F426" t="s">
        <v>206</v>
      </c>
      <c r="G426">
        <v>11.112076923076922</v>
      </c>
    </row>
    <row r="427" spans="1:7" x14ac:dyDescent="0.35">
      <c r="A427" t="s">
        <v>162</v>
      </c>
      <c r="D427">
        <v>0</v>
      </c>
      <c r="F427" t="s">
        <v>206</v>
      </c>
      <c r="G427">
        <v>0</v>
      </c>
    </row>
    <row r="428" spans="1:7" x14ac:dyDescent="0.35">
      <c r="A428" t="s">
        <v>165</v>
      </c>
      <c r="D428">
        <v>0</v>
      </c>
      <c r="F428" t="s">
        <v>206</v>
      </c>
      <c r="G428">
        <v>0</v>
      </c>
    </row>
    <row r="429" spans="1:7" x14ac:dyDescent="0.35">
      <c r="A429" t="s">
        <v>168</v>
      </c>
      <c r="B429">
        <v>33.4</v>
      </c>
      <c r="C429">
        <v>1329.4191000000001</v>
      </c>
      <c r="D429">
        <v>2.6644929999999998</v>
      </c>
      <c r="E429">
        <v>11.9</v>
      </c>
      <c r="F429" t="s">
        <v>206</v>
      </c>
      <c r="G429">
        <v>15.182296296296293</v>
      </c>
    </row>
    <row r="430" spans="1:7" x14ac:dyDescent="0.35">
      <c r="D430" t="s">
        <v>208</v>
      </c>
      <c r="E430">
        <v>100</v>
      </c>
    </row>
    <row r="432" spans="1:7" x14ac:dyDescent="0.35">
      <c r="A432" s="9" t="s">
        <v>582</v>
      </c>
    </row>
    <row r="451" spans="1:7" x14ac:dyDescent="0.35">
      <c r="G451" t="s">
        <v>198</v>
      </c>
    </row>
    <row r="452" spans="1:7" x14ac:dyDescent="0.35">
      <c r="A452" t="s">
        <v>199</v>
      </c>
      <c r="B452" t="s">
        <v>200</v>
      </c>
      <c r="C452" t="s">
        <v>201</v>
      </c>
      <c r="D452" t="s">
        <v>202</v>
      </c>
      <c r="E452" t="s">
        <v>203</v>
      </c>
      <c r="F452" t="s">
        <v>204</v>
      </c>
      <c r="G452">
        <v>17.55</v>
      </c>
    </row>
    <row r="453" spans="1:7" x14ac:dyDescent="0.35">
      <c r="A453" t="s">
        <v>205</v>
      </c>
      <c r="B453">
        <v>7.17</v>
      </c>
      <c r="C453">
        <v>1803.7412999999999</v>
      </c>
      <c r="D453">
        <v>2</v>
      </c>
      <c r="E453">
        <v>15.77</v>
      </c>
      <c r="F453" t="s">
        <v>206</v>
      </c>
      <c r="G453" t="s">
        <v>207</v>
      </c>
    </row>
    <row r="454" spans="1:7" x14ac:dyDescent="0.35">
      <c r="A454" t="s">
        <v>146</v>
      </c>
      <c r="B454">
        <v>8.51</v>
      </c>
      <c r="C454">
        <v>109.99079999999999</v>
      </c>
      <c r="D454">
        <v>0.28781699999999999</v>
      </c>
      <c r="E454">
        <v>0.96</v>
      </c>
      <c r="F454" t="s">
        <v>206</v>
      </c>
      <c r="G454">
        <v>1.6399829059829059</v>
      </c>
    </row>
    <row r="455" spans="1:7" x14ac:dyDescent="0.35">
      <c r="A455" t="s">
        <v>147</v>
      </c>
      <c r="B455">
        <v>9.91</v>
      </c>
      <c r="C455">
        <v>651.03729999999996</v>
      </c>
      <c r="D455">
        <v>0.788466</v>
      </c>
      <c r="E455">
        <v>5.69</v>
      </c>
      <c r="F455" t="s">
        <v>206</v>
      </c>
      <c r="G455">
        <v>4.4926837606837609</v>
      </c>
    </row>
    <row r="456" spans="1:7" x14ac:dyDescent="0.35">
      <c r="A456" t="s">
        <v>150</v>
      </c>
      <c r="B456">
        <v>13.22</v>
      </c>
      <c r="C456">
        <v>374.72289999999998</v>
      </c>
      <c r="D456">
        <v>0.49578499999999998</v>
      </c>
      <c r="E456">
        <v>3.28</v>
      </c>
      <c r="F456" t="s">
        <v>206</v>
      </c>
      <c r="G456">
        <v>2.3166125356125353</v>
      </c>
    </row>
    <row r="457" spans="1:7" x14ac:dyDescent="0.35">
      <c r="A457" t="s">
        <v>153</v>
      </c>
      <c r="B457">
        <v>14.24</v>
      </c>
      <c r="C457">
        <v>6123.7025999999996</v>
      </c>
      <c r="D457">
        <v>8.8389819999999997</v>
      </c>
      <c r="E457">
        <v>53.53</v>
      </c>
      <c r="F457" t="s">
        <v>206</v>
      </c>
      <c r="G457">
        <v>15.853008547008541</v>
      </c>
    </row>
    <row r="458" spans="1:7" x14ac:dyDescent="0.35">
      <c r="A458" t="s">
        <v>156</v>
      </c>
      <c r="B458">
        <v>15.69</v>
      </c>
      <c r="C458">
        <v>201.08619999999999</v>
      </c>
      <c r="D458">
        <v>0.24630299999999999</v>
      </c>
      <c r="E458">
        <v>1.76</v>
      </c>
      <c r="F458" t="s">
        <v>206</v>
      </c>
      <c r="G458">
        <v>1.4034358974358974</v>
      </c>
    </row>
    <row r="459" spans="1:7" x14ac:dyDescent="0.35">
      <c r="A459" t="s">
        <v>159</v>
      </c>
      <c r="B459">
        <v>17.27</v>
      </c>
      <c r="C459">
        <v>836.29989999999998</v>
      </c>
      <c r="D459">
        <v>2.1512410000000002</v>
      </c>
      <c r="E459">
        <v>7.31</v>
      </c>
      <c r="F459" t="s">
        <v>206</v>
      </c>
      <c r="G459">
        <v>11.08791737891738</v>
      </c>
    </row>
    <row r="460" spans="1:7" x14ac:dyDescent="0.35">
      <c r="A460" t="s">
        <v>162</v>
      </c>
      <c r="D460">
        <v>0</v>
      </c>
      <c r="F460" t="s">
        <v>206</v>
      </c>
      <c r="G460">
        <v>0</v>
      </c>
    </row>
    <row r="461" spans="1:7" x14ac:dyDescent="0.35">
      <c r="A461" t="s">
        <v>165</v>
      </c>
      <c r="D461">
        <v>0</v>
      </c>
      <c r="F461" t="s">
        <v>206</v>
      </c>
      <c r="G461">
        <v>0</v>
      </c>
    </row>
    <row r="462" spans="1:7" x14ac:dyDescent="0.35">
      <c r="A462" t="s">
        <v>168</v>
      </c>
      <c r="B462">
        <v>33.4</v>
      </c>
      <c r="C462">
        <v>1338.6320000000001</v>
      </c>
      <c r="D462">
        <v>2.6101239999999999</v>
      </c>
      <c r="E462">
        <v>11.7</v>
      </c>
      <c r="F462" t="s">
        <v>206</v>
      </c>
      <c r="G462">
        <v>14.872501424501422</v>
      </c>
    </row>
    <row r="463" spans="1:7" x14ac:dyDescent="0.35">
      <c r="D463" t="s">
        <v>208</v>
      </c>
      <c r="E463">
        <v>100</v>
      </c>
    </row>
    <row r="465" spans="1:1" x14ac:dyDescent="0.35">
      <c r="A465" s="9" t="s">
        <v>583</v>
      </c>
    </row>
    <row r="484" spans="1:7" x14ac:dyDescent="0.35">
      <c r="G484" t="s">
        <v>198</v>
      </c>
    </row>
    <row r="485" spans="1:7" x14ac:dyDescent="0.35">
      <c r="A485" t="s">
        <v>199</v>
      </c>
      <c r="B485" t="s">
        <v>200</v>
      </c>
      <c r="C485" t="s">
        <v>201</v>
      </c>
      <c r="D485" t="s">
        <v>202</v>
      </c>
      <c r="E485" t="s">
        <v>203</v>
      </c>
      <c r="F485" t="s">
        <v>204</v>
      </c>
      <c r="G485">
        <v>17.55</v>
      </c>
    </row>
    <row r="486" spans="1:7" x14ac:dyDescent="0.35">
      <c r="A486" t="s">
        <v>205</v>
      </c>
      <c r="B486">
        <v>7.16</v>
      </c>
      <c r="C486">
        <v>1817.6161</v>
      </c>
      <c r="D486">
        <v>2</v>
      </c>
      <c r="E486">
        <v>16.47</v>
      </c>
      <c r="F486" t="s">
        <v>206</v>
      </c>
      <c r="G486" t="s">
        <v>207</v>
      </c>
    </row>
    <row r="487" spans="1:7" x14ac:dyDescent="0.35">
      <c r="A487" t="s">
        <v>146</v>
      </c>
      <c r="B487">
        <v>8.51</v>
      </c>
      <c r="C487">
        <v>105.3458</v>
      </c>
      <c r="D487">
        <v>0.27355800000000002</v>
      </c>
      <c r="E487">
        <v>0.95</v>
      </c>
      <c r="F487" t="s">
        <v>206</v>
      </c>
      <c r="G487">
        <v>1.5587350427350428</v>
      </c>
    </row>
    <row r="488" spans="1:7" x14ac:dyDescent="0.35">
      <c r="A488" t="s">
        <v>147</v>
      </c>
      <c r="B488">
        <v>9.9</v>
      </c>
      <c r="C488">
        <v>639.68190000000004</v>
      </c>
      <c r="D488">
        <v>0.76880000000000004</v>
      </c>
      <c r="E488">
        <v>5.8</v>
      </c>
      <c r="F488" t="s">
        <v>206</v>
      </c>
      <c r="G488">
        <v>4.3806267806267805</v>
      </c>
    </row>
    <row r="489" spans="1:7" x14ac:dyDescent="0.35">
      <c r="A489" t="s">
        <v>150</v>
      </c>
      <c r="B489">
        <v>13.22</v>
      </c>
      <c r="C489">
        <v>380.53399999999999</v>
      </c>
      <c r="D489">
        <v>0.49963000000000002</v>
      </c>
      <c r="E489">
        <v>3.45</v>
      </c>
      <c r="F489" t="s">
        <v>206</v>
      </c>
      <c r="G489">
        <v>2.3385213675213676</v>
      </c>
    </row>
    <row r="490" spans="1:7" x14ac:dyDescent="0.35">
      <c r="A490" t="s">
        <v>153</v>
      </c>
      <c r="B490">
        <v>14.24</v>
      </c>
      <c r="C490">
        <v>5848.3823000000002</v>
      </c>
      <c r="D490">
        <v>8.3771439999999995</v>
      </c>
      <c r="E490">
        <v>53.01</v>
      </c>
      <c r="F490" t="s">
        <v>206</v>
      </c>
      <c r="G490">
        <v>13.221452991452983</v>
      </c>
    </row>
    <row r="491" spans="1:7" x14ac:dyDescent="0.35">
      <c r="A491" t="s">
        <v>156</v>
      </c>
      <c r="B491">
        <v>15.69</v>
      </c>
      <c r="C491">
        <v>203.8314</v>
      </c>
      <c r="D491">
        <v>0.24776000000000001</v>
      </c>
      <c r="E491">
        <v>1.85</v>
      </c>
      <c r="F491" t="s">
        <v>206</v>
      </c>
      <c r="G491">
        <v>1.4117378917378918</v>
      </c>
    </row>
    <row r="492" spans="1:7" x14ac:dyDescent="0.35">
      <c r="A492" t="s">
        <v>159</v>
      </c>
      <c r="B492">
        <v>17.27</v>
      </c>
      <c r="C492">
        <v>751.95929999999998</v>
      </c>
      <c r="D492">
        <v>1.9195230000000001</v>
      </c>
      <c r="E492">
        <v>6.82</v>
      </c>
      <c r="F492" t="s">
        <v>206</v>
      </c>
      <c r="G492">
        <v>9.7675868945868949</v>
      </c>
    </row>
    <row r="493" spans="1:7" x14ac:dyDescent="0.35">
      <c r="A493" t="s">
        <v>162</v>
      </c>
      <c r="D493">
        <v>0</v>
      </c>
      <c r="F493" t="s">
        <v>206</v>
      </c>
      <c r="G493">
        <v>0</v>
      </c>
    </row>
    <row r="494" spans="1:7" x14ac:dyDescent="0.35">
      <c r="A494" t="s">
        <v>165</v>
      </c>
      <c r="D494">
        <v>0</v>
      </c>
      <c r="F494" t="s">
        <v>206</v>
      </c>
      <c r="G494">
        <v>0</v>
      </c>
    </row>
    <row r="495" spans="1:7" x14ac:dyDescent="0.35">
      <c r="A495" t="s">
        <v>168</v>
      </c>
      <c r="B495">
        <v>33.39</v>
      </c>
      <c r="C495">
        <v>1285.4067</v>
      </c>
      <c r="D495">
        <v>2.4872109999999998</v>
      </c>
      <c r="E495">
        <v>11.65</v>
      </c>
      <c r="F495" t="s">
        <v>206</v>
      </c>
      <c r="G495">
        <v>14.17214245014245</v>
      </c>
    </row>
    <row r="496" spans="1:7" x14ac:dyDescent="0.35">
      <c r="D496" t="s">
        <v>208</v>
      </c>
      <c r="E496">
        <v>100</v>
      </c>
    </row>
    <row r="498" spans="1:1" x14ac:dyDescent="0.35">
      <c r="A498" s="9" t="s">
        <v>584</v>
      </c>
    </row>
    <row r="517" spans="1:7" x14ac:dyDescent="0.35">
      <c r="G517" t="s">
        <v>198</v>
      </c>
    </row>
    <row r="518" spans="1:7" x14ac:dyDescent="0.35">
      <c r="A518" t="s">
        <v>199</v>
      </c>
      <c r="B518" t="s">
        <v>200</v>
      </c>
      <c r="C518" t="s">
        <v>201</v>
      </c>
      <c r="D518" t="s">
        <v>202</v>
      </c>
      <c r="E518" t="s">
        <v>203</v>
      </c>
      <c r="F518" t="s">
        <v>204</v>
      </c>
      <c r="G518">
        <v>17.55</v>
      </c>
    </row>
    <row r="519" spans="1:7" x14ac:dyDescent="0.35">
      <c r="A519" t="s">
        <v>205</v>
      </c>
      <c r="B519">
        <v>7.16</v>
      </c>
      <c r="C519">
        <v>1747.9159999999999</v>
      </c>
      <c r="D519">
        <v>2</v>
      </c>
      <c r="E519">
        <v>16.46</v>
      </c>
      <c r="F519" t="s">
        <v>206</v>
      </c>
      <c r="G519" t="s">
        <v>207</v>
      </c>
    </row>
    <row r="520" spans="1:7" x14ac:dyDescent="0.35">
      <c r="A520" t="s">
        <v>146</v>
      </c>
      <c r="B520">
        <v>8.5</v>
      </c>
      <c r="C520">
        <v>96.921099999999996</v>
      </c>
      <c r="D520">
        <v>0.26171699999999998</v>
      </c>
      <c r="E520">
        <v>0.91</v>
      </c>
      <c r="F520" t="s">
        <v>206</v>
      </c>
      <c r="G520">
        <v>1.491264957264957</v>
      </c>
    </row>
    <row r="521" spans="1:7" x14ac:dyDescent="0.35">
      <c r="A521" t="s">
        <v>147</v>
      </c>
      <c r="B521">
        <v>9.9</v>
      </c>
      <c r="C521">
        <v>615.21939999999995</v>
      </c>
      <c r="D521">
        <v>0.76888400000000001</v>
      </c>
      <c r="E521">
        <v>5.79</v>
      </c>
      <c r="F521" t="s">
        <v>206</v>
      </c>
      <c r="G521">
        <v>4.3811054131054128</v>
      </c>
    </row>
    <row r="522" spans="1:7" x14ac:dyDescent="0.35">
      <c r="A522" t="s">
        <v>150</v>
      </c>
      <c r="B522">
        <v>13.21</v>
      </c>
      <c r="C522">
        <v>348.96300000000002</v>
      </c>
      <c r="D522">
        <v>0.47644799999999998</v>
      </c>
      <c r="E522">
        <v>3.29</v>
      </c>
      <c r="F522" t="s">
        <v>206</v>
      </c>
      <c r="G522">
        <v>2.2064301994301991</v>
      </c>
    </row>
    <row r="523" spans="1:7" x14ac:dyDescent="0.35">
      <c r="A523" t="s">
        <v>153</v>
      </c>
      <c r="B523">
        <v>14.24</v>
      </c>
      <c r="C523">
        <v>5628.1293999999998</v>
      </c>
      <c r="D523">
        <v>8.3831240000000005</v>
      </c>
      <c r="E523">
        <v>53</v>
      </c>
      <c r="F523" t="s">
        <v>206</v>
      </c>
      <c r="G523">
        <v>13.255527065527065</v>
      </c>
    </row>
    <row r="524" spans="1:7" x14ac:dyDescent="0.35">
      <c r="A524" t="s">
        <v>156</v>
      </c>
      <c r="B524">
        <v>15.68</v>
      </c>
      <c r="C524">
        <v>184.8895</v>
      </c>
      <c r="D524">
        <v>0.23369699999999999</v>
      </c>
      <c r="E524">
        <v>1.74</v>
      </c>
      <c r="F524" t="s">
        <v>206</v>
      </c>
      <c r="G524">
        <v>1.3316068376068375</v>
      </c>
    </row>
    <row r="525" spans="1:7" x14ac:dyDescent="0.35">
      <c r="A525" t="s">
        <v>159</v>
      </c>
      <c r="B525">
        <v>17.27</v>
      </c>
      <c r="C525">
        <v>720.7337</v>
      </c>
      <c r="D525">
        <v>1.913179</v>
      </c>
      <c r="E525">
        <v>6.79</v>
      </c>
      <c r="F525" t="s">
        <v>206</v>
      </c>
      <c r="G525">
        <v>9.7314387464387444</v>
      </c>
    </row>
    <row r="526" spans="1:7" x14ac:dyDescent="0.35">
      <c r="A526" t="s">
        <v>162</v>
      </c>
      <c r="D526">
        <v>0</v>
      </c>
      <c r="F526" t="s">
        <v>206</v>
      </c>
      <c r="G526">
        <v>0</v>
      </c>
    </row>
    <row r="527" spans="1:7" x14ac:dyDescent="0.35">
      <c r="A527" t="s">
        <v>165</v>
      </c>
      <c r="D527">
        <v>0</v>
      </c>
      <c r="F527" t="s">
        <v>206</v>
      </c>
      <c r="G527">
        <v>0</v>
      </c>
    </row>
    <row r="528" spans="1:7" x14ac:dyDescent="0.35">
      <c r="A528" t="s">
        <v>168</v>
      </c>
      <c r="B528">
        <v>33.39</v>
      </c>
      <c r="C528">
        <v>1276.9117000000001</v>
      </c>
      <c r="D528">
        <v>2.5692979999999999</v>
      </c>
      <c r="E528">
        <v>12.02</v>
      </c>
      <c r="F528" t="s">
        <v>206</v>
      </c>
      <c r="G528">
        <v>14.639874643874643</v>
      </c>
    </row>
    <row r="529" spans="1:5" x14ac:dyDescent="0.35">
      <c r="D529" t="s">
        <v>208</v>
      </c>
      <c r="E529">
        <v>100</v>
      </c>
    </row>
    <row r="531" spans="1:5" x14ac:dyDescent="0.35">
      <c r="A531" s="9" t="s">
        <v>585</v>
      </c>
    </row>
    <row r="550" spans="1:7" x14ac:dyDescent="0.35">
      <c r="G550" t="s">
        <v>198</v>
      </c>
    </row>
    <row r="551" spans="1:7" x14ac:dyDescent="0.35">
      <c r="A551" t="s">
        <v>199</v>
      </c>
      <c r="B551" t="s">
        <v>200</v>
      </c>
      <c r="C551" t="s">
        <v>201</v>
      </c>
      <c r="D551" t="s">
        <v>202</v>
      </c>
      <c r="E551" t="s">
        <v>203</v>
      </c>
      <c r="F551" t="s">
        <v>204</v>
      </c>
      <c r="G551">
        <v>17.55</v>
      </c>
    </row>
    <row r="552" spans="1:7" x14ac:dyDescent="0.35">
      <c r="A552" t="s">
        <v>205</v>
      </c>
      <c r="B552">
        <v>7.15</v>
      </c>
      <c r="C552">
        <v>1712.9948999999999</v>
      </c>
      <c r="D552">
        <v>2</v>
      </c>
      <c r="E552">
        <v>15.63</v>
      </c>
      <c r="F552" t="s">
        <v>206</v>
      </c>
      <c r="G552" t="s">
        <v>207</v>
      </c>
    </row>
    <row r="553" spans="1:7" x14ac:dyDescent="0.35">
      <c r="A553" t="s">
        <v>146</v>
      </c>
      <c r="B553">
        <v>8.5</v>
      </c>
      <c r="C553">
        <v>101.0771</v>
      </c>
      <c r="D553">
        <v>0.27850399999999997</v>
      </c>
      <c r="E553">
        <v>0.92</v>
      </c>
      <c r="F553" t="s">
        <v>206</v>
      </c>
      <c r="G553">
        <v>1.5869173789173785</v>
      </c>
    </row>
    <row r="554" spans="1:7" x14ac:dyDescent="0.35">
      <c r="A554" t="s">
        <v>147</v>
      </c>
      <c r="B554">
        <v>9.9</v>
      </c>
      <c r="C554">
        <v>621.15030000000002</v>
      </c>
      <c r="D554">
        <v>0.79212199999999999</v>
      </c>
      <c r="E554">
        <v>5.67</v>
      </c>
      <c r="F554" t="s">
        <v>206</v>
      </c>
      <c r="G554">
        <v>4.5135156695156695</v>
      </c>
    </row>
    <row r="555" spans="1:7" x14ac:dyDescent="0.35">
      <c r="A555" t="s">
        <v>150</v>
      </c>
      <c r="B555">
        <v>13.2</v>
      </c>
      <c r="C555">
        <v>360.94060000000002</v>
      </c>
      <c r="D555">
        <v>0.50284799999999996</v>
      </c>
      <c r="E555">
        <v>3.29</v>
      </c>
      <c r="F555" t="s">
        <v>206</v>
      </c>
      <c r="G555">
        <v>2.3568575498575495</v>
      </c>
    </row>
    <row r="556" spans="1:7" x14ac:dyDescent="0.35">
      <c r="A556" t="s">
        <v>153</v>
      </c>
      <c r="B556">
        <v>14.22</v>
      </c>
      <c r="C556">
        <v>5687.9521000000004</v>
      </c>
      <c r="D556">
        <v>8.6449459999999991</v>
      </c>
      <c r="E556">
        <v>51.9</v>
      </c>
      <c r="F556" t="s">
        <v>206</v>
      </c>
      <c r="G556">
        <v>14.747390313390305</v>
      </c>
    </row>
    <row r="557" spans="1:7" x14ac:dyDescent="0.35">
      <c r="A557" t="s">
        <v>156</v>
      </c>
      <c r="B557">
        <v>15.67</v>
      </c>
      <c r="C557">
        <v>209.1371</v>
      </c>
      <c r="D557">
        <v>0.269735</v>
      </c>
      <c r="E557">
        <v>1.91</v>
      </c>
      <c r="F557" t="s">
        <v>206</v>
      </c>
      <c r="G557">
        <v>1.536951566951567</v>
      </c>
    </row>
    <row r="558" spans="1:7" x14ac:dyDescent="0.35">
      <c r="A558" t="s">
        <v>159</v>
      </c>
      <c r="B558">
        <v>17.25</v>
      </c>
      <c r="C558">
        <v>761.33720000000005</v>
      </c>
      <c r="D558">
        <v>2.0621589999999999</v>
      </c>
      <c r="E558">
        <v>6.95</v>
      </c>
      <c r="F558" t="s">
        <v>206</v>
      </c>
      <c r="G558">
        <v>10.580327635327635</v>
      </c>
    </row>
    <row r="559" spans="1:7" x14ac:dyDescent="0.35">
      <c r="A559" t="s">
        <v>162</v>
      </c>
      <c r="D559">
        <v>0</v>
      </c>
      <c r="F559" t="s">
        <v>206</v>
      </c>
      <c r="G559">
        <v>0</v>
      </c>
    </row>
    <row r="560" spans="1:7" x14ac:dyDescent="0.35">
      <c r="A560" t="s">
        <v>165</v>
      </c>
      <c r="D560">
        <v>0</v>
      </c>
      <c r="F560" t="s">
        <v>206</v>
      </c>
      <c r="G560">
        <v>0</v>
      </c>
    </row>
    <row r="561" spans="1:7" x14ac:dyDescent="0.35">
      <c r="A561" t="s">
        <v>168</v>
      </c>
      <c r="B561">
        <v>33.39</v>
      </c>
      <c r="C561">
        <v>1309.0087000000001</v>
      </c>
      <c r="D561">
        <v>2.6875749999999998</v>
      </c>
      <c r="E561">
        <v>11.94</v>
      </c>
      <c r="F561" t="s">
        <v>206</v>
      </c>
      <c r="G561">
        <v>15.313817663817661</v>
      </c>
    </row>
    <row r="562" spans="1:7" x14ac:dyDescent="0.35">
      <c r="D562" t="s">
        <v>208</v>
      </c>
      <c r="E562">
        <v>98.21</v>
      </c>
    </row>
    <row r="564" spans="1:7" x14ac:dyDescent="0.35">
      <c r="A564" s="9" t="s">
        <v>586</v>
      </c>
    </row>
    <row r="583" spans="1:7" x14ac:dyDescent="0.35">
      <c r="G583" t="s">
        <v>198</v>
      </c>
    </row>
    <row r="584" spans="1:7" x14ac:dyDescent="0.35">
      <c r="A584" t="s">
        <v>199</v>
      </c>
      <c r="B584" t="s">
        <v>200</v>
      </c>
      <c r="C584" t="s">
        <v>201</v>
      </c>
      <c r="D584" t="s">
        <v>202</v>
      </c>
      <c r="E584" t="s">
        <v>203</v>
      </c>
      <c r="F584" t="s">
        <v>204</v>
      </c>
      <c r="G584">
        <v>17.55</v>
      </c>
    </row>
    <row r="585" spans="1:7" x14ac:dyDescent="0.35">
      <c r="A585" t="s">
        <v>205</v>
      </c>
      <c r="B585">
        <v>7.16</v>
      </c>
      <c r="C585">
        <v>1729.4347</v>
      </c>
      <c r="D585">
        <v>2</v>
      </c>
      <c r="E585">
        <v>16.079999999999998</v>
      </c>
      <c r="F585" t="s">
        <v>206</v>
      </c>
      <c r="G585" t="s">
        <v>207</v>
      </c>
    </row>
    <row r="586" spans="1:7" x14ac:dyDescent="0.35">
      <c r="A586" t="s">
        <v>146</v>
      </c>
      <c r="B586">
        <v>8.5</v>
      </c>
      <c r="C586">
        <v>99.100999999999999</v>
      </c>
      <c r="D586">
        <v>0.27046399999999998</v>
      </c>
      <c r="E586">
        <v>0.92</v>
      </c>
      <c r="F586" t="s">
        <v>206</v>
      </c>
      <c r="G586">
        <v>1.5411054131054129</v>
      </c>
    </row>
    <row r="587" spans="1:7" x14ac:dyDescent="0.35">
      <c r="A587" t="s">
        <v>147</v>
      </c>
      <c r="B587">
        <v>9.9</v>
      </c>
      <c r="C587">
        <v>624.04039999999998</v>
      </c>
      <c r="D587">
        <v>0.788242</v>
      </c>
      <c r="E587">
        <v>5.8</v>
      </c>
      <c r="F587" t="s">
        <v>206</v>
      </c>
      <c r="G587">
        <v>4.4914074074074071</v>
      </c>
    </row>
    <row r="588" spans="1:7" x14ac:dyDescent="0.35">
      <c r="A588" t="s">
        <v>150</v>
      </c>
      <c r="B588">
        <v>13.21</v>
      </c>
      <c r="C588">
        <v>357.67649999999998</v>
      </c>
      <c r="D588">
        <v>0.493564</v>
      </c>
      <c r="E588">
        <v>3.33</v>
      </c>
      <c r="F588" t="s">
        <v>206</v>
      </c>
      <c r="G588">
        <v>2.3039572649572646</v>
      </c>
    </row>
    <row r="589" spans="1:7" x14ac:dyDescent="0.35">
      <c r="A589" t="s">
        <v>153</v>
      </c>
      <c r="B589">
        <v>14.23</v>
      </c>
      <c r="C589">
        <v>5700.3608000000004</v>
      </c>
      <c r="D589">
        <v>8.581448</v>
      </c>
      <c r="E589">
        <v>53.01</v>
      </c>
      <c r="F589" t="s">
        <v>206</v>
      </c>
      <c r="G589">
        <v>14.385578347578342</v>
      </c>
    </row>
    <row r="590" spans="1:7" x14ac:dyDescent="0.35">
      <c r="A590" t="s">
        <v>156</v>
      </c>
      <c r="B590">
        <v>15.68</v>
      </c>
      <c r="C590">
        <v>192.6086</v>
      </c>
      <c r="D590">
        <v>0.246055</v>
      </c>
      <c r="E590">
        <v>1.79</v>
      </c>
      <c r="F590" t="s">
        <v>206</v>
      </c>
      <c r="G590">
        <v>1.4020227920227919</v>
      </c>
    </row>
    <row r="591" spans="1:7" x14ac:dyDescent="0.35">
      <c r="A591" t="s">
        <v>159</v>
      </c>
      <c r="B591">
        <v>17.260000000000002</v>
      </c>
      <c r="C591">
        <v>748.12030000000004</v>
      </c>
      <c r="D591">
        <v>2.007098</v>
      </c>
      <c r="E591">
        <v>6.96</v>
      </c>
      <c r="F591" t="s">
        <v>206</v>
      </c>
      <c r="G591">
        <v>10.266589743589744</v>
      </c>
    </row>
    <row r="592" spans="1:7" x14ac:dyDescent="0.35">
      <c r="A592" t="s">
        <v>162</v>
      </c>
      <c r="D592">
        <v>0</v>
      </c>
      <c r="F592" t="s">
        <v>206</v>
      </c>
      <c r="G592">
        <v>0</v>
      </c>
    </row>
    <row r="593" spans="1:7" x14ac:dyDescent="0.35">
      <c r="A593" t="s">
        <v>165</v>
      </c>
      <c r="D593">
        <v>0</v>
      </c>
      <c r="F593" t="s">
        <v>206</v>
      </c>
      <c r="G593">
        <v>0</v>
      </c>
    </row>
    <row r="594" spans="1:7" x14ac:dyDescent="0.35">
      <c r="A594" t="s">
        <v>168</v>
      </c>
      <c r="B594">
        <v>33.4</v>
      </c>
      <c r="C594">
        <v>1302.2461000000001</v>
      </c>
      <c r="D594">
        <v>2.6482749999999999</v>
      </c>
      <c r="E594">
        <v>12.11</v>
      </c>
      <c r="F594" t="s">
        <v>206</v>
      </c>
      <c r="G594">
        <v>15.089886039886039</v>
      </c>
    </row>
    <row r="595" spans="1:7" x14ac:dyDescent="0.35">
      <c r="D595" t="s">
        <v>208</v>
      </c>
      <c r="E595">
        <v>100</v>
      </c>
    </row>
    <row r="597" spans="1:7" x14ac:dyDescent="0.35">
      <c r="A597" s="9" t="s">
        <v>587</v>
      </c>
    </row>
    <row r="616" spans="1:7" x14ac:dyDescent="0.35">
      <c r="G616" t="s">
        <v>198</v>
      </c>
    </row>
    <row r="617" spans="1:7" x14ac:dyDescent="0.35">
      <c r="A617" t="s">
        <v>199</v>
      </c>
      <c r="B617" t="s">
        <v>200</v>
      </c>
      <c r="C617" t="s">
        <v>201</v>
      </c>
      <c r="D617" t="s">
        <v>202</v>
      </c>
      <c r="E617" t="s">
        <v>203</v>
      </c>
      <c r="F617" t="s">
        <v>204</v>
      </c>
      <c r="G617">
        <v>22.3</v>
      </c>
    </row>
    <row r="618" spans="1:7" x14ac:dyDescent="0.35">
      <c r="A618" t="s">
        <v>205</v>
      </c>
      <c r="B618">
        <v>7.47</v>
      </c>
      <c r="C618">
        <v>1497.2755</v>
      </c>
      <c r="D618">
        <v>2</v>
      </c>
      <c r="E618">
        <v>13.69</v>
      </c>
      <c r="F618" t="s">
        <v>206</v>
      </c>
      <c r="G618" t="s">
        <v>207</v>
      </c>
    </row>
    <row r="619" spans="1:7" x14ac:dyDescent="0.35">
      <c r="A619" t="s">
        <v>146</v>
      </c>
      <c r="B619">
        <v>8.83</v>
      </c>
      <c r="C619">
        <v>95.191500000000005</v>
      </c>
      <c r="D619">
        <v>0.278366</v>
      </c>
      <c r="E619">
        <v>0.87</v>
      </c>
      <c r="F619" t="s">
        <v>206</v>
      </c>
      <c r="G619">
        <v>1.2482780269058296</v>
      </c>
    </row>
    <row r="620" spans="1:7" x14ac:dyDescent="0.35">
      <c r="A620" t="s">
        <v>147</v>
      </c>
      <c r="B620">
        <v>10.28</v>
      </c>
      <c r="C620">
        <v>713.80730000000005</v>
      </c>
      <c r="D620">
        <v>1.0107550000000001</v>
      </c>
      <c r="E620">
        <v>6.53</v>
      </c>
      <c r="F620" t="s">
        <v>206</v>
      </c>
      <c r="G620">
        <v>4.5325336322869951</v>
      </c>
    </row>
    <row r="621" spans="1:7" x14ac:dyDescent="0.35">
      <c r="A621" t="s">
        <v>150</v>
      </c>
      <c r="B621">
        <v>13.78</v>
      </c>
      <c r="C621">
        <v>412.8211</v>
      </c>
      <c r="D621">
        <v>0.60485100000000003</v>
      </c>
      <c r="E621">
        <v>3.77</v>
      </c>
      <c r="F621" t="s">
        <v>206</v>
      </c>
      <c r="G621">
        <v>2.338621076233184</v>
      </c>
    </row>
    <row r="622" spans="1:7" x14ac:dyDescent="0.35">
      <c r="A622" t="s">
        <v>153</v>
      </c>
      <c r="B622">
        <v>14.85</v>
      </c>
      <c r="C622">
        <v>5789.1850999999997</v>
      </c>
      <c r="D622">
        <v>8.6754200000000008</v>
      </c>
      <c r="E622">
        <v>52.93</v>
      </c>
      <c r="F622" t="s">
        <v>206</v>
      </c>
      <c r="G622">
        <v>13.784165919282513</v>
      </c>
    </row>
    <row r="623" spans="1:7" x14ac:dyDescent="0.35">
      <c r="A623" t="s">
        <v>156</v>
      </c>
      <c r="B623">
        <v>16.21</v>
      </c>
      <c r="C623">
        <v>223.40020000000001</v>
      </c>
      <c r="D623">
        <v>0.286352</v>
      </c>
      <c r="E623">
        <v>2.04</v>
      </c>
      <c r="F623" t="s">
        <v>206</v>
      </c>
      <c r="G623">
        <v>1.2840896860986546</v>
      </c>
    </row>
    <row r="624" spans="1:7" x14ac:dyDescent="0.35">
      <c r="A624" t="s">
        <v>159</v>
      </c>
      <c r="B624">
        <v>17.68</v>
      </c>
      <c r="C624">
        <v>968.38599999999997</v>
      </c>
      <c r="D624">
        <v>2.342921</v>
      </c>
      <c r="E624">
        <v>8.85</v>
      </c>
      <c r="F624" t="s">
        <v>206</v>
      </c>
      <c r="G624">
        <v>9.7090156950672633</v>
      </c>
    </row>
    <row r="625" spans="1:7" x14ac:dyDescent="0.35">
      <c r="A625" t="s">
        <v>162</v>
      </c>
      <c r="D625">
        <v>0</v>
      </c>
      <c r="F625" t="s">
        <v>206</v>
      </c>
      <c r="G625">
        <v>0</v>
      </c>
    </row>
    <row r="626" spans="1:7" x14ac:dyDescent="0.35">
      <c r="A626" t="s">
        <v>165</v>
      </c>
      <c r="D626">
        <v>0</v>
      </c>
      <c r="F626" t="s">
        <v>206</v>
      </c>
      <c r="G626">
        <v>0</v>
      </c>
    </row>
    <row r="627" spans="1:7" x14ac:dyDescent="0.35">
      <c r="A627" t="s">
        <v>168</v>
      </c>
      <c r="B627">
        <v>33.47</v>
      </c>
      <c r="C627">
        <v>1237.4789000000001</v>
      </c>
      <c r="D627">
        <v>3.1843720000000002</v>
      </c>
      <c r="E627">
        <v>11.31</v>
      </c>
      <c r="F627" t="s">
        <v>206</v>
      </c>
      <c r="G627">
        <v>14.279695067264575</v>
      </c>
    </row>
    <row r="628" spans="1:7" x14ac:dyDescent="0.35">
      <c r="D628" t="s">
        <v>208</v>
      </c>
      <c r="E628">
        <v>100</v>
      </c>
    </row>
    <row r="630" spans="1:7" x14ac:dyDescent="0.35">
      <c r="A630" s="9" t="s">
        <v>588</v>
      </c>
    </row>
    <row r="649" spans="1:7" x14ac:dyDescent="0.35">
      <c r="G649" t="s">
        <v>198</v>
      </c>
    </row>
    <row r="650" spans="1:7" x14ac:dyDescent="0.35">
      <c r="A650" t="s">
        <v>199</v>
      </c>
      <c r="B650" t="s">
        <v>200</v>
      </c>
      <c r="C650" t="s">
        <v>201</v>
      </c>
      <c r="D650" t="s">
        <v>202</v>
      </c>
      <c r="E650" t="s">
        <v>203</v>
      </c>
      <c r="F650" t="s">
        <v>204</v>
      </c>
      <c r="G650">
        <v>22.3</v>
      </c>
    </row>
    <row r="651" spans="1:7" x14ac:dyDescent="0.35">
      <c r="A651" t="s">
        <v>205</v>
      </c>
      <c r="B651">
        <v>7.47</v>
      </c>
      <c r="C651">
        <v>1505.3552</v>
      </c>
      <c r="D651">
        <v>2</v>
      </c>
      <c r="E651">
        <v>13.78</v>
      </c>
      <c r="F651" t="s">
        <v>206</v>
      </c>
      <c r="G651" t="s">
        <v>207</v>
      </c>
    </row>
    <row r="652" spans="1:7" x14ac:dyDescent="0.35">
      <c r="A652" t="s">
        <v>146</v>
      </c>
      <c r="B652">
        <v>8.83</v>
      </c>
      <c r="C652">
        <v>97.442499999999995</v>
      </c>
      <c r="D652">
        <v>0.28341899999999998</v>
      </c>
      <c r="E652">
        <v>0.89</v>
      </c>
      <c r="F652" t="s">
        <v>206</v>
      </c>
      <c r="G652">
        <v>1.2709372197309414</v>
      </c>
    </row>
    <row r="653" spans="1:7" x14ac:dyDescent="0.35">
      <c r="A653" t="s">
        <v>147</v>
      </c>
      <c r="B653">
        <v>10.29</v>
      </c>
      <c r="C653">
        <v>719.50210000000004</v>
      </c>
      <c r="D653">
        <v>1.01335</v>
      </c>
      <c r="E653">
        <v>6.59</v>
      </c>
      <c r="F653" t="s">
        <v>206</v>
      </c>
      <c r="G653">
        <v>4.5441704035874437</v>
      </c>
    </row>
    <row r="654" spans="1:7" x14ac:dyDescent="0.35">
      <c r="A654" t="s">
        <v>150</v>
      </c>
      <c r="B654">
        <v>13.78</v>
      </c>
      <c r="C654">
        <v>405.80020000000002</v>
      </c>
      <c r="D654">
        <v>0.59137300000000004</v>
      </c>
      <c r="E654">
        <v>3.72</v>
      </c>
      <c r="F654" t="s">
        <v>206</v>
      </c>
      <c r="G654">
        <v>2.278181614349776</v>
      </c>
    </row>
    <row r="655" spans="1:7" x14ac:dyDescent="0.35">
      <c r="A655" t="s">
        <v>153</v>
      </c>
      <c r="B655">
        <v>14.85</v>
      </c>
      <c r="C655">
        <v>5770.2861000000003</v>
      </c>
      <c r="D655">
        <v>8.6006879999999999</v>
      </c>
      <c r="E655">
        <v>52.83</v>
      </c>
      <c r="F655" t="s">
        <v>206</v>
      </c>
      <c r="G655">
        <v>13.449044843049323</v>
      </c>
    </row>
    <row r="656" spans="1:7" x14ac:dyDescent="0.35">
      <c r="A656" t="s">
        <v>156</v>
      </c>
      <c r="B656">
        <v>16.21</v>
      </c>
      <c r="C656">
        <v>221.12530000000001</v>
      </c>
      <c r="D656">
        <v>0.281914</v>
      </c>
      <c r="E656">
        <v>2.02</v>
      </c>
      <c r="F656" t="s">
        <v>206</v>
      </c>
      <c r="G656">
        <v>1.2641883408071748</v>
      </c>
    </row>
    <row r="657" spans="1:7" x14ac:dyDescent="0.35">
      <c r="A657" t="s">
        <v>159</v>
      </c>
      <c r="B657">
        <v>17.68</v>
      </c>
      <c r="C657">
        <v>967.05399999999997</v>
      </c>
      <c r="D657">
        <v>2.32714</v>
      </c>
      <c r="E657">
        <v>8.85</v>
      </c>
      <c r="F657" t="s">
        <v>206</v>
      </c>
      <c r="G657">
        <v>9.6382488789237666</v>
      </c>
    </row>
    <row r="658" spans="1:7" x14ac:dyDescent="0.35">
      <c r="A658" t="s">
        <v>162</v>
      </c>
      <c r="D658">
        <v>0</v>
      </c>
      <c r="F658" t="s">
        <v>206</v>
      </c>
      <c r="G658">
        <v>0</v>
      </c>
    </row>
    <row r="659" spans="1:7" x14ac:dyDescent="0.35">
      <c r="A659" t="s">
        <v>165</v>
      </c>
      <c r="D659">
        <v>0</v>
      </c>
      <c r="F659" t="s">
        <v>206</v>
      </c>
      <c r="G659">
        <v>0</v>
      </c>
    </row>
    <row r="660" spans="1:7" x14ac:dyDescent="0.35">
      <c r="A660" t="s">
        <v>168</v>
      </c>
      <c r="B660">
        <v>33.479999999999997</v>
      </c>
      <c r="C660">
        <v>1236.6945000000001</v>
      </c>
      <c r="D660">
        <v>3.165273</v>
      </c>
      <c r="E660">
        <v>11.32</v>
      </c>
      <c r="F660" t="s">
        <v>206</v>
      </c>
      <c r="G660">
        <v>14.194049327354261</v>
      </c>
    </row>
    <row r="661" spans="1:7" x14ac:dyDescent="0.35">
      <c r="D661" t="s">
        <v>208</v>
      </c>
      <c r="E661">
        <v>100</v>
      </c>
    </row>
    <row r="663" spans="1:7" x14ac:dyDescent="0.35">
      <c r="A663" s="9" t="s">
        <v>589</v>
      </c>
    </row>
    <row r="682" spans="1:7" x14ac:dyDescent="0.35">
      <c r="G682" t="s">
        <v>198</v>
      </c>
    </row>
    <row r="683" spans="1:7" x14ac:dyDescent="0.35">
      <c r="A683" t="s">
        <v>199</v>
      </c>
      <c r="B683" t="s">
        <v>200</v>
      </c>
      <c r="C683" t="s">
        <v>201</v>
      </c>
      <c r="D683" t="s">
        <v>202</v>
      </c>
      <c r="E683" t="s">
        <v>203</v>
      </c>
      <c r="F683" t="s">
        <v>204</v>
      </c>
      <c r="G683">
        <v>22.3</v>
      </c>
    </row>
    <row r="684" spans="1:7" x14ac:dyDescent="0.35">
      <c r="A684" t="s">
        <v>205</v>
      </c>
      <c r="B684">
        <v>7.47</v>
      </c>
      <c r="C684">
        <v>1490.8595</v>
      </c>
      <c r="D684">
        <v>2</v>
      </c>
      <c r="E684">
        <v>13.63</v>
      </c>
      <c r="F684" t="s">
        <v>206</v>
      </c>
      <c r="G684" t="s">
        <v>207</v>
      </c>
    </row>
    <row r="685" spans="1:7" x14ac:dyDescent="0.35">
      <c r="A685" t="s">
        <v>146</v>
      </c>
      <c r="B685">
        <v>8.84</v>
      </c>
      <c r="C685">
        <v>95.209900000000005</v>
      </c>
      <c r="D685">
        <v>0.27961799999999998</v>
      </c>
      <c r="E685">
        <v>0.87</v>
      </c>
      <c r="F685" t="s">
        <v>206</v>
      </c>
      <c r="G685">
        <v>1.2538923766816141</v>
      </c>
    </row>
    <row r="686" spans="1:7" x14ac:dyDescent="0.35">
      <c r="A686" t="s">
        <v>147</v>
      </c>
      <c r="B686">
        <v>10.29</v>
      </c>
      <c r="C686">
        <v>745.88589999999999</v>
      </c>
      <c r="D686">
        <v>1.060724</v>
      </c>
      <c r="E686">
        <v>6.82</v>
      </c>
      <c r="F686" t="s">
        <v>206</v>
      </c>
      <c r="G686">
        <v>4.7566098654708515</v>
      </c>
    </row>
    <row r="687" spans="1:7" x14ac:dyDescent="0.35">
      <c r="A687" t="s">
        <v>150</v>
      </c>
      <c r="B687">
        <v>13.79</v>
      </c>
      <c r="C687">
        <v>425.93130000000002</v>
      </c>
      <c r="D687">
        <v>0.626745</v>
      </c>
      <c r="E687">
        <v>3.89</v>
      </c>
      <c r="F687" t="s">
        <v>206</v>
      </c>
      <c r="G687">
        <v>2.436800448430493</v>
      </c>
    </row>
    <row r="688" spans="1:7" x14ac:dyDescent="0.35">
      <c r="A688" t="s">
        <v>153</v>
      </c>
      <c r="B688">
        <v>14.85</v>
      </c>
      <c r="C688">
        <v>5725.4657999999999</v>
      </c>
      <c r="D688">
        <v>8.6168580000000006</v>
      </c>
      <c r="E688">
        <v>52.35</v>
      </c>
      <c r="F688" t="s">
        <v>206</v>
      </c>
      <c r="G688">
        <v>13.521556053811659</v>
      </c>
    </row>
    <row r="689" spans="1:7" x14ac:dyDescent="0.35">
      <c r="A689" t="s">
        <v>156</v>
      </c>
      <c r="B689">
        <v>16.21</v>
      </c>
      <c r="C689">
        <v>235.8492</v>
      </c>
      <c r="D689">
        <v>0.30360999999999999</v>
      </c>
      <c r="E689">
        <v>2.16</v>
      </c>
      <c r="F689" t="s">
        <v>206</v>
      </c>
      <c r="G689">
        <v>1.3614798206278027</v>
      </c>
    </row>
    <row r="690" spans="1:7" x14ac:dyDescent="0.35">
      <c r="A690" t="s">
        <v>159</v>
      </c>
      <c r="B690">
        <v>17.68</v>
      </c>
      <c r="C690">
        <v>932.96529999999996</v>
      </c>
      <c r="D690">
        <v>2.2669380000000001</v>
      </c>
      <c r="E690">
        <v>8.5299999999999994</v>
      </c>
      <c r="F690" t="s">
        <v>206</v>
      </c>
      <c r="G690">
        <v>9.3682847533632287</v>
      </c>
    </row>
    <row r="691" spans="1:7" x14ac:dyDescent="0.35">
      <c r="A691" t="s">
        <v>162</v>
      </c>
      <c r="D691">
        <v>0</v>
      </c>
      <c r="F691" t="s">
        <v>206</v>
      </c>
      <c r="G691">
        <v>0</v>
      </c>
    </row>
    <row r="692" spans="1:7" x14ac:dyDescent="0.35">
      <c r="A692" t="s">
        <v>165</v>
      </c>
      <c r="D692">
        <v>0</v>
      </c>
      <c r="F692" t="s">
        <v>206</v>
      </c>
      <c r="G692">
        <v>0</v>
      </c>
    </row>
    <row r="693" spans="1:7" x14ac:dyDescent="0.35">
      <c r="A693" t="s">
        <v>168</v>
      </c>
      <c r="B693">
        <v>33.479999999999997</v>
      </c>
      <c r="C693">
        <v>1283.9609</v>
      </c>
      <c r="D693">
        <v>3.3182019999999999</v>
      </c>
      <c r="E693">
        <v>11.74</v>
      </c>
      <c r="F693" t="s">
        <v>206</v>
      </c>
      <c r="G693">
        <v>14.879829596412556</v>
      </c>
    </row>
    <row r="694" spans="1:7" x14ac:dyDescent="0.35">
      <c r="D694" t="s">
        <v>208</v>
      </c>
      <c r="E694">
        <v>100</v>
      </c>
    </row>
    <row r="696" spans="1:7" x14ac:dyDescent="0.35">
      <c r="A696" s="9" t="s">
        <v>590</v>
      </c>
    </row>
    <row r="715" spans="1:7" x14ac:dyDescent="0.35">
      <c r="G715" t="s">
        <v>198</v>
      </c>
    </row>
    <row r="716" spans="1:7" x14ac:dyDescent="0.35">
      <c r="A716" t="s">
        <v>199</v>
      </c>
      <c r="B716" t="s">
        <v>200</v>
      </c>
      <c r="C716" t="s">
        <v>201</v>
      </c>
      <c r="D716" t="s">
        <v>202</v>
      </c>
      <c r="E716" t="s">
        <v>203</v>
      </c>
      <c r="F716" t="s">
        <v>204</v>
      </c>
      <c r="G716">
        <v>22.3</v>
      </c>
    </row>
    <row r="717" spans="1:7" x14ac:dyDescent="0.35">
      <c r="A717" t="s">
        <v>205</v>
      </c>
      <c r="B717">
        <v>7.48</v>
      </c>
      <c r="C717">
        <v>1491.3497</v>
      </c>
      <c r="D717">
        <v>2</v>
      </c>
      <c r="E717">
        <v>13.67</v>
      </c>
      <c r="F717" t="s">
        <v>206</v>
      </c>
      <c r="G717" t="s">
        <v>207</v>
      </c>
    </row>
    <row r="718" spans="1:7" x14ac:dyDescent="0.35">
      <c r="A718" t="s">
        <v>146</v>
      </c>
      <c r="B718">
        <v>8.84</v>
      </c>
      <c r="C718">
        <v>97.764700000000005</v>
      </c>
      <c r="D718">
        <v>0.287026</v>
      </c>
      <c r="E718">
        <v>0.9</v>
      </c>
      <c r="F718" t="s">
        <v>206</v>
      </c>
      <c r="G718">
        <v>1.2871121076233183</v>
      </c>
    </row>
    <row r="719" spans="1:7" x14ac:dyDescent="0.35">
      <c r="A719" t="s">
        <v>147</v>
      </c>
      <c r="B719">
        <v>10.29</v>
      </c>
      <c r="C719">
        <v>746.78390000000002</v>
      </c>
      <c r="D719">
        <v>1.061652</v>
      </c>
      <c r="E719">
        <v>6.85</v>
      </c>
      <c r="F719" t="s">
        <v>206</v>
      </c>
      <c r="G719">
        <v>4.7607713004484307</v>
      </c>
    </row>
    <row r="720" spans="1:7" x14ac:dyDescent="0.35">
      <c r="A720" t="s">
        <v>150</v>
      </c>
      <c r="B720">
        <v>13.79</v>
      </c>
      <c r="C720">
        <v>415.5061</v>
      </c>
      <c r="D720">
        <v>0.61120399999999997</v>
      </c>
      <c r="E720">
        <v>3.81</v>
      </c>
      <c r="F720" t="s">
        <v>206</v>
      </c>
      <c r="G720">
        <v>2.367109865470852</v>
      </c>
    </row>
    <row r="721" spans="1:7" x14ac:dyDescent="0.35">
      <c r="A721" t="s">
        <v>153</v>
      </c>
      <c r="B721">
        <v>14.86</v>
      </c>
      <c r="C721">
        <v>5721.0195000000003</v>
      </c>
      <c r="D721">
        <v>8.6073360000000001</v>
      </c>
      <c r="E721">
        <v>52.45</v>
      </c>
      <c r="F721" t="s">
        <v>206</v>
      </c>
      <c r="G721">
        <v>13.47885650224215</v>
      </c>
    </row>
    <row r="722" spans="1:7" x14ac:dyDescent="0.35">
      <c r="A722" t="s">
        <v>156</v>
      </c>
      <c r="B722">
        <v>16.22</v>
      </c>
      <c r="C722">
        <v>229.79560000000001</v>
      </c>
      <c r="D722">
        <v>0.29571999999999998</v>
      </c>
      <c r="E722">
        <v>2.11</v>
      </c>
      <c r="F722" t="s">
        <v>206</v>
      </c>
      <c r="G722">
        <v>1.3260986547085201</v>
      </c>
    </row>
    <row r="723" spans="1:7" x14ac:dyDescent="0.35">
      <c r="A723" t="s">
        <v>159</v>
      </c>
      <c r="B723">
        <v>17.690000000000001</v>
      </c>
      <c r="C723">
        <v>925.96420000000001</v>
      </c>
      <c r="D723">
        <v>2.249187</v>
      </c>
      <c r="E723">
        <v>8.49</v>
      </c>
      <c r="F723" t="s">
        <v>206</v>
      </c>
      <c r="G723">
        <v>9.2886838565022423</v>
      </c>
    </row>
    <row r="724" spans="1:7" x14ac:dyDescent="0.35">
      <c r="A724" t="s">
        <v>162</v>
      </c>
      <c r="D724">
        <v>0</v>
      </c>
      <c r="F724" t="s">
        <v>206</v>
      </c>
      <c r="G724">
        <v>0</v>
      </c>
    </row>
    <row r="725" spans="1:7" x14ac:dyDescent="0.35">
      <c r="A725" t="s">
        <v>165</v>
      </c>
      <c r="D725">
        <v>0</v>
      </c>
      <c r="F725" t="s">
        <v>206</v>
      </c>
      <c r="G725">
        <v>0</v>
      </c>
    </row>
    <row r="726" spans="1:7" x14ac:dyDescent="0.35">
      <c r="A726" t="s">
        <v>168</v>
      </c>
      <c r="B726">
        <v>33.479999999999997</v>
      </c>
      <c r="C726">
        <v>1279.9271000000001</v>
      </c>
      <c r="D726">
        <v>3.3066900000000001</v>
      </c>
      <c r="E726">
        <v>11.73</v>
      </c>
      <c r="F726" t="s">
        <v>206</v>
      </c>
      <c r="G726">
        <v>14.828206278026906</v>
      </c>
    </row>
    <row r="727" spans="1:7" x14ac:dyDescent="0.35">
      <c r="D727" t="s">
        <v>208</v>
      </c>
      <c r="E727">
        <v>100</v>
      </c>
    </row>
    <row r="729" spans="1:7" x14ac:dyDescent="0.35">
      <c r="A729" s="9" t="s">
        <v>591</v>
      </c>
    </row>
    <row r="748" spans="1:7" x14ac:dyDescent="0.35">
      <c r="G748" t="s">
        <v>198</v>
      </c>
    </row>
    <row r="749" spans="1:7" x14ac:dyDescent="0.35">
      <c r="A749" t="s">
        <v>199</v>
      </c>
      <c r="B749" t="s">
        <v>200</v>
      </c>
      <c r="C749" t="s">
        <v>201</v>
      </c>
      <c r="D749" t="s">
        <v>202</v>
      </c>
      <c r="E749" t="s">
        <v>203</v>
      </c>
      <c r="F749" t="s">
        <v>204</v>
      </c>
      <c r="G749">
        <v>22.3</v>
      </c>
    </row>
    <row r="750" spans="1:7" x14ac:dyDescent="0.35">
      <c r="A750" t="s">
        <v>205</v>
      </c>
      <c r="B750">
        <v>7.48</v>
      </c>
      <c r="C750">
        <v>1503.0458000000001</v>
      </c>
      <c r="D750">
        <v>2</v>
      </c>
      <c r="E750">
        <v>13.86</v>
      </c>
      <c r="F750" t="s">
        <v>206</v>
      </c>
      <c r="G750" t="s">
        <v>207</v>
      </c>
    </row>
    <row r="751" spans="1:7" x14ac:dyDescent="0.35">
      <c r="A751" t="s">
        <v>146</v>
      </c>
      <c r="B751">
        <v>8.84</v>
      </c>
      <c r="C751">
        <v>94.121200000000002</v>
      </c>
      <c r="D751">
        <v>0.27417900000000001</v>
      </c>
      <c r="E751">
        <v>0.87</v>
      </c>
      <c r="F751" t="s">
        <v>206</v>
      </c>
      <c r="G751">
        <v>1.2295022421524664</v>
      </c>
    </row>
    <row r="752" spans="1:7" x14ac:dyDescent="0.35">
      <c r="A752" t="s">
        <v>147</v>
      </c>
      <c r="B752">
        <v>10.29</v>
      </c>
      <c r="C752">
        <v>736.76350000000002</v>
      </c>
      <c r="D752">
        <v>1.039256</v>
      </c>
      <c r="E752">
        <v>6.79</v>
      </c>
      <c r="F752" t="s">
        <v>206</v>
      </c>
      <c r="G752">
        <v>4.6603408071748875</v>
      </c>
    </row>
    <row r="753" spans="1:7" x14ac:dyDescent="0.35">
      <c r="A753" t="s">
        <v>150</v>
      </c>
      <c r="B753">
        <v>13.8</v>
      </c>
      <c r="C753">
        <v>410.58859999999999</v>
      </c>
      <c r="D753">
        <v>0.59926999999999997</v>
      </c>
      <c r="E753">
        <v>3.79</v>
      </c>
      <c r="F753" t="s">
        <v>206</v>
      </c>
      <c r="G753">
        <v>2.3135941704035869</v>
      </c>
    </row>
    <row r="754" spans="1:7" x14ac:dyDescent="0.35">
      <c r="A754" t="s">
        <v>153</v>
      </c>
      <c r="B754">
        <v>14.87</v>
      </c>
      <c r="C754">
        <v>5699.8798999999999</v>
      </c>
      <c r="D754">
        <v>8.5088000000000008</v>
      </c>
      <c r="E754">
        <v>52.57</v>
      </c>
      <c r="F754" t="s">
        <v>206</v>
      </c>
      <c r="G754">
        <v>13.036991031390135</v>
      </c>
    </row>
    <row r="755" spans="1:7" x14ac:dyDescent="0.35">
      <c r="A755" t="s">
        <v>156</v>
      </c>
      <c r="B755">
        <v>16.22</v>
      </c>
      <c r="C755">
        <v>226.79069999999999</v>
      </c>
      <c r="D755">
        <v>0.28958200000000001</v>
      </c>
      <c r="E755">
        <v>2.09</v>
      </c>
      <c r="F755" t="s">
        <v>206</v>
      </c>
      <c r="G755">
        <v>1.2985739910313903</v>
      </c>
    </row>
    <row r="756" spans="1:7" x14ac:dyDescent="0.35">
      <c r="A756" t="s">
        <v>159</v>
      </c>
      <c r="B756">
        <v>17.690000000000001</v>
      </c>
      <c r="C756">
        <v>912.54409999999996</v>
      </c>
      <c r="D756">
        <v>2.199341</v>
      </c>
      <c r="E756">
        <v>8.42</v>
      </c>
      <c r="F756" t="s">
        <v>206</v>
      </c>
      <c r="G756">
        <v>9.0651591928251118</v>
      </c>
    </row>
    <row r="757" spans="1:7" x14ac:dyDescent="0.35">
      <c r="A757" t="s">
        <v>162</v>
      </c>
      <c r="D757">
        <v>0</v>
      </c>
      <c r="F757" t="s">
        <v>206</v>
      </c>
      <c r="G757">
        <v>0</v>
      </c>
    </row>
    <row r="758" spans="1:7" x14ac:dyDescent="0.35">
      <c r="A758" t="s">
        <v>165</v>
      </c>
      <c r="D758">
        <v>0</v>
      </c>
      <c r="F758" t="s">
        <v>206</v>
      </c>
      <c r="G758">
        <v>0</v>
      </c>
    </row>
    <row r="759" spans="1:7" x14ac:dyDescent="0.35">
      <c r="A759" t="s">
        <v>168</v>
      </c>
      <c r="B759">
        <v>33.479999999999997</v>
      </c>
      <c r="C759">
        <v>1259.4132999999999</v>
      </c>
      <c r="D759">
        <v>3.2283740000000001</v>
      </c>
      <c r="E759">
        <v>11.61</v>
      </c>
      <c r="F759" t="s">
        <v>206</v>
      </c>
      <c r="G759">
        <v>14.477013452914797</v>
      </c>
    </row>
    <row r="760" spans="1:7" x14ac:dyDescent="0.35">
      <c r="D760" t="s">
        <v>208</v>
      </c>
      <c r="E760">
        <v>100</v>
      </c>
    </row>
    <row r="762" spans="1:7" x14ac:dyDescent="0.35">
      <c r="A762" s="9" t="s">
        <v>592</v>
      </c>
    </row>
    <row r="781" spans="1:7" x14ac:dyDescent="0.35">
      <c r="G781" t="s">
        <v>198</v>
      </c>
    </row>
    <row r="782" spans="1:7" x14ac:dyDescent="0.35">
      <c r="A782" t="s">
        <v>199</v>
      </c>
      <c r="B782" t="s">
        <v>200</v>
      </c>
      <c r="C782" t="s">
        <v>201</v>
      </c>
      <c r="D782" t="s">
        <v>202</v>
      </c>
      <c r="E782" t="s">
        <v>203</v>
      </c>
      <c r="F782" t="s">
        <v>204</v>
      </c>
      <c r="G782">
        <v>22.3</v>
      </c>
    </row>
    <row r="783" spans="1:7" x14ac:dyDescent="0.35">
      <c r="A783" t="s">
        <v>205</v>
      </c>
      <c r="B783">
        <v>7.48</v>
      </c>
      <c r="C783">
        <v>1505.4744000000001</v>
      </c>
      <c r="D783">
        <v>2</v>
      </c>
      <c r="E783">
        <v>13.91</v>
      </c>
      <c r="F783" t="s">
        <v>206</v>
      </c>
      <c r="G783" t="s">
        <v>207</v>
      </c>
    </row>
    <row r="784" spans="1:7" x14ac:dyDescent="0.35">
      <c r="A784" t="s">
        <v>146</v>
      </c>
      <c r="B784">
        <v>8.84</v>
      </c>
      <c r="C784">
        <v>96.015900000000002</v>
      </c>
      <c r="D784">
        <v>0.279248</v>
      </c>
      <c r="E784">
        <v>0.89</v>
      </c>
      <c r="F784" t="s">
        <v>206</v>
      </c>
      <c r="G784">
        <v>1.2522331838565022</v>
      </c>
    </row>
    <row r="785" spans="1:7" x14ac:dyDescent="0.35">
      <c r="A785" t="s">
        <v>147</v>
      </c>
      <c r="B785">
        <v>10.29</v>
      </c>
      <c r="C785">
        <v>735.10680000000002</v>
      </c>
      <c r="D785">
        <v>1.0352460000000001</v>
      </c>
      <c r="E785">
        <v>6.79</v>
      </c>
      <c r="F785" t="s">
        <v>206</v>
      </c>
      <c r="G785">
        <v>4.6423587443946195</v>
      </c>
    </row>
    <row r="786" spans="1:7" x14ac:dyDescent="0.35">
      <c r="A786" t="s">
        <v>150</v>
      </c>
      <c r="B786">
        <v>13.8</v>
      </c>
      <c r="C786">
        <v>412.30399999999997</v>
      </c>
      <c r="D786">
        <v>0.60080299999999998</v>
      </c>
      <c r="E786">
        <v>3.81</v>
      </c>
      <c r="F786" t="s">
        <v>206</v>
      </c>
      <c r="G786">
        <v>2.320468609865471</v>
      </c>
    </row>
    <row r="787" spans="1:7" x14ac:dyDescent="0.35">
      <c r="A787" t="s">
        <v>153</v>
      </c>
      <c r="B787">
        <v>14.86</v>
      </c>
      <c r="C787">
        <v>5694.2152999999998</v>
      </c>
      <c r="D787">
        <v>8.4866309999999991</v>
      </c>
      <c r="E787">
        <v>52.61</v>
      </c>
      <c r="F787" t="s">
        <v>206</v>
      </c>
      <c r="G787">
        <v>12.937578475336316</v>
      </c>
    </row>
    <row r="788" spans="1:7" x14ac:dyDescent="0.35">
      <c r="A788" t="s">
        <v>156</v>
      </c>
      <c r="B788">
        <v>16.22</v>
      </c>
      <c r="C788">
        <v>219.54349999999999</v>
      </c>
      <c r="D788">
        <v>0.27987600000000001</v>
      </c>
      <c r="E788">
        <v>2.0299999999999998</v>
      </c>
      <c r="F788" t="s">
        <v>206</v>
      </c>
      <c r="G788">
        <v>1.2550493273542602</v>
      </c>
    </row>
    <row r="789" spans="1:7" x14ac:dyDescent="0.35">
      <c r="A789" t="s">
        <v>159</v>
      </c>
      <c r="B789">
        <v>17.690000000000001</v>
      </c>
      <c r="C789">
        <v>902.18679999999995</v>
      </c>
      <c r="D789">
        <v>2.170871</v>
      </c>
      <c r="E789">
        <v>8.34</v>
      </c>
      <c r="F789" t="s">
        <v>206</v>
      </c>
      <c r="G789">
        <v>8.9374910313901346</v>
      </c>
    </row>
    <row r="790" spans="1:7" x14ac:dyDescent="0.35">
      <c r="A790" t="s">
        <v>162</v>
      </c>
      <c r="D790">
        <v>0</v>
      </c>
      <c r="F790" t="s">
        <v>206</v>
      </c>
      <c r="G790">
        <v>0</v>
      </c>
    </row>
    <row r="791" spans="1:7" x14ac:dyDescent="0.35">
      <c r="A791" t="s">
        <v>165</v>
      </c>
      <c r="D791">
        <v>0</v>
      </c>
      <c r="F791" t="s">
        <v>206</v>
      </c>
      <c r="G791">
        <v>0</v>
      </c>
    </row>
    <row r="792" spans="1:7" x14ac:dyDescent="0.35">
      <c r="A792" t="s">
        <v>168</v>
      </c>
      <c r="B792">
        <v>33.479999999999997</v>
      </c>
      <c r="C792">
        <v>1258.0962</v>
      </c>
      <c r="D792">
        <v>3.219795</v>
      </c>
      <c r="E792">
        <v>11.62</v>
      </c>
      <c r="F792" t="s">
        <v>206</v>
      </c>
      <c r="G792">
        <v>14.438542600896861</v>
      </c>
    </row>
    <row r="793" spans="1:7" x14ac:dyDescent="0.35">
      <c r="D793" t="s">
        <v>208</v>
      </c>
      <c r="E793">
        <v>100</v>
      </c>
    </row>
    <row r="795" spans="1:7" x14ac:dyDescent="0.35">
      <c r="A795" s="9" t="s">
        <v>593</v>
      </c>
    </row>
    <row r="814" spans="1:7" x14ac:dyDescent="0.35">
      <c r="G814" t="s">
        <v>198</v>
      </c>
    </row>
    <row r="815" spans="1:7" x14ac:dyDescent="0.35">
      <c r="A815" t="s">
        <v>199</v>
      </c>
      <c r="B815" t="s">
        <v>200</v>
      </c>
      <c r="C815" t="s">
        <v>201</v>
      </c>
      <c r="D815" t="s">
        <v>202</v>
      </c>
      <c r="E815" t="s">
        <v>203</v>
      </c>
      <c r="F815" t="s">
        <v>204</v>
      </c>
      <c r="G815">
        <v>22.25</v>
      </c>
    </row>
    <row r="816" spans="1:7" x14ac:dyDescent="0.35">
      <c r="A816" t="s">
        <v>205</v>
      </c>
      <c r="B816">
        <v>7.48</v>
      </c>
      <c r="C816">
        <v>1519.3543999999999</v>
      </c>
      <c r="D816">
        <v>2</v>
      </c>
      <c r="E816">
        <v>13.61</v>
      </c>
      <c r="F816" t="s">
        <v>206</v>
      </c>
      <c r="G816" t="s">
        <v>207</v>
      </c>
    </row>
    <row r="817" spans="1:7" x14ac:dyDescent="0.35">
      <c r="A817" t="s">
        <v>146</v>
      </c>
      <c r="B817">
        <v>8.84</v>
      </c>
      <c r="C817">
        <v>104.3862</v>
      </c>
      <c r="D817">
        <v>0.30081799999999997</v>
      </c>
      <c r="E817">
        <v>0.93</v>
      </c>
      <c r="F817" t="s">
        <v>206</v>
      </c>
      <c r="G817">
        <v>1.351991011235955</v>
      </c>
    </row>
    <row r="818" spans="1:7" x14ac:dyDescent="0.35">
      <c r="A818" t="s">
        <v>147</v>
      </c>
      <c r="B818">
        <v>10.29</v>
      </c>
      <c r="C818">
        <v>909.57979999999998</v>
      </c>
      <c r="D818">
        <v>1.269253</v>
      </c>
      <c r="E818">
        <v>8.15</v>
      </c>
      <c r="F818" t="s">
        <v>206</v>
      </c>
      <c r="G818">
        <v>5.704507865168539</v>
      </c>
    </row>
    <row r="819" spans="1:7" x14ac:dyDescent="0.35">
      <c r="A819" t="s">
        <v>150</v>
      </c>
      <c r="B819">
        <v>13.8</v>
      </c>
      <c r="C819">
        <v>439.92329999999998</v>
      </c>
      <c r="D819">
        <v>0.63519300000000001</v>
      </c>
      <c r="E819">
        <v>3.94</v>
      </c>
      <c r="F819" t="s">
        <v>206</v>
      </c>
      <c r="G819">
        <v>2.480244943820225</v>
      </c>
    </row>
    <row r="820" spans="1:7" x14ac:dyDescent="0.35">
      <c r="A820" t="s">
        <v>153</v>
      </c>
      <c r="B820">
        <v>14.86</v>
      </c>
      <c r="C820">
        <v>5685.5102999999999</v>
      </c>
      <c r="D820">
        <v>8.3962470000000007</v>
      </c>
      <c r="E820">
        <v>50.93</v>
      </c>
      <c r="F820" t="s">
        <v>206</v>
      </c>
      <c r="G820">
        <v>12.560431460674156</v>
      </c>
    </row>
    <row r="821" spans="1:7" x14ac:dyDescent="0.35">
      <c r="A821" t="s">
        <v>156</v>
      </c>
      <c r="B821">
        <v>16.22</v>
      </c>
      <c r="C821">
        <v>254.2405</v>
      </c>
      <c r="D821">
        <v>0.32114700000000002</v>
      </c>
      <c r="E821">
        <v>2.2799999999999998</v>
      </c>
      <c r="F821" t="s">
        <v>206</v>
      </c>
      <c r="G821">
        <v>1.4433573033707867</v>
      </c>
    </row>
    <row r="822" spans="1:7" x14ac:dyDescent="0.35">
      <c r="A822" t="s">
        <v>159</v>
      </c>
      <c r="B822">
        <v>17.71</v>
      </c>
      <c r="C822">
        <v>674.10599999999999</v>
      </c>
      <c r="D822">
        <v>1.607237</v>
      </c>
      <c r="E822">
        <v>6.04</v>
      </c>
      <c r="F822" t="s">
        <v>206</v>
      </c>
      <c r="G822">
        <v>6.4243887640449433</v>
      </c>
    </row>
    <row r="823" spans="1:7" x14ac:dyDescent="0.35">
      <c r="A823" t="s">
        <v>162</v>
      </c>
      <c r="D823">
        <v>0</v>
      </c>
      <c r="F823" t="s">
        <v>206</v>
      </c>
      <c r="G823">
        <v>0</v>
      </c>
    </row>
    <row r="824" spans="1:7" x14ac:dyDescent="0.35">
      <c r="A824" t="s">
        <v>165</v>
      </c>
      <c r="D824">
        <v>0</v>
      </c>
      <c r="F824" t="s">
        <v>206</v>
      </c>
      <c r="G824">
        <v>0</v>
      </c>
    </row>
    <row r="825" spans="1:7" x14ac:dyDescent="0.35">
      <c r="A825" t="s">
        <v>168</v>
      </c>
      <c r="B825">
        <v>33.479999999999997</v>
      </c>
      <c r="C825">
        <v>1577.3059000000001</v>
      </c>
      <c r="D825">
        <v>3.9998580000000001</v>
      </c>
      <c r="E825">
        <v>14.13</v>
      </c>
      <c r="F825" t="s">
        <v>206</v>
      </c>
      <c r="G825">
        <v>17.97688988764045</v>
      </c>
    </row>
    <row r="826" spans="1:7" x14ac:dyDescent="0.35">
      <c r="D826" t="s">
        <v>208</v>
      </c>
      <c r="E826">
        <v>100</v>
      </c>
    </row>
    <row r="828" spans="1:7" x14ac:dyDescent="0.35">
      <c r="A828" s="9" t="s">
        <v>594</v>
      </c>
    </row>
    <row r="847" spans="1:7" x14ac:dyDescent="0.35">
      <c r="G847" t="s">
        <v>198</v>
      </c>
    </row>
    <row r="848" spans="1:7" x14ac:dyDescent="0.35">
      <c r="A848" t="s">
        <v>199</v>
      </c>
      <c r="B848" t="s">
        <v>200</v>
      </c>
      <c r="C848" t="s">
        <v>201</v>
      </c>
      <c r="D848" t="s">
        <v>202</v>
      </c>
      <c r="E848" t="s">
        <v>203</v>
      </c>
      <c r="F848" t="s">
        <v>204</v>
      </c>
      <c r="G848">
        <v>22.25</v>
      </c>
    </row>
    <row r="849" spans="1:7" x14ac:dyDescent="0.35">
      <c r="A849" t="s">
        <v>205</v>
      </c>
      <c r="B849">
        <v>7.48</v>
      </c>
      <c r="C849">
        <v>1521.3323</v>
      </c>
      <c r="D849">
        <v>2</v>
      </c>
      <c r="E849">
        <v>13.62</v>
      </c>
      <c r="F849" t="s">
        <v>206</v>
      </c>
      <c r="G849" t="s">
        <v>207</v>
      </c>
    </row>
    <row r="850" spans="1:7" x14ac:dyDescent="0.35">
      <c r="A850" t="s">
        <v>146</v>
      </c>
      <c r="B850">
        <v>8.84</v>
      </c>
      <c r="C850">
        <v>105.9113</v>
      </c>
      <c r="D850">
        <v>0.30481599999999998</v>
      </c>
      <c r="E850">
        <v>0.95</v>
      </c>
      <c r="F850" t="s">
        <v>206</v>
      </c>
      <c r="G850">
        <v>1.3699595505617976</v>
      </c>
    </row>
    <row r="851" spans="1:7" x14ac:dyDescent="0.35">
      <c r="A851" t="s">
        <v>147</v>
      </c>
      <c r="B851">
        <v>10.29</v>
      </c>
      <c r="C851">
        <v>907.34580000000005</v>
      </c>
      <c r="D851">
        <v>1.2644899999999999</v>
      </c>
      <c r="E851">
        <v>8.1199999999999992</v>
      </c>
      <c r="F851" t="s">
        <v>206</v>
      </c>
      <c r="G851">
        <v>5.6831011235955051</v>
      </c>
    </row>
    <row r="852" spans="1:7" x14ac:dyDescent="0.35">
      <c r="A852" t="s">
        <v>150</v>
      </c>
      <c r="B852">
        <v>13.8</v>
      </c>
      <c r="C852">
        <v>436.2826</v>
      </c>
      <c r="D852">
        <v>0.62911799999999996</v>
      </c>
      <c r="E852">
        <v>3.91</v>
      </c>
      <c r="F852" t="s">
        <v>206</v>
      </c>
      <c r="G852">
        <v>2.4529415730337076</v>
      </c>
    </row>
    <row r="853" spans="1:7" x14ac:dyDescent="0.35">
      <c r="A853" t="s">
        <v>153</v>
      </c>
      <c r="B853">
        <v>14.87</v>
      </c>
      <c r="C853">
        <v>5704.2655999999997</v>
      </c>
      <c r="D853">
        <v>8.4129919999999991</v>
      </c>
      <c r="E853">
        <v>51.08</v>
      </c>
      <c r="F853" t="s">
        <v>206</v>
      </c>
      <c r="G853">
        <v>12.635689887640442</v>
      </c>
    </row>
    <row r="854" spans="1:7" x14ac:dyDescent="0.35">
      <c r="A854" t="s">
        <v>156</v>
      </c>
      <c r="B854">
        <v>16.23</v>
      </c>
      <c r="C854">
        <v>256.67919999999998</v>
      </c>
      <c r="D854">
        <v>0.32380599999999998</v>
      </c>
      <c r="E854">
        <v>2.2999999999999998</v>
      </c>
      <c r="F854" t="s">
        <v>206</v>
      </c>
      <c r="G854">
        <v>1.4553078651685392</v>
      </c>
    </row>
    <row r="855" spans="1:7" x14ac:dyDescent="0.35">
      <c r="A855" t="s">
        <v>159</v>
      </c>
      <c r="B855">
        <v>17.71</v>
      </c>
      <c r="C855">
        <v>668.02179999999998</v>
      </c>
      <c r="D855">
        <v>1.59066</v>
      </c>
      <c r="E855">
        <v>5.98</v>
      </c>
      <c r="F855" t="s">
        <v>206</v>
      </c>
      <c r="G855">
        <v>6.3498853932584272</v>
      </c>
    </row>
    <row r="856" spans="1:7" x14ac:dyDescent="0.35">
      <c r="A856" t="s">
        <v>162</v>
      </c>
      <c r="D856">
        <v>0</v>
      </c>
      <c r="F856" t="s">
        <v>206</v>
      </c>
      <c r="G856">
        <v>0</v>
      </c>
    </row>
    <row r="857" spans="1:7" x14ac:dyDescent="0.35">
      <c r="A857" t="s">
        <v>165</v>
      </c>
      <c r="D857">
        <v>0</v>
      </c>
      <c r="F857" t="s">
        <v>206</v>
      </c>
      <c r="G857">
        <v>0</v>
      </c>
    </row>
    <row r="858" spans="1:7" x14ac:dyDescent="0.35">
      <c r="A858" t="s">
        <v>168</v>
      </c>
      <c r="B858">
        <v>33.47</v>
      </c>
      <c r="C858">
        <v>1567.9147</v>
      </c>
      <c r="D858">
        <v>3.9708739999999998</v>
      </c>
      <c r="E858">
        <v>14.04</v>
      </c>
      <c r="F858" t="s">
        <v>206</v>
      </c>
      <c r="G858">
        <v>17.846624719101122</v>
      </c>
    </row>
    <row r="859" spans="1:7" x14ac:dyDescent="0.35">
      <c r="D859" t="s">
        <v>208</v>
      </c>
      <c r="E859">
        <v>100</v>
      </c>
    </row>
    <row r="861" spans="1:7" x14ac:dyDescent="0.35">
      <c r="A861" s="9" t="s">
        <v>595</v>
      </c>
    </row>
    <row r="880" spans="7:7" x14ac:dyDescent="0.35">
      <c r="G880" t="s">
        <v>198</v>
      </c>
    </row>
    <row r="881" spans="1:7" x14ac:dyDescent="0.35">
      <c r="A881" t="s">
        <v>199</v>
      </c>
      <c r="B881" t="s">
        <v>200</v>
      </c>
      <c r="C881" t="s">
        <v>201</v>
      </c>
      <c r="D881" t="s">
        <v>202</v>
      </c>
      <c r="E881" t="s">
        <v>203</v>
      </c>
      <c r="F881" t="s">
        <v>204</v>
      </c>
      <c r="G881">
        <v>22.25</v>
      </c>
    </row>
    <row r="882" spans="1:7" x14ac:dyDescent="0.35">
      <c r="A882" t="s">
        <v>205</v>
      </c>
      <c r="B882">
        <v>7.48</v>
      </c>
      <c r="C882">
        <v>1528.1849</v>
      </c>
      <c r="D882">
        <v>2</v>
      </c>
      <c r="E882">
        <v>13.65</v>
      </c>
      <c r="F882" t="s">
        <v>206</v>
      </c>
      <c r="G882" t="s">
        <v>207</v>
      </c>
    </row>
    <row r="883" spans="1:7" x14ac:dyDescent="0.35">
      <c r="A883" t="s">
        <v>146</v>
      </c>
      <c r="B883">
        <v>8.84</v>
      </c>
      <c r="C883">
        <v>103.13079999999999</v>
      </c>
      <c r="D883">
        <v>0.295483</v>
      </c>
      <c r="E883">
        <v>0.92</v>
      </c>
      <c r="F883" t="s">
        <v>206</v>
      </c>
      <c r="G883">
        <v>1.3280134831460673</v>
      </c>
    </row>
    <row r="884" spans="1:7" x14ac:dyDescent="0.35">
      <c r="A884" t="s">
        <v>147</v>
      </c>
      <c r="B884">
        <v>10.29</v>
      </c>
      <c r="C884">
        <v>919.14</v>
      </c>
      <c r="D884">
        <v>1.275182</v>
      </c>
      <c r="E884">
        <v>8.2100000000000009</v>
      </c>
      <c r="F884" t="s">
        <v>206</v>
      </c>
      <c r="G884">
        <v>5.7311550561797757</v>
      </c>
    </row>
    <row r="885" spans="1:7" x14ac:dyDescent="0.35">
      <c r="A885" t="s">
        <v>150</v>
      </c>
      <c r="B885">
        <v>13.8</v>
      </c>
      <c r="C885">
        <v>434.1454</v>
      </c>
      <c r="D885">
        <v>0.62322900000000003</v>
      </c>
      <c r="E885">
        <v>3.88</v>
      </c>
      <c r="F885" t="s">
        <v>206</v>
      </c>
      <c r="G885">
        <v>2.426474157303371</v>
      </c>
    </row>
    <row r="886" spans="1:7" x14ac:dyDescent="0.35">
      <c r="A886" t="s">
        <v>153</v>
      </c>
      <c r="B886">
        <v>14.87</v>
      </c>
      <c r="C886">
        <v>5729.8643000000002</v>
      </c>
      <c r="D886">
        <v>8.4128520000000009</v>
      </c>
      <c r="E886">
        <v>51.17</v>
      </c>
      <c r="F886" t="s">
        <v>206</v>
      </c>
      <c r="G886">
        <v>12.635060674157305</v>
      </c>
    </row>
    <row r="887" spans="1:7" x14ac:dyDescent="0.35">
      <c r="A887" t="s">
        <v>156</v>
      </c>
      <c r="B887">
        <v>16.23</v>
      </c>
      <c r="C887">
        <v>254.7259</v>
      </c>
      <c r="D887">
        <v>0.31990099999999999</v>
      </c>
      <c r="E887">
        <v>2.27</v>
      </c>
      <c r="F887" t="s">
        <v>206</v>
      </c>
      <c r="G887">
        <v>1.4377573033707864</v>
      </c>
    </row>
    <row r="888" spans="1:7" x14ac:dyDescent="0.35">
      <c r="A888" t="s">
        <v>159</v>
      </c>
      <c r="B888">
        <v>17.72</v>
      </c>
      <c r="C888">
        <v>674.30240000000003</v>
      </c>
      <c r="D888">
        <v>1.5984149999999999</v>
      </c>
      <c r="E888">
        <v>6.02</v>
      </c>
      <c r="F888" t="s">
        <v>206</v>
      </c>
      <c r="G888">
        <v>6.3847393258426965</v>
      </c>
    </row>
    <row r="889" spans="1:7" x14ac:dyDescent="0.35">
      <c r="A889" t="s">
        <v>162</v>
      </c>
      <c r="D889">
        <v>0</v>
      </c>
      <c r="F889" t="s">
        <v>206</v>
      </c>
      <c r="G889">
        <v>0</v>
      </c>
    </row>
    <row r="890" spans="1:7" x14ac:dyDescent="0.35">
      <c r="A890" t="s">
        <v>165</v>
      </c>
      <c r="D890">
        <v>0</v>
      </c>
      <c r="F890" t="s">
        <v>206</v>
      </c>
      <c r="G890">
        <v>0</v>
      </c>
    </row>
    <row r="891" spans="1:7" x14ac:dyDescent="0.35">
      <c r="A891" t="s">
        <v>168</v>
      </c>
      <c r="B891">
        <v>33.479999999999997</v>
      </c>
      <c r="C891">
        <v>1554.1774</v>
      </c>
      <c r="D891">
        <v>3.9184329999999998</v>
      </c>
      <c r="E891">
        <v>13.88</v>
      </c>
      <c r="F891" t="s">
        <v>206</v>
      </c>
      <c r="G891">
        <v>17.610934831460671</v>
      </c>
    </row>
    <row r="892" spans="1:7" x14ac:dyDescent="0.35">
      <c r="D892" t="s">
        <v>208</v>
      </c>
      <c r="E892">
        <v>100</v>
      </c>
    </row>
    <row r="894" spans="1:7" x14ac:dyDescent="0.35">
      <c r="A894" s="9" t="s">
        <v>596</v>
      </c>
    </row>
    <row r="913" spans="1:7" x14ac:dyDescent="0.35">
      <c r="G913" t="s">
        <v>198</v>
      </c>
    </row>
    <row r="914" spans="1:7" x14ac:dyDescent="0.35">
      <c r="A914" t="s">
        <v>199</v>
      </c>
      <c r="B914" t="s">
        <v>200</v>
      </c>
      <c r="C914" t="s">
        <v>201</v>
      </c>
      <c r="D914" t="s">
        <v>202</v>
      </c>
      <c r="E914" t="s">
        <v>203</v>
      </c>
      <c r="F914" t="s">
        <v>204</v>
      </c>
      <c r="G914">
        <v>22.25</v>
      </c>
    </row>
    <row r="915" spans="1:7" x14ac:dyDescent="0.35">
      <c r="A915" t="s">
        <v>205</v>
      </c>
      <c r="B915">
        <v>7.48</v>
      </c>
      <c r="C915">
        <v>1536.4253000000001</v>
      </c>
      <c r="D915">
        <v>2</v>
      </c>
      <c r="E915">
        <v>13.68</v>
      </c>
      <c r="F915" t="s">
        <v>206</v>
      </c>
      <c r="G915" t="s">
        <v>207</v>
      </c>
    </row>
    <row r="916" spans="1:7" x14ac:dyDescent="0.35">
      <c r="A916" t="s">
        <v>146</v>
      </c>
      <c r="B916">
        <v>8.84</v>
      </c>
      <c r="C916">
        <v>102.80249999999999</v>
      </c>
      <c r="D916">
        <v>0.292962</v>
      </c>
      <c r="E916">
        <v>0.92</v>
      </c>
      <c r="F916" t="s">
        <v>206</v>
      </c>
      <c r="G916">
        <v>1.3166831460674158</v>
      </c>
    </row>
    <row r="917" spans="1:7" x14ac:dyDescent="0.35">
      <c r="A917" t="s">
        <v>147</v>
      </c>
      <c r="B917">
        <v>10.29</v>
      </c>
      <c r="C917">
        <v>925.30989999999997</v>
      </c>
      <c r="D917">
        <v>1.2768569999999999</v>
      </c>
      <c r="E917">
        <v>8.24</v>
      </c>
      <c r="F917" t="s">
        <v>206</v>
      </c>
      <c r="G917">
        <v>5.738683146067415</v>
      </c>
    </row>
    <row r="918" spans="1:7" x14ac:dyDescent="0.35">
      <c r="A918" t="s">
        <v>150</v>
      </c>
      <c r="B918">
        <v>13.8</v>
      </c>
      <c r="C918">
        <v>444.28859999999997</v>
      </c>
      <c r="D918">
        <v>0.63436899999999996</v>
      </c>
      <c r="E918">
        <v>3.96</v>
      </c>
      <c r="F918" t="s">
        <v>206</v>
      </c>
      <c r="G918">
        <v>2.4765415730337077</v>
      </c>
    </row>
    <row r="919" spans="1:7" x14ac:dyDescent="0.35">
      <c r="A919" t="s">
        <v>153</v>
      </c>
      <c r="B919">
        <v>14.87</v>
      </c>
      <c r="C919">
        <v>5756.9745999999996</v>
      </c>
      <c r="D919">
        <v>8.4073220000000006</v>
      </c>
      <c r="E919">
        <v>51.26</v>
      </c>
      <c r="F919" t="s">
        <v>206</v>
      </c>
      <c r="G919">
        <v>12.610206741573036</v>
      </c>
    </row>
    <row r="920" spans="1:7" x14ac:dyDescent="0.35">
      <c r="A920" t="s">
        <v>156</v>
      </c>
      <c r="B920">
        <v>16.23</v>
      </c>
      <c r="C920">
        <v>249.36660000000001</v>
      </c>
      <c r="D920">
        <v>0.31148999999999999</v>
      </c>
      <c r="E920">
        <v>2.2200000000000002</v>
      </c>
      <c r="F920" t="s">
        <v>206</v>
      </c>
      <c r="G920">
        <v>1.3999550561797751</v>
      </c>
    </row>
    <row r="921" spans="1:7" x14ac:dyDescent="0.35">
      <c r="A921" t="s">
        <v>159</v>
      </c>
      <c r="B921">
        <v>17.72</v>
      </c>
      <c r="C921">
        <v>656.65459999999996</v>
      </c>
      <c r="D921">
        <v>1.548233</v>
      </c>
      <c r="E921">
        <v>5.85</v>
      </c>
      <c r="F921" t="s">
        <v>206</v>
      </c>
      <c r="G921">
        <v>6.1592022471910122</v>
      </c>
    </row>
    <row r="922" spans="1:7" x14ac:dyDescent="0.35">
      <c r="A922" t="s">
        <v>162</v>
      </c>
      <c r="D922">
        <v>0</v>
      </c>
      <c r="F922" t="s">
        <v>206</v>
      </c>
      <c r="G922">
        <v>0</v>
      </c>
    </row>
    <row r="923" spans="1:7" x14ac:dyDescent="0.35">
      <c r="A923" t="s">
        <v>165</v>
      </c>
      <c r="D923">
        <v>0</v>
      </c>
      <c r="F923" t="s">
        <v>206</v>
      </c>
      <c r="G923">
        <v>0</v>
      </c>
    </row>
    <row r="924" spans="1:7" x14ac:dyDescent="0.35">
      <c r="A924" t="s">
        <v>168</v>
      </c>
      <c r="B924">
        <v>33.479999999999997</v>
      </c>
      <c r="C924">
        <v>1558.4802999999999</v>
      </c>
      <c r="D924">
        <v>3.9082080000000001</v>
      </c>
      <c r="E924">
        <v>13.88</v>
      </c>
      <c r="F924" t="s">
        <v>206</v>
      </c>
      <c r="G924">
        <v>17.5649797752809</v>
      </c>
    </row>
    <row r="925" spans="1:7" x14ac:dyDescent="0.35">
      <c r="D925" t="s">
        <v>208</v>
      </c>
      <c r="E925">
        <v>100</v>
      </c>
    </row>
    <row r="927" spans="1:7" x14ac:dyDescent="0.35">
      <c r="A927" s="9" t="s">
        <v>597</v>
      </c>
    </row>
    <row r="946" spans="1:7" x14ac:dyDescent="0.35">
      <c r="G946" t="s">
        <v>198</v>
      </c>
    </row>
    <row r="947" spans="1:7" x14ac:dyDescent="0.35">
      <c r="A947" t="s">
        <v>199</v>
      </c>
      <c r="B947" t="s">
        <v>200</v>
      </c>
      <c r="C947" t="s">
        <v>201</v>
      </c>
      <c r="D947" t="s">
        <v>202</v>
      </c>
      <c r="E947" t="s">
        <v>203</v>
      </c>
      <c r="F947" t="s">
        <v>204</v>
      </c>
      <c r="G947">
        <v>22.25</v>
      </c>
    </row>
    <row r="948" spans="1:7" x14ac:dyDescent="0.35">
      <c r="A948" t="s">
        <v>205</v>
      </c>
      <c r="B948">
        <v>7.48</v>
      </c>
      <c r="C948">
        <v>1551.7483</v>
      </c>
      <c r="D948">
        <v>2</v>
      </c>
      <c r="E948">
        <v>13.02</v>
      </c>
      <c r="F948" t="s">
        <v>206</v>
      </c>
      <c r="G948" t="s">
        <v>207</v>
      </c>
    </row>
    <row r="949" spans="1:7" x14ac:dyDescent="0.35">
      <c r="A949" t="s">
        <v>146</v>
      </c>
      <c r="B949">
        <v>8.84</v>
      </c>
      <c r="C949">
        <v>111.3169</v>
      </c>
      <c r="D949">
        <v>0.31409399999999998</v>
      </c>
      <c r="E949">
        <v>0.93</v>
      </c>
      <c r="F949" t="s">
        <v>206</v>
      </c>
      <c r="G949">
        <v>1.411658426966292</v>
      </c>
    </row>
    <row r="950" spans="1:7" x14ac:dyDescent="0.35">
      <c r="A950" t="s">
        <v>147</v>
      </c>
      <c r="B950">
        <v>10.29</v>
      </c>
      <c r="C950">
        <v>983.67309999999998</v>
      </c>
      <c r="D950">
        <v>1.34399</v>
      </c>
      <c r="E950">
        <v>8.25</v>
      </c>
      <c r="F950" t="s">
        <v>206</v>
      </c>
      <c r="G950">
        <v>6.040404494382023</v>
      </c>
    </row>
    <row r="951" spans="1:7" x14ac:dyDescent="0.35">
      <c r="A951" t="s">
        <v>150</v>
      </c>
      <c r="B951">
        <v>13.8</v>
      </c>
      <c r="C951">
        <v>465.81880000000001</v>
      </c>
      <c r="D951">
        <v>0.65854299999999999</v>
      </c>
      <c r="E951">
        <v>3.91</v>
      </c>
      <c r="F951" t="s">
        <v>206</v>
      </c>
      <c r="G951">
        <v>2.5851887640449438</v>
      </c>
    </row>
    <row r="952" spans="1:7" x14ac:dyDescent="0.35">
      <c r="A952" t="s">
        <v>153</v>
      </c>
      <c r="B952">
        <v>14.86</v>
      </c>
      <c r="C952">
        <v>6115.4321</v>
      </c>
      <c r="D952">
        <v>8.8426139999999993</v>
      </c>
      <c r="E952">
        <v>51.3</v>
      </c>
      <c r="F952" t="s">
        <v>206</v>
      </c>
      <c r="G952">
        <v>14.566575280898872</v>
      </c>
    </row>
    <row r="953" spans="1:7" x14ac:dyDescent="0.35">
      <c r="A953" t="s">
        <v>156</v>
      </c>
      <c r="B953">
        <v>16.22</v>
      </c>
      <c r="C953">
        <v>263.44749999999999</v>
      </c>
      <c r="D953">
        <v>0.32583000000000001</v>
      </c>
      <c r="E953">
        <v>2.21</v>
      </c>
      <c r="F953" t="s">
        <v>206</v>
      </c>
      <c r="G953">
        <v>1.4644044943820225</v>
      </c>
    </row>
    <row r="954" spans="1:7" x14ac:dyDescent="0.35">
      <c r="A954" t="s">
        <v>159</v>
      </c>
      <c r="B954">
        <v>17.71</v>
      </c>
      <c r="C954">
        <v>709.8297</v>
      </c>
      <c r="D954">
        <v>1.657081</v>
      </c>
      <c r="E954">
        <v>5.95</v>
      </c>
      <c r="F954" t="s">
        <v>206</v>
      </c>
      <c r="G954">
        <v>6.6484067415730346</v>
      </c>
    </row>
    <row r="955" spans="1:7" x14ac:dyDescent="0.35">
      <c r="A955" t="s">
        <v>162</v>
      </c>
      <c r="D955">
        <v>0</v>
      </c>
      <c r="F955" t="s">
        <v>206</v>
      </c>
      <c r="G955">
        <v>0</v>
      </c>
    </row>
    <row r="956" spans="1:7" x14ac:dyDescent="0.35">
      <c r="A956" t="s">
        <v>165</v>
      </c>
      <c r="D956">
        <v>0</v>
      </c>
      <c r="F956" t="s">
        <v>206</v>
      </c>
      <c r="G956">
        <v>0</v>
      </c>
    </row>
    <row r="957" spans="1:7" x14ac:dyDescent="0.35">
      <c r="A957" t="s">
        <v>168</v>
      </c>
      <c r="B957">
        <v>33.479999999999997</v>
      </c>
      <c r="C957">
        <v>1719.3530000000001</v>
      </c>
      <c r="D957">
        <v>4.2690530000000004</v>
      </c>
      <c r="E957">
        <v>14.42</v>
      </c>
      <c r="F957" t="s">
        <v>206</v>
      </c>
      <c r="G957">
        <v>19.186755056179777</v>
      </c>
    </row>
    <row r="958" spans="1:7" x14ac:dyDescent="0.35">
      <c r="D958" t="s">
        <v>208</v>
      </c>
      <c r="E958">
        <v>100</v>
      </c>
    </row>
    <row r="960" spans="1:7" x14ac:dyDescent="0.35">
      <c r="A960" s="9" t="s">
        <v>598</v>
      </c>
    </row>
    <row r="979" spans="1:7" x14ac:dyDescent="0.35">
      <c r="G979" t="s">
        <v>198</v>
      </c>
    </row>
    <row r="980" spans="1:7" x14ac:dyDescent="0.35">
      <c r="A980" t="s">
        <v>199</v>
      </c>
      <c r="B980" t="s">
        <v>200</v>
      </c>
      <c r="C980" t="s">
        <v>201</v>
      </c>
      <c r="D980" t="s">
        <v>202</v>
      </c>
      <c r="E980" t="s">
        <v>203</v>
      </c>
      <c r="F980" t="s">
        <v>204</v>
      </c>
      <c r="G980">
        <v>22.25</v>
      </c>
    </row>
    <row r="981" spans="1:7" x14ac:dyDescent="0.35">
      <c r="A981" t="s">
        <v>205</v>
      </c>
      <c r="B981">
        <v>7.47</v>
      </c>
      <c r="C981">
        <v>1553.5408</v>
      </c>
      <c r="D981">
        <v>2</v>
      </c>
      <c r="E981">
        <v>13.09</v>
      </c>
      <c r="F981" t="s">
        <v>206</v>
      </c>
      <c r="G981" t="s">
        <v>207</v>
      </c>
    </row>
    <row r="982" spans="1:7" x14ac:dyDescent="0.35">
      <c r="A982" t="s">
        <v>146</v>
      </c>
      <c r="B982">
        <v>8.83</v>
      </c>
      <c r="C982">
        <v>111.91330000000001</v>
      </c>
      <c r="D982">
        <v>0.31541200000000003</v>
      </c>
      <c r="E982">
        <v>0.94</v>
      </c>
      <c r="F982" t="s">
        <v>206</v>
      </c>
      <c r="G982">
        <v>1.4175820224719102</v>
      </c>
    </row>
    <row r="983" spans="1:7" x14ac:dyDescent="0.35">
      <c r="A983" t="s">
        <v>147</v>
      </c>
      <c r="B983">
        <v>10.28</v>
      </c>
      <c r="C983">
        <v>981.95730000000003</v>
      </c>
      <c r="D983">
        <v>1.340098</v>
      </c>
      <c r="E983">
        <v>8.27</v>
      </c>
      <c r="F983" t="s">
        <v>206</v>
      </c>
      <c r="G983">
        <v>6.0229123595505616</v>
      </c>
    </row>
    <row r="984" spans="1:7" x14ac:dyDescent="0.35">
      <c r="A984" t="s">
        <v>150</v>
      </c>
      <c r="B984">
        <v>13.78</v>
      </c>
      <c r="C984">
        <v>463.42250000000001</v>
      </c>
      <c r="D984">
        <v>0.65439899999999995</v>
      </c>
      <c r="E984">
        <v>3.9</v>
      </c>
      <c r="F984" t="s">
        <v>206</v>
      </c>
      <c r="G984">
        <v>2.5665640449438203</v>
      </c>
    </row>
    <row r="985" spans="1:7" x14ac:dyDescent="0.35">
      <c r="A985" t="s">
        <v>153</v>
      </c>
      <c r="B985">
        <v>14.84</v>
      </c>
      <c r="C985">
        <v>6075.0293000000001</v>
      </c>
      <c r="D985">
        <v>8.7740589999999994</v>
      </c>
      <c r="E985">
        <v>51.17</v>
      </c>
      <c r="F985" t="s">
        <v>206</v>
      </c>
      <c r="G985">
        <v>14.258462921348308</v>
      </c>
    </row>
    <row r="986" spans="1:7" x14ac:dyDescent="0.35">
      <c r="A986" t="s">
        <v>156</v>
      </c>
      <c r="B986">
        <v>16.21</v>
      </c>
      <c r="C986">
        <v>283.70330000000001</v>
      </c>
      <c r="D986">
        <v>0.35047699999999998</v>
      </c>
      <c r="E986">
        <v>2.39</v>
      </c>
      <c r="F986" t="s">
        <v>206</v>
      </c>
      <c r="G986">
        <v>1.5751775280898876</v>
      </c>
    </row>
    <row r="987" spans="1:7" x14ac:dyDescent="0.35">
      <c r="A987" t="s">
        <v>159</v>
      </c>
      <c r="B987">
        <v>17.7</v>
      </c>
      <c r="C987">
        <v>705.24890000000005</v>
      </c>
      <c r="D987">
        <v>1.6444879999999999</v>
      </c>
      <c r="E987">
        <v>5.94</v>
      </c>
      <c r="F987" t="s">
        <v>206</v>
      </c>
      <c r="G987">
        <v>6.5918089887640443</v>
      </c>
    </row>
    <row r="988" spans="1:7" x14ac:dyDescent="0.35">
      <c r="A988" t="s">
        <v>162</v>
      </c>
      <c r="D988">
        <v>0</v>
      </c>
      <c r="F988" t="s">
        <v>206</v>
      </c>
      <c r="G988">
        <v>0</v>
      </c>
    </row>
    <row r="989" spans="1:7" x14ac:dyDescent="0.35">
      <c r="A989" t="s">
        <v>165</v>
      </c>
      <c r="D989">
        <v>0</v>
      </c>
      <c r="F989" t="s">
        <v>206</v>
      </c>
      <c r="G989">
        <v>0</v>
      </c>
    </row>
    <row r="990" spans="1:7" x14ac:dyDescent="0.35">
      <c r="A990" t="s">
        <v>168</v>
      </c>
      <c r="B990">
        <v>33.479999999999997</v>
      </c>
      <c r="C990">
        <v>1696.3028999999999</v>
      </c>
      <c r="D990">
        <v>4.2069609999999997</v>
      </c>
      <c r="E990">
        <v>14.29</v>
      </c>
      <c r="F990" t="s">
        <v>206</v>
      </c>
      <c r="G990">
        <v>18.907689887640448</v>
      </c>
    </row>
    <row r="991" spans="1:7" x14ac:dyDescent="0.35">
      <c r="D991" t="s">
        <v>208</v>
      </c>
      <c r="E991">
        <v>100</v>
      </c>
    </row>
    <row r="993" spans="1:1" x14ac:dyDescent="0.35">
      <c r="A993" s="9" t="s">
        <v>599</v>
      </c>
    </row>
    <row r="1012" spans="1:7" x14ac:dyDescent="0.35">
      <c r="G1012" t="s">
        <v>198</v>
      </c>
    </row>
    <row r="1013" spans="1:7" x14ac:dyDescent="0.35">
      <c r="A1013" t="s">
        <v>199</v>
      </c>
      <c r="B1013" t="s">
        <v>200</v>
      </c>
      <c r="C1013" t="s">
        <v>201</v>
      </c>
      <c r="D1013" t="s">
        <v>202</v>
      </c>
      <c r="E1013" t="s">
        <v>203</v>
      </c>
      <c r="F1013" t="s">
        <v>204</v>
      </c>
      <c r="G1013">
        <v>23.93</v>
      </c>
    </row>
    <row r="1014" spans="1:7" x14ac:dyDescent="0.35">
      <c r="A1014" t="s">
        <v>205</v>
      </c>
      <c r="B1014">
        <v>7.36</v>
      </c>
      <c r="C1014">
        <v>1668.3001999999999</v>
      </c>
      <c r="D1014">
        <v>2</v>
      </c>
      <c r="E1014">
        <v>12.78</v>
      </c>
      <c r="F1014" t="s">
        <v>206</v>
      </c>
      <c r="G1014" t="s">
        <v>207</v>
      </c>
    </row>
    <row r="1015" spans="1:7" x14ac:dyDescent="0.35">
      <c r="A1015" t="s">
        <v>146</v>
      </c>
      <c r="B1015">
        <v>8.73</v>
      </c>
      <c r="C1015">
        <v>125.1574</v>
      </c>
      <c r="D1015">
        <v>0.32532100000000003</v>
      </c>
      <c r="E1015">
        <v>0.96</v>
      </c>
      <c r="F1015" t="s">
        <v>206</v>
      </c>
      <c r="G1015">
        <v>1.3594692854157961</v>
      </c>
    </row>
    <row r="1016" spans="1:7" x14ac:dyDescent="0.35">
      <c r="A1016" t="s">
        <v>147</v>
      </c>
      <c r="B1016">
        <v>10.16</v>
      </c>
      <c r="C1016">
        <v>1107.4838999999999</v>
      </c>
      <c r="D1016">
        <v>1.4370499999999999</v>
      </c>
      <c r="E1016">
        <v>8.48</v>
      </c>
      <c r="F1016" t="s">
        <v>206</v>
      </c>
      <c r="G1016">
        <v>6.0052235687421645</v>
      </c>
    </row>
    <row r="1017" spans="1:7" x14ac:dyDescent="0.35">
      <c r="A1017" t="s">
        <v>150</v>
      </c>
      <c r="B1017">
        <v>13.58</v>
      </c>
      <c r="C1017">
        <v>647.60080000000005</v>
      </c>
      <c r="D1017">
        <v>0.87842200000000004</v>
      </c>
      <c r="E1017">
        <v>4.96</v>
      </c>
      <c r="F1017" t="s">
        <v>206</v>
      </c>
      <c r="G1017">
        <v>3.2523088173840371</v>
      </c>
    </row>
    <row r="1018" spans="1:7" x14ac:dyDescent="0.35">
      <c r="A1018" t="s">
        <v>153</v>
      </c>
      <c r="B1018">
        <v>14.63</v>
      </c>
      <c r="C1018">
        <v>6257.2002000000002</v>
      </c>
      <c r="D1018">
        <v>8.9547709999999991</v>
      </c>
      <c r="E1018">
        <v>47.93</v>
      </c>
      <c r="F1018" t="s">
        <v>206</v>
      </c>
      <c r="G1018">
        <v>13.322649394066023</v>
      </c>
    </row>
    <row r="1019" spans="1:7" x14ac:dyDescent="0.35">
      <c r="A1019" t="s">
        <v>156</v>
      </c>
      <c r="B1019">
        <v>16.02</v>
      </c>
      <c r="C1019">
        <v>291.88130000000001</v>
      </c>
      <c r="D1019">
        <v>0.34299800000000003</v>
      </c>
      <c r="E1019">
        <v>2.2400000000000002</v>
      </c>
      <c r="F1019" t="s">
        <v>206</v>
      </c>
      <c r="G1019">
        <v>1.4333389051399918</v>
      </c>
    </row>
    <row r="1020" spans="1:7" x14ac:dyDescent="0.35">
      <c r="A1020" t="s">
        <v>159</v>
      </c>
      <c r="B1020">
        <v>17.53</v>
      </c>
      <c r="C1020">
        <v>1000.4471</v>
      </c>
      <c r="D1020">
        <v>2.18634</v>
      </c>
      <c r="E1020">
        <v>7.66</v>
      </c>
      <c r="F1020" t="s">
        <v>206</v>
      </c>
      <c r="G1020">
        <v>8.1954575846218134</v>
      </c>
    </row>
    <row r="1021" spans="1:7" x14ac:dyDescent="0.35">
      <c r="A1021" t="s">
        <v>162</v>
      </c>
      <c r="D1021">
        <v>0</v>
      </c>
      <c r="F1021" t="s">
        <v>206</v>
      </c>
      <c r="G1021">
        <v>0</v>
      </c>
    </row>
    <row r="1022" spans="1:7" x14ac:dyDescent="0.35">
      <c r="A1022" t="s">
        <v>165</v>
      </c>
      <c r="D1022">
        <v>0</v>
      </c>
      <c r="F1022" t="s">
        <v>206</v>
      </c>
      <c r="G1022">
        <v>0</v>
      </c>
    </row>
    <row r="1023" spans="1:7" x14ac:dyDescent="0.35">
      <c r="A1023" t="s">
        <v>168</v>
      </c>
      <c r="B1023">
        <v>33.46</v>
      </c>
      <c r="C1023">
        <v>1956.9426000000001</v>
      </c>
      <c r="D1023">
        <v>4.0219769999999997</v>
      </c>
      <c r="E1023">
        <v>14.99</v>
      </c>
      <c r="F1023" t="s">
        <v>206</v>
      </c>
      <c r="G1023">
        <v>16.80725867112411</v>
      </c>
    </row>
    <row r="1024" spans="1:7" x14ac:dyDescent="0.35">
      <c r="D1024" t="s">
        <v>208</v>
      </c>
      <c r="E1024">
        <v>100</v>
      </c>
    </row>
    <row r="1026" spans="1:1" x14ac:dyDescent="0.35">
      <c r="A1026" s="9" t="s">
        <v>600</v>
      </c>
    </row>
    <row r="1045" spans="1:7" x14ac:dyDescent="0.35">
      <c r="G1045" t="s">
        <v>198</v>
      </c>
    </row>
    <row r="1046" spans="1:7" x14ac:dyDescent="0.35">
      <c r="A1046" t="s">
        <v>199</v>
      </c>
      <c r="B1046" t="s">
        <v>200</v>
      </c>
      <c r="C1046" t="s">
        <v>201</v>
      </c>
      <c r="D1046" t="s">
        <v>202</v>
      </c>
      <c r="E1046" t="s">
        <v>203</v>
      </c>
      <c r="F1046" t="s">
        <v>204</v>
      </c>
      <c r="G1046">
        <v>23.93</v>
      </c>
    </row>
    <row r="1047" spans="1:7" x14ac:dyDescent="0.35">
      <c r="A1047" t="s">
        <v>205</v>
      </c>
      <c r="B1047">
        <v>7.39</v>
      </c>
      <c r="C1047">
        <v>1676.4087</v>
      </c>
      <c r="D1047">
        <v>2</v>
      </c>
      <c r="E1047">
        <v>12.79</v>
      </c>
      <c r="F1047" t="s">
        <v>206</v>
      </c>
      <c r="G1047" t="s">
        <v>207</v>
      </c>
    </row>
    <row r="1048" spans="1:7" x14ac:dyDescent="0.35">
      <c r="A1048" t="s">
        <v>146</v>
      </c>
      <c r="B1048">
        <v>8.74</v>
      </c>
      <c r="C1048">
        <v>125.7512</v>
      </c>
      <c r="D1048">
        <v>0.32528299999999999</v>
      </c>
      <c r="E1048">
        <v>0.96</v>
      </c>
      <c r="F1048" t="s">
        <v>206</v>
      </c>
      <c r="G1048">
        <v>1.3593104889260343</v>
      </c>
    </row>
    <row r="1049" spans="1:7" x14ac:dyDescent="0.35">
      <c r="A1049" t="s">
        <v>147</v>
      </c>
      <c r="B1049">
        <v>10.18</v>
      </c>
      <c r="C1049">
        <v>1111.2628</v>
      </c>
      <c r="D1049">
        <v>1.434979</v>
      </c>
      <c r="E1049">
        <v>8.48</v>
      </c>
      <c r="F1049" t="s">
        <v>206</v>
      </c>
      <c r="G1049">
        <v>5.9965691600501465</v>
      </c>
    </row>
    <row r="1050" spans="1:7" x14ac:dyDescent="0.35">
      <c r="A1050" t="s">
        <v>150</v>
      </c>
      <c r="B1050">
        <v>13.61</v>
      </c>
      <c r="C1050">
        <v>655.90980000000002</v>
      </c>
      <c r="D1050">
        <v>0.88538899999999998</v>
      </c>
      <c r="E1050">
        <v>5</v>
      </c>
      <c r="F1050" t="s">
        <v>206</v>
      </c>
      <c r="G1050">
        <v>3.2814229001253659</v>
      </c>
    </row>
    <row r="1051" spans="1:7" x14ac:dyDescent="0.35">
      <c r="A1051" t="s">
        <v>153</v>
      </c>
      <c r="B1051">
        <v>14.66</v>
      </c>
      <c r="C1051">
        <v>6315.1620999999996</v>
      </c>
      <c r="D1051">
        <v>8.9940069999999999</v>
      </c>
      <c r="E1051">
        <v>48.17</v>
      </c>
      <c r="F1051" t="s">
        <v>206</v>
      </c>
      <c r="G1051">
        <v>13.486610948600083</v>
      </c>
    </row>
    <row r="1052" spans="1:7" x14ac:dyDescent="0.35">
      <c r="A1052" t="s">
        <v>156</v>
      </c>
      <c r="B1052">
        <v>16.04</v>
      </c>
      <c r="C1052">
        <v>294.39400000000001</v>
      </c>
      <c r="D1052">
        <v>0.34427799999999997</v>
      </c>
      <c r="E1052">
        <v>2.25</v>
      </c>
      <c r="F1052" t="s">
        <v>206</v>
      </c>
      <c r="G1052">
        <v>1.4386878395319682</v>
      </c>
    </row>
    <row r="1053" spans="1:7" x14ac:dyDescent="0.35">
      <c r="A1053" t="s">
        <v>159</v>
      </c>
      <c r="B1053">
        <v>17.55</v>
      </c>
      <c r="C1053">
        <v>963.51599999999996</v>
      </c>
      <c r="D1053">
        <v>2.0954480000000002</v>
      </c>
      <c r="E1053">
        <v>7.35</v>
      </c>
      <c r="F1053" t="s">
        <v>206</v>
      </c>
      <c r="G1053">
        <v>7.8156330965315517</v>
      </c>
    </row>
    <row r="1054" spans="1:7" x14ac:dyDescent="0.35">
      <c r="A1054" t="s">
        <v>162</v>
      </c>
      <c r="D1054">
        <v>0</v>
      </c>
      <c r="F1054" t="s">
        <v>206</v>
      </c>
      <c r="G1054">
        <v>0</v>
      </c>
    </row>
    <row r="1055" spans="1:7" x14ac:dyDescent="0.35">
      <c r="A1055" t="s">
        <v>165</v>
      </c>
      <c r="D1055">
        <v>0</v>
      </c>
      <c r="F1055" t="s">
        <v>206</v>
      </c>
      <c r="G1055">
        <v>0</v>
      </c>
    </row>
    <row r="1056" spans="1:7" x14ac:dyDescent="0.35">
      <c r="A1056" t="s">
        <v>168</v>
      </c>
      <c r="B1056">
        <v>33.47</v>
      </c>
      <c r="C1056">
        <v>1968.6116999999999</v>
      </c>
      <c r="D1056">
        <v>4.0263900000000001</v>
      </c>
      <c r="E1056">
        <v>15.01</v>
      </c>
      <c r="F1056" t="s">
        <v>206</v>
      </c>
      <c r="G1056">
        <v>16.825699958211452</v>
      </c>
    </row>
    <row r="1057" spans="1:5" x14ac:dyDescent="0.35">
      <c r="D1057" t="s">
        <v>208</v>
      </c>
      <c r="E1057">
        <v>100</v>
      </c>
    </row>
    <row r="1059" spans="1:5" x14ac:dyDescent="0.35">
      <c r="A1059" s="9" t="s">
        <v>601</v>
      </c>
    </row>
    <row r="1078" spans="1:7" x14ac:dyDescent="0.35">
      <c r="G1078" t="s">
        <v>198</v>
      </c>
    </row>
    <row r="1079" spans="1:7" x14ac:dyDescent="0.35">
      <c r="A1079" t="s">
        <v>199</v>
      </c>
      <c r="B1079" t="s">
        <v>200</v>
      </c>
      <c r="C1079" t="s">
        <v>201</v>
      </c>
      <c r="D1079" t="s">
        <v>202</v>
      </c>
      <c r="E1079" t="s">
        <v>203</v>
      </c>
      <c r="F1079" t="s">
        <v>204</v>
      </c>
      <c r="G1079">
        <v>23.93</v>
      </c>
    </row>
    <row r="1080" spans="1:7" x14ac:dyDescent="0.35">
      <c r="A1080" t="s">
        <v>205</v>
      </c>
      <c r="B1080">
        <v>7.38</v>
      </c>
      <c r="C1080">
        <v>1683.5840000000001</v>
      </c>
      <c r="D1080">
        <v>2</v>
      </c>
      <c r="E1080">
        <v>12.7</v>
      </c>
      <c r="F1080" t="s">
        <v>206</v>
      </c>
      <c r="G1080" t="s">
        <v>207</v>
      </c>
    </row>
    <row r="1081" spans="1:7" x14ac:dyDescent="0.35">
      <c r="A1081" t="s">
        <v>146</v>
      </c>
      <c r="B1081">
        <v>8.73</v>
      </c>
      <c r="C1081">
        <v>129.56319999999999</v>
      </c>
      <c r="D1081">
        <v>0.33371600000000001</v>
      </c>
      <c r="E1081">
        <v>0.98</v>
      </c>
      <c r="F1081" t="s">
        <v>206</v>
      </c>
      <c r="G1081">
        <v>1.3945507730881741</v>
      </c>
    </row>
    <row r="1082" spans="1:7" x14ac:dyDescent="0.35">
      <c r="A1082" t="s">
        <v>147</v>
      </c>
      <c r="B1082">
        <v>10.17</v>
      </c>
      <c r="C1082">
        <v>1125.5414000000001</v>
      </c>
      <c r="D1082">
        <v>1.447222</v>
      </c>
      <c r="E1082">
        <v>8.49</v>
      </c>
      <c r="F1082" t="s">
        <v>206</v>
      </c>
      <c r="G1082">
        <v>6.0477308817384037</v>
      </c>
    </row>
    <row r="1083" spans="1:7" x14ac:dyDescent="0.35">
      <c r="A1083" t="s">
        <v>150</v>
      </c>
      <c r="B1083">
        <v>13.61</v>
      </c>
      <c r="C1083">
        <v>646.93029999999999</v>
      </c>
      <c r="D1083">
        <v>0.86954600000000004</v>
      </c>
      <c r="E1083">
        <v>4.88</v>
      </c>
      <c r="F1083" t="s">
        <v>206</v>
      </c>
      <c r="G1083">
        <v>3.2152173004596745</v>
      </c>
    </row>
    <row r="1084" spans="1:7" x14ac:dyDescent="0.35">
      <c r="A1084" t="s">
        <v>153</v>
      </c>
      <c r="B1084">
        <v>14.65</v>
      </c>
      <c r="C1084">
        <v>6404.3573999999999</v>
      </c>
      <c r="D1084">
        <v>9.0821649999999998</v>
      </c>
      <c r="E1084">
        <v>48.31</v>
      </c>
      <c r="F1084" t="s">
        <v>206</v>
      </c>
      <c r="G1084">
        <v>13.855010447137484</v>
      </c>
    </row>
    <row r="1085" spans="1:7" x14ac:dyDescent="0.35">
      <c r="A1085" t="s">
        <v>156</v>
      </c>
      <c r="B1085">
        <v>16.04</v>
      </c>
      <c r="C1085">
        <v>301.22669999999999</v>
      </c>
      <c r="D1085">
        <v>0.350767</v>
      </c>
      <c r="E1085">
        <v>2.27</v>
      </c>
      <c r="F1085" t="s">
        <v>206</v>
      </c>
      <c r="G1085">
        <v>1.4658044295862933</v>
      </c>
    </row>
    <row r="1086" spans="1:7" x14ac:dyDescent="0.35">
      <c r="A1086" t="s">
        <v>159</v>
      </c>
      <c r="B1086">
        <v>17.54</v>
      </c>
      <c r="C1086">
        <v>995.29809999999998</v>
      </c>
      <c r="D1086">
        <v>2.1553420000000001</v>
      </c>
      <c r="E1086">
        <v>7.51</v>
      </c>
      <c r="F1086" t="s">
        <v>206</v>
      </c>
      <c r="G1086">
        <v>8.0659214375261197</v>
      </c>
    </row>
    <row r="1087" spans="1:7" x14ac:dyDescent="0.35">
      <c r="A1087" t="s">
        <v>162</v>
      </c>
      <c r="D1087">
        <v>0</v>
      </c>
      <c r="F1087" t="s">
        <v>206</v>
      </c>
      <c r="G1087">
        <v>0</v>
      </c>
    </row>
    <row r="1088" spans="1:7" x14ac:dyDescent="0.35">
      <c r="A1088" t="s">
        <v>165</v>
      </c>
      <c r="D1088">
        <v>0</v>
      </c>
      <c r="F1088" t="s">
        <v>206</v>
      </c>
      <c r="G1088">
        <v>0</v>
      </c>
    </row>
    <row r="1089" spans="1:7" x14ac:dyDescent="0.35">
      <c r="A1089" t="s">
        <v>168</v>
      </c>
      <c r="B1089">
        <v>33.46</v>
      </c>
      <c r="C1089">
        <v>1969.3756000000001</v>
      </c>
      <c r="D1089">
        <v>4.0107860000000004</v>
      </c>
      <c r="E1089">
        <v>14.86</v>
      </c>
      <c r="F1089" t="s">
        <v>206</v>
      </c>
      <c r="G1089">
        <v>16.760493104889264</v>
      </c>
    </row>
    <row r="1090" spans="1:7" x14ac:dyDescent="0.35">
      <c r="D1090" t="s">
        <v>208</v>
      </c>
      <c r="E1090">
        <v>100</v>
      </c>
    </row>
    <row r="1092" spans="1:7" x14ac:dyDescent="0.35">
      <c r="A1092" s="9" t="s">
        <v>602</v>
      </c>
    </row>
    <row r="1111" spans="1:7" x14ac:dyDescent="0.35">
      <c r="G1111" t="s">
        <v>198</v>
      </c>
    </row>
    <row r="1112" spans="1:7" x14ac:dyDescent="0.35">
      <c r="A1112" t="s">
        <v>199</v>
      </c>
      <c r="B1112" t="s">
        <v>200</v>
      </c>
      <c r="C1112" t="s">
        <v>201</v>
      </c>
      <c r="D1112" t="s">
        <v>202</v>
      </c>
      <c r="E1112" t="s">
        <v>203</v>
      </c>
      <c r="F1112" t="s">
        <v>204</v>
      </c>
      <c r="G1112">
        <v>23.93</v>
      </c>
    </row>
    <row r="1113" spans="1:7" x14ac:dyDescent="0.35">
      <c r="A1113" t="s">
        <v>205</v>
      </c>
      <c r="B1113">
        <v>7.37</v>
      </c>
      <c r="C1113">
        <v>1686.6329000000001</v>
      </c>
      <c r="D1113">
        <v>2</v>
      </c>
      <c r="E1113">
        <v>12.71</v>
      </c>
      <c r="F1113" t="s">
        <v>206</v>
      </c>
      <c r="G1113" t="s">
        <v>207</v>
      </c>
    </row>
    <row r="1114" spans="1:7" x14ac:dyDescent="0.35">
      <c r="A1114" t="s">
        <v>146</v>
      </c>
      <c r="B1114">
        <v>8.7200000000000006</v>
      </c>
      <c r="C1114">
        <v>126.9537</v>
      </c>
      <c r="D1114">
        <v>0.326403</v>
      </c>
      <c r="E1114">
        <v>0.96</v>
      </c>
      <c r="F1114" t="s">
        <v>206</v>
      </c>
      <c r="G1114">
        <v>1.3639908065190136</v>
      </c>
    </row>
    <row r="1115" spans="1:7" x14ac:dyDescent="0.35">
      <c r="A1115" t="s">
        <v>147</v>
      </c>
      <c r="B1115">
        <v>10.16</v>
      </c>
      <c r="C1115">
        <v>1126.4920999999999</v>
      </c>
      <c r="D1115">
        <v>1.4458260000000001</v>
      </c>
      <c r="E1115">
        <v>8.49</v>
      </c>
      <c r="F1115" t="s">
        <v>206</v>
      </c>
      <c r="G1115">
        <v>6.0418972001671545</v>
      </c>
    </row>
    <row r="1116" spans="1:7" x14ac:dyDescent="0.35">
      <c r="A1116" t="s">
        <v>150</v>
      </c>
      <c r="B1116">
        <v>13.58</v>
      </c>
      <c r="C1116">
        <v>660.31709999999998</v>
      </c>
      <c r="D1116">
        <v>0.88593500000000003</v>
      </c>
      <c r="E1116">
        <v>4.9800000000000004</v>
      </c>
      <c r="F1116" t="s">
        <v>206</v>
      </c>
      <c r="G1116">
        <v>3.2837045549519432</v>
      </c>
    </row>
    <row r="1117" spans="1:7" x14ac:dyDescent="0.35">
      <c r="A1117" t="s">
        <v>153</v>
      </c>
      <c r="B1117">
        <v>14.62</v>
      </c>
      <c r="C1117">
        <v>6406.8188</v>
      </c>
      <c r="D1117">
        <v>9.0692310000000003</v>
      </c>
      <c r="E1117">
        <v>48.28</v>
      </c>
      <c r="F1117" t="s">
        <v>206</v>
      </c>
      <c r="G1117">
        <v>13.80096113664856</v>
      </c>
    </row>
    <row r="1118" spans="1:7" x14ac:dyDescent="0.35">
      <c r="A1118" t="s">
        <v>156</v>
      </c>
      <c r="B1118">
        <v>16.010000000000002</v>
      </c>
      <c r="C1118">
        <v>297.10180000000003</v>
      </c>
      <c r="D1118">
        <v>0.34533799999999998</v>
      </c>
      <c r="E1118">
        <v>2.2400000000000002</v>
      </c>
      <c r="F1118" t="s">
        <v>206</v>
      </c>
      <c r="G1118">
        <v>1.4431174258253239</v>
      </c>
    </row>
    <row r="1119" spans="1:7" x14ac:dyDescent="0.35">
      <c r="A1119" t="s">
        <v>159</v>
      </c>
      <c r="B1119">
        <v>17.52</v>
      </c>
      <c r="C1119">
        <v>1008.4425</v>
      </c>
      <c r="D1119">
        <v>2.179859</v>
      </c>
      <c r="E1119">
        <v>7.6</v>
      </c>
      <c r="F1119" t="s">
        <v>206</v>
      </c>
      <c r="G1119">
        <v>8.1683744254074391</v>
      </c>
    </row>
    <row r="1120" spans="1:7" x14ac:dyDescent="0.35">
      <c r="A1120" t="s">
        <v>162</v>
      </c>
      <c r="D1120">
        <v>0</v>
      </c>
      <c r="F1120" t="s">
        <v>206</v>
      </c>
      <c r="G1120">
        <v>0</v>
      </c>
    </row>
    <row r="1121" spans="1:7" x14ac:dyDescent="0.35">
      <c r="A1121" t="s">
        <v>165</v>
      </c>
      <c r="D1121">
        <v>0</v>
      </c>
      <c r="F1121" t="s">
        <v>206</v>
      </c>
      <c r="G1121">
        <v>0</v>
      </c>
    </row>
    <row r="1122" spans="1:7" x14ac:dyDescent="0.35">
      <c r="A1122" t="s">
        <v>168</v>
      </c>
      <c r="B1122">
        <v>33.46</v>
      </c>
      <c r="C1122">
        <v>1958.1288999999999</v>
      </c>
      <c r="D1122">
        <v>3.9806720000000002</v>
      </c>
      <c r="E1122">
        <v>14.76</v>
      </c>
      <c r="F1122" t="s">
        <v>206</v>
      </c>
      <c r="G1122">
        <v>16.634651065608026</v>
      </c>
    </row>
    <row r="1123" spans="1:7" x14ac:dyDescent="0.35">
      <c r="D1123" t="s">
        <v>208</v>
      </c>
      <c r="E1123">
        <v>100</v>
      </c>
    </row>
    <row r="1125" spans="1:7" x14ac:dyDescent="0.35">
      <c r="A1125" s="9" t="s">
        <v>603</v>
      </c>
    </row>
    <row r="1144" spans="1:7" x14ac:dyDescent="0.35">
      <c r="G1144" t="s">
        <v>198</v>
      </c>
    </row>
    <row r="1145" spans="1:7" x14ac:dyDescent="0.35">
      <c r="A1145" t="s">
        <v>199</v>
      </c>
      <c r="B1145" t="s">
        <v>200</v>
      </c>
      <c r="C1145" t="s">
        <v>201</v>
      </c>
      <c r="D1145" t="s">
        <v>202</v>
      </c>
      <c r="E1145" t="s">
        <v>203</v>
      </c>
      <c r="F1145" t="s">
        <v>204</v>
      </c>
      <c r="G1145">
        <v>23.93</v>
      </c>
    </row>
    <row r="1146" spans="1:7" x14ac:dyDescent="0.35">
      <c r="A1146" t="s">
        <v>205</v>
      </c>
      <c r="B1146">
        <v>7.35</v>
      </c>
      <c r="C1146">
        <v>1689.2527</v>
      </c>
      <c r="D1146">
        <v>2</v>
      </c>
      <c r="E1146">
        <v>13.4</v>
      </c>
      <c r="F1146" t="s">
        <v>206</v>
      </c>
      <c r="G1146" t="s">
        <v>207</v>
      </c>
    </row>
    <row r="1147" spans="1:7" x14ac:dyDescent="0.35">
      <c r="A1147" t="s">
        <v>146</v>
      </c>
      <c r="B1147">
        <v>8.7100000000000009</v>
      </c>
      <c r="C1147">
        <v>114.7178</v>
      </c>
      <c r="D1147">
        <v>0.294487</v>
      </c>
      <c r="E1147">
        <v>0.91</v>
      </c>
      <c r="F1147" t="s">
        <v>206</v>
      </c>
      <c r="G1147">
        <v>1.2306184705390724</v>
      </c>
    </row>
    <row r="1148" spans="1:7" x14ac:dyDescent="0.35">
      <c r="A1148" t="s">
        <v>147</v>
      </c>
      <c r="B1148">
        <v>10.15</v>
      </c>
      <c r="C1148">
        <v>1046.1293000000001</v>
      </c>
      <c r="D1148">
        <v>1.3406</v>
      </c>
      <c r="E1148">
        <v>8.3000000000000007</v>
      </c>
      <c r="F1148" t="s">
        <v>206</v>
      </c>
      <c r="G1148">
        <v>5.6021730045967413</v>
      </c>
    </row>
    <row r="1149" spans="1:7" x14ac:dyDescent="0.35">
      <c r="A1149" t="s">
        <v>150</v>
      </c>
      <c r="B1149">
        <v>13.56</v>
      </c>
      <c r="C1149">
        <v>609.24189999999999</v>
      </c>
      <c r="D1149">
        <v>0.81614100000000001</v>
      </c>
      <c r="E1149">
        <v>4.83</v>
      </c>
      <c r="F1149" t="s">
        <v>206</v>
      </c>
      <c r="G1149">
        <v>2.9920455495194318</v>
      </c>
    </row>
    <row r="1150" spans="1:7" x14ac:dyDescent="0.35">
      <c r="A1150" t="s">
        <v>153</v>
      </c>
      <c r="B1150">
        <v>14.61</v>
      </c>
      <c r="C1150">
        <v>6060.6986999999999</v>
      </c>
      <c r="D1150">
        <v>8.5659729999999996</v>
      </c>
      <c r="E1150">
        <v>48.09</v>
      </c>
      <c r="F1150" t="s">
        <v>206</v>
      </c>
      <c r="G1150">
        <v>11.69791893021312</v>
      </c>
    </row>
    <row r="1151" spans="1:7" x14ac:dyDescent="0.35">
      <c r="A1151" t="s">
        <v>156</v>
      </c>
      <c r="B1151">
        <v>15.99</v>
      </c>
      <c r="C1151">
        <v>282.7029</v>
      </c>
      <c r="D1151">
        <v>0.32809199999999999</v>
      </c>
      <c r="E1151">
        <v>2.2400000000000002</v>
      </c>
      <c r="F1151" t="s">
        <v>206</v>
      </c>
      <c r="G1151">
        <v>1.3710488926034265</v>
      </c>
    </row>
    <row r="1152" spans="1:7" x14ac:dyDescent="0.35">
      <c r="A1152" t="s">
        <v>159</v>
      </c>
      <c r="B1152">
        <v>17.52</v>
      </c>
      <c r="C1152">
        <v>972.38549999999998</v>
      </c>
      <c r="D1152">
        <v>2.0986579999999999</v>
      </c>
      <c r="E1152">
        <v>7.72</v>
      </c>
      <c r="F1152" t="s">
        <v>206</v>
      </c>
      <c r="G1152">
        <v>7.8290472210614288</v>
      </c>
    </row>
    <row r="1153" spans="1:7" x14ac:dyDescent="0.35">
      <c r="A1153" t="s">
        <v>162</v>
      </c>
      <c r="D1153">
        <v>0</v>
      </c>
      <c r="F1153" t="s">
        <v>206</v>
      </c>
      <c r="G1153">
        <v>0</v>
      </c>
    </row>
    <row r="1154" spans="1:7" x14ac:dyDescent="0.35">
      <c r="A1154" t="s">
        <v>165</v>
      </c>
      <c r="D1154">
        <v>0</v>
      </c>
      <c r="F1154" t="s">
        <v>206</v>
      </c>
      <c r="G1154">
        <v>0</v>
      </c>
    </row>
    <row r="1155" spans="1:7" x14ac:dyDescent="0.35">
      <c r="A1155" t="s">
        <v>168</v>
      </c>
      <c r="B1155">
        <v>33.46</v>
      </c>
      <c r="C1155">
        <v>1827.4819</v>
      </c>
      <c r="D1155">
        <v>3.7093189999999998</v>
      </c>
      <c r="E1155">
        <v>14.5</v>
      </c>
      <c r="F1155" t="s">
        <v>206</v>
      </c>
      <c r="G1155">
        <v>15.500706226493941</v>
      </c>
    </row>
    <row r="1156" spans="1:7" x14ac:dyDescent="0.35">
      <c r="D1156" t="s">
        <v>208</v>
      </c>
      <c r="E1156">
        <v>100</v>
      </c>
    </row>
    <row r="1158" spans="1:7" x14ac:dyDescent="0.35">
      <c r="A1158" s="9" t="s">
        <v>604</v>
      </c>
    </row>
    <row r="1177" spans="1:7" x14ac:dyDescent="0.35">
      <c r="G1177" t="s">
        <v>198</v>
      </c>
    </row>
    <row r="1178" spans="1:7" x14ac:dyDescent="0.35">
      <c r="A1178" t="s">
        <v>199</v>
      </c>
      <c r="B1178" t="s">
        <v>200</v>
      </c>
      <c r="C1178" t="s">
        <v>201</v>
      </c>
      <c r="D1178" t="s">
        <v>202</v>
      </c>
      <c r="E1178" t="s">
        <v>203</v>
      </c>
      <c r="F1178" t="s">
        <v>204</v>
      </c>
      <c r="G1178">
        <v>23.93</v>
      </c>
    </row>
    <row r="1179" spans="1:7" x14ac:dyDescent="0.35">
      <c r="A1179" t="s">
        <v>205</v>
      </c>
      <c r="B1179">
        <v>7.35</v>
      </c>
      <c r="C1179">
        <v>1687.2753</v>
      </c>
      <c r="D1179">
        <v>2</v>
      </c>
      <c r="E1179">
        <v>13.36</v>
      </c>
      <c r="F1179" t="s">
        <v>206</v>
      </c>
      <c r="G1179" t="s">
        <v>207</v>
      </c>
    </row>
    <row r="1180" spans="1:7" x14ac:dyDescent="0.35">
      <c r="A1180" t="s">
        <v>146</v>
      </c>
      <c r="B1180">
        <v>8.7100000000000009</v>
      </c>
      <c r="C1180">
        <v>112.6936</v>
      </c>
      <c r="D1180">
        <v>0.28963</v>
      </c>
      <c r="E1180">
        <v>0.89</v>
      </c>
      <c r="F1180" t="s">
        <v>206</v>
      </c>
      <c r="G1180">
        <v>1.2103217718345172</v>
      </c>
    </row>
    <row r="1181" spans="1:7" x14ac:dyDescent="0.35">
      <c r="A1181" t="s">
        <v>147</v>
      </c>
      <c r="B1181">
        <v>10.15</v>
      </c>
      <c r="C1181">
        <v>1051.0702000000001</v>
      </c>
      <c r="D1181">
        <v>1.3485100000000001</v>
      </c>
      <c r="E1181">
        <v>8.32</v>
      </c>
      <c r="F1181" t="s">
        <v>206</v>
      </c>
      <c r="G1181">
        <v>5.6352277475971588</v>
      </c>
    </row>
    <row r="1182" spans="1:7" x14ac:dyDescent="0.35">
      <c r="A1182" t="s">
        <v>150</v>
      </c>
      <c r="B1182">
        <v>13.55</v>
      </c>
      <c r="C1182">
        <v>619.36069999999995</v>
      </c>
      <c r="D1182">
        <v>0.83066799999999996</v>
      </c>
      <c r="E1182">
        <v>4.91</v>
      </c>
      <c r="F1182" t="s">
        <v>206</v>
      </c>
      <c r="G1182">
        <v>3.0527517760133724</v>
      </c>
    </row>
    <row r="1183" spans="1:7" x14ac:dyDescent="0.35">
      <c r="A1183" t="s">
        <v>153</v>
      </c>
      <c r="B1183">
        <v>14.6</v>
      </c>
      <c r="C1183">
        <v>6091.4448000000002</v>
      </c>
      <c r="D1183">
        <v>8.6195179999999993</v>
      </c>
      <c r="E1183">
        <v>48.24</v>
      </c>
      <c r="F1183" t="s">
        <v>206</v>
      </c>
      <c r="G1183">
        <v>11.921675720852484</v>
      </c>
    </row>
    <row r="1184" spans="1:7" x14ac:dyDescent="0.35">
      <c r="A1184" t="s">
        <v>156</v>
      </c>
      <c r="B1184">
        <v>15.99</v>
      </c>
      <c r="C1184">
        <v>280.27879999999999</v>
      </c>
      <c r="D1184">
        <v>0.32566000000000001</v>
      </c>
      <c r="E1184">
        <v>2.2200000000000002</v>
      </c>
      <c r="F1184" t="s">
        <v>206</v>
      </c>
      <c r="G1184">
        <v>1.3608859172586711</v>
      </c>
    </row>
    <row r="1185" spans="1:7" x14ac:dyDescent="0.35">
      <c r="A1185" t="s">
        <v>159</v>
      </c>
      <c r="B1185">
        <v>17.510000000000002</v>
      </c>
      <c r="C1185">
        <v>964.4008</v>
      </c>
      <c r="D1185">
        <v>2.0838640000000002</v>
      </c>
      <c r="E1185">
        <v>7.64</v>
      </c>
      <c r="F1185" t="s">
        <v>206</v>
      </c>
      <c r="G1185">
        <v>7.7672252402841631</v>
      </c>
    </row>
    <row r="1186" spans="1:7" x14ac:dyDescent="0.35">
      <c r="A1186" t="s">
        <v>162</v>
      </c>
      <c r="D1186">
        <v>0</v>
      </c>
      <c r="F1186" t="s">
        <v>206</v>
      </c>
      <c r="G1186">
        <v>0</v>
      </c>
    </row>
    <row r="1187" spans="1:7" x14ac:dyDescent="0.35">
      <c r="A1187" t="s">
        <v>165</v>
      </c>
      <c r="D1187">
        <v>0</v>
      </c>
      <c r="F1187" t="s">
        <v>206</v>
      </c>
      <c r="G1187">
        <v>0</v>
      </c>
    </row>
    <row r="1188" spans="1:7" x14ac:dyDescent="0.35">
      <c r="A1188" t="s">
        <v>168</v>
      </c>
      <c r="B1188">
        <v>33.46</v>
      </c>
      <c r="C1188">
        <v>1820.3258000000001</v>
      </c>
      <c r="D1188">
        <v>3.6991239999999999</v>
      </c>
      <c r="E1188">
        <v>14.42</v>
      </c>
      <c r="F1188" t="s">
        <v>206</v>
      </c>
      <c r="G1188">
        <v>15.458102799832846</v>
      </c>
    </row>
    <row r="1189" spans="1:7" x14ac:dyDescent="0.35">
      <c r="D1189" t="s">
        <v>208</v>
      </c>
      <c r="E1189">
        <v>100</v>
      </c>
    </row>
    <row r="1191" spans="1:7" x14ac:dyDescent="0.35">
      <c r="A1191" s="9" t="s">
        <v>605</v>
      </c>
    </row>
    <row r="1210" spans="1:7" x14ac:dyDescent="0.35">
      <c r="G1210" t="s">
        <v>198</v>
      </c>
    </row>
    <row r="1211" spans="1:7" x14ac:dyDescent="0.35">
      <c r="A1211" t="s">
        <v>199</v>
      </c>
      <c r="B1211" t="s">
        <v>200</v>
      </c>
      <c r="C1211" t="s">
        <v>201</v>
      </c>
      <c r="D1211" t="s">
        <v>202</v>
      </c>
      <c r="E1211" t="s">
        <v>203</v>
      </c>
      <c r="F1211" t="s">
        <v>204</v>
      </c>
      <c r="G1211">
        <v>91.332849635901638</v>
      </c>
    </row>
    <row r="1212" spans="1:7" x14ac:dyDescent="0.35">
      <c r="A1212" t="s">
        <v>205</v>
      </c>
      <c r="B1212">
        <v>7.34</v>
      </c>
      <c r="C1212">
        <v>1809.8098</v>
      </c>
      <c r="D1212">
        <v>2</v>
      </c>
      <c r="E1212">
        <v>12.1</v>
      </c>
      <c r="F1212" t="s">
        <v>206</v>
      </c>
      <c r="G1212" t="s">
        <v>207</v>
      </c>
    </row>
    <row r="1213" spans="1:7" x14ac:dyDescent="0.35">
      <c r="A1213" t="s">
        <v>146</v>
      </c>
      <c r="B1213">
        <v>8.76</v>
      </c>
      <c r="C1213">
        <v>150.31649999999999</v>
      </c>
      <c r="D1213">
        <v>0.32905699999999999</v>
      </c>
      <c r="E1213">
        <v>1</v>
      </c>
      <c r="F1213" t="s">
        <v>206</v>
      </c>
      <c r="G1213">
        <v>0.36028329490625283</v>
      </c>
    </row>
    <row r="1214" spans="1:7" x14ac:dyDescent="0.35">
      <c r="A1214" t="s">
        <v>147</v>
      </c>
      <c r="B1214">
        <v>10.26</v>
      </c>
      <c r="C1214">
        <v>1714.0051000000001</v>
      </c>
      <c r="D1214">
        <v>2.0108389999999998</v>
      </c>
      <c r="E1214">
        <v>11.46</v>
      </c>
      <c r="F1214" t="s">
        <v>206</v>
      </c>
      <c r="G1214">
        <v>2.2016602000443526</v>
      </c>
    </row>
    <row r="1215" spans="1:7" x14ac:dyDescent="0.35">
      <c r="A1215" t="s">
        <v>150</v>
      </c>
      <c r="B1215">
        <v>13.72</v>
      </c>
      <c r="C1215">
        <v>986.61210000000005</v>
      </c>
      <c r="D1215">
        <v>1.192374</v>
      </c>
      <c r="E1215">
        <v>6.6</v>
      </c>
      <c r="F1215" t="s">
        <v>206</v>
      </c>
      <c r="G1215">
        <v>1.1564026571057877</v>
      </c>
    </row>
    <row r="1216" spans="1:7" x14ac:dyDescent="0.35">
      <c r="A1216" t="s">
        <v>153</v>
      </c>
      <c r="B1216">
        <v>14.75</v>
      </c>
      <c r="C1216">
        <v>6447.4242999999997</v>
      </c>
      <c r="D1216">
        <v>7.783118</v>
      </c>
      <c r="E1216">
        <v>43.1</v>
      </c>
      <c r="F1216" t="s">
        <v>206</v>
      </c>
      <c r="G1216">
        <v>2.5943464037813033</v>
      </c>
    </row>
    <row r="1217" spans="1:7" x14ac:dyDescent="0.35">
      <c r="A1217" t="s">
        <v>156</v>
      </c>
      <c r="B1217">
        <v>16.18</v>
      </c>
      <c r="C1217">
        <v>656.99040000000002</v>
      </c>
      <c r="D1217">
        <v>0.6552</v>
      </c>
      <c r="E1217">
        <v>4.3899999999999997</v>
      </c>
      <c r="F1217" t="s">
        <v>206</v>
      </c>
      <c r="G1217">
        <v>0.7100194536633524</v>
      </c>
    </row>
    <row r="1218" spans="1:7" x14ac:dyDescent="0.35">
      <c r="A1218" t="s">
        <v>159</v>
      </c>
      <c r="B1218">
        <v>18.04</v>
      </c>
      <c r="C1218">
        <v>166.99459999999999</v>
      </c>
      <c r="D1218">
        <v>0.23158400000000001</v>
      </c>
      <c r="E1218">
        <v>1.1200000000000001</v>
      </c>
      <c r="F1218" t="s">
        <v>206</v>
      </c>
      <c r="G1218">
        <v>6.0203421024526978E-2</v>
      </c>
    </row>
    <row r="1219" spans="1:7" x14ac:dyDescent="0.35">
      <c r="A1219" t="s">
        <v>162</v>
      </c>
      <c r="D1219">
        <v>0</v>
      </c>
      <c r="F1219" t="s">
        <v>206</v>
      </c>
      <c r="G1219">
        <v>0</v>
      </c>
    </row>
    <row r="1220" spans="1:7" x14ac:dyDescent="0.35">
      <c r="A1220" t="s">
        <v>165</v>
      </c>
      <c r="D1220">
        <v>0</v>
      </c>
      <c r="F1220" t="s">
        <v>206</v>
      </c>
      <c r="G1220">
        <v>0</v>
      </c>
    </row>
    <row r="1221" spans="1:7" x14ac:dyDescent="0.35">
      <c r="A1221" t="s">
        <v>168</v>
      </c>
      <c r="B1221">
        <v>33.56</v>
      </c>
      <c r="C1221">
        <v>3026.9877999999999</v>
      </c>
      <c r="D1221">
        <v>5.5147250000000003</v>
      </c>
      <c r="E1221">
        <v>20.239999999999998</v>
      </c>
      <c r="F1221" t="s">
        <v>206</v>
      </c>
      <c r="G1221">
        <v>6.0380520502584218</v>
      </c>
    </row>
    <row r="1222" spans="1:7" x14ac:dyDescent="0.35">
      <c r="D1222" t="s">
        <v>208</v>
      </c>
      <c r="E1222">
        <v>100</v>
      </c>
    </row>
    <row r="1224" spans="1:7" x14ac:dyDescent="0.35">
      <c r="A1224" s="9" t="s">
        <v>606</v>
      </c>
    </row>
    <row r="1243" spans="1:7" x14ac:dyDescent="0.35">
      <c r="G1243" t="s">
        <v>198</v>
      </c>
    </row>
    <row r="1244" spans="1:7" x14ac:dyDescent="0.35">
      <c r="A1244" t="s">
        <v>199</v>
      </c>
      <c r="B1244" t="s">
        <v>200</v>
      </c>
      <c r="C1244" t="s">
        <v>201</v>
      </c>
      <c r="D1244" t="s">
        <v>202</v>
      </c>
      <c r="E1244" t="s">
        <v>203</v>
      </c>
      <c r="F1244" t="s">
        <v>204</v>
      </c>
      <c r="G1244">
        <v>91.332849635901638</v>
      </c>
    </row>
    <row r="1245" spans="1:7" x14ac:dyDescent="0.35">
      <c r="A1245" t="s">
        <v>205</v>
      </c>
      <c r="B1245">
        <v>7.34</v>
      </c>
      <c r="C1245">
        <v>1820.4274</v>
      </c>
      <c r="D1245">
        <v>2</v>
      </c>
      <c r="E1245">
        <v>12.13</v>
      </c>
      <c r="F1245" t="s">
        <v>206</v>
      </c>
      <c r="G1245" t="s">
        <v>207</v>
      </c>
    </row>
    <row r="1246" spans="1:7" x14ac:dyDescent="0.35">
      <c r="A1246" t="s">
        <v>146</v>
      </c>
      <c r="B1246">
        <v>8.76</v>
      </c>
      <c r="C1246">
        <v>156.43049999999999</v>
      </c>
      <c r="D1246">
        <v>0.34044400000000002</v>
      </c>
      <c r="E1246">
        <v>1.04</v>
      </c>
      <c r="F1246" t="s">
        <v>206</v>
      </c>
      <c r="G1246">
        <v>0.37275087918222183</v>
      </c>
    </row>
    <row r="1247" spans="1:7" x14ac:dyDescent="0.35">
      <c r="A1247" t="s">
        <v>147</v>
      </c>
      <c r="B1247">
        <v>10.26</v>
      </c>
      <c r="C1247">
        <v>1718.8989999999999</v>
      </c>
      <c r="D1247">
        <v>2.0048189999999999</v>
      </c>
      <c r="E1247">
        <v>11.45</v>
      </c>
      <c r="F1247" t="s">
        <v>206</v>
      </c>
      <c r="G1247">
        <v>2.1950689242613253</v>
      </c>
    </row>
    <row r="1248" spans="1:7" x14ac:dyDescent="0.35">
      <c r="A1248" t="s">
        <v>150</v>
      </c>
      <c r="B1248">
        <v>13.73</v>
      </c>
      <c r="C1248">
        <v>985.2192</v>
      </c>
      <c r="D1248">
        <v>1.183745</v>
      </c>
      <c r="E1248">
        <v>6.56</v>
      </c>
      <c r="F1248" t="s">
        <v>206</v>
      </c>
      <c r="G1248">
        <v>1.1469547968513452</v>
      </c>
    </row>
    <row r="1249" spans="1:7" x14ac:dyDescent="0.35">
      <c r="A1249" t="s">
        <v>153</v>
      </c>
      <c r="B1249">
        <v>14.76</v>
      </c>
      <c r="C1249">
        <v>6480.1347999999998</v>
      </c>
      <c r="D1249">
        <v>7.77698</v>
      </c>
      <c r="E1249">
        <v>43.18</v>
      </c>
      <c r="F1249" t="s">
        <v>206</v>
      </c>
      <c r="G1249">
        <v>2.5876259302337585</v>
      </c>
    </row>
    <row r="1250" spans="1:7" x14ac:dyDescent="0.35">
      <c r="A1250" t="s">
        <v>156</v>
      </c>
      <c r="B1250">
        <v>16.18</v>
      </c>
      <c r="C1250">
        <v>640.82010000000002</v>
      </c>
      <c r="D1250">
        <v>0.635347</v>
      </c>
      <c r="E1250">
        <v>4.2699999999999996</v>
      </c>
      <c r="F1250" t="s">
        <v>206</v>
      </c>
      <c r="G1250">
        <v>0.68828247723138514</v>
      </c>
    </row>
    <row r="1251" spans="1:7" x14ac:dyDescent="0.35">
      <c r="A1251" t="s">
        <v>159</v>
      </c>
      <c r="B1251">
        <v>18.03</v>
      </c>
      <c r="C1251">
        <v>163.54419999999999</v>
      </c>
      <c r="D1251">
        <v>0.22547700000000001</v>
      </c>
      <c r="E1251">
        <v>1.0900000000000001</v>
      </c>
      <c r="F1251" t="s">
        <v>206</v>
      </c>
      <c r="G1251">
        <v>5.3516889262575446E-2</v>
      </c>
    </row>
    <row r="1252" spans="1:7" x14ac:dyDescent="0.35">
      <c r="A1252" t="s">
        <v>162</v>
      </c>
      <c r="D1252">
        <v>0</v>
      </c>
      <c r="F1252" t="s">
        <v>206</v>
      </c>
      <c r="G1252">
        <v>0</v>
      </c>
    </row>
    <row r="1253" spans="1:7" x14ac:dyDescent="0.35">
      <c r="A1253" t="s">
        <v>165</v>
      </c>
      <c r="D1253">
        <v>0</v>
      </c>
      <c r="F1253" t="s">
        <v>206</v>
      </c>
      <c r="G1253">
        <v>0</v>
      </c>
    </row>
    <row r="1254" spans="1:7" x14ac:dyDescent="0.35">
      <c r="A1254" t="s">
        <v>168</v>
      </c>
      <c r="B1254">
        <v>33.56</v>
      </c>
      <c r="C1254">
        <v>3043.1154999999999</v>
      </c>
      <c r="D1254">
        <v>5.5117710000000004</v>
      </c>
      <c r="E1254">
        <v>20.28</v>
      </c>
      <c r="F1254" t="s">
        <v>206</v>
      </c>
      <c r="G1254">
        <v>6.0348177265602381</v>
      </c>
    </row>
    <row r="1255" spans="1:7" x14ac:dyDescent="0.35">
      <c r="D1255" t="s">
        <v>208</v>
      </c>
      <c r="E1255">
        <v>100</v>
      </c>
    </row>
    <row r="1258" spans="1:7" x14ac:dyDescent="0.35">
      <c r="A1258" s="9" t="s">
        <v>607</v>
      </c>
    </row>
    <row r="1277" spans="1:7" x14ac:dyDescent="0.35">
      <c r="G1277" t="s">
        <v>198</v>
      </c>
    </row>
    <row r="1278" spans="1:7" x14ac:dyDescent="0.35">
      <c r="A1278" t="s">
        <v>199</v>
      </c>
      <c r="B1278" t="s">
        <v>200</v>
      </c>
      <c r="C1278" t="s">
        <v>201</v>
      </c>
      <c r="D1278" t="s">
        <v>202</v>
      </c>
      <c r="E1278" t="s">
        <v>203</v>
      </c>
      <c r="F1278" t="s">
        <v>204</v>
      </c>
      <c r="G1278">
        <v>91.332849635901638</v>
      </c>
    </row>
    <row r="1279" spans="1:7" x14ac:dyDescent="0.35">
      <c r="A1279" t="s">
        <v>205</v>
      </c>
      <c r="B1279">
        <v>7.34</v>
      </c>
      <c r="C1279">
        <v>1795.3284000000001</v>
      </c>
      <c r="D1279">
        <v>2</v>
      </c>
      <c r="E1279">
        <v>12.01</v>
      </c>
      <c r="F1279" t="s">
        <v>206</v>
      </c>
      <c r="G1279" t="s">
        <v>207</v>
      </c>
    </row>
    <row r="1280" spans="1:7" x14ac:dyDescent="0.35">
      <c r="A1280" t="s">
        <v>146</v>
      </c>
      <c r="B1280">
        <v>8.76</v>
      </c>
      <c r="C1280">
        <v>157.72749999999999</v>
      </c>
      <c r="D1280">
        <v>0.34806500000000001</v>
      </c>
      <c r="E1280">
        <v>1.05</v>
      </c>
      <c r="F1280" t="s">
        <v>206</v>
      </c>
      <c r="G1280">
        <v>0.38109508395671543</v>
      </c>
    </row>
    <row r="1281" spans="1:7" x14ac:dyDescent="0.35">
      <c r="A1281" t="s">
        <v>147</v>
      </c>
      <c r="B1281">
        <v>10.25</v>
      </c>
      <c r="C1281">
        <v>1727.1038000000001</v>
      </c>
      <c r="D1281">
        <v>2.0425499999999999</v>
      </c>
      <c r="E1281">
        <v>11.55</v>
      </c>
      <c r="F1281" t="s">
        <v>206</v>
      </c>
      <c r="G1281">
        <v>2.2363804569140506</v>
      </c>
    </row>
    <row r="1282" spans="1:7" x14ac:dyDescent="0.35">
      <c r="A1282" t="s">
        <v>150</v>
      </c>
      <c r="B1282">
        <v>13.72</v>
      </c>
      <c r="C1282">
        <v>982.85410000000002</v>
      </c>
      <c r="D1282">
        <v>1.1974130000000001</v>
      </c>
      <c r="E1282">
        <v>6.57</v>
      </c>
      <c r="F1282" t="s">
        <v>206</v>
      </c>
      <c r="G1282">
        <v>1.1619198396092218</v>
      </c>
    </row>
    <row r="1283" spans="1:7" x14ac:dyDescent="0.35">
      <c r="A1283" t="s">
        <v>153</v>
      </c>
      <c r="B1283">
        <v>14.75</v>
      </c>
      <c r="C1283">
        <v>6462.4706999999999</v>
      </c>
      <c r="D1283">
        <v>7.8642079999999996</v>
      </c>
      <c r="E1283">
        <v>43.22</v>
      </c>
      <c r="F1283" t="s">
        <v>206</v>
      </c>
      <c r="G1283">
        <v>2.6831315455164679</v>
      </c>
    </row>
    <row r="1284" spans="1:7" x14ac:dyDescent="0.35">
      <c r="A1284" t="s">
        <v>156</v>
      </c>
      <c r="B1284">
        <v>16.170000000000002</v>
      </c>
      <c r="C1284">
        <v>614.34469999999999</v>
      </c>
      <c r="D1284">
        <v>0.61761299999999997</v>
      </c>
      <c r="E1284">
        <v>4.1100000000000003</v>
      </c>
      <c r="F1284" t="s">
        <v>206</v>
      </c>
      <c r="G1284">
        <v>0.66886558607919122</v>
      </c>
    </row>
    <row r="1285" spans="1:7" x14ac:dyDescent="0.35">
      <c r="A1285" t="s">
        <v>159</v>
      </c>
      <c r="B1285">
        <v>18.010000000000002</v>
      </c>
      <c r="C1285">
        <v>161.1568</v>
      </c>
      <c r="D1285">
        <v>0.22529099999999999</v>
      </c>
      <c r="E1285">
        <v>1.08</v>
      </c>
      <c r="F1285" t="s">
        <v>206</v>
      </c>
      <c r="G1285">
        <v>5.3313238549013445E-2</v>
      </c>
    </row>
    <row r="1286" spans="1:7" x14ac:dyDescent="0.35">
      <c r="A1286" t="s">
        <v>162</v>
      </c>
      <c r="D1286">
        <v>0</v>
      </c>
      <c r="F1286" t="s">
        <v>206</v>
      </c>
      <c r="G1286">
        <v>0</v>
      </c>
    </row>
    <row r="1287" spans="1:7" x14ac:dyDescent="0.35">
      <c r="A1287" t="s">
        <v>165</v>
      </c>
      <c r="D1287">
        <v>0</v>
      </c>
      <c r="F1287" t="s">
        <v>206</v>
      </c>
      <c r="G1287">
        <v>0</v>
      </c>
    </row>
    <row r="1288" spans="1:7" x14ac:dyDescent="0.35">
      <c r="A1288" t="s">
        <v>168</v>
      </c>
      <c r="B1288">
        <v>33.57</v>
      </c>
      <c r="C1288">
        <v>3050.4675000000002</v>
      </c>
      <c r="D1288">
        <v>5.6023290000000001</v>
      </c>
      <c r="E1288">
        <v>20.399999999999999</v>
      </c>
      <c r="F1288" t="s">
        <v>206</v>
      </c>
      <c r="G1288">
        <v>6.133969346553493</v>
      </c>
    </row>
    <row r="1289" spans="1:7" x14ac:dyDescent="0.35">
      <c r="D1289" t="s">
        <v>208</v>
      </c>
      <c r="E1289">
        <v>100</v>
      </c>
    </row>
    <row r="1291" spans="1:7" x14ac:dyDescent="0.35">
      <c r="A1291" s="9" t="s">
        <v>608</v>
      </c>
    </row>
    <row r="1310" spans="1:7" x14ac:dyDescent="0.35">
      <c r="G1310" t="s">
        <v>198</v>
      </c>
    </row>
    <row r="1311" spans="1:7" x14ac:dyDescent="0.35">
      <c r="A1311" t="s">
        <v>199</v>
      </c>
      <c r="B1311" t="s">
        <v>200</v>
      </c>
      <c r="C1311" t="s">
        <v>201</v>
      </c>
      <c r="D1311" t="s">
        <v>202</v>
      </c>
      <c r="E1311" t="s">
        <v>203</v>
      </c>
      <c r="F1311" t="s">
        <v>204</v>
      </c>
      <c r="G1311">
        <v>91.332849635901638</v>
      </c>
    </row>
    <row r="1312" spans="1:7" x14ac:dyDescent="0.35">
      <c r="A1312" t="s">
        <v>205</v>
      </c>
      <c r="B1312">
        <v>7.34</v>
      </c>
      <c r="C1312">
        <v>1786.3846000000001</v>
      </c>
      <c r="D1312">
        <v>2</v>
      </c>
      <c r="E1312">
        <v>11.93</v>
      </c>
      <c r="F1312" t="s">
        <v>206</v>
      </c>
      <c r="G1312" t="s">
        <v>207</v>
      </c>
    </row>
    <row r="1313" spans="1:7" x14ac:dyDescent="0.35">
      <c r="A1313" t="s">
        <v>146</v>
      </c>
      <c r="B1313">
        <v>8.76</v>
      </c>
      <c r="C1313">
        <v>151.26220000000001</v>
      </c>
      <c r="D1313">
        <v>0.33546900000000002</v>
      </c>
      <c r="E1313">
        <v>1.01</v>
      </c>
      <c r="F1313" t="s">
        <v>206</v>
      </c>
      <c r="G1313">
        <v>0.36730377004259368</v>
      </c>
    </row>
    <row r="1314" spans="1:7" x14ac:dyDescent="0.35">
      <c r="A1314" t="s">
        <v>147</v>
      </c>
      <c r="B1314">
        <v>10.26</v>
      </c>
      <c r="C1314">
        <v>1721.2294999999999</v>
      </c>
      <c r="D1314">
        <v>2.0457939999999999</v>
      </c>
      <c r="E1314">
        <v>11.5</v>
      </c>
      <c r="F1314" t="s">
        <v>206</v>
      </c>
      <c r="G1314">
        <v>2.2399323005419811</v>
      </c>
    </row>
    <row r="1315" spans="1:7" x14ac:dyDescent="0.35">
      <c r="A1315" t="s">
        <v>150</v>
      </c>
      <c r="B1315">
        <v>13.73</v>
      </c>
      <c r="C1315">
        <v>984.02570000000003</v>
      </c>
      <c r="D1315">
        <v>1.204842</v>
      </c>
      <c r="E1315">
        <v>6.57</v>
      </c>
      <c r="F1315" t="s">
        <v>206</v>
      </c>
      <c r="G1315">
        <v>1.1700538242922964</v>
      </c>
    </row>
    <row r="1316" spans="1:7" x14ac:dyDescent="0.35">
      <c r="A1316" t="s">
        <v>153</v>
      </c>
      <c r="B1316">
        <v>14.76</v>
      </c>
      <c r="C1316">
        <v>6514.2061000000003</v>
      </c>
      <c r="D1316">
        <v>7.9668530000000004</v>
      </c>
      <c r="E1316">
        <v>43.52</v>
      </c>
      <c r="F1316" t="s">
        <v>206</v>
      </c>
      <c r="G1316">
        <v>2.7955171772023233</v>
      </c>
    </row>
    <row r="1317" spans="1:7" x14ac:dyDescent="0.35">
      <c r="A1317" t="s">
        <v>156</v>
      </c>
      <c r="B1317">
        <v>16.18</v>
      </c>
      <c r="C1317">
        <v>617.76139999999998</v>
      </c>
      <c r="D1317">
        <v>0.62415699999999996</v>
      </c>
      <c r="E1317">
        <v>4.13</v>
      </c>
      <c r="F1317" t="s">
        <v>206</v>
      </c>
      <c r="G1317">
        <v>0.67603058752838241</v>
      </c>
    </row>
    <row r="1318" spans="1:7" x14ac:dyDescent="0.35">
      <c r="A1318" t="s">
        <v>159</v>
      </c>
      <c r="B1318">
        <v>18.010000000000002</v>
      </c>
      <c r="C1318">
        <v>162.8818</v>
      </c>
      <c r="D1318">
        <v>0.22884299999999999</v>
      </c>
      <c r="E1318">
        <v>1.0900000000000001</v>
      </c>
      <c r="F1318" t="s">
        <v>206</v>
      </c>
      <c r="G1318">
        <v>5.7202310240261497E-2</v>
      </c>
    </row>
    <row r="1319" spans="1:7" x14ac:dyDescent="0.35">
      <c r="A1319" t="s">
        <v>162</v>
      </c>
      <c r="D1319">
        <v>0</v>
      </c>
      <c r="F1319" t="s">
        <v>206</v>
      </c>
      <c r="G1319">
        <v>0</v>
      </c>
    </row>
    <row r="1320" spans="1:7" x14ac:dyDescent="0.35">
      <c r="A1320" t="s">
        <v>165</v>
      </c>
      <c r="D1320">
        <v>0</v>
      </c>
      <c r="F1320" t="s">
        <v>206</v>
      </c>
      <c r="G1320">
        <v>0</v>
      </c>
    </row>
    <row r="1321" spans="1:7" x14ac:dyDescent="0.35">
      <c r="A1321" t="s">
        <v>168</v>
      </c>
      <c r="B1321">
        <v>33.58</v>
      </c>
      <c r="C1321">
        <v>3030.01</v>
      </c>
      <c r="D1321">
        <v>5.5926179999999999</v>
      </c>
      <c r="E1321">
        <v>20.239999999999998</v>
      </c>
      <c r="F1321" t="s">
        <v>206</v>
      </c>
      <c r="G1321">
        <v>6.1233368084922004</v>
      </c>
    </row>
    <row r="1322" spans="1:7" x14ac:dyDescent="0.35">
      <c r="D1322" t="s">
        <v>208</v>
      </c>
      <c r="E1322">
        <v>100</v>
      </c>
    </row>
    <row r="1324" spans="1:7" x14ac:dyDescent="0.35">
      <c r="A1324" s="9" t="s">
        <v>609</v>
      </c>
    </row>
    <row r="1343" spans="1:7" x14ac:dyDescent="0.35">
      <c r="G1343" t="s">
        <v>198</v>
      </c>
    </row>
    <row r="1344" spans="1:7" x14ac:dyDescent="0.35">
      <c r="A1344" t="s">
        <v>199</v>
      </c>
      <c r="B1344" t="s">
        <v>200</v>
      </c>
      <c r="C1344" t="s">
        <v>201</v>
      </c>
      <c r="D1344" t="s">
        <v>202</v>
      </c>
      <c r="E1344" t="s">
        <v>203</v>
      </c>
      <c r="F1344" t="s">
        <v>204</v>
      </c>
      <c r="G1344">
        <v>91.332849635901638</v>
      </c>
    </row>
    <row r="1345" spans="1:7" x14ac:dyDescent="0.35">
      <c r="A1345" t="s">
        <v>205</v>
      </c>
      <c r="B1345">
        <v>7.34</v>
      </c>
      <c r="C1345">
        <v>1787.8986</v>
      </c>
      <c r="D1345">
        <v>2</v>
      </c>
      <c r="E1345">
        <v>11.97</v>
      </c>
      <c r="F1345" t="s">
        <v>206</v>
      </c>
      <c r="G1345" t="s">
        <v>207</v>
      </c>
    </row>
    <row r="1346" spans="1:7" x14ac:dyDescent="0.35">
      <c r="A1346" t="s">
        <v>146</v>
      </c>
      <c r="B1346">
        <v>8.76</v>
      </c>
      <c r="C1346">
        <v>171.86709999999999</v>
      </c>
      <c r="D1346">
        <v>0.38084400000000002</v>
      </c>
      <c r="E1346">
        <v>1.1499999999999999</v>
      </c>
      <c r="F1346" t="s">
        <v>206</v>
      </c>
      <c r="G1346">
        <v>0.41698469008493055</v>
      </c>
    </row>
    <row r="1347" spans="1:7" x14ac:dyDescent="0.35">
      <c r="A1347" t="s">
        <v>147</v>
      </c>
      <c r="B1347">
        <v>10.25</v>
      </c>
      <c r="C1347">
        <v>1699.4567</v>
      </c>
      <c r="D1347">
        <v>2.018205</v>
      </c>
      <c r="E1347">
        <v>11.38</v>
      </c>
      <c r="F1347" t="s">
        <v>206</v>
      </c>
      <c r="G1347">
        <v>2.2097252062599311</v>
      </c>
    </row>
    <row r="1348" spans="1:7" x14ac:dyDescent="0.35">
      <c r="A1348" t="s">
        <v>150</v>
      </c>
      <c r="B1348">
        <v>13.72</v>
      </c>
      <c r="C1348">
        <v>983.68799999999999</v>
      </c>
      <c r="D1348">
        <v>1.203409</v>
      </c>
      <c r="E1348">
        <v>6.59</v>
      </c>
      <c r="F1348" t="s">
        <v>206</v>
      </c>
      <c r="G1348">
        <v>1.1684848378808217</v>
      </c>
    </row>
    <row r="1349" spans="1:7" x14ac:dyDescent="0.35">
      <c r="A1349" t="s">
        <v>153</v>
      </c>
      <c r="B1349">
        <v>14.76</v>
      </c>
      <c r="C1349">
        <v>6493.2475999999997</v>
      </c>
      <c r="D1349">
        <v>7.9344970000000004</v>
      </c>
      <c r="E1349">
        <v>43.47</v>
      </c>
      <c r="F1349" t="s">
        <v>206</v>
      </c>
      <c r="G1349">
        <v>2.7600907122130156</v>
      </c>
    </row>
    <row r="1350" spans="1:7" x14ac:dyDescent="0.35">
      <c r="A1350" t="s">
        <v>156</v>
      </c>
      <c r="B1350">
        <v>16.170000000000002</v>
      </c>
      <c r="C1350">
        <v>613.30650000000003</v>
      </c>
      <c r="D1350">
        <v>0.61913099999999999</v>
      </c>
      <c r="E1350">
        <v>4.1100000000000003</v>
      </c>
      <c r="F1350" t="s">
        <v>206</v>
      </c>
      <c r="G1350">
        <v>0.67052763867697118</v>
      </c>
    </row>
    <row r="1351" spans="1:7" x14ac:dyDescent="0.35">
      <c r="A1351" t="s">
        <v>159</v>
      </c>
      <c r="B1351">
        <v>17.989999999999998</v>
      </c>
      <c r="C1351">
        <v>161.7199</v>
      </c>
      <c r="D1351">
        <v>0.227018</v>
      </c>
      <c r="E1351">
        <v>1.08</v>
      </c>
      <c r="F1351" t="s">
        <v>206</v>
      </c>
      <c r="G1351">
        <v>5.5204124475473307E-2</v>
      </c>
    </row>
    <row r="1352" spans="1:7" x14ac:dyDescent="0.35">
      <c r="A1352" t="s">
        <v>162</v>
      </c>
      <c r="D1352">
        <v>0</v>
      </c>
      <c r="F1352" t="s">
        <v>206</v>
      </c>
      <c r="G1352">
        <v>0</v>
      </c>
    </row>
    <row r="1353" spans="1:7" x14ac:dyDescent="0.35">
      <c r="A1353" t="s">
        <v>165</v>
      </c>
      <c r="D1353">
        <v>0</v>
      </c>
      <c r="F1353" t="s">
        <v>206</v>
      </c>
      <c r="G1353">
        <v>0</v>
      </c>
    </row>
    <row r="1354" spans="1:7" x14ac:dyDescent="0.35">
      <c r="A1354" t="s">
        <v>168</v>
      </c>
      <c r="B1354">
        <v>33.549999999999997</v>
      </c>
      <c r="C1354">
        <v>3027.0527000000002</v>
      </c>
      <c r="D1354">
        <v>5.5824290000000003</v>
      </c>
      <c r="E1354">
        <v>20.260000000000002</v>
      </c>
      <c r="F1354" t="s">
        <v>206</v>
      </c>
      <c r="G1354">
        <v>6.1121809099949811</v>
      </c>
    </row>
    <row r="1355" spans="1:7" x14ac:dyDescent="0.35">
      <c r="D1355" t="s">
        <v>208</v>
      </c>
      <c r="E1355">
        <v>100</v>
      </c>
    </row>
    <row r="1357" spans="1:7" x14ac:dyDescent="0.35">
      <c r="A1357" s="9" t="s">
        <v>610</v>
      </c>
    </row>
    <row r="1376" spans="7:7" x14ac:dyDescent="0.35">
      <c r="G1376" t="s">
        <v>198</v>
      </c>
    </row>
    <row r="1377" spans="1:7" x14ac:dyDescent="0.35">
      <c r="A1377" t="s">
        <v>199</v>
      </c>
      <c r="B1377" t="s">
        <v>200</v>
      </c>
      <c r="C1377" t="s">
        <v>201</v>
      </c>
      <c r="D1377" t="s">
        <v>202</v>
      </c>
      <c r="E1377" t="s">
        <v>203</v>
      </c>
      <c r="F1377" t="s">
        <v>204</v>
      </c>
      <c r="G1377">
        <v>91.332849635901638</v>
      </c>
    </row>
    <row r="1378" spans="1:7" x14ac:dyDescent="0.35">
      <c r="A1378" t="s">
        <v>205</v>
      </c>
      <c r="B1378">
        <v>7.35</v>
      </c>
      <c r="C1378">
        <v>1786.4779000000001</v>
      </c>
      <c r="D1378">
        <v>2</v>
      </c>
      <c r="E1378">
        <v>11.94</v>
      </c>
      <c r="F1378" t="s">
        <v>206</v>
      </c>
      <c r="G1378" t="s">
        <v>207</v>
      </c>
    </row>
    <row r="1379" spans="1:7" x14ac:dyDescent="0.35">
      <c r="A1379" t="s">
        <v>146</v>
      </c>
      <c r="B1379">
        <v>8.76</v>
      </c>
      <c r="C1379">
        <v>164.77959999999999</v>
      </c>
      <c r="D1379">
        <v>0.365429</v>
      </c>
      <c r="E1379">
        <v>1.1000000000000001</v>
      </c>
      <c r="F1379" t="s">
        <v>206</v>
      </c>
      <c r="G1379">
        <v>0.40010686347440438</v>
      </c>
    </row>
    <row r="1380" spans="1:7" x14ac:dyDescent="0.35">
      <c r="A1380" t="s">
        <v>147</v>
      </c>
      <c r="B1380">
        <v>10.25</v>
      </c>
      <c r="C1380">
        <v>1717.1718000000001</v>
      </c>
      <c r="D1380">
        <v>2.040864</v>
      </c>
      <c r="E1380">
        <v>11.48</v>
      </c>
      <c r="F1380" t="s">
        <v>206</v>
      </c>
      <c r="G1380">
        <v>2.2345344617362795</v>
      </c>
    </row>
    <row r="1381" spans="1:7" x14ac:dyDescent="0.35">
      <c r="A1381" t="s">
        <v>150</v>
      </c>
      <c r="B1381">
        <v>13.72</v>
      </c>
      <c r="C1381">
        <v>980.93550000000005</v>
      </c>
      <c r="D1381">
        <v>1.200996</v>
      </c>
      <c r="E1381">
        <v>6.56</v>
      </c>
      <c r="F1381" t="s">
        <v>206</v>
      </c>
      <c r="G1381">
        <v>1.1658428530860636</v>
      </c>
    </row>
    <row r="1382" spans="1:7" x14ac:dyDescent="0.35">
      <c r="A1382" t="s">
        <v>153</v>
      </c>
      <c r="B1382">
        <v>14.76</v>
      </c>
      <c r="C1382">
        <v>6504.2974000000004</v>
      </c>
      <c r="D1382">
        <v>7.9543200000000001</v>
      </c>
      <c r="E1382">
        <v>43.47</v>
      </c>
      <c r="F1382" t="s">
        <v>206</v>
      </c>
      <c r="G1382">
        <v>2.7817948417556981</v>
      </c>
    </row>
    <row r="1383" spans="1:7" x14ac:dyDescent="0.35">
      <c r="A1383" t="s">
        <v>156</v>
      </c>
      <c r="B1383">
        <v>16.18</v>
      </c>
      <c r="C1383">
        <v>618.47069999999997</v>
      </c>
      <c r="D1383">
        <v>0.62484099999999998</v>
      </c>
      <c r="E1383">
        <v>4.13</v>
      </c>
      <c r="F1383" t="s">
        <v>206</v>
      </c>
      <c r="G1383">
        <v>0.676779496604062</v>
      </c>
    </row>
    <row r="1384" spans="1:7" x14ac:dyDescent="0.35">
      <c r="A1384" t="s">
        <v>159</v>
      </c>
      <c r="B1384">
        <v>17.98</v>
      </c>
      <c r="C1384">
        <v>163.64580000000001</v>
      </c>
      <c r="D1384">
        <v>0.229904</v>
      </c>
      <c r="E1384">
        <v>1.0900000000000001</v>
      </c>
      <c r="F1384" t="s">
        <v>206</v>
      </c>
      <c r="G1384">
        <v>5.8363995224612344E-2</v>
      </c>
    </row>
    <row r="1385" spans="1:7" x14ac:dyDescent="0.35">
      <c r="A1385" t="s">
        <v>162</v>
      </c>
      <c r="D1385">
        <v>0</v>
      </c>
      <c r="F1385" t="s">
        <v>206</v>
      </c>
      <c r="G1385">
        <v>0</v>
      </c>
    </row>
    <row r="1386" spans="1:7" x14ac:dyDescent="0.35">
      <c r="A1386" t="s">
        <v>165</v>
      </c>
      <c r="D1386">
        <v>0</v>
      </c>
      <c r="F1386" t="s">
        <v>206</v>
      </c>
      <c r="G1386">
        <v>0</v>
      </c>
    </row>
    <row r="1387" spans="1:7" x14ac:dyDescent="0.35">
      <c r="A1387" t="s">
        <v>168</v>
      </c>
      <c r="B1387">
        <v>33.56</v>
      </c>
      <c r="C1387">
        <v>3026.2678000000001</v>
      </c>
      <c r="D1387">
        <v>5.5854200000000001</v>
      </c>
      <c r="E1387">
        <v>20.23</v>
      </c>
      <c r="F1387" t="s">
        <v>206</v>
      </c>
      <c r="G1387">
        <v>6.1154557448566145</v>
      </c>
    </row>
    <row r="1388" spans="1:7" x14ac:dyDescent="0.35">
      <c r="D1388" t="s">
        <v>208</v>
      </c>
      <c r="E1388">
        <v>100</v>
      </c>
    </row>
    <row r="1390" spans="1:7" x14ac:dyDescent="0.35">
      <c r="A1390" s="9" t="s">
        <v>611</v>
      </c>
    </row>
    <row r="1409" spans="1:7" x14ac:dyDescent="0.35">
      <c r="G1409" t="s">
        <v>198</v>
      </c>
    </row>
    <row r="1410" spans="1:7" x14ac:dyDescent="0.35">
      <c r="A1410" t="s">
        <v>199</v>
      </c>
      <c r="B1410" t="s">
        <v>200</v>
      </c>
      <c r="C1410" t="s">
        <v>201</v>
      </c>
      <c r="D1410" t="s">
        <v>202</v>
      </c>
      <c r="E1410" t="s">
        <v>203</v>
      </c>
      <c r="F1410" t="s">
        <v>204</v>
      </c>
      <c r="G1410">
        <v>91.053518641295582</v>
      </c>
    </row>
    <row r="1411" spans="1:7" x14ac:dyDescent="0.35">
      <c r="A1411" t="s">
        <v>205</v>
      </c>
      <c r="B1411">
        <v>7.41</v>
      </c>
      <c r="C1411">
        <v>1594.6638</v>
      </c>
      <c r="D1411">
        <v>2</v>
      </c>
      <c r="E1411">
        <v>13.61</v>
      </c>
      <c r="F1411" t="s">
        <v>206</v>
      </c>
      <c r="G1411" t="s">
        <v>207</v>
      </c>
    </row>
    <row r="1412" spans="1:7" x14ac:dyDescent="0.35">
      <c r="A1412" t="s">
        <v>146</v>
      </c>
      <c r="B1412">
        <v>8.7899999999999991</v>
      </c>
      <c r="C1412">
        <v>92.974699999999999</v>
      </c>
      <c r="D1412">
        <v>0.25607600000000003</v>
      </c>
      <c r="E1412">
        <v>0.79</v>
      </c>
      <c r="F1412" t="s">
        <v>206</v>
      </c>
      <c r="G1412">
        <v>0.28123679767808735</v>
      </c>
    </row>
    <row r="1413" spans="1:7" x14ac:dyDescent="0.35">
      <c r="A1413" t="s">
        <v>147</v>
      </c>
      <c r="B1413">
        <v>10.220000000000001</v>
      </c>
      <c r="C1413">
        <v>965.18439999999998</v>
      </c>
      <c r="D1413">
        <v>1.2787010000000001</v>
      </c>
      <c r="E1413">
        <v>8.24</v>
      </c>
      <c r="F1413" t="s">
        <v>206</v>
      </c>
      <c r="G1413">
        <v>1.40434001791565</v>
      </c>
    </row>
    <row r="1414" spans="1:7" x14ac:dyDescent="0.35">
      <c r="A1414" t="s">
        <v>150</v>
      </c>
      <c r="B1414">
        <v>13.68</v>
      </c>
      <c r="C1414">
        <v>509.94060000000002</v>
      </c>
      <c r="D1414">
        <v>0.72305900000000001</v>
      </c>
      <c r="E1414">
        <v>4.3499999999999996</v>
      </c>
      <c r="F1414" t="s">
        <v>206</v>
      </c>
      <c r="G1414">
        <v>0.66764251296521904</v>
      </c>
    </row>
    <row r="1415" spans="1:7" x14ac:dyDescent="0.35">
      <c r="A1415" t="s">
        <v>153</v>
      </c>
      <c r="B1415">
        <v>14.77</v>
      </c>
      <c r="C1415">
        <v>5950.2563</v>
      </c>
      <c r="D1415">
        <v>8.8920279999999998</v>
      </c>
      <c r="E1415">
        <v>50.77</v>
      </c>
      <c r="F1415" t="s">
        <v>206</v>
      </c>
      <c r="G1415">
        <v>3.2062758733147416</v>
      </c>
    </row>
    <row r="1416" spans="1:7" x14ac:dyDescent="0.35">
      <c r="A1416" t="s">
        <v>156</v>
      </c>
      <c r="B1416">
        <v>16.13</v>
      </c>
      <c r="C1416">
        <v>264.81619999999998</v>
      </c>
      <c r="D1416">
        <v>0.3271</v>
      </c>
      <c r="E1416">
        <v>2.2599999999999998</v>
      </c>
      <c r="F1416" t="s">
        <v>206</v>
      </c>
      <c r="G1416">
        <v>0.35923927474852141</v>
      </c>
    </row>
    <row r="1417" spans="1:7" x14ac:dyDescent="0.35">
      <c r="A1417" t="s">
        <v>159</v>
      </c>
      <c r="B1417">
        <v>17.62</v>
      </c>
      <c r="C1417">
        <v>818.05129999999997</v>
      </c>
      <c r="D1417">
        <v>1.96715</v>
      </c>
      <c r="E1417">
        <v>6.98</v>
      </c>
      <c r="F1417" t="s">
        <v>206</v>
      </c>
      <c r="G1417">
        <v>1.8902493013811004</v>
      </c>
    </row>
    <row r="1418" spans="1:7" x14ac:dyDescent="0.35">
      <c r="A1418" t="s">
        <v>162</v>
      </c>
      <c r="D1418">
        <v>0</v>
      </c>
      <c r="F1418" t="s">
        <v>206</v>
      </c>
      <c r="G1418">
        <v>0</v>
      </c>
    </row>
    <row r="1419" spans="1:7" x14ac:dyDescent="0.35">
      <c r="A1419" t="s">
        <v>165</v>
      </c>
      <c r="D1419">
        <v>0</v>
      </c>
      <c r="F1419" t="s">
        <v>206</v>
      </c>
      <c r="G1419">
        <v>0</v>
      </c>
    </row>
    <row r="1420" spans="1:7" x14ac:dyDescent="0.35">
      <c r="A1420" t="s">
        <v>168</v>
      </c>
      <c r="B1420">
        <v>33.43</v>
      </c>
      <c r="C1420">
        <v>1523.2545</v>
      </c>
      <c r="D1420">
        <v>3.8091469999999998</v>
      </c>
      <c r="E1420">
        <v>13</v>
      </c>
      <c r="F1420" t="s">
        <v>206</v>
      </c>
      <c r="G1420">
        <v>4.1834154866722901</v>
      </c>
    </row>
    <row r="1421" spans="1:7" x14ac:dyDescent="0.35">
      <c r="D1421" t="s">
        <v>208</v>
      </c>
      <c r="E1421">
        <v>100</v>
      </c>
    </row>
    <row r="1423" spans="1:7" x14ac:dyDescent="0.35">
      <c r="A1423" s="9" t="s">
        <v>612</v>
      </c>
    </row>
    <row r="1442" spans="1:7" x14ac:dyDescent="0.35">
      <c r="G1442" t="s">
        <v>198</v>
      </c>
    </row>
    <row r="1443" spans="1:7" x14ac:dyDescent="0.35">
      <c r="A1443" t="s">
        <v>199</v>
      </c>
      <c r="B1443" t="s">
        <v>200</v>
      </c>
      <c r="C1443" t="s">
        <v>201</v>
      </c>
      <c r="D1443" t="s">
        <v>202</v>
      </c>
      <c r="E1443" t="s">
        <v>203</v>
      </c>
      <c r="F1443" t="s">
        <v>204</v>
      </c>
      <c r="G1443">
        <v>91.053518641295582</v>
      </c>
    </row>
    <row r="1444" spans="1:7" x14ac:dyDescent="0.35">
      <c r="A1444" t="s">
        <v>205</v>
      </c>
      <c r="B1444">
        <v>7.41</v>
      </c>
      <c r="C1444">
        <v>1595.8833999999999</v>
      </c>
      <c r="D1444">
        <v>2</v>
      </c>
      <c r="E1444">
        <v>13.62</v>
      </c>
      <c r="F1444" t="s">
        <v>206</v>
      </c>
      <c r="G1444" t="s">
        <v>207</v>
      </c>
    </row>
    <row r="1445" spans="1:7" x14ac:dyDescent="0.35">
      <c r="A1445" t="s">
        <v>146</v>
      </c>
      <c r="B1445">
        <v>8.7899999999999991</v>
      </c>
      <c r="C1445">
        <v>94.877899999999997</v>
      </c>
      <c r="D1445">
        <v>0.26111800000000002</v>
      </c>
      <c r="E1445">
        <v>0.81</v>
      </c>
      <c r="F1445" t="s">
        <v>206</v>
      </c>
      <c r="G1445">
        <v>0.28677420037842993</v>
      </c>
    </row>
    <row r="1446" spans="1:7" x14ac:dyDescent="0.35">
      <c r="A1446" t="s">
        <v>147</v>
      </c>
      <c r="B1446">
        <v>10.220000000000001</v>
      </c>
      <c r="C1446">
        <v>968.23239999999998</v>
      </c>
      <c r="D1446">
        <v>1.2817590000000001</v>
      </c>
      <c r="E1446">
        <v>8.26</v>
      </c>
      <c r="F1446" t="s">
        <v>206</v>
      </c>
      <c r="G1446">
        <v>1.4076984823062981</v>
      </c>
    </row>
    <row r="1447" spans="1:7" x14ac:dyDescent="0.35">
      <c r="A1447" t="s">
        <v>150</v>
      </c>
      <c r="B1447">
        <v>13.68</v>
      </c>
      <c r="C1447">
        <v>505.9966</v>
      </c>
      <c r="D1447">
        <v>0.71691800000000006</v>
      </c>
      <c r="E1447">
        <v>4.32</v>
      </c>
      <c r="F1447" t="s">
        <v>206</v>
      </c>
      <c r="G1447">
        <v>0.66089812780401258</v>
      </c>
    </row>
    <row r="1448" spans="1:7" x14ac:dyDescent="0.35">
      <c r="A1448" t="s">
        <v>153</v>
      </c>
      <c r="B1448">
        <v>14.76</v>
      </c>
      <c r="C1448">
        <v>5937.1714000000002</v>
      </c>
      <c r="D1448">
        <v>8.8656930000000003</v>
      </c>
      <c r="E1448">
        <v>50.68</v>
      </c>
      <c r="F1448" t="s">
        <v>206</v>
      </c>
      <c r="G1448">
        <v>3.1773533227170581</v>
      </c>
    </row>
    <row r="1449" spans="1:7" x14ac:dyDescent="0.35">
      <c r="A1449" t="s">
        <v>156</v>
      </c>
      <c r="B1449">
        <v>16.13</v>
      </c>
      <c r="C1449">
        <v>261.64530000000002</v>
      </c>
      <c r="D1449">
        <v>0.322936</v>
      </c>
      <c r="E1449">
        <v>2.23</v>
      </c>
      <c r="F1449" t="s">
        <v>206</v>
      </c>
      <c r="G1449">
        <v>0.35466614011063441</v>
      </c>
    </row>
    <row r="1450" spans="1:7" x14ac:dyDescent="0.35">
      <c r="A1450" t="s">
        <v>159</v>
      </c>
      <c r="B1450">
        <v>17.62</v>
      </c>
      <c r="C1450">
        <v>825.01369999999997</v>
      </c>
      <c r="D1450">
        <v>1.9823759999999999</v>
      </c>
      <c r="E1450">
        <v>7.04</v>
      </c>
      <c r="F1450" t="s">
        <v>206</v>
      </c>
      <c r="G1450">
        <v>1.9069713350017701</v>
      </c>
    </row>
    <row r="1451" spans="1:7" x14ac:dyDescent="0.35">
      <c r="A1451" t="s">
        <v>162</v>
      </c>
      <c r="D1451">
        <v>0</v>
      </c>
      <c r="F1451" t="s">
        <v>206</v>
      </c>
      <c r="G1451">
        <v>0</v>
      </c>
    </row>
    <row r="1452" spans="1:7" x14ac:dyDescent="0.35">
      <c r="A1452" t="s">
        <v>165</v>
      </c>
      <c r="D1452">
        <v>0</v>
      </c>
      <c r="F1452" t="s">
        <v>206</v>
      </c>
      <c r="G1452">
        <v>0</v>
      </c>
    </row>
    <row r="1453" spans="1:7" x14ac:dyDescent="0.35">
      <c r="A1453" t="s">
        <v>168</v>
      </c>
      <c r="B1453">
        <v>33.43</v>
      </c>
      <c r="C1453">
        <v>1526.4634000000001</v>
      </c>
      <c r="D1453">
        <v>3.8142550000000002</v>
      </c>
      <c r="E1453">
        <v>13.03</v>
      </c>
      <c r="F1453" t="s">
        <v>206</v>
      </c>
      <c r="G1453">
        <v>4.1890253742155963</v>
      </c>
    </row>
    <row r="1454" spans="1:7" x14ac:dyDescent="0.35">
      <c r="D1454" t="s">
        <v>208</v>
      </c>
      <c r="E1454">
        <v>100</v>
      </c>
    </row>
    <row r="1456" spans="1:7" x14ac:dyDescent="0.35">
      <c r="A1456" s="9" t="s">
        <v>613</v>
      </c>
    </row>
    <row r="1475" spans="1:7" x14ac:dyDescent="0.35">
      <c r="G1475" t="s">
        <v>198</v>
      </c>
    </row>
    <row r="1476" spans="1:7" x14ac:dyDescent="0.35">
      <c r="A1476" t="s">
        <v>199</v>
      </c>
      <c r="B1476" t="s">
        <v>200</v>
      </c>
      <c r="C1476" t="s">
        <v>201</v>
      </c>
      <c r="D1476" t="s">
        <v>202</v>
      </c>
      <c r="E1476" t="s">
        <v>203</v>
      </c>
      <c r="F1476" t="s">
        <v>204</v>
      </c>
      <c r="G1476">
        <v>91.053518641295582</v>
      </c>
    </row>
    <row r="1477" spans="1:7" x14ac:dyDescent="0.35">
      <c r="A1477" t="s">
        <v>205</v>
      </c>
      <c r="B1477">
        <v>7.42</v>
      </c>
      <c r="C1477">
        <v>1606.5690999999999</v>
      </c>
      <c r="D1477">
        <v>2</v>
      </c>
      <c r="E1477">
        <v>13.49</v>
      </c>
      <c r="F1477" t="s">
        <v>206</v>
      </c>
      <c r="G1477" t="s">
        <v>207</v>
      </c>
    </row>
    <row r="1478" spans="1:7" x14ac:dyDescent="0.35">
      <c r="A1478" t="s">
        <v>146</v>
      </c>
      <c r="B1478">
        <v>8.81</v>
      </c>
      <c r="C1478">
        <v>96.688299999999998</v>
      </c>
      <c r="D1478">
        <v>0.26433099999999998</v>
      </c>
      <c r="E1478">
        <v>0.81</v>
      </c>
      <c r="F1478" t="s">
        <v>206</v>
      </c>
      <c r="G1478">
        <v>0.29030289432452278</v>
      </c>
    </row>
    <row r="1479" spans="1:7" x14ac:dyDescent="0.35">
      <c r="A1479" t="s">
        <v>147</v>
      </c>
      <c r="B1479">
        <v>10.23</v>
      </c>
      <c r="C1479">
        <v>981.51220000000001</v>
      </c>
      <c r="D1479">
        <v>1.2906960000000001</v>
      </c>
      <c r="E1479">
        <v>8.24</v>
      </c>
      <c r="F1479" t="s">
        <v>206</v>
      </c>
      <c r="G1479">
        <v>1.417513588996691</v>
      </c>
    </row>
    <row r="1480" spans="1:7" x14ac:dyDescent="0.35">
      <c r="A1480" t="s">
        <v>150</v>
      </c>
      <c r="B1480">
        <v>13.69</v>
      </c>
      <c r="C1480">
        <v>514.35550000000001</v>
      </c>
      <c r="D1480">
        <v>0.72391399999999995</v>
      </c>
      <c r="E1480">
        <v>4.32</v>
      </c>
      <c r="F1480" t="s">
        <v>206</v>
      </c>
      <c r="G1480">
        <v>0.66858152115815683</v>
      </c>
    </row>
    <row r="1481" spans="1:7" x14ac:dyDescent="0.35">
      <c r="A1481" t="s">
        <v>153</v>
      </c>
      <c r="B1481">
        <v>14.77</v>
      </c>
      <c r="C1481">
        <v>6081.5956999999999</v>
      </c>
      <c r="D1481">
        <v>9.0209530000000004</v>
      </c>
      <c r="E1481">
        <v>51.06</v>
      </c>
      <c r="F1481" t="s">
        <v>206</v>
      </c>
      <c r="G1481">
        <v>3.3478684245130093</v>
      </c>
    </row>
    <row r="1482" spans="1:7" x14ac:dyDescent="0.35">
      <c r="A1482" t="s">
        <v>156</v>
      </c>
      <c r="B1482">
        <v>16.13</v>
      </c>
      <c r="C1482">
        <v>260.4058</v>
      </c>
      <c r="D1482">
        <v>0.319268</v>
      </c>
      <c r="E1482">
        <v>2.19</v>
      </c>
      <c r="F1482" t="s">
        <v>206</v>
      </c>
      <c r="G1482">
        <v>0.35063774005017101</v>
      </c>
    </row>
    <row r="1483" spans="1:7" x14ac:dyDescent="0.35">
      <c r="A1483" t="s">
        <v>159</v>
      </c>
      <c r="B1483">
        <v>17.62</v>
      </c>
      <c r="C1483">
        <v>837.67690000000005</v>
      </c>
      <c r="D1483">
        <v>1.9994160000000001</v>
      </c>
      <c r="E1483">
        <v>7.03</v>
      </c>
      <c r="F1483" t="s">
        <v>206</v>
      </c>
      <c r="G1483">
        <v>1.9256856035487429</v>
      </c>
    </row>
    <row r="1484" spans="1:7" x14ac:dyDescent="0.35">
      <c r="A1484" t="s">
        <v>162</v>
      </c>
      <c r="D1484">
        <v>0</v>
      </c>
      <c r="F1484" t="s">
        <v>206</v>
      </c>
      <c r="G1484">
        <v>0</v>
      </c>
    </row>
    <row r="1485" spans="1:7" x14ac:dyDescent="0.35">
      <c r="A1485" t="s">
        <v>165</v>
      </c>
      <c r="D1485">
        <v>0</v>
      </c>
      <c r="F1485" t="s">
        <v>206</v>
      </c>
      <c r="G1485">
        <v>0</v>
      </c>
    </row>
    <row r="1486" spans="1:7" x14ac:dyDescent="0.35">
      <c r="A1486" t="s">
        <v>168</v>
      </c>
      <c r="B1486">
        <v>33.43</v>
      </c>
      <c r="C1486">
        <v>1532.3711000000001</v>
      </c>
      <c r="D1486">
        <v>3.8035489999999998</v>
      </c>
      <c r="E1486">
        <v>12.86</v>
      </c>
      <c r="F1486" t="s">
        <v>206</v>
      </c>
      <c r="G1486">
        <v>4.1772674540827381</v>
      </c>
    </row>
    <row r="1487" spans="1:7" x14ac:dyDescent="0.35">
      <c r="D1487" t="s">
        <v>208</v>
      </c>
      <c r="E1487">
        <v>100</v>
      </c>
    </row>
    <row r="1489" spans="1:1" x14ac:dyDescent="0.35">
      <c r="A1489" s="9" t="s">
        <v>614</v>
      </c>
    </row>
    <row r="1508" spans="1:7" x14ac:dyDescent="0.35">
      <c r="G1508" t="s">
        <v>198</v>
      </c>
    </row>
    <row r="1509" spans="1:7" x14ac:dyDescent="0.35">
      <c r="A1509" t="s">
        <v>199</v>
      </c>
      <c r="B1509" t="s">
        <v>200</v>
      </c>
      <c r="C1509" t="s">
        <v>201</v>
      </c>
      <c r="D1509" t="s">
        <v>202</v>
      </c>
      <c r="E1509" t="s">
        <v>203</v>
      </c>
      <c r="F1509" t="s">
        <v>204</v>
      </c>
      <c r="G1509">
        <v>91.053518641295582</v>
      </c>
    </row>
    <row r="1510" spans="1:7" x14ac:dyDescent="0.35">
      <c r="A1510" t="s">
        <v>205</v>
      </c>
      <c r="B1510">
        <v>7.41</v>
      </c>
      <c r="C1510">
        <v>1622.0757000000001</v>
      </c>
      <c r="D1510">
        <v>2</v>
      </c>
      <c r="E1510">
        <v>13.55</v>
      </c>
      <c r="F1510" t="s">
        <v>206</v>
      </c>
      <c r="G1510" t="s">
        <v>207</v>
      </c>
    </row>
    <row r="1511" spans="1:7" x14ac:dyDescent="0.35">
      <c r="A1511" t="s">
        <v>146</v>
      </c>
      <c r="B1511">
        <v>8.8000000000000007</v>
      </c>
      <c r="C1511">
        <v>97.619200000000006</v>
      </c>
      <c r="D1511">
        <v>0.26432499999999998</v>
      </c>
      <c r="E1511">
        <v>0.82</v>
      </c>
      <c r="F1511" t="s">
        <v>206</v>
      </c>
      <c r="G1511">
        <v>0.29029630479334428</v>
      </c>
    </row>
    <row r="1512" spans="1:7" x14ac:dyDescent="0.35">
      <c r="A1512" t="s">
        <v>147</v>
      </c>
      <c r="B1512">
        <v>10.220000000000001</v>
      </c>
      <c r="C1512">
        <v>985.96280000000002</v>
      </c>
      <c r="D1512">
        <v>1.284154</v>
      </c>
      <c r="E1512">
        <v>8.24</v>
      </c>
      <c r="F1512" t="s">
        <v>206</v>
      </c>
      <c r="G1512">
        <v>1.4103288035017205</v>
      </c>
    </row>
    <row r="1513" spans="1:7" x14ac:dyDescent="0.35">
      <c r="A1513" t="s">
        <v>150</v>
      </c>
      <c r="B1513">
        <v>13.68</v>
      </c>
      <c r="C1513">
        <v>519.24680000000001</v>
      </c>
      <c r="D1513">
        <v>0.72381200000000001</v>
      </c>
      <c r="E1513">
        <v>4.34</v>
      </c>
      <c r="F1513" t="s">
        <v>206</v>
      </c>
      <c r="G1513">
        <v>0.66846949912812226</v>
      </c>
    </row>
    <row r="1514" spans="1:7" x14ac:dyDescent="0.35">
      <c r="A1514" t="s">
        <v>153</v>
      </c>
      <c r="B1514">
        <v>14.76</v>
      </c>
      <c r="C1514">
        <v>6101.4066999999995</v>
      </c>
      <c r="D1514">
        <v>8.9638200000000001</v>
      </c>
      <c r="E1514">
        <v>50.97</v>
      </c>
      <c r="F1514" t="s">
        <v>206</v>
      </c>
      <c r="G1514">
        <v>3.2851218103760251</v>
      </c>
    </row>
    <row r="1515" spans="1:7" x14ac:dyDescent="0.35">
      <c r="A1515" t="s">
        <v>156</v>
      </c>
      <c r="B1515">
        <v>16.12</v>
      </c>
      <c r="C1515">
        <v>259.59589999999997</v>
      </c>
      <c r="D1515">
        <v>0.31523299999999999</v>
      </c>
      <c r="E1515">
        <v>2.17</v>
      </c>
      <c r="F1515" t="s">
        <v>206</v>
      </c>
      <c r="G1515">
        <v>0.34620628033262196</v>
      </c>
    </row>
    <row r="1516" spans="1:7" x14ac:dyDescent="0.35">
      <c r="A1516" t="s">
        <v>159</v>
      </c>
      <c r="B1516">
        <v>17.62</v>
      </c>
      <c r="C1516">
        <v>830.05470000000003</v>
      </c>
      <c r="D1516">
        <v>1.962283</v>
      </c>
      <c r="E1516">
        <v>6.93</v>
      </c>
      <c r="F1516" t="s">
        <v>206</v>
      </c>
      <c r="G1516">
        <v>1.8849040933401313</v>
      </c>
    </row>
    <row r="1517" spans="1:7" x14ac:dyDescent="0.35">
      <c r="A1517" t="s">
        <v>162</v>
      </c>
      <c r="D1517">
        <v>0</v>
      </c>
      <c r="F1517" t="s">
        <v>206</v>
      </c>
      <c r="G1517">
        <v>0</v>
      </c>
    </row>
    <row r="1518" spans="1:7" x14ac:dyDescent="0.35">
      <c r="A1518" t="s">
        <v>165</v>
      </c>
      <c r="D1518">
        <v>0</v>
      </c>
      <c r="F1518" t="s">
        <v>206</v>
      </c>
      <c r="G1518">
        <v>0</v>
      </c>
    </row>
    <row r="1519" spans="1:7" x14ac:dyDescent="0.35">
      <c r="A1519" t="s">
        <v>168</v>
      </c>
      <c r="B1519">
        <v>33.43</v>
      </c>
      <c r="C1519">
        <v>1554.7769000000001</v>
      </c>
      <c r="D1519">
        <v>3.8222700000000001</v>
      </c>
      <c r="E1519">
        <v>12.99</v>
      </c>
      <c r="F1519" t="s">
        <v>206</v>
      </c>
      <c r="G1519">
        <v>4.1978278896148913</v>
      </c>
    </row>
    <row r="1520" spans="1:7" x14ac:dyDescent="0.35">
      <c r="D1520" t="s">
        <v>208</v>
      </c>
      <c r="E1520">
        <v>100</v>
      </c>
    </row>
    <row r="1522" spans="1:1" x14ac:dyDescent="0.35">
      <c r="A1522" s="9" t="s">
        <v>615</v>
      </c>
    </row>
    <row r="1541" spans="1:7" x14ac:dyDescent="0.35">
      <c r="G1541" t="s">
        <v>198</v>
      </c>
    </row>
    <row r="1542" spans="1:7" x14ac:dyDescent="0.35">
      <c r="A1542" t="s">
        <v>199</v>
      </c>
      <c r="B1542" t="s">
        <v>200</v>
      </c>
      <c r="C1542" t="s">
        <v>201</v>
      </c>
      <c r="D1542" t="s">
        <v>202</v>
      </c>
      <c r="E1542" t="s">
        <v>203</v>
      </c>
      <c r="F1542" t="s">
        <v>204</v>
      </c>
      <c r="G1542">
        <v>91.053518641295582</v>
      </c>
    </row>
    <row r="1543" spans="1:7" x14ac:dyDescent="0.35">
      <c r="A1543" t="s">
        <v>205</v>
      </c>
      <c r="B1543">
        <v>7.42</v>
      </c>
      <c r="C1543">
        <v>1667.1311000000001</v>
      </c>
      <c r="D1543">
        <v>2</v>
      </c>
      <c r="E1543">
        <v>13.66</v>
      </c>
      <c r="F1543" t="s">
        <v>206</v>
      </c>
      <c r="G1543" t="s">
        <v>207</v>
      </c>
    </row>
    <row r="1544" spans="1:7" x14ac:dyDescent="0.35">
      <c r="A1544" t="s">
        <v>146</v>
      </c>
      <c r="B1544">
        <v>8.8000000000000007</v>
      </c>
      <c r="C1544">
        <v>102.5026</v>
      </c>
      <c r="D1544">
        <v>0.27004699999999998</v>
      </c>
      <c r="E1544">
        <v>0.84</v>
      </c>
      <c r="F1544" t="s">
        <v>206</v>
      </c>
      <c r="G1544">
        <v>0.29658052102725146</v>
      </c>
    </row>
    <row r="1545" spans="1:7" x14ac:dyDescent="0.35">
      <c r="A1545" t="s">
        <v>147</v>
      </c>
      <c r="B1545">
        <v>10.23</v>
      </c>
      <c r="C1545">
        <v>1005.9171</v>
      </c>
      <c r="D1545">
        <v>1.2747360000000001</v>
      </c>
      <c r="E1545">
        <v>8.24</v>
      </c>
      <c r="F1545" t="s">
        <v>206</v>
      </c>
      <c r="G1545">
        <v>1.3999854360618502</v>
      </c>
    </row>
    <row r="1546" spans="1:7" x14ac:dyDescent="0.35">
      <c r="A1546" t="s">
        <v>150</v>
      </c>
      <c r="B1546">
        <v>13.69</v>
      </c>
      <c r="C1546">
        <v>532.11300000000006</v>
      </c>
      <c r="D1546">
        <v>0.72170100000000004</v>
      </c>
      <c r="E1546">
        <v>4.3600000000000003</v>
      </c>
      <c r="F1546" t="s">
        <v>206</v>
      </c>
      <c r="G1546">
        <v>0.66615108240848264</v>
      </c>
    </row>
    <row r="1547" spans="1:7" x14ac:dyDescent="0.35">
      <c r="A1547" t="s">
        <v>153</v>
      </c>
      <c r="B1547">
        <v>14.76</v>
      </c>
      <c r="C1547">
        <v>6206.9994999999999</v>
      </c>
      <c r="D1547">
        <v>8.8725050000000003</v>
      </c>
      <c r="E1547">
        <v>50.84</v>
      </c>
      <c r="F1547" t="s">
        <v>206</v>
      </c>
      <c r="G1547">
        <v>3.1848346371150615</v>
      </c>
    </row>
    <row r="1548" spans="1:7" x14ac:dyDescent="0.35">
      <c r="A1548" t="s">
        <v>156</v>
      </c>
      <c r="B1548">
        <v>16.13</v>
      </c>
      <c r="C1548">
        <v>260.50830000000002</v>
      </c>
      <c r="D1548">
        <v>0.30779099999999998</v>
      </c>
      <c r="E1548">
        <v>2.13</v>
      </c>
      <c r="F1548" t="s">
        <v>206</v>
      </c>
      <c r="G1548">
        <v>0.33803306516087478</v>
      </c>
    </row>
    <row r="1549" spans="1:7" x14ac:dyDescent="0.35">
      <c r="A1549" t="s">
        <v>159</v>
      </c>
      <c r="B1549">
        <v>17.62</v>
      </c>
      <c r="C1549">
        <v>850.46040000000005</v>
      </c>
      <c r="D1549">
        <v>1.9561869999999999</v>
      </c>
      <c r="E1549">
        <v>6.97</v>
      </c>
      <c r="F1549" t="s">
        <v>206</v>
      </c>
      <c r="G1549">
        <v>1.8782091296627632</v>
      </c>
    </row>
    <row r="1550" spans="1:7" x14ac:dyDescent="0.35">
      <c r="A1550" t="s">
        <v>162</v>
      </c>
      <c r="D1550">
        <v>0</v>
      </c>
      <c r="F1550" t="s">
        <v>206</v>
      </c>
      <c r="G1550">
        <v>0</v>
      </c>
    </row>
    <row r="1551" spans="1:7" x14ac:dyDescent="0.35">
      <c r="A1551" t="s">
        <v>165</v>
      </c>
      <c r="D1551">
        <v>0</v>
      </c>
      <c r="F1551" t="s">
        <v>206</v>
      </c>
      <c r="G1551">
        <v>0</v>
      </c>
    </row>
    <row r="1552" spans="1:7" x14ac:dyDescent="0.35">
      <c r="A1552" t="s">
        <v>168</v>
      </c>
      <c r="B1552">
        <v>33.43</v>
      </c>
      <c r="C1552">
        <v>1582.1677</v>
      </c>
      <c r="D1552">
        <v>3.7844890000000002</v>
      </c>
      <c r="E1552">
        <v>12.96</v>
      </c>
      <c r="F1552" t="s">
        <v>206</v>
      </c>
      <c r="G1552">
        <v>4.1563347100390011</v>
      </c>
    </row>
    <row r="1553" spans="1:5" x14ac:dyDescent="0.35">
      <c r="D1553" t="s">
        <v>208</v>
      </c>
      <c r="E1553">
        <v>100</v>
      </c>
    </row>
    <row r="1555" spans="1:5" x14ac:dyDescent="0.35">
      <c r="A1555" s="9" t="s">
        <v>616</v>
      </c>
    </row>
    <row r="1574" spans="1:7" x14ac:dyDescent="0.35">
      <c r="G1574" t="s">
        <v>198</v>
      </c>
    </row>
    <row r="1575" spans="1:7" x14ac:dyDescent="0.35">
      <c r="A1575" t="s">
        <v>199</v>
      </c>
      <c r="B1575" t="s">
        <v>200</v>
      </c>
      <c r="C1575" t="s">
        <v>201</v>
      </c>
      <c r="D1575" t="s">
        <v>202</v>
      </c>
      <c r="E1575" t="s">
        <v>203</v>
      </c>
      <c r="F1575" t="s">
        <v>204</v>
      </c>
      <c r="G1575">
        <v>91.053518641295582</v>
      </c>
    </row>
    <row r="1576" spans="1:7" x14ac:dyDescent="0.35">
      <c r="A1576" t="s">
        <v>205</v>
      </c>
      <c r="B1576">
        <v>7.41</v>
      </c>
      <c r="C1576">
        <v>1668.163</v>
      </c>
      <c r="D1576">
        <v>2</v>
      </c>
      <c r="E1576">
        <v>13.62</v>
      </c>
      <c r="F1576" t="s">
        <v>206</v>
      </c>
      <c r="G1576" t="s">
        <v>207</v>
      </c>
    </row>
    <row r="1577" spans="1:7" x14ac:dyDescent="0.35">
      <c r="A1577" t="s">
        <v>146</v>
      </c>
      <c r="B1577">
        <v>8.8000000000000007</v>
      </c>
      <c r="C1577">
        <v>103.6241</v>
      </c>
      <c r="D1577">
        <v>0.27283200000000002</v>
      </c>
      <c r="E1577">
        <v>0.85</v>
      </c>
      <c r="F1577" t="s">
        <v>206</v>
      </c>
      <c r="G1577">
        <v>0.29963916174927729</v>
      </c>
    </row>
    <row r="1578" spans="1:7" x14ac:dyDescent="0.35">
      <c r="A1578" t="s">
        <v>147</v>
      </c>
      <c r="B1578">
        <v>10.220000000000001</v>
      </c>
      <c r="C1578">
        <v>1004.3344</v>
      </c>
      <c r="D1578">
        <v>1.271943</v>
      </c>
      <c r="E1578">
        <v>8.1999999999999993</v>
      </c>
      <c r="F1578" t="s">
        <v>206</v>
      </c>
      <c r="G1578">
        <v>1.3969180092982532</v>
      </c>
    </row>
    <row r="1579" spans="1:7" x14ac:dyDescent="0.35">
      <c r="A1579" t="s">
        <v>150</v>
      </c>
      <c r="B1579">
        <v>13.68</v>
      </c>
      <c r="C1579">
        <v>533.72349999999994</v>
      </c>
      <c r="D1579">
        <v>0.723437</v>
      </c>
      <c r="E1579">
        <v>4.3600000000000003</v>
      </c>
      <c r="F1579" t="s">
        <v>206</v>
      </c>
      <c r="G1579">
        <v>0.66805765342946521</v>
      </c>
    </row>
    <row r="1580" spans="1:7" x14ac:dyDescent="0.35">
      <c r="A1580" t="s">
        <v>153</v>
      </c>
      <c r="B1580">
        <v>14.75</v>
      </c>
      <c r="C1580">
        <v>6238.2035999999998</v>
      </c>
      <c r="D1580">
        <v>8.9115929999999999</v>
      </c>
      <c r="E1580">
        <v>50.92</v>
      </c>
      <c r="F1580" t="s">
        <v>206</v>
      </c>
      <c r="G1580">
        <v>3.2277632362326711</v>
      </c>
    </row>
    <row r="1581" spans="1:7" x14ac:dyDescent="0.35">
      <c r="A1581" t="s">
        <v>156</v>
      </c>
      <c r="B1581">
        <v>16.12</v>
      </c>
      <c r="C1581">
        <v>265.60669999999999</v>
      </c>
      <c r="D1581">
        <v>0.31362099999999998</v>
      </c>
      <c r="E1581">
        <v>2.17</v>
      </c>
      <c r="F1581" t="s">
        <v>206</v>
      </c>
      <c r="G1581">
        <v>0.34443589295599519</v>
      </c>
    </row>
    <row r="1582" spans="1:7" x14ac:dyDescent="0.35">
      <c r="A1582" t="s">
        <v>159</v>
      </c>
      <c r="B1582">
        <v>17.61</v>
      </c>
      <c r="C1582">
        <v>855.86469999999997</v>
      </c>
      <c r="D1582">
        <v>1.9674</v>
      </c>
      <c r="E1582">
        <v>6.99</v>
      </c>
      <c r="F1582" t="s">
        <v>206</v>
      </c>
      <c r="G1582">
        <v>1.8905238651802054</v>
      </c>
    </row>
    <row r="1583" spans="1:7" x14ac:dyDescent="0.35">
      <c r="A1583" t="s">
        <v>162</v>
      </c>
      <c r="D1583">
        <v>0</v>
      </c>
      <c r="F1583" t="s">
        <v>206</v>
      </c>
      <c r="G1583">
        <v>0</v>
      </c>
    </row>
    <row r="1584" spans="1:7" x14ac:dyDescent="0.35">
      <c r="A1584" t="s">
        <v>165</v>
      </c>
      <c r="D1584">
        <v>0</v>
      </c>
      <c r="F1584" t="s">
        <v>206</v>
      </c>
      <c r="G1584">
        <v>0</v>
      </c>
    </row>
    <row r="1585" spans="1:7" x14ac:dyDescent="0.35">
      <c r="A1585" t="s">
        <v>168</v>
      </c>
      <c r="B1585">
        <v>33.43</v>
      </c>
      <c r="C1585">
        <v>1582.2266999999999</v>
      </c>
      <c r="D1585">
        <v>3.782289</v>
      </c>
      <c r="E1585">
        <v>12.91</v>
      </c>
      <c r="F1585" t="s">
        <v>206</v>
      </c>
      <c r="G1585">
        <v>4.1539185486068799</v>
      </c>
    </row>
    <row r="1586" spans="1:7" x14ac:dyDescent="0.35">
      <c r="D1586" t="s">
        <v>208</v>
      </c>
      <c r="E1586">
        <v>100</v>
      </c>
    </row>
    <row r="1588" spans="1:7" x14ac:dyDescent="0.35">
      <c r="A1588" s="9" t="s">
        <v>617</v>
      </c>
    </row>
    <row r="1607" spans="1:7" x14ac:dyDescent="0.35">
      <c r="G1607" t="s">
        <v>198</v>
      </c>
    </row>
    <row r="1608" spans="1:7" x14ac:dyDescent="0.35">
      <c r="A1608" t="s">
        <v>199</v>
      </c>
      <c r="B1608" t="s">
        <v>200</v>
      </c>
      <c r="C1608" t="s">
        <v>201</v>
      </c>
      <c r="D1608" t="s">
        <v>202</v>
      </c>
      <c r="E1608" t="s">
        <v>203</v>
      </c>
      <c r="F1608" t="s">
        <v>204</v>
      </c>
      <c r="G1608">
        <v>93.353848962310892</v>
      </c>
    </row>
    <row r="1609" spans="1:7" x14ac:dyDescent="0.35">
      <c r="A1609" t="s">
        <v>205</v>
      </c>
      <c r="B1609">
        <v>7.43</v>
      </c>
      <c r="C1609">
        <v>1629.8441</v>
      </c>
      <c r="D1609">
        <v>2</v>
      </c>
      <c r="E1609">
        <v>14.13</v>
      </c>
      <c r="F1609" t="s">
        <v>206</v>
      </c>
      <c r="G1609" t="s">
        <v>207</v>
      </c>
    </row>
    <row r="1610" spans="1:7" x14ac:dyDescent="0.35">
      <c r="A1610" t="s">
        <v>146</v>
      </c>
      <c r="B1610">
        <v>8.81</v>
      </c>
      <c r="C1610">
        <v>71.455799999999996</v>
      </c>
      <c r="D1610">
        <v>0.19256000000000001</v>
      </c>
      <c r="E1610">
        <v>0.62</v>
      </c>
      <c r="F1610" t="s">
        <v>206</v>
      </c>
      <c r="G1610">
        <v>0.20626894567329618</v>
      </c>
    </row>
    <row r="1611" spans="1:7" x14ac:dyDescent="0.35">
      <c r="A1611" t="s">
        <v>147</v>
      </c>
      <c r="B1611">
        <v>10.23</v>
      </c>
      <c r="C1611">
        <v>884.26149999999996</v>
      </c>
      <c r="D1611">
        <v>1.1462049999999999</v>
      </c>
      <c r="E1611">
        <v>7.67</v>
      </c>
      <c r="F1611" t="s">
        <v>206</v>
      </c>
      <c r="G1611">
        <v>1.2278069010981532</v>
      </c>
    </row>
    <row r="1612" spans="1:7" x14ac:dyDescent="0.35">
      <c r="A1612" t="s">
        <v>150</v>
      </c>
      <c r="B1612">
        <v>13.7</v>
      </c>
      <c r="C1612">
        <v>559.81050000000005</v>
      </c>
      <c r="D1612">
        <v>0.77663700000000002</v>
      </c>
      <c r="E1612">
        <v>4.8499999999999996</v>
      </c>
      <c r="F1612" t="s">
        <v>206</v>
      </c>
      <c r="G1612">
        <v>0.70858353174817545</v>
      </c>
    </row>
    <row r="1613" spans="1:7" x14ac:dyDescent="0.35">
      <c r="A1613" t="s">
        <v>153</v>
      </c>
      <c r="B1613">
        <v>14.79</v>
      </c>
      <c r="C1613">
        <v>5915.0834999999997</v>
      </c>
      <c r="D1613">
        <v>8.6486649999999994</v>
      </c>
      <c r="E1613">
        <v>51.28</v>
      </c>
      <c r="F1613" t="s">
        <v>206</v>
      </c>
      <c r="G1613">
        <v>2.8665813244405052</v>
      </c>
    </row>
    <row r="1614" spans="1:7" x14ac:dyDescent="0.35">
      <c r="A1614" t="s">
        <v>156</v>
      </c>
      <c r="B1614">
        <v>16.149999999999999</v>
      </c>
      <c r="C1614">
        <v>262.75409999999999</v>
      </c>
      <c r="D1614">
        <v>0.31754700000000002</v>
      </c>
      <c r="E1614">
        <v>2.2799999999999998</v>
      </c>
      <c r="F1614" t="s">
        <v>206</v>
      </c>
      <c r="G1614">
        <v>0.34015415918009029</v>
      </c>
    </row>
    <row r="1615" spans="1:7" x14ac:dyDescent="0.35">
      <c r="A1615" t="s">
        <v>159</v>
      </c>
      <c r="B1615">
        <v>17.66</v>
      </c>
      <c r="C1615">
        <v>512.55219999999997</v>
      </c>
      <c r="D1615">
        <v>1.205919</v>
      </c>
      <c r="E1615">
        <v>4.4400000000000004</v>
      </c>
      <c r="F1615" t="s">
        <v>206</v>
      </c>
      <c r="G1615">
        <v>1.0282463022896215</v>
      </c>
    </row>
    <row r="1616" spans="1:7" x14ac:dyDescent="0.35">
      <c r="A1616" t="s">
        <v>162</v>
      </c>
      <c r="D1616">
        <v>0</v>
      </c>
      <c r="F1616" t="s">
        <v>206</v>
      </c>
      <c r="G1616">
        <v>0</v>
      </c>
    </row>
    <row r="1617" spans="1:7" x14ac:dyDescent="0.35">
      <c r="A1617" t="s">
        <v>165</v>
      </c>
      <c r="D1617">
        <v>0</v>
      </c>
      <c r="F1617" t="s">
        <v>206</v>
      </c>
      <c r="G1617">
        <v>0</v>
      </c>
    </row>
    <row r="1618" spans="1:7" x14ac:dyDescent="0.35">
      <c r="A1618" t="s">
        <v>168</v>
      </c>
      <c r="B1618">
        <v>33.42</v>
      </c>
      <c r="C1618">
        <v>1699.0005000000001</v>
      </c>
      <c r="D1618">
        <v>4.1569219999999998</v>
      </c>
      <c r="E1618">
        <v>14.73</v>
      </c>
      <c r="F1618" t="s">
        <v>206</v>
      </c>
      <c r="G1618">
        <v>4.4528662140949811</v>
      </c>
    </row>
    <row r="1619" spans="1:7" x14ac:dyDescent="0.35">
      <c r="D1619" t="s">
        <v>208</v>
      </c>
      <c r="E1619">
        <v>100</v>
      </c>
    </row>
    <row r="1621" spans="1:7" x14ac:dyDescent="0.35">
      <c r="A1621" s="9" t="s">
        <v>618</v>
      </c>
    </row>
    <row r="1640" spans="1:7" x14ac:dyDescent="0.35">
      <c r="G1640" t="s">
        <v>198</v>
      </c>
    </row>
    <row r="1641" spans="1:7" x14ac:dyDescent="0.35">
      <c r="A1641" t="s">
        <v>199</v>
      </c>
      <c r="B1641" t="s">
        <v>200</v>
      </c>
      <c r="C1641" t="s">
        <v>201</v>
      </c>
      <c r="D1641" t="s">
        <v>202</v>
      </c>
      <c r="E1641" t="s">
        <v>203</v>
      </c>
      <c r="F1641" t="s">
        <v>204</v>
      </c>
      <c r="G1641">
        <v>93.353848962310892</v>
      </c>
    </row>
    <row r="1642" spans="1:7" x14ac:dyDescent="0.35">
      <c r="A1642" t="s">
        <v>205</v>
      </c>
      <c r="B1642">
        <v>7.42</v>
      </c>
      <c r="C1642">
        <v>1632.9851000000001</v>
      </c>
      <c r="D1642">
        <v>2</v>
      </c>
      <c r="E1642">
        <v>14.15</v>
      </c>
      <c r="F1642" t="s">
        <v>206</v>
      </c>
      <c r="G1642" t="s">
        <v>207</v>
      </c>
    </row>
    <row r="1643" spans="1:7" x14ac:dyDescent="0.35">
      <c r="A1643" t="s">
        <v>146</v>
      </c>
      <c r="B1643">
        <v>8.8000000000000007</v>
      </c>
      <c r="C1643">
        <v>70.818799999999996</v>
      </c>
      <c r="D1643">
        <v>0.19047600000000001</v>
      </c>
      <c r="E1643">
        <v>0.61</v>
      </c>
      <c r="F1643" t="s">
        <v>206</v>
      </c>
      <c r="G1643">
        <v>0.20403657922760055</v>
      </c>
    </row>
    <row r="1644" spans="1:7" x14ac:dyDescent="0.35">
      <c r="A1644" t="s">
        <v>147</v>
      </c>
      <c r="B1644">
        <v>10.23</v>
      </c>
      <c r="C1644">
        <v>880.92160000000001</v>
      </c>
      <c r="D1644">
        <v>1.13968</v>
      </c>
      <c r="E1644">
        <v>7.63</v>
      </c>
      <c r="F1644" t="s">
        <v>206</v>
      </c>
      <c r="G1644">
        <v>1.220817366041453</v>
      </c>
    </row>
    <row r="1645" spans="1:7" x14ac:dyDescent="0.35">
      <c r="A1645" t="s">
        <v>150</v>
      </c>
      <c r="B1645">
        <v>13.69</v>
      </c>
      <c r="C1645">
        <v>562.7944</v>
      </c>
      <c r="D1645">
        <v>0.77927500000000005</v>
      </c>
      <c r="E1645">
        <v>4.88</v>
      </c>
      <c r="F1645" t="s">
        <v>206</v>
      </c>
      <c r="G1645">
        <v>0.71140933917799565</v>
      </c>
    </row>
    <row r="1646" spans="1:7" x14ac:dyDescent="0.35">
      <c r="A1646" t="s">
        <v>153</v>
      </c>
      <c r="B1646">
        <v>14.77</v>
      </c>
      <c r="C1646">
        <v>5908.0595999999996</v>
      </c>
      <c r="D1646">
        <v>8.6217799999999993</v>
      </c>
      <c r="E1646">
        <v>51.18</v>
      </c>
      <c r="F1646" t="s">
        <v>206</v>
      </c>
      <c r="G1646">
        <v>2.8377822976206746</v>
      </c>
    </row>
    <row r="1647" spans="1:7" x14ac:dyDescent="0.35">
      <c r="A1647" t="s">
        <v>156</v>
      </c>
      <c r="B1647">
        <v>16.13</v>
      </c>
      <c r="C1647">
        <v>263.90050000000002</v>
      </c>
      <c r="D1647">
        <v>0.31831900000000002</v>
      </c>
      <c r="E1647">
        <v>2.29</v>
      </c>
      <c r="F1647" t="s">
        <v>206</v>
      </c>
      <c r="G1647">
        <v>0.34098112026266075</v>
      </c>
    </row>
    <row r="1648" spans="1:7" x14ac:dyDescent="0.35">
      <c r="A1648" t="s">
        <v>159</v>
      </c>
      <c r="B1648">
        <v>17.649999999999999</v>
      </c>
      <c r="C1648">
        <v>518.20870000000002</v>
      </c>
      <c r="D1648">
        <v>1.216882</v>
      </c>
      <c r="E1648">
        <v>4.49</v>
      </c>
      <c r="F1648" t="s">
        <v>206</v>
      </c>
      <c r="G1648">
        <v>1.0399897923779906</v>
      </c>
    </row>
    <row r="1649" spans="1:7" x14ac:dyDescent="0.35">
      <c r="A1649" t="s">
        <v>162</v>
      </c>
      <c r="D1649">
        <v>0</v>
      </c>
      <c r="F1649" t="s">
        <v>206</v>
      </c>
      <c r="G1649">
        <v>0</v>
      </c>
    </row>
    <row r="1650" spans="1:7" x14ac:dyDescent="0.35">
      <c r="A1650" t="s">
        <v>165</v>
      </c>
      <c r="D1650">
        <v>0</v>
      </c>
      <c r="F1650" t="s">
        <v>206</v>
      </c>
      <c r="G1650">
        <v>0</v>
      </c>
    </row>
    <row r="1651" spans="1:7" x14ac:dyDescent="0.35">
      <c r="A1651" t="s">
        <v>168</v>
      </c>
      <c r="B1651">
        <v>33.42</v>
      </c>
      <c r="C1651">
        <v>1705.9401</v>
      </c>
      <c r="D1651">
        <v>4.1658730000000004</v>
      </c>
      <c r="E1651">
        <v>14.78</v>
      </c>
      <c r="F1651" t="s">
        <v>206</v>
      </c>
      <c r="G1651">
        <v>4.4624544636417287</v>
      </c>
    </row>
    <row r="1652" spans="1:7" x14ac:dyDescent="0.35">
      <c r="D1652" t="s">
        <v>208</v>
      </c>
      <c r="E1652">
        <v>100</v>
      </c>
    </row>
    <row r="1654" spans="1:7" x14ac:dyDescent="0.35">
      <c r="A1654" s="9" t="s">
        <v>619</v>
      </c>
    </row>
    <row r="1673" spans="1:7" x14ac:dyDescent="0.35">
      <c r="G1673" t="s">
        <v>198</v>
      </c>
    </row>
    <row r="1674" spans="1:7" x14ac:dyDescent="0.35">
      <c r="A1674" t="s">
        <v>199</v>
      </c>
      <c r="B1674" t="s">
        <v>200</v>
      </c>
      <c r="C1674" t="s">
        <v>201</v>
      </c>
      <c r="D1674" t="s">
        <v>202</v>
      </c>
      <c r="E1674" t="s">
        <v>203</v>
      </c>
      <c r="F1674" t="s">
        <v>204</v>
      </c>
      <c r="G1674">
        <v>93.353848962310892</v>
      </c>
    </row>
    <row r="1675" spans="1:7" x14ac:dyDescent="0.35">
      <c r="A1675" t="s">
        <v>205</v>
      </c>
      <c r="B1675">
        <v>7.42</v>
      </c>
      <c r="C1675">
        <v>1632.6648</v>
      </c>
      <c r="D1675">
        <v>2</v>
      </c>
      <c r="E1675">
        <v>13.92</v>
      </c>
      <c r="F1675" t="s">
        <v>206</v>
      </c>
      <c r="G1675" t="s">
        <v>207</v>
      </c>
    </row>
    <row r="1676" spans="1:7" x14ac:dyDescent="0.35">
      <c r="A1676" t="s">
        <v>146</v>
      </c>
      <c r="B1676">
        <v>8.81</v>
      </c>
      <c r="C1676">
        <v>70.891000000000005</v>
      </c>
      <c r="D1676">
        <v>0.19070699999999999</v>
      </c>
      <c r="E1676">
        <v>0.6</v>
      </c>
      <c r="F1676" t="s">
        <v>206</v>
      </c>
      <c r="G1676">
        <v>0.2042840248365044</v>
      </c>
    </row>
    <row r="1677" spans="1:7" x14ac:dyDescent="0.35">
      <c r="A1677" t="s">
        <v>147</v>
      </c>
      <c r="B1677">
        <v>10.23</v>
      </c>
      <c r="C1677">
        <v>905.33969999999999</v>
      </c>
      <c r="D1677">
        <v>1.1715</v>
      </c>
      <c r="E1677">
        <v>7.72</v>
      </c>
      <c r="F1677" t="s">
        <v>206</v>
      </c>
      <c r="G1677">
        <v>1.2549027308696845</v>
      </c>
    </row>
    <row r="1678" spans="1:7" x14ac:dyDescent="0.35">
      <c r="A1678" t="s">
        <v>150</v>
      </c>
      <c r="B1678">
        <v>13.7</v>
      </c>
      <c r="C1678">
        <v>582.33780000000002</v>
      </c>
      <c r="D1678">
        <v>0.80649400000000004</v>
      </c>
      <c r="E1678">
        <v>4.97</v>
      </c>
      <c r="F1678" t="s">
        <v>206</v>
      </c>
      <c r="G1678">
        <v>0.7405661444972802</v>
      </c>
    </row>
    <row r="1679" spans="1:7" x14ac:dyDescent="0.35">
      <c r="A1679" t="s">
        <v>153</v>
      </c>
      <c r="B1679">
        <v>14.78</v>
      </c>
      <c r="C1679">
        <v>6004.1620999999996</v>
      </c>
      <c r="D1679">
        <v>8.7637440000000009</v>
      </c>
      <c r="E1679">
        <v>51.2</v>
      </c>
      <c r="F1679" t="s">
        <v>206</v>
      </c>
      <c r="G1679">
        <v>2.9898531565922375</v>
      </c>
    </row>
    <row r="1680" spans="1:7" x14ac:dyDescent="0.35">
      <c r="A1680" t="s">
        <v>156</v>
      </c>
      <c r="B1680">
        <v>16.149999999999999</v>
      </c>
      <c r="C1680">
        <v>263.07470000000001</v>
      </c>
      <c r="D1680">
        <v>0.31738499999999997</v>
      </c>
      <c r="E1680">
        <v>2.2400000000000002</v>
      </c>
      <c r="F1680" t="s">
        <v>206</v>
      </c>
      <c r="G1680">
        <v>0.33998062589592387</v>
      </c>
    </row>
    <row r="1681" spans="1:7" x14ac:dyDescent="0.35">
      <c r="A1681" t="s">
        <v>159</v>
      </c>
      <c r="B1681">
        <v>17.66</v>
      </c>
      <c r="C1681">
        <v>506.76280000000003</v>
      </c>
      <c r="D1681">
        <v>1.1902379999999999</v>
      </c>
      <c r="E1681">
        <v>4.32</v>
      </c>
      <c r="F1681" t="s">
        <v>206</v>
      </c>
      <c r="G1681">
        <v>1.0114489230981853</v>
      </c>
    </row>
    <row r="1682" spans="1:7" x14ac:dyDescent="0.35">
      <c r="A1682" t="s">
        <v>162</v>
      </c>
      <c r="D1682">
        <v>0</v>
      </c>
      <c r="F1682" t="s">
        <v>206</v>
      </c>
      <c r="G1682">
        <v>0</v>
      </c>
    </row>
    <row r="1683" spans="1:7" x14ac:dyDescent="0.35">
      <c r="A1683" t="s">
        <v>165</v>
      </c>
      <c r="D1683">
        <v>0</v>
      </c>
      <c r="F1683" t="s">
        <v>206</v>
      </c>
      <c r="G1683">
        <v>0</v>
      </c>
    </row>
    <row r="1684" spans="1:7" x14ac:dyDescent="0.35">
      <c r="A1684" t="s">
        <v>168</v>
      </c>
      <c r="B1684">
        <v>33.43</v>
      </c>
      <c r="C1684">
        <v>1762.683</v>
      </c>
      <c r="D1684">
        <v>4.3052820000000001</v>
      </c>
      <c r="E1684">
        <v>15.03</v>
      </c>
      <c r="F1684" t="s">
        <v>206</v>
      </c>
      <c r="G1684">
        <v>4.6117884242117775</v>
      </c>
    </row>
    <row r="1685" spans="1:7" x14ac:dyDescent="0.35">
      <c r="D1685" t="s">
        <v>208</v>
      </c>
      <c r="E1685">
        <v>100</v>
      </c>
    </row>
    <row r="1687" spans="1:7" x14ac:dyDescent="0.35">
      <c r="A1687" s="9" t="s">
        <v>620</v>
      </c>
    </row>
    <row r="1706" spans="1:7" x14ac:dyDescent="0.35">
      <c r="G1706" t="s">
        <v>198</v>
      </c>
    </row>
    <row r="1707" spans="1:7" x14ac:dyDescent="0.35">
      <c r="A1707" t="s">
        <v>199</v>
      </c>
      <c r="B1707" t="s">
        <v>200</v>
      </c>
      <c r="C1707" t="s">
        <v>201</v>
      </c>
      <c r="D1707" t="s">
        <v>202</v>
      </c>
      <c r="E1707" t="s">
        <v>203</v>
      </c>
      <c r="F1707" t="s">
        <v>204</v>
      </c>
      <c r="G1707">
        <v>93.353848962310892</v>
      </c>
    </row>
    <row r="1708" spans="1:7" x14ac:dyDescent="0.35">
      <c r="A1708" t="s">
        <v>205</v>
      </c>
      <c r="B1708">
        <v>7.42</v>
      </c>
      <c r="C1708">
        <v>1633.9897000000001</v>
      </c>
      <c r="D1708">
        <v>2</v>
      </c>
      <c r="E1708">
        <v>13.91</v>
      </c>
      <c r="F1708" t="s">
        <v>206</v>
      </c>
      <c r="G1708" t="s">
        <v>207</v>
      </c>
    </row>
    <row r="1709" spans="1:7" x14ac:dyDescent="0.35">
      <c r="A1709" t="s">
        <v>146</v>
      </c>
      <c r="B1709">
        <v>8.8000000000000007</v>
      </c>
      <c r="C1709">
        <v>71.187299999999993</v>
      </c>
      <c r="D1709">
        <v>0.19134899999999999</v>
      </c>
      <c r="E1709">
        <v>0.61</v>
      </c>
      <c r="F1709" t="s">
        <v>206</v>
      </c>
      <c r="G1709">
        <v>0.20497173081449699</v>
      </c>
    </row>
    <row r="1710" spans="1:7" x14ac:dyDescent="0.35">
      <c r="A1710" t="s">
        <v>147</v>
      </c>
      <c r="B1710">
        <v>10.23</v>
      </c>
      <c r="C1710">
        <v>903.65290000000005</v>
      </c>
      <c r="D1710">
        <v>1.168369</v>
      </c>
      <c r="E1710">
        <v>7.69</v>
      </c>
      <c r="F1710" t="s">
        <v>206</v>
      </c>
      <c r="G1710">
        <v>1.2515488252355802</v>
      </c>
    </row>
    <row r="1711" spans="1:7" x14ac:dyDescent="0.35">
      <c r="A1711" t="s">
        <v>150</v>
      </c>
      <c r="B1711">
        <v>13.69</v>
      </c>
      <c r="C1711">
        <v>586.55880000000002</v>
      </c>
      <c r="D1711">
        <v>0.81168099999999999</v>
      </c>
      <c r="E1711">
        <v>4.99</v>
      </c>
      <c r="F1711" t="s">
        <v>206</v>
      </c>
      <c r="G1711">
        <v>0.74612242316994004</v>
      </c>
    </row>
    <row r="1712" spans="1:7" x14ac:dyDescent="0.35">
      <c r="A1712" t="s">
        <v>153</v>
      </c>
      <c r="B1712">
        <v>14.77</v>
      </c>
      <c r="C1712">
        <v>6027.0703000000003</v>
      </c>
      <c r="D1712">
        <v>8.7900469999999995</v>
      </c>
      <c r="E1712">
        <v>51.3</v>
      </c>
      <c r="F1712" t="s">
        <v>206</v>
      </c>
      <c r="G1712">
        <v>3.018028749020802</v>
      </c>
    </row>
    <row r="1713" spans="1:7" x14ac:dyDescent="0.35">
      <c r="A1713" t="s">
        <v>156</v>
      </c>
      <c r="B1713">
        <v>16.13</v>
      </c>
      <c r="C1713">
        <v>265.22120000000001</v>
      </c>
      <c r="D1713">
        <v>0.31971500000000003</v>
      </c>
      <c r="E1713">
        <v>2.2599999999999998</v>
      </c>
      <c r="F1713" t="s">
        <v>206</v>
      </c>
      <c r="G1713">
        <v>0.34247650584720546</v>
      </c>
    </row>
    <row r="1714" spans="1:7" x14ac:dyDescent="0.35">
      <c r="A1714" t="s">
        <v>159</v>
      </c>
      <c r="B1714">
        <v>17.64</v>
      </c>
      <c r="C1714">
        <v>500.46420000000001</v>
      </c>
      <c r="D1714">
        <v>1.174491</v>
      </c>
      <c r="E1714">
        <v>4.26</v>
      </c>
      <c r="F1714" t="s">
        <v>206</v>
      </c>
      <c r="G1714">
        <v>0.99458084516134793</v>
      </c>
    </row>
    <row r="1715" spans="1:7" x14ac:dyDescent="0.35">
      <c r="A1715" t="s">
        <v>162</v>
      </c>
      <c r="D1715">
        <v>0</v>
      </c>
      <c r="F1715" t="s">
        <v>206</v>
      </c>
      <c r="G1715">
        <v>0</v>
      </c>
    </row>
    <row r="1716" spans="1:7" x14ac:dyDescent="0.35">
      <c r="A1716" t="s">
        <v>165</v>
      </c>
      <c r="D1716">
        <v>0</v>
      </c>
      <c r="F1716" t="s">
        <v>206</v>
      </c>
      <c r="G1716">
        <v>0</v>
      </c>
    </row>
    <row r="1717" spans="1:7" x14ac:dyDescent="0.35">
      <c r="A1717" t="s">
        <v>168</v>
      </c>
      <c r="B1717">
        <v>33.43</v>
      </c>
      <c r="C1717">
        <v>1759.6515999999999</v>
      </c>
      <c r="D1717">
        <v>4.2943930000000003</v>
      </c>
      <c r="E1717">
        <v>14.98</v>
      </c>
      <c r="F1717" t="s">
        <v>206</v>
      </c>
      <c r="G1717">
        <v>4.6001242024137063</v>
      </c>
    </row>
    <row r="1718" spans="1:7" x14ac:dyDescent="0.35">
      <c r="D1718" t="s">
        <v>208</v>
      </c>
      <c r="E1718">
        <v>100</v>
      </c>
    </row>
    <row r="1720" spans="1:7" x14ac:dyDescent="0.35">
      <c r="A1720" s="9" t="s">
        <v>621</v>
      </c>
    </row>
    <row r="1739" spans="1:7" x14ac:dyDescent="0.35">
      <c r="G1739" t="s">
        <v>198</v>
      </c>
    </row>
    <row r="1740" spans="1:7" x14ac:dyDescent="0.35">
      <c r="A1740" t="s">
        <v>199</v>
      </c>
      <c r="B1740" t="s">
        <v>200</v>
      </c>
      <c r="C1740" t="s">
        <v>201</v>
      </c>
      <c r="D1740" t="s">
        <v>202</v>
      </c>
      <c r="E1740" t="s">
        <v>203</v>
      </c>
      <c r="F1740" t="s">
        <v>204</v>
      </c>
      <c r="G1740">
        <v>93.353848962310892</v>
      </c>
    </row>
    <row r="1741" spans="1:7" x14ac:dyDescent="0.35">
      <c r="A1741" t="s">
        <v>205</v>
      </c>
      <c r="B1741">
        <v>7.43</v>
      </c>
      <c r="C1741">
        <v>1666.4987000000001</v>
      </c>
      <c r="D1741">
        <v>2</v>
      </c>
      <c r="E1741">
        <v>14.24</v>
      </c>
      <c r="F1741" t="s">
        <v>206</v>
      </c>
      <c r="G1741" t="s">
        <v>207</v>
      </c>
    </row>
    <row r="1742" spans="1:7" x14ac:dyDescent="0.35">
      <c r="A1742" t="s">
        <v>146</v>
      </c>
      <c r="B1742">
        <v>8.81</v>
      </c>
      <c r="C1742">
        <v>70.852000000000004</v>
      </c>
      <c r="D1742">
        <v>0.18673300000000001</v>
      </c>
      <c r="E1742">
        <v>0.61</v>
      </c>
      <c r="F1742" t="s">
        <v>206</v>
      </c>
      <c r="G1742">
        <v>0.20002710340886795</v>
      </c>
    </row>
    <row r="1743" spans="1:7" x14ac:dyDescent="0.35">
      <c r="A1743" t="s">
        <v>147</v>
      </c>
      <c r="B1743">
        <v>10.23</v>
      </c>
      <c r="C1743">
        <v>904.80560000000003</v>
      </c>
      <c r="D1743">
        <v>1.1470389999999999</v>
      </c>
      <c r="E1743">
        <v>7.73</v>
      </c>
      <c r="F1743" t="s">
        <v>206</v>
      </c>
      <c r="G1743">
        <v>1.2287002761536765</v>
      </c>
    </row>
    <row r="1744" spans="1:7" x14ac:dyDescent="0.35">
      <c r="A1744" t="s">
        <v>150</v>
      </c>
      <c r="B1744">
        <v>13.7</v>
      </c>
      <c r="C1744">
        <v>588.12739999999997</v>
      </c>
      <c r="D1744">
        <v>0.79797600000000002</v>
      </c>
      <c r="E1744">
        <v>5.0199999999999996</v>
      </c>
      <c r="F1744" t="s">
        <v>206</v>
      </c>
      <c r="G1744">
        <v>0.73144172156808862</v>
      </c>
    </row>
    <row r="1745" spans="1:7" x14ac:dyDescent="0.35">
      <c r="A1745" t="s">
        <v>153</v>
      </c>
      <c r="B1745">
        <v>14.78</v>
      </c>
      <c r="C1745">
        <v>5969.7559000000001</v>
      </c>
      <c r="D1745">
        <v>8.536619</v>
      </c>
      <c r="E1745">
        <v>51</v>
      </c>
      <c r="F1745" t="s">
        <v>206</v>
      </c>
      <c r="G1745">
        <v>2.7465584209978897</v>
      </c>
    </row>
    <row r="1746" spans="1:7" x14ac:dyDescent="0.35">
      <c r="A1746" t="s">
        <v>156</v>
      </c>
      <c r="B1746">
        <v>16.14</v>
      </c>
      <c r="C1746">
        <v>276.83370000000002</v>
      </c>
      <c r="D1746">
        <v>0.32720399999999999</v>
      </c>
      <c r="E1746">
        <v>2.36</v>
      </c>
      <c r="F1746" t="s">
        <v>206</v>
      </c>
      <c r="G1746">
        <v>0.35049867106400706</v>
      </c>
    </row>
    <row r="1747" spans="1:7" x14ac:dyDescent="0.35">
      <c r="A1747" t="s">
        <v>159</v>
      </c>
      <c r="B1747">
        <v>17.649999999999999</v>
      </c>
      <c r="C1747">
        <v>465.25630000000001</v>
      </c>
      <c r="D1747">
        <v>1.0705659999999999</v>
      </c>
      <c r="E1747">
        <v>3.97</v>
      </c>
      <c r="F1747" t="s">
        <v>206</v>
      </c>
      <c r="G1747">
        <v>0.88325710098240473</v>
      </c>
    </row>
    <row r="1748" spans="1:7" x14ac:dyDescent="0.35">
      <c r="A1748" t="s">
        <v>162</v>
      </c>
      <c r="D1748">
        <v>0</v>
      </c>
      <c r="F1748" t="s">
        <v>206</v>
      </c>
      <c r="G1748">
        <v>0</v>
      </c>
    </row>
    <row r="1749" spans="1:7" x14ac:dyDescent="0.35">
      <c r="A1749" t="s">
        <v>165</v>
      </c>
      <c r="D1749">
        <v>0</v>
      </c>
      <c r="F1749" t="s">
        <v>206</v>
      </c>
      <c r="G1749">
        <v>0</v>
      </c>
    </row>
    <row r="1750" spans="1:7" x14ac:dyDescent="0.35">
      <c r="A1750" t="s">
        <v>168</v>
      </c>
      <c r="B1750">
        <v>33.42</v>
      </c>
      <c r="C1750">
        <v>1763.3303000000001</v>
      </c>
      <c r="D1750">
        <v>4.2194240000000001</v>
      </c>
      <c r="E1750">
        <v>15.06</v>
      </c>
      <c r="F1750" t="s">
        <v>206</v>
      </c>
      <c r="G1750">
        <v>4.5198179259898312</v>
      </c>
    </row>
    <row r="1751" spans="1:7" x14ac:dyDescent="0.35">
      <c r="D1751" t="s">
        <v>208</v>
      </c>
      <c r="E1751">
        <v>100</v>
      </c>
    </row>
    <row r="1753" spans="1:7" x14ac:dyDescent="0.35">
      <c r="A1753" s="9" t="s">
        <v>622</v>
      </c>
    </row>
    <row r="1772" spans="1:7" x14ac:dyDescent="0.35">
      <c r="G1772" t="s">
        <v>198</v>
      </c>
    </row>
    <row r="1773" spans="1:7" x14ac:dyDescent="0.35">
      <c r="A1773" t="s">
        <v>199</v>
      </c>
      <c r="B1773" t="s">
        <v>200</v>
      </c>
      <c r="C1773" t="s">
        <v>201</v>
      </c>
      <c r="D1773" t="s">
        <v>202</v>
      </c>
      <c r="E1773" t="s">
        <v>203</v>
      </c>
      <c r="F1773" t="s">
        <v>204</v>
      </c>
      <c r="G1773">
        <v>93.353848962310892</v>
      </c>
    </row>
    <row r="1774" spans="1:7" x14ac:dyDescent="0.35">
      <c r="A1774" t="s">
        <v>205</v>
      </c>
      <c r="B1774">
        <v>7.42</v>
      </c>
      <c r="C1774">
        <v>1669.9385</v>
      </c>
      <c r="D1774">
        <v>2</v>
      </c>
      <c r="E1774">
        <v>14.27</v>
      </c>
      <c r="F1774" t="s">
        <v>206</v>
      </c>
      <c r="G1774" t="s">
        <v>207</v>
      </c>
    </row>
    <row r="1775" spans="1:7" x14ac:dyDescent="0.35">
      <c r="A1775" t="s">
        <v>146</v>
      </c>
      <c r="B1775">
        <v>8.81</v>
      </c>
      <c r="C1775">
        <v>70.635999999999996</v>
      </c>
      <c r="D1775">
        <v>0.18578</v>
      </c>
      <c r="E1775">
        <v>0.6</v>
      </c>
      <c r="F1775" t="s">
        <v>206</v>
      </c>
      <c r="G1775">
        <v>0.1990062563730004</v>
      </c>
    </row>
    <row r="1776" spans="1:7" x14ac:dyDescent="0.35">
      <c r="A1776" t="s">
        <v>147</v>
      </c>
      <c r="B1776">
        <v>10.23</v>
      </c>
      <c r="C1776">
        <v>900.43709999999999</v>
      </c>
      <c r="D1776">
        <v>1.139149</v>
      </c>
      <c r="E1776">
        <v>7.69</v>
      </c>
      <c r="F1776" t="s">
        <v>206</v>
      </c>
      <c r="G1776">
        <v>1.2202485624989075</v>
      </c>
    </row>
    <row r="1777" spans="1:7" x14ac:dyDescent="0.35">
      <c r="A1777" t="s">
        <v>150</v>
      </c>
      <c r="B1777">
        <v>13.7</v>
      </c>
      <c r="C1777">
        <v>592.46810000000005</v>
      </c>
      <c r="D1777">
        <v>0.80220899999999995</v>
      </c>
      <c r="E1777">
        <v>5.0599999999999996</v>
      </c>
      <c r="F1777" t="s">
        <v>206</v>
      </c>
      <c r="G1777">
        <v>0.73597608201176867</v>
      </c>
    </row>
    <row r="1778" spans="1:7" x14ac:dyDescent="0.35">
      <c r="A1778" t="s">
        <v>153</v>
      </c>
      <c r="B1778">
        <v>14.78</v>
      </c>
      <c r="C1778">
        <v>5968.7236000000003</v>
      </c>
      <c r="D1778">
        <v>8.5175610000000006</v>
      </c>
      <c r="E1778">
        <v>51</v>
      </c>
      <c r="F1778" t="s">
        <v>206</v>
      </c>
      <c r="G1778">
        <v>2.7261436226667639</v>
      </c>
    </row>
    <row r="1779" spans="1:7" x14ac:dyDescent="0.35">
      <c r="A1779" t="s">
        <v>156</v>
      </c>
      <c r="B1779">
        <v>16.149999999999999</v>
      </c>
      <c r="C1779">
        <v>273.5634</v>
      </c>
      <c r="D1779">
        <v>0.32267299999999999</v>
      </c>
      <c r="E1779">
        <v>2.34</v>
      </c>
      <c r="F1779" t="s">
        <v>206</v>
      </c>
      <c r="G1779">
        <v>0.34564509507290969</v>
      </c>
    </row>
    <row r="1780" spans="1:7" x14ac:dyDescent="0.35">
      <c r="A1780" t="s">
        <v>159</v>
      </c>
      <c r="B1780">
        <v>17.66</v>
      </c>
      <c r="C1780">
        <v>468.51589999999999</v>
      </c>
      <c r="D1780">
        <v>1.0758449999999999</v>
      </c>
      <c r="E1780">
        <v>4</v>
      </c>
      <c r="F1780" t="s">
        <v>206</v>
      </c>
      <c r="G1780">
        <v>0.8889119294213812</v>
      </c>
    </row>
    <row r="1781" spans="1:7" x14ac:dyDescent="0.35">
      <c r="A1781" t="s">
        <v>162</v>
      </c>
      <c r="D1781">
        <v>0</v>
      </c>
      <c r="F1781" t="s">
        <v>206</v>
      </c>
      <c r="G1781">
        <v>0</v>
      </c>
    </row>
    <row r="1782" spans="1:7" x14ac:dyDescent="0.35">
      <c r="A1782" t="s">
        <v>165</v>
      </c>
      <c r="D1782">
        <v>0</v>
      </c>
      <c r="F1782" t="s">
        <v>206</v>
      </c>
      <c r="G1782">
        <v>0</v>
      </c>
    </row>
    <row r="1783" spans="1:7" x14ac:dyDescent="0.35">
      <c r="A1783" t="s">
        <v>168</v>
      </c>
      <c r="B1783">
        <v>33.42</v>
      </c>
      <c r="C1783">
        <v>1759.6018999999999</v>
      </c>
      <c r="D1783">
        <v>4.201829</v>
      </c>
      <c r="E1783">
        <v>15.03</v>
      </c>
      <c r="F1783" t="s">
        <v>206</v>
      </c>
      <c r="G1783">
        <v>4.5009702831817631</v>
      </c>
    </row>
    <row r="1784" spans="1:7" x14ac:dyDescent="0.35">
      <c r="D1784" t="s">
        <v>208</v>
      </c>
      <c r="E1784">
        <v>100</v>
      </c>
    </row>
    <row r="1786" spans="1:7" x14ac:dyDescent="0.35">
      <c r="A1786" s="9" t="s">
        <v>623</v>
      </c>
    </row>
    <row r="1805" spans="1:7" x14ac:dyDescent="0.35">
      <c r="G1805" t="s">
        <v>198</v>
      </c>
    </row>
    <row r="1806" spans="1:7" x14ac:dyDescent="0.35">
      <c r="A1806" t="s">
        <v>199</v>
      </c>
      <c r="B1806" t="s">
        <v>200</v>
      </c>
      <c r="C1806" t="s">
        <v>201</v>
      </c>
      <c r="D1806" t="s">
        <v>202</v>
      </c>
      <c r="E1806" t="s">
        <v>203</v>
      </c>
      <c r="F1806" t="s">
        <v>204</v>
      </c>
      <c r="G1806">
        <v>98.948415526384565</v>
      </c>
    </row>
    <row r="1807" spans="1:7" x14ac:dyDescent="0.35">
      <c r="A1807" t="s">
        <v>205</v>
      </c>
      <c r="B1807">
        <v>7.35</v>
      </c>
      <c r="C1807">
        <v>1837.6</v>
      </c>
      <c r="D1807">
        <v>2</v>
      </c>
      <c r="E1807">
        <v>11.84</v>
      </c>
      <c r="F1807" t="s">
        <v>206</v>
      </c>
      <c r="G1807" t="s">
        <v>207</v>
      </c>
    </row>
    <row r="1808" spans="1:7" x14ac:dyDescent="0.35">
      <c r="A1808" t="s">
        <v>146</v>
      </c>
      <c r="B1808">
        <v>8.76</v>
      </c>
      <c r="C1808">
        <v>173.3056</v>
      </c>
      <c r="D1808">
        <v>0.373645</v>
      </c>
      <c r="E1808">
        <v>1.1200000000000001</v>
      </c>
      <c r="F1808" t="s">
        <v>206</v>
      </c>
      <c r="G1808">
        <v>0.37761595070753579</v>
      </c>
    </row>
    <row r="1809" spans="1:7" x14ac:dyDescent="0.35">
      <c r="A1809" t="s">
        <v>147</v>
      </c>
      <c r="B1809">
        <v>10.26</v>
      </c>
      <c r="C1809">
        <v>1710.5952</v>
      </c>
      <c r="D1809">
        <v>1.9764889999999999</v>
      </c>
      <c r="E1809">
        <v>11.02</v>
      </c>
      <c r="F1809" t="s">
        <v>206</v>
      </c>
      <c r="G1809">
        <v>1.997494340344409</v>
      </c>
    </row>
    <row r="1810" spans="1:7" x14ac:dyDescent="0.35">
      <c r="A1810" t="s">
        <v>150</v>
      </c>
      <c r="B1810">
        <v>13.73</v>
      </c>
      <c r="C1810">
        <v>970.36130000000003</v>
      </c>
      <c r="D1810">
        <v>1.154998</v>
      </c>
      <c r="E1810">
        <v>6.25</v>
      </c>
      <c r="F1810" t="s">
        <v>206</v>
      </c>
      <c r="G1810">
        <v>1.0296268965806104</v>
      </c>
    </row>
    <row r="1811" spans="1:7" x14ac:dyDescent="0.35">
      <c r="A1811" t="s">
        <v>153</v>
      </c>
      <c r="B1811">
        <v>14.76</v>
      </c>
      <c r="C1811">
        <v>6754.1021000000001</v>
      </c>
      <c r="D1811">
        <v>8.0300259999999994</v>
      </c>
      <c r="E1811">
        <v>43.5</v>
      </c>
      <c r="F1811" t="s">
        <v>206</v>
      </c>
      <c r="G1811">
        <v>2.6442045444399631</v>
      </c>
    </row>
    <row r="1812" spans="1:7" x14ac:dyDescent="0.35">
      <c r="A1812" t="s">
        <v>156</v>
      </c>
      <c r="B1812">
        <v>16.18</v>
      </c>
      <c r="C1812">
        <v>589.48069999999996</v>
      </c>
      <c r="D1812">
        <v>0.57898400000000005</v>
      </c>
      <c r="E1812">
        <v>3.8</v>
      </c>
      <c r="F1812" t="s">
        <v>206</v>
      </c>
      <c r="G1812">
        <v>0.57834680520720994</v>
      </c>
    </row>
    <row r="1813" spans="1:7" x14ac:dyDescent="0.35">
      <c r="A1813" t="s">
        <v>159</v>
      </c>
      <c r="B1813">
        <v>17.920000000000002</v>
      </c>
      <c r="C1813">
        <v>460.84620000000001</v>
      </c>
      <c r="D1813">
        <v>0.62942600000000004</v>
      </c>
      <c r="E1813">
        <v>2.97</v>
      </c>
      <c r="F1813" t="s">
        <v>206</v>
      </c>
      <c r="G1813">
        <v>0.45763997087881991</v>
      </c>
    </row>
    <row r="1814" spans="1:7" x14ac:dyDescent="0.35">
      <c r="A1814" t="s">
        <v>162</v>
      </c>
      <c r="D1814">
        <v>0</v>
      </c>
      <c r="F1814" t="s">
        <v>206</v>
      </c>
      <c r="G1814">
        <v>0</v>
      </c>
    </row>
    <row r="1815" spans="1:7" x14ac:dyDescent="0.35">
      <c r="A1815" t="s">
        <v>165</v>
      </c>
      <c r="D1815">
        <v>0</v>
      </c>
      <c r="F1815" t="s">
        <v>206</v>
      </c>
      <c r="G1815">
        <v>0</v>
      </c>
    </row>
    <row r="1816" spans="1:7" x14ac:dyDescent="0.35">
      <c r="A1816" t="s">
        <v>168</v>
      </c>
      <c r="B1816">
        <v>33.56</v>
      </c>
      <c r="C1816">
        <v>3029.6242999999999</v>
      </c>
      <c r="D1816">
        <v>5.4360559999999998</v>
      </c>
      <c r="E1816">
        <v>19.510000000000002</v>
      </c>
      <c r="F1816" t="s">
        <v>206</v>
      </c>
      <c r="G1816">
        <v>5.4938282448297286</v>
      </c>
    </row>
    <row r="1817" spans="1:7" x14ac:dyDescent="0.35">
      <c r="D1817" t="s">
        <v>208</v>
      </c>
      <c r="E1817">
        <v>100</v>
      </c>
    </row>
    <row r="1819" spans="1:7" x14ac:dyDescent="0.35">
      <c r="A1819" s="9" t="s">
        <v>624</v>
      </c>
    </row>
    <row r="1838" spans="1:7" x14ac:dyDescent="0.35">
      <c r="G1838" t="s">
        <v>198</v>
      </c>
    </row>
    <row r="1839" spans="1:7" x14ac:dyDescent="0.35">
      <c r="A1839" t="s">
        <v>199</v>
      </c>
      <c r="B1839" t="s">
        <v>200</v>
      </c>
      <c r="C1839" t="s">
        <v>201</v>
      </c>
      <c r="D1839" t="s">
        <v>202</v>
      </c>
      <c r="E1839" t="s">
        <v>203</v>
      </c>
      <c r="F1839" t="s">
        <v>204</v>
      </c>
      <c r="G1839">
        <v>98.948415526384565</v>
      </c>
    </row>
    <row r="1840" spans="1:7" x14ac:dyDescent="0.35">
      <c r="A1840" t="s">
        <v>205</v>
      </c>
      <c r="B1840">
        <v>7.35</v>
      </c>
      <c r="C1840">
        <v>1837.1110000000001</v>
      </c>
      <c r="D1840">
        <v>2</v>
      </c>
      <c r="E1840">
        <v>11.76</v>
      </c>
      <c r="F1840" t="s">
        <v>206</v>
      </c>
      <c r="G1840" t="s">
        <v>207</v>
      </c>
    </row>
    <row r="1841" spans="1:7" x14ac:dyDescent="0.35">
      <c r="A1841" t="s">
        <v>146</v>
      </c>
      <c r="B1841">
        <v>8.76</v>
      </c>
      <c r="C1841">
        <v>164.19730000000001</v>
      </c>
      <c r="D1841">
        <v>0.354101</v>
      </c>
      <c r="E1841">
        <v>1.05</v>
      </c>
      <c r="F1841" t="s">
        <v>206</v>
      </c>
      <c r="G1841">
        <v>0.35786424483530926</v>
      </c>
    </row>
    <row r="1842" spans="1:7" x14ac:dyDescent="0.35">
      <c r="A1842" t="s">
        <v>147</v>
      </c>
      <c r="B1842">
        <v>10.26</v>
      </c>
      <c r="C1842">
        <v>1707.5219</v>
      </c>
      <c r="D1842">
        <v>1.973463</v>
      </c>
      <c r="E1842">
        <v>10.93</v>
      </c>
      <c r="F1842" t="s">
        <v>206</v>
      </c>
      <c r="G1842">
        <v>1.9944361812178555</v>
      </c>
    </row>
    <row r="1843" spans="1:7" x14ac:dyDescent="0.35">
      <c r="A1843" t="s">
        <v>150</v>
      </c>
      <c r="B1843">
        <v>13.73</v>
      </c>
      <c r="C1843">
        <v>969.93330000000003</v>
      </c>
      <c r="D1843">
        <v>1.1547959999999999</v>
      </c>
      <c r="E1843">
        <v>6.21</v>
      </c>
      <c r="F1843" t="s">
        <v>206</v>
      </c>
      <c r="G1843">
        <v>1.0294227498048123</v>
      </c>
    </row>
    <row r="1844" spans="1:7" x14ac:dyDescent="0.35">
      <c r="A1844" t="s">
        <v>153</v>
      </c>
      <c r="B1844">
        <v>14.77</v>
      </c>
      <c r="C1844">
        <v>6824.9521000000004</v>
      </c>
      <c r="D1844">
        <v>8.1164199999999997</v>
      </c>
      <c r="E1844">
        <v>43.69</v>
      </c>
      <c r="F1844" t="s">
        <v>206</v>
      </c>
      <c r="G1844">
        <v>2.7315167055699852</v>
      </c>
    </row>
    <row r="1845" spans="1:7" x14ac:dyDescent="0.35">
      <c r="A1845" t="s">
        <v>156</v>
      </c>
      <c r="B1845">
        <v>16.18</v>
      </c>
      <c r="C1845">
        <v>612.38980000000004</v>
      </c>
      <c r="D1845">
        <v>0.60164499999999999</v>
      </c>
      <c r="E1845">
        <v>3.92</v>
      </c>
      <c r="F1845" t="s">
        <v>206</v>
      </c>
      <c r="G1845">
        <v>0.60124863731785894</v>
      </c>
    </row>
    <row r="1846" spans="1:7" x14ac:dyDescent="0.35">
      <c r="A1846" t="s">
        <v>159</v>
      </c>
      <c r="B1846">
        <v>17.920000000000002</v>
      </c>
      <c r="C1846">
        <v>441.44130000000001</v>
      </c>
      <c r="D1846">
        <v>0.60308300000000004</v>
      </c>
      <c r="E1846">
        <v>2.83</v>
      </c>
      <c r="F1846" t="s">
        <v>206</v>
      </c>
      <c r="G1846">
        <v>0.4310170079340766</v>
      </c>
    </row>
    <row r="1847" spans="1:7" x14ac:dyDescent="0.35">
      <c r="A1847" t="s">
        <v>162</v>
      </c>
      <c r="D1847">
        <v>0</v>
      </c>
      <c r="F1847" t="s">
        <v>206</v>
      </c>
      <c r="G1847">
        <v>0</v>
      </c>
    </row>
    <row r="1848" spans="1:7" x14ac:dyDescent="0.35">
      <c r="A1848" t="s">
        <v>165</v>
      </c>
      <c r="D1848">
        <v>0</v>
      </c>
      <c r="F1848" t="s">
        <v>206</v>
      </c>
      <c r="G1848">
        <v>0</v>
      </c>
    </row>
    <row r="1849" spans="1:7" x14ac:dyDescent="0.35">
      <c r="A1849" t="s">
        <v>168</v>
      </c>
      <c r="B1849">
        <v>33.590000000000003</v>
      </c>
      <c r="C1849">
        <v>3063.9589999999998</v>
      </c>
      <c r="D1849">
        <v>5.4991260000000004</v>
      </c>
      <c r="E1849">
        <v>19.61</v>
      </c>
      <c r="F1849" t="s">
        <v>206</v>
      </c>
      <c r="G1849">
        <v>5.55756852774834</v>
      </c>
    </row>
    <row r="1850" spans="1:7" x14ac:dyDescent="0.35">
      <c r="D1850" t="s">
        <v>208</v>
      </c>
      <c r="E1850">
        <v>100</v>
      </c>
    </row>
    <row r="1852" spans="1:7" x14ac:dyDescent="0.35">
      <c r="A1852" s="9" t="s">
        <v>625</v>
      </c>
    </row>
    <row r="1871" spans="1:7" x14ac:dyDescent="0.35">
      <c r="G1871" t="s">
        <v>198</v>
      </c>
    </row>
    <row r="1872" spans="1:7" x14ac:dyDescent="0.35">
      <c r="A1872" t="s">
        <v>199</v>
      </c>
      <c r="B1872" t="s">
        <v>200</v>
      </c>
      <c r="C1872" t="s">
        <v>201</v>
      </c>
      <c r="D1872" t="s">
        <v>202</v>
      </c>
      <c r="E1872" t="s">
        <v>203</v>
      </c>
      <c r="F1872" t="s">
        <v>204</v>
      </c>
      <c r="G1872">
        <v>98.948415526384565</v>
      </c>
    </row>
    <row r="1873" spans="1:7" x14ac:dyDescent="0.35">
      <c r="A1873" t="s">
        <v>205</v>
      </c>
      <c r="B1873">
        <v>7.35</v>
      </c>
      <c r="C1873">
        <v>1830.6215999999999</v>
      </c>
      <c r="D1873">
        <v>2</v>
      </c>
      <c r="E1873">
        <v>11.68</v>
      </c>
      <c r="F1873" t="s">
        <v>206</v>
      </c>
      <c r="G1873" t="s">
        <v>207</v>
      </c>
    </row>
    <row r="1874" spans="1:7" x14ac:dyDescent="0.35">
      <c r="A1874" t="s">
        <v>146</v>
      </c>
      <c r="B1874">
        <v>8.76</v>
      </c>
      <c r="C1874">
        <v>183.91650000000001</v>
      </c>
      <c r="D1874">
        <v>0.39803300000000003</v>
      </c>
      <c r="E1874">
        <v>1.17</v>
      </c>
      <c r="F1874" t="s">
        <v>206</v>
      </c>
      <c r="G1874">
        <v>0.40226313668849467</v>
      </c>
    </row>
    <row r="1875" spans="1:7" x14ac:dyDescent="0.35">
      <c r="A1875" t="s">
        <v>147</v>
      </c>
      <c r="B1875">
        <v>10.26</v>
      </c>
      <c r="C1875">
        <v>1717.3530000000001</v>
      </c>
      <c r="D1875">
        <v>1.9918610000000001</v>
      </c>
      <c r="E1875">
        <v>10.96</v>
      </c>
      <c r="F1875" t="s">
        <v>206</v>
      </c>
      <c r="G1875">
        <v>2.0130297078570916</v>
      </c>
    </row>
    <row r="1876" spans="1:7" x14ac:dyDescent="0.35">
      <c r="A1876" t="s">
        <v>150</v>
      </c>
      <c r="B1876">
        <v>13.73</v>
      </c>
      <c r="C1876">
        <v>962.98950000000002</v>
      </c>
      <c r="D1876">
        <v>1.150593</v>
      </c>
      <c r="E1876">
        <v>6.15</v>
      </c>
      <c r="F1876" t="s">
        <v>206</v>
      </c>
      <c r="G1876">
        <v>1.0251750819895766</v>
      </c>
    </row>
    <row r="1877" spans="1:7" x14ac:dyDescent="0.35">
      <c r="A1877" t="s">
        <v>153</v>
      </c>
      <c r="B1877">
        <v>14.77</v>
      </c>
      <c r="C1877">
        <v>6890.8076000000001</v>
      </c>
      <c r="D1877">
        <v>8.2237869999999997</v>
      </c>
      <c r="E1877">
        <v>43.97</v>
      </c>
      <c r="F1877" t="s">
        <v>206</v>
      </c>
      <c r="G1877">
        <v>2.8400247594168611</v>
      </c>
    </row>
    <row r="1878" spans="1:7" x14ac:dyDescent="0.35">
      <c r="A1878" t="s">
        <v>156</v>
      </c>
      <c r="B1878">
        <v>16.18</v>
      </c>
      <c r="C1878">
        <v>583.42989999999998</v>
      </c>
      <c r="D1878">
        <v>0.57522600000000002</v>
      </c>
      <c r="E1878">
        <v>3.72</v>
      </c>
      <c r="F1878" t="s">
        <v>206</v>
      </c>
      <c r="G1878">
        <v>0.57454886667529081</v>
      </c>
    </row>
    <row r="1879" spans="1:7" x14ac:dyDescent="0.35">
      <c r="A1879" t="s">
        <v>159</v>
      </c>
      <c r="B1879">
        <v>17.91</v>
      </c>
      <c r="C1879">
        <v>441.00729999999999</v>
      </c>
      <c r="D1879">
        <v>0.604626</v>
      </c>
      <c r="E1879">
        <v>2.81</v>
      </c>
      <c r="F1879" t="s">
        <v>206</v>
      </c>
      <c r="G1879">
        <v>0.43257640632544203</v>
      </c>
    </row>
    <row r="1880" spans="1:7" x14ac:dyDescent="0.35">
      <c r="A1880" t="s">
        <v>162</v>
      </c>
      <c r="D1880">
        <v>0</v>
      </c>
      <c r="F1880" t="s">
        <v>206</v>
      </c>
      <c r="G1880">
        <v>0</v>
      </c>
    </row>
    <row r="1881" spans="1:7" x14ac:dyDescent="0.35">
      <c r="A1881" t="s">
        <v>165</v>
      </c>
      <c r="D1881">
        <v>0</v>
      </c>
      <c r="F1881" t="s">
        <v>206</v>
      </c>
      <c r="G1881">
        <v>0</v>
      </c>
    </row>
    <row r="1882" spans="1:7" x14ac:dyDescent="0.35">
      <c r="A1882" t="s">
        <v>168</v>
      </c>
      <c r="B1882">
        <v>33.590000000000003</v>
      </c>
      <c r="C1882">
        <v>3060.7584999999999</v>
      </c>
      <c r="D1882">
        <v>5.5128550000000001</v>
      </c>
      <c r="E1882">
        <v>19.53</v>
      </c>
      <c r="F1882" t="s">
        <v>206</v>
      </c>
      <c r="G1882">
        <v>5.5714434341093604</v>
      </c>
    </row>
    <row r="1883" spans="1:7" x14ac:dyDescent="0.35">
      <c r="D1883" t="s">
        <v>208</v>
      </c>
      <c r="E1883">
        <v>100</v>
      </c>
    </row>
    <row r="1885" spans="1:7" x14ac:dyDescent="0.35">
      <c r="A1885" s="9" t="s">
        <v>626</v>
      </c>
    </row>
    <row r="1904" spans="7:7" x14ac:dyDescent="0.35">
      <c r="G1904" t="s">
        <v>198</v>
      </c>
    </row>
    <row r="1905" spans="1:7" x14ac:dyDescent="0.35">
      <c r="A1905" t="s">
        <v>199</v>
      </c>
      <c r="B1905" t="s">
        <v>200</v>
      </c>
      <c r="C1905" t="s">
        <v>201</v>
      </c>
      <c r="D1905" t="s">
        <v>202</v>
      </c>
      <c r="E1905" t="s">
        <v>203</v>
      </c>
      <c r="F1905" t="s">
        <v>204</v>
      </c>
      <c r="G1905">
        <v>98.948415526384565</v>
      </c>
    </row>
    <row r="1906" spans="1:7" x14ac:dyDescent="0.35">
      <c r="A1906" t="s">
        <v>205</v>
      </c>
      <c r="B1906">
        <v>7.35</v>
      </c>
      <c r="C1906">
        <v>1838.6470999999999</v>
      </c>
      <c r="D1906">
        <v>2</v>
      </c>
      <c r="E1906">
        <v>11.74</v>
      </c>
      <c r="F1906" t="s">
        <v>206</v>
      </c>
      <c r="G1906" t="s">
        <v>207</v>
      </c>
    </row>
    <row r="1907" spans="1:7" x14ac:dyDescent="0.35">
      <c r="A1907" t="s">
        <v>146</v>
      </c>
      <c r="B1907">
        <v>8.76</v>
      </c>
      <c r="C1907">
        <v>165.47989999999999</v>
      </c>
      <c r="D1907">
        <v>0.35656900000000002</v>
      </c>
      <c r="E1907">
        <v>1.06</v>
      </c>
      <c r="F1907" t="s">
        <v>206</v>
      </c>
      <c r="G1907">
        <v>0.36035847375941155</v>
      </c>
    </row>
    <row r="1908" spans="1:7" x14ac:dyDescent="0.35">
      <c r="A1908" t="s">
        <v>147</v>
      </c>
      <c r="B1908">
        <v>10.25</v>
      </c>
      <c r="C1908">
        <v>1717.8155999999999</v>
      </c>
      <c r="D1908">
        <v>1.9837009999999999</v>
      </c>
      <c r="E1908">
        <v>10.97</v>
      </c>
      <c r="F1908" t="s">
        <v>206</v>
      </c>
      <c r="G1908">
        <v>2.0047829866169478</v>
      </c>
    </row>
    <row r="1909" spans="1:7" x14ac:dyDescent="0.35">
      <c r="A1909" t="s">
        <v>150</v>
      </c>
      <c r="B1909">
        <v>13.72</v>
      </c>
      <c r="C1909">
        <v>968.25930000000005</v>
      </c>
      <c r="D1909">
        <v>1.15184</v>
      </c>
      <c r="E1909">
        <v>6.18</v>
      </c>
      <c r="F1909" t="s">
        <v>206</v>
      </c>
      <c r="G1909">
        <v>1.0264353346104664</v>
      </c>
    </row>
    <row r="1910" spans="1:7" x14ac:dyDescent="0.35">
      <c r="A1910" t="s">
        <v>153</v>
      </c>
      <c r="B1910">
        <v>14.76</v>
      </c>
      <c r="C1910">
        <v>6875.5844999999999</v>
      </c>
      <c r="D1910">
        <v>8.1698020000000007</v>
      </c>
      <c r="E1910">
        <v>43.89</v>
      </c>
      <c r="F1910" t="s">
        <v>206</v>
      </c>
      <c r="G1910">
        <v>2.7854660282711321</v>
      </c>
    </row>
    <row r="1911" spans="1:7" x14ac:dyDescent="0.35">
      <c r="A1911" t="s">
        <v>156</v>
      </c>
      <c r="B1911">
        <v>16.170000000000002</v>
      </c>
      <c r="C1911">
        <v>593.66219999999998</v>
      </c>
      <c r="D1911">
        <v>0.58275900000000003</v>
      </c>
      <c r="E1911">
        <v>3.79</v>
      </c>
      <c r="F1911" t="s">
        <v>206</v>
      </c>
      <c r="G1911">
        <v>0.58216192440837933</v>
      </c>
    </row>
    <row r="1912" spans="1:7" x14ac:dyDescent="0.35">
      <c r="A1912" t="s">
        <v>159</v>
      </c>
      <c r="B1912">
        <v>17.899999999999999</v>
      </c>
      <c r="C1912">
        <v>447.26179999999999</v>
      </c>
      <c r="D1912">
        <v>0.61052399999999996</v>
      </c>
      <c r="E1912">
        <v>2.86</v>
      </c>
      <c r="F1912" t="s">
        <v>206</v>
      </c>
      <c r="G1912">
        <v>0.43853708792769286</v>
      </c>
    </row>
    <row r="1913" spans="1:7" x14ac:dyDescent="0.35">
      <c r="A1913" t="s">
        <v>162</v>
      </c>
      <c r="D1913">
        <v>0</v>
      </c>
      <c r="F1913" t="s">
        <v>206</v>
      </c>
      <c r="G1913">
        <v>0</v>
      </c>
    </row>
    <row r="1914" spans="1:7" x14ac:dyDescent="0.35">
      <c r="A1914" t="s">
        <v>165</v>
      </c>
      <c r="D1914">
        <v>0</v>
      </c>
      <c r="F1914" t="s">
        <v>206</v>
      </c>
      <c r="G1914">
        <v>0</v>
      </c>
    </row>
    <row r="1915" spans="1:7" x14ac:dyDescent="0.35">
      <c r="A1915" t="s">
        <v>168</v>
      </c>
      <c r="B1915">
        <v>33.6</v>
      </c>
      <c r="C1915">
        <v>3057.0158999999999</v>
      </c>
      <c r="D1915">
        <v>5.482081</v>
      </c>
      <c r="E1915">
        <v>19.52</v>
      </c>
      <c r="F1915" t="s">
        <v>206</v>
      </c>
      <c r="G1915">
        <v>5.5403423802559066</v>
      </c>
    </row>
    <row r="1916" spans="1:7" x14ac:dyDescent="0.35">
      <c r="D1916" t="s">
        <v>208</v>
      </c>
      <c r="E1916">
        <v>100</v>
      </c>
    </row>
    <row r="1918" spans="1:7" x14ac:dyDescent="0.35">
      <c r="A1918" s="9" t="s">
        <v>627</v>
      </c>
    </row>
    <row r="1937" spans="1:7" x14ac:dyDescent="0.35">
      <c r="G1937" t="s">
        <v>198</v>
      </c>
    </row>
    <row r="1938" spans="1:7" x14ac:dyDescent="0.35">
      <c r="A1938" t="s">
        <v>199</v>
      </c>
      <c r="B1938" t="s">
        <v>200</v>
      </c>
      <c r="C1938" t="s">
        <v>201</v>
      </c>
      <c r="D1938" t="s">
        <v>202</v>
      </c>
      <c r="E1938" t="s">
        <v>203</v>
      </c>
      <c r="F1938" t="s">
        <v>204</v>
      </c>
      <c r="G1938">
        <v>98.948415526384565</v>
      </c>
    </row>
    <row r="1939" spans="1:7" x14ac:dyDescent="0.35">
      <c r="A1939" t="s">
        <v>205</v>
      </c>
      <c r="B1939">
        <v>7.34</v>
      </c>
      <c r="C1939">
        <v>1849.3304000000001</v>
      </c>
      <c r="D1939">
        <v>2</v>
      </c>
      <c r="E1939">
        <v>11.56</v>
      </c>
      <c r="F1939" t="s">
        <v>206</v>
      </c>
      <c r="G1939" t="s">
        <v>207</v>
      </c>
    </row>
    <row r="1940" spans="1:7" x14ac:dyDescent="0.35">
      <c r="A1940" t="s">
        <v>146</v>
      </c>
      <c r="B1940">
        <v>8.75</v>
      </c>
      <c r="C1940">
        <v>178.15809999999999</v>
      </c>
      <c r="D1940">
        <v>0.38167000000000001</v>
      </c>
      <c r="E1940">
        <v>1.1100000000000001</v>
      </c>
      <c r="F1940" t="s">
        <v>206</v>
      </c>
      <c r="G1940">
        <v>0.38572623722128002</v>
      </c>
    </row>
    <row r="1941" spans="1:7" x14ac:dyDescent="0.35">
      <c r="A1941" t="s">
        <v>147</v>
      </c>
      <c r="B1941">
        <v>10.24</v>
      </c>
      <c r="C1941">
        <v>1744.8827000000001</v>
      </c>
      <c r="D1941">
        <v>2.003317</v>
      </c>
      <c r="E1941">
        <v>10.91</v>
      </c>
      <c r="F1941" t="s">
        <v>206</v>
      </c>
      <c r="G1941">
        <v>2.0246074576765869</v>
      </c>
    </row>
    <row r="1942" spans="1:7" x14ac:dyDescent="0.35">
      <c r="A1942" t="s">
        <v>150</v>
      </c>
      <c r="B1942">
        <v>13.7</v>
      </c>
      <c r="C1942">
        <v>999.15150000000006</v>
      </c>
      <c r="D1942">
        <v>1.1817230000000001</v>
      </c>
      <c r="E1942">
        <v>6.25</v>
      </c>
      <c r="F1942" t="s">
        <v>206</v>
      </c>
      <c r="G1942">
        <v>1.0566359192696837</v>
      </c>
    </row>
    <row r="1943" spans="1:7" x14ac:dyDescent="0.35">
      <c r="A1943" t="s">
        <v>153</v>
      </c>
      <c r="B1943">
        <v>14.74</v>
      </c>
      <c r="C1943">
        <v>7023.4321</v>
      </c>
      <c r="D1943">
        <v>8.297269</v>
      </c>
      <c r="E1943">
        <v>43.91</v>
      </c>
      <c r="F1943" t="s">
        <v>206</v>
      </c>
      <c r="G1943">
        <v>2.9142876969374791</v>
      </c>
    </row>
    <row r="1944" spans="1:7" x14ac:dyDescent="0.35">
      <c r="A1944" t="s">
        <v>156</v>
      </c>
      <c r="B1944">
        <v>16.149999999999999</v>
      </c>
      <c r="C1944">
        <v>601.20590000000004</v>
      </c>
      <c r="D1944">
        <v>0.58675500000000003</v>
      </c>
      <c r="E1944">
        <v>3.76</v>
      </c>
      <c r="F1944" t="s">
        <v>206</v>
      </c>
      <c r="G1944">
        <v>0.58620039230980259</v>
      </c>
    </row>
    <row r="1945" spans="1:7" x14ac:dyDescent="0.35">
      <c r="A1945" t="s">
        <v>159</v>
      </c>
      <c r="B1945">
        <v>17.88</v>
      </c>
      <c r="C1945">
        <v>474.59890000000001</v>
      </c>
      <c r="D1945">
        <v>0.64409799999999995</v>
      </c>
      <c r="E1945">
        <v>2.97</v>
      </c>
      <c r="F1945" t="s">
        <v>206</v>
      </c>
      <c r="G1945">
        <v>0.47246789906943115</v>
      </c>
    </row>
    <row r="1946" spans="1:7" x14ac:dyDescent="0.35">
      <c r="A1946" t="s">
        <v>162</v>
      </c>
      <c r="D1946">
        <v>0</v>
      </c>
      <c r="F1946" t="s">
        <v>206</v>
      </c>
      <c r="G1946">
        <v>0</v>
      </c>
    </row>
    <row r="1947" spans="1:7" x14ac:dyDescent="0.35">
      <c r="A1947" t="s">
        <v>165</v>
      </c>
      <c r="D1947">
        <v>0</v>
      </c>
      <c r="F1947" t="s">
        <v>206</v>
      </c>
      <c r="G1947">
        <v>0</v>
      </c>
    </row>
    <row r="1948" spans="1:7" x14ac:dyDescent="0.35">
      <c r="A1948" t="s">
        <v>168</v>
      </c>
      <c r="B1948">
        <v>33.6</v>
      </c>
      <c r="C1948">
        <v>3124.5578999999998</v>
      </c>
      <c r="D1948">
        <v>5.5708330000000004</v>
      </c>
      <c r="E1948">
        <v>19.53</v>
      </c>
      <c r="F1948" t="s">
        <v>206</v>
      </c>
      <c r="G1948">
        <v>5.6300376012737052</v>
      </c>
    </row>
    <row r="1949" spans="1:7" x14ac:dyDescent="0.35">
      <c r="D1949" t="s">
        <v>208</v>
      </c>
      <c r="E1949">
        <v>100</v>
      </c>
    </row>
    <row r="1951" spans="1:7" x14ac:dyDescent="0.35">
      <c r="A1951" s="9" t="s">
        <v>628</v>
      </c>
    </row>
    <row r="1970" spans="1:7" x14ac:dyDescent="0.35">
      <c r="G1970" t="s">
        <v>198</v>
      </c>
    </row>
    <row r="1971" spans="1:7" x14ac:dyDescent="0.35">
      <c r="A1971" t="s">
        <v>199</v>
      </c>
      <c r="B1971" t="s">
        <v>200</v>
      </c>
      <c r="C1971" t="s">
        <v>201</v>
      </c>
      <c r="D1971" t="s">
        <v>202</v>
      </c>
      <c r="E1971" t="s">
        <v>203</v>
      </c>
      <c r="F1971" t="s">
        <v>204</v>
      </c>
      <c r="G1971">
        <v>98.948415526384565</v>
      </c>
    </row>
    <row r="1972" spans="1:7" x14ac:dyDescent="0.35">
      <c r="A1972" t="s">
        <v>205</v>
      </c>
      <c r="B1972">
        <v>7.34</v>
      </c>
      <c r="C1972">
        <v>1861.3798999999999</v>
      </c>
      <c r="D1972">
        <v>2</v>
      </c>
      <c r="E1972">
        <v>11.59</v>
      </c>
      <c r="F1972" t="s">
        <v>206</v>
      </c>
      <c r="G1972" t="s">
        <v>207</v>
      </c>
    </row>
    <row r="1973" spans="1:7" x14ac:dyDescent="0.35">
      <c r="A1973" t="s">
        <v>146</v>
      </c>
      <c r="B1973">
        <v>8.75</v>
      </c>
      <c r="C1973">
        <v>176.26300000000001</v>
      </c>
      <c r="D1973">
        <v>0.375166</v>
      </c>
      <c r="E1973">
        <v>1.1000000000000001</v>
      </c>
      <c r="F1973" t="s">
        <v>206</v>
      </c>
      <c r="G1973">
        <v>0.37915311529163609</v>
      </c>
    </row>
    <row r="1974" spans="1:7" x14ac:dyDescent="0.35">
      <c r="A1974" t="s">
        <v>147</v>
      </c>
      <c r="B1974">
        <v>10.24</v>
      </c>
      <c r="C1974">
        <v>1762.9380000000001</v>
      </c>
      <c r="D1974">
        <v>2.0109439999999998</v>
      </c>
      <c r="E1974">
        <v>10.98</v>
      </c>
      <c r="F1974" t="s">
        <v>206</v>
      </c>
      <c r="G1974">
        <v>2.0323155144043534</v>
      </c>
    </row>
    <row r="1975" spans="1:7" x14ac:dyDescent="0.35">
      <c r="A1975" t="s">
        <v>150</v>
      </c>
      <c r="B1975">
        <v>13.71</v>
      </c>
      <c r="C1975">
        <v>985.05190000000005</v>
      </c>
      <c r="D1975">
        <v>1.157505</v>
      </c>
      <c r="E1975">
        <v>6.14</v>
      </c>
      <c r="F1975" t="s">
        <v>206</v>
      </c>
      <c r="G1975">
        <v>1.0321605399812279</v>
      </c>
    </row>
    <row r="1976" spans="1:7" x14ac:dyDescent="0.35">
      <c r="A1976" t="s">
        <v>153</v>
      </c>
      <c r="B1976">
        <v>14.74</v>
      </c>
      <c r="C1976">
        <v>7057.0991000000004</v>
      </c>
      <c r="D1976">
        <v>8.2830729999999999</v>
      </c>
      <c r="E1976">
        <v>43.96</v>
      </c>
      <c r="F1976" t="s">
        <v>206</v>
      </c>
      <c r="G1976">
        <v>2.8999408274858758</v>
      </c>
    </row>
    <row r="1977" spans="1:7" x14ac:dyDescent="0.35">
      <c r="A1977" t="s">
        <v>156</v>
      </c>
      <c r="B1977">
        <v>16.16</v>
      </c>
      <c r="C1977">
        <v>597.76419999999996</v>
      </c>
      <c r="D1977">
        <v>0.579619</v>
      </c>
      <c r="E1977">
        <v>3.72</v>
      </c>
      <c r="F1977" t="s">
        <v>206</v>
      </c>
      <c r="G1977">
        <v>0.57898855373508873</v>
      </c>
    </row>
    <row r="1978" spans="1:7" x14ac:dyDescent="0.35">
      <c r="A1978" t="s">
        <v>159</v>
      </c>
      <c r="B1978">
        <v>17.88</v>
      </c>
      <c r="C1978">
        <v>474.62520000000001</v>
      </c>
      <c r="D1978">
        <v>0.63996399999999998</v>
      </c>
      <c r="E1978">
        <v>2.96</v>
      </c>
      <c r="F1978" t="s">
        <v>206</v>
      </c>
      <c r="G1978">
        <v>0.46828996455879951</v>
      </c>
    </row>
    <row r="1979" spans="1:7" x14ac:dyDescent="0.35">
      <c r="A1979" t="s">
        <v>162</v>
      </c>
      <c r="D1979">
        <v>0</v>
      </c>
      <c r="F1979" t="s">
        <v>206</v>
      </c>
      <c r="G1979">
        <v>0</v>
      </c>
    </row>
    <row r="1980" spans="1:7" x14ac:dyDescent="0.35">
      <c r="A1980" t="s">
        <v>165</v>
      </c>
      <c r="D1980">
        <v>0</v>
      </c>
      <c r="F1980" t="s">
        <v>206</v>
      </c>
      <c r="G1980">
        <v>0</v>
      </c>
    </row>
    <row r="1981" spans="1:7" x14ac:dyDescent="0.35">
      <c r="A1981" t="s">
        <v>168</v>
      </c>
      <c r="B1981">
        <v>33.6</v>
      </c>
      <c r="C1981">
        <v>3140.0412999999999</v>
      </c>
      <c r="D1981">
        <v>5.5621980000000004</v>
      </c>
      <c r="E1981">
        <v>19.559999999999999</v>
      </c>
      <c r="F1981" t="s">
        <v>206</v>
      </c>
      <c r="G1981">
        <v>5.6213108319221563</v>
      </c>
    </row>
    <row r="1982" spans="1:7" x14ac:dyDescent="0.35">
      <c r="D1982" t="s">
        <v>208</v>
      </c>
      <c r="E1982">
        <v>100</v>
      </c>
    </row>
    <row r="1984" spans="1:7" x14ac:dyDescent="0.35">
      <c r="A1984" s="9" t="s">
        <v>629</v>
      </c>
    </row>
    <row r="2003" spans="1:7" x14ac:dyDescent="0.35">
      <c r="G2003" t="s">
        <v>198</v>
      </c>
    </row>
    <row r="2004" spans="1:7" x14ac:dyDescent="0.35">
      <c r="A2004" t="s">
        <v>199</v>
      </c>
      <c r="B2004" t="s">
        <v>200</v>
      </c>
      <c r="C2004" t="s">
        <v>201</v>
      </c>
      <c r="D2004" t="s">
        <v>202</v>
      </c>
      <c r="E2004" t="s">
        <v>203</v>
      </c>
      <c r="F2004" t="s">
        <v>204</v>
      </c>
      <c r="G2004">
        <v>9.5083368961094479</v>
      </c>
    </row>
    <row r="2005" spans="1:7" x14ac:dyDescent="0.35">
      <c r="A2005" t="s">
        <v>205</v>
      </c>
      <c r="B2005">
        <v>7.48</v>
      </c>
      <c r="C2005">
        <v>1877.8905</v>
      </c>
      <c r="D2005">
        <v>2</v>
      </c>
      <c r="E2005">
        <v>17.97</v>
      </c>
      <c r="F2005" t="s">
        <v>206</v>
      </c>
      <c r="G2005" t="s">
        <v>207</v>
      </c>
    </row>
    <row r="2006" spans="1:7" x14ac:dyDescent="0.35">
      <c r="A2006" t="s">
        <v>146</v>
      </c>
      <c r="B2006">
        <v>8.85</v>
      </c>
      <c r="C2006">
        <v>72.693200000000004</v>
      </c>
      <c r="D2006">
        <v>0.17505299999999999</v>
      </c>
      <c r="E2006">
        <v>0.7</v>
      </c>
      <c r="F2006" t="s">
        <v>206</v>
      </c>
      <c r="G2006">
        <v>1.8410475134892086</v>
      </c>
    </row>
    <row r="2007" spans="1:7" x14ac:dyDescent="0.35">
      <c r="A2007" t="s">
        <v>147</v>
      </c>
      <c r="B2007">
        <v>10.31</v>
      </c>
      <c r="C2007">
        <v>517.62559999999996</v>
      </c>
      <c r="D2007">
        <v>0.67814700000000006</v>
      </c>
      <c r="E2007">
        <v>4.95</v>
      </c>
      <c r="F2007" t="s">
        <v>206</v>
      </c>
      <c r="G2007">
        <v>7.1321305440647489</v>
      </c>
    </row>
    <row r="2008" spans="1:7" x14ac:dyDescent="0.35">
      <c r="A2008" t="s">
        <v>150</v>
      </c>
      <c r="B2008">
        <v>13.82</v>
      </c>
      <c r="C2008">
        <v>366.6207</v>
      </c>
      <c r="D2008">
        <v>0.46401599999999998</v>
      </c>
      <c r="E2008">
        <v>3.51</v>
      </c>
      <c r="F2008" t="s">
        <v>206</v>
      </c>
      <c r="G2008">
        <v>3.8067382756294967</v>
      </c>
    </row>
    <row r="2009" spans="1:7" x14ac:dyDescent="0.35">
      <c r="A2009" t="s">
        <v>153</v>
      </c>
      <c r="B2009">
        <v>14.9</v>
      </c>
      <c r="C2009">
        <v>5980.7084999999997</v>
      </c>
      <c r="D2009">
        <v>7.7857750000000001</v>
      </c>
      <c r="E2009">
        <v>57.22</v>
      </c>
      <c r="F2009" t="s">
        <v>206</v>
      </c>
      <c r="G2009">
        <v>18.178447176258995</v>
      </c>
    </row>
    <row r="2010" spans="1:7" x14ac:dyDescent="0.35">
      <c r="A2010" t="s">
        <v>156</v>
      </c>
      <c r="B2010">
        <v>16.23</v>
      </c>
      <c r="C2010">
        <v>183.56819999999999</v>
      </c>
      <c r="D2010">
        <v>0.21459700000000001</v>
      </c>
      <c r="E2010">
        <v>1.76</v>
      </c>
      <c r="F2010" t="s">
        <v>206</v>
      </c>
      <c r="G2010">
        <v>2.2569351753597124</v>
      </c>
    </row>
    <row r="2011" spans="1:7" x14ac:dyDescent="0.35">
      <c r="A2011" t="s">
        <v>159</v>
      </c>
      <c r="B2011">
        <v>17.79</v>
      </c>
      <c r="C2011">
        <v>243.49680000000001</v>
      </c>
      <c r="D2011">
        <v>0.53143399999999996</v>
      </c>
      <c r="E2011">
        <v>2.33</v>
      </c>
      <c r="F2011" t="s">
        <v>206</v>
      </c>
      <c r="G2011">
        <v>2.9940935319244599</v>
      </c>
    </row>
    <row r="2012" spans="1:7" x14ac:dyDescent="0.35">
      <c r="A2012" t="s">
        <v>162</v>
      </c>
      <c r="D2012">
        <v>0</v>
      </c>
      <c r="F2012" t="s">
        <v>206</v>
      </c>
      <c r="G2012">
        <v>0</v>
      </c>
    </row>
    <row r="2013" spans="1:7" x14ac:dyDescent="0.35">
      <c r="A2013" t="s">
        <v>165</v>
      </c>
      <c r="D2013">
        <v>0</v>
      </c>
      <c r="F2013" t="s">
        <v>206</v>
      </c>
      <c r="G2013">
        <v>0</v>
      </c>
    </row>
    <row r="2014" spans="1:7" x14ac:dyDescent="0.35">
      <c r="A2014" t="s">
        <v>168</v>
      </c>
      <c r="B2014">
        <v>33.49</v>
      </c>
      <c r="C2014">
        <v>1208.8852999999999</v>
      </c>
      <c r="D2014">
        <v>2.8101630000000002</v>
      </c>
      <c r="E2014">
        <v>11.57</v>
      </c>
      <c r="F2014" t="s">
        <v>206</v>
      </c>
      <c r="G2014">
        <v>29.554726875000004</v>
      </c>
    </row>
    <row r="2015" spans="1:7" x14ac:dyDescent="0.35">
      <c r="D2015" t="s">
        <v>208</v>
      </c>
      <c r="E2015">
        <v>100</v>
      </c>
    </row>
    <row r="2017" spans="1:1" x14ac:dyDescent="0.35">
      <c r="A2017" s="9" t="s">
        <v>630</v>
      </c>
    </row>
    <row r="2036" spans="1:7" x14ac:dyDescent="0.35">
      <c r="G2036" t="s">
        <v>198</v>
      </c>
    </row>
    <row r="2037" spans="1:7" x14ac:dyDescent="0.35">
      <c r="A2037" t="s">
        <v>199</v>
      </c>
      <c r="B2037" t="s">
        <v>200</v>
      </c>
      <c r="C2037" t="s">
        <v>201</v>
      </c>
      <c r="D2037" t="s">
        <v>202</v>
      </c>
      <c r="E2037" t="s">
        <v>203</v>
      </c>
      <c r="F2037" t="s">
        <v>204</v>
      </c>
      <c r="G2037">
        <v>9.5083368961094479</v>
      </c>
    </row>
    <row r="2038" spans="1:7" x14ac:dyDescent="0.35">
      <c r="A2038" t="s">
        <v>205</v>
      </c>
      <c r="B2038">
        <v>7.48</v>
      </c>
      <c r="C2038">
        <v>1874.7728</v>
      </c>
      <c r="D2038">
        <v>2</v>
      </c>
      <c r="E2038">
        <v>17.91</v>
      </c>
      <c r="F2038" t="s">
        <v>206</v>
      </c>
      <c r="G2038" t="s">
        <v>207</v>
      </c>
    </row>
    <row r="2039" spans="1:7" x14ac:dyDescent="0.35">
      <c r="A2039" t="s">
        <v>146</v>
      </c>
      <c r="B2039">
        <v>8.84</v>
      </c>
      <c r="C2039">
        <v>72.772099999999995</v>
      </c>
      <c r="D2039">
        <v>0.175534</v>
      </c>
      <c r="E2039">
        <v>0.7</v>
      </c>
      <c r="F2039" t="s">
        <v>206</v>
      </c>
      <c r="G2039">
        <v>1.8461062320143884</v>
      </c>
    </row>
    <row r="2040" spans="1:7" x14ac:dyDescent="0.35">
      <c r="A2040" t="s">
        <v>147</v>
      </c>
      <c r="B2040">
        <v>10.31</v>
      </c>
      <c r="C2040">
        <v>514.78830000000005</v>
      </c>
      <c r="D2040">
        <v>0.67555100000000001</v>
      </c>
      <c r="E2040">
        <v>4.92</v>
      </c>
      <c r="F2040" t="s">
        <v>206</v>
      </c>
      <c r="G2040">
        <v>7.1048281879496411</v>
      </c>
    </row>
    <row r="2041" spans="1:7" x14ac:dyDescent="0.35">
      <c r="A2041" t="s">
        <v>150</v>
      </c>
      <c r="B2041">
        <v>13.81</v>
      </c>
      <c r="C2041">
        <v>369.02940000000001</v>
      </c>
      <c r="D2041">
        <v>0.46784100000000001</v>
      </c>
      <c r="E2041">
        <v>3.53</v>
      </c>
      <c r="F2041" t="s">
        <v>206</v>
      </c>
      <c r="G2041">
        <v>3.8469661308453245</v>
      </c>
    </row>
    <row r="2042" spans="1:7" x14ac:dyDescent="0.35">
      <c r="A2042" t="s">
        <v>153</v>
      </c>
      <c r="B2042">
        <v>14.89</v>
      </c>
      <c r="C2042">
        <v>5989.2362999999996</v>
      </c>
      <c r="D2042">
        <v>7.8098429999999999</v>
      </c>
      <c r="E2042">
        <v>57.22</v>
      </c>
      <c r="F2042" t="s">
        <v>206</v>
      </c>
      <c r="G2042">
        <v>18.431572410071944</v>
      </c>
    </row>
    <row r="2043" spans="1:7" x14ac:dyDescent="0.35">
      <c r="A2043" t="s">
        <v>156</v>
      </c>
      <c r="B2043">
        <v>16.23</v>
      </c>
      <c r="C2043">
        <v>191.92769999999999</v>
      </c>
      <c r="D2043">
        <v>0.224743</v>
      </c>
      <c r="E2043">
        <v>1.83</v>
      </c>
      <c r="F2043" t="s">
        <v>206</v>
      </c>
      <c r="G2043">
        <v>2.3636415332733813</v>
      </c>
    </row>
    <row r="2044" spans="1:7" x14ac:dyDescent="0.35">
      <c r="A2044" t="s">
        <v>159</v>
      </c>
      <c r="B2044">
        <v>17.79</v>
      </c>
      <c r="C2044">
        <v>250.9271</v>
      </c>
      <c r="D2044">
        <v>0.54856099999999997</v>
      </c>
      <c r="E2044">
        <v>2.4</v>
      </c>
      <c r="F2044" t="s">
        <v>206</v>
      </c>
      <c r="G2044">
        <v>3.1742196695143878</v>
      </c>
    </row>
    <row r="2045" spans="1:7" x14ac:dyDescent="0.35">
      <c r="A2045" t="s">
        <v>162</v>
      </c>
      <c r="D2045">
        <v>0</v>
      </c>
      <c r="F2045" t="s">
        <v>206</v>
      </c>
      <c r="G2045">
        <v>0</v>
      </c>
    </row>
    <row r="2046" spans="1:7" x14ac:dyDescent="0.35">
      <c r="A2046" t="s">
        <v>165</v>
      </c>
      <c r="D2046">
        <v>0</v>
      </c>
      <c r="F2046" t="s">
        <v>206</v>
      </c>
      <c r="G2046">
        <v>0</v>
      </c>
    </row>
    <row r="2047" spans="1:7" x14ac:dyDescent="0.35">
      <c r="A2047" t="s">
        <v>168</v>
      </c>
      <c r="B2047">
        <v>33.49</v>
      </c>
      <c r="C2047">
        <v>1203.2321999999999</v>
      </c>
      <c r="D2047">
        <v>2.8016730000000001</v>
      </c>
      <c r="E2047">
        <v>11.5</v>
      </c>
      <c r="F2047" t="s">
        <v>206</v>
      </c>
      <c r="G2047">
        <v>29.46543681205036</v>
      </c>
    </row>
    <row r="2048" spans="1:7" x14ac:dyDescent="0.35">
      <c r="D2048" t="s">
        <v>208</v>
      </c>
      <c r="E2048">
        <v>100</v>
      </c>
    </row>
    <row r="2050" spans="1:1" x14ac:dyDescent="0.35">
      <c r="A2050" s="9" t="s">
        <v>631</v>
      </c>
    </row>
    <row r="2069" spans="1:7" x14ac:dyDescent="0.35">
      <c r="G2069" t="s">
        <v>198</v>
      </c>
    </row>
    <row r="2070" spans="1:7" x14ac:dyDescent="0.35">
      <c r="A2070" t="s">
        <v>199</v>
      </c>
      <c r="B2070" t="s">
        <v>200</v>
      </c>
      <c r="C2070" t="s">
        <v>201</v>
      </c>
      <c r="D2070" t="s">
        <v>202</v>
      </c>
      <c r="E2070" t="s">
        <v>203</v>
      </c>
      <c r="F2070" t="s">
        <v>204</v>
      </c>
      <c r="G2070">
        <v>9.5083368961094479</v>
      </c>
    </row>
    <row r="2071" spans="1:7" x14ac:dyDescent="0.35">
      <c r="A2071" t="s">
        <v>205</v>
      </c>
      <c r="B2071">
        <v>7.48</v>
      </c>
      <c r="C2071">
        <v>1878.0345</v>
      </c>
      <c r="D2071">
        <v>2</v>
      </c>
      <c r="E2071">
        <v>18.2</v>
      </c>
      <c r="F2071" t="s">
        <v>206</v>
      </c>
      <c r="G2071" t="s">
        <v>207</v>
      </c>
    </row>
    <row r="2072" spans="1:7" x14ac:dyDescent="0.35">
      <c r="A2072" t="s">
        <v>146</v>
      </c>
      <c r="B2072">
        <v>8.85</v>
      </c>
      <c r="C2072">
        <v>70.378299999999996</v>
      </c>
      <c r="D2072">
        <v>0.169465</v>
      </c>
      <c r="E2072">
        <v>0.68</v>
      </c>
      <c r="F2072" t="s">
        <v>206</v>
      </c>
      <c r="G2072">
        <v>1.7822780350719425</v>
      </c>
    </row>
    <row r="2073" spans="1:7" x14ac:dyDescent="0.35">
      <c r="A2073" t="s">
        <v>147</v>
      </c>
      <c r="B2073">
        <v>10.31</v>
      </c>
      <c r="C2073">
        <v>504.98750000000001</v>
      </c>
      <c r="D2073">
        <v>0.66153899999999999</v>
      </c>
      <c r="E2073">
        <v>4.8899999999999997</v>
      </c>
      <c r="F2073" t="s">
        <v>206</v>
      </c>
      <c r="G2073">
        <v>6.9574627742805761</v>
      </c>
    </row>
    <row r="2074" spans="1:7" x14ac:dyDescent="0.35">
      <c r="A2074" t="s">
        <v>150</v>
      </c>
      <c r="B2074">
        <v>13.81</v>
      </c>
      <c r="C2074">
        <v>356.01260000000002</v>
      </c>
      <c r="D2074">
        <v>0.45055499999999998</v>
      </c>
      <c r="E2074">
        <v>3.45</v>
      </c>
      <c r="F2074" t="s">
        <v>206</v>
      </c>
      <c r="G2074">
        <v>3.6651677765287771</v>
      </c>
    </row>
    <row r="2075" spans="1:7" x14ac:dyDescent="0.35">
      <c r="A2075" t="s">
        <v>153</v>
      </c>
      <c r="B2075">
        <v>14.89</v>
      </c>
      <c r="C2075">
        <v>5816.9331000000002</v>
      </c>
      <c r="D2075">
        <v>7.5719890000000003</v>
      </c>
      <c r="E2075">
        <v>56.36</v>
      </c>
      <c r="F2075" t="s">
        <v>206</v>
      </c>
      <c r="G2075">
        <v>15.930041357913677</v>
      </c>
    </row>
    <row r="2076" spans="1:7" x14ac:dyDescent="0.35">
      <c r="A2076" t="s">
        <v>156</v>
      </c>
      <c r="B2076">
        <v>16.23</v>
      </c>
      <c r="C2076">
        <v>176.97329999999999</v>
      </c>
      <c r="D2076">
        <v>0.206872</v>
      </c>
      <c r="E2076">
        <v>1.71</v>
      </c>
      <c r="F2076" t="s">
        <v>206</v>
      </c>
      <c r="G2076">
        <v>2.1756906834532375</v>
      </c>
    </row>
    <row r="2077" spans="1:7" x14ac:dyDescent="0.35">
      <c r="A2077" t="s">
        <v>159</v>
      </c>
      <c r="B2077">
        <v>17.79</v>
      </c>
      <c r="C2077">
        <v>232.25360000000001</v>
      </c>
      <c r="D2077">
        <v>0.50685599999999997</v>
      </c>
      <c r="E2077">
        <v>2.25</v>
      </c>
      <c r="F2077" t="s">
        <v>206</v>
      </c>
      <c r="G2077">
        <v>2.7356045840827337</v>
      </c>
    </row>
    <row r="2078" spans="1:7" x14ac:dyDescent="0.35">
      <c r="A2078" t="s">
        <v>162</v>
      </c>
      <c r="D2078">
        <v>0</v>
      </c>
      <c r="F2078" t="s">
        <v>206</v>
      </c>
      <c r="G2078">
        <v>0</v>
      </c>
    </row>
    <row r="2079" spans="1:7" x14ac:dyDescent="0.35">
      <c r="A2079" t="s">
        <v>165</v>
      </c>
      <c r="D2079">
        <v>0</v>
      </c>
      <c r="F2079" t="s">
        <v>206</v>
      </c>
      <c r="G2079">
        <v>0</v>
      </c>
    </row>
    <row r="2080" spans="1:7" x14ac:dyDescent="0.35">
      <c r="A2080" t="s">
        <v>168</v>
      </c>
      <c r="B2080">
        <v>33.479999999999997</v>
      </c>
      <c r="C2080">
        <v>1169.2822000000001</v>
      </c>
      <c r="D2080">
        <v>2.7178939999999998</v>
      </c>
      <c r="E2080">
        <v>11.33</v>
      </c>
      <c r="F2080" t="s">
        <v>206</v>
      </c>
      <c r="G2080">
        <v>28.584325836330937</v>
      </c>
    </row>
    <row r="2081" spans="1:5" x14ac:dyDescent="0.35">
      <c r="D2081" t="s">
        <v>208</v>
      </c>
      <c r="E2081">
        <v>98.87</v>
      </c>
    </row>
    <row r="2083" spans="1:5" x14ac:dyDescent="0.35">
      <c r="A2083" s="9" t="s">
        <v>632</v>
      </c>
    </row>
    <row r="2102" spans="1:7" x14ac:dyDescent="0.35">
      <c r="G2102" t="s">
        <v>198</v>
      </c>
    </row>
    <row r="2103" spans="1:7" x14ac:dyDescent="0.35">
      <c r="A2103" t="s">
        <v>199</v>
      </c>
      <c r="B2103" t="s">
        <v>200</v>
      </c>
      <c r="C2103" t="s">
        <v>201</v>
      </c>
      <c r="D2103" t="s">
        <v>202</v>
      </c>
      <c r="E2103" t="s">
        <v>203</v>
      </c>
      <c r="F2103" t="s">
        <v>204</v>
      </c>
      <c r="G2103">
        <v>9.5083368961094479</v>
      </c>
    </row>
    <row r="2104" spans="1:7" x14ac:dyDescent="0.35">
      <c r="A2104" t="s">
        <v>205</v>
      </c>
      <c r="B2104">
        <v>7.47</v>
      </c>
      <c r="C2104">
        <v>1884.2076</v>
      </c>
      <c r="D2104">
        <v>2</v>
      </c>
      <c r="E2104">
        <v>18.420000000000002</v>
      </c>
      <c r="F2104" t="s">
        <v>206</v>
      </c>
      <c r="G2104" t="s">
        <v>207</v>
      </c>
    </row>
    <row r="2105" spans="1:7" x14ac:dyDescent="0.35">
      <c r="A2105" t="s">
        <v>146</v>
      </c>
      <c r="B2105">
        <v>8.84</v>
      </c>
      <c r="C2105">
        <v>71.379900000000006</v>
      </c>
      <c r="D2105">
        <v>0.17131399999999999</v>
      </c>
      <c r="E2105">
        <v>0.7</v>
      </c>
      <c r="F2105" t="s">
        <v>206</v>
      </c>
      <c r="G2105">
        <v>1.801724127697842</v>
      </c>
    </row>
    <row r="2106" spans="1:7" x14ac:dyDescent="0.35">
      <c r="A2106" t="s">
        <v>147</v>
      </c>
      <c r="B2106">
        <v>10.31</v>
      </c>
      <c r="C2106">
        <v>504.15589999999997</v>
      </c>
      <c r="D2106">
        <v>0.65828600000000004</v>
      </c>
      <c r="E2106">
        <v>4.93</v>
      </c>
      <c r="F2106" t="s">
        <v>206</v>
      </c>
      <c r="G2106">
        <v>6.923250692446044</v>
      </c>
    </row>
    <row r="2107" spans="1:7" x14ac:dyDescent="0.35">
      <c r="A2107" t="s">
        <v>150</v>
      </c>
      <c r="B2107">
        <v>13.81</v>
      </c>
      <c r="C2107">
        <v>357.95069999999998</v>
      </c>
      <c r="D2107">
        <v>0.45152399999999998</v>
      </c>
      <c r="E2107">
        <v>3.5</v>
      </c>
      <c r="F2107" t="s">
        <v>206</v>
      </c>
      <c r="G2107">
        <v>3.6753588331834535</v>
      </c>
    </row>
    <row r="2108" spans="1:7" x14ac:dyDescent="0.35">
      <c r="A2108" t="s">
        <v>153</v>
      </c>
      <c r="B2108">
        <v>14.89</v>
      </c>
      <c r="C2108">
        <v>5822.8954999999996</v>
      </c>
      <c r="D2108">
        <v>7.5549179999999998</v>
      </c>
      <c r="E2108">
        <v>56.93</v>
      </c>
      <c r="F2108" t="s">
        <v>206</v>
      </c>
      <c r="G2108">
        <v>15.750504177158275</v>
      </c>
    </row>
    <row r="2109" spans="1:7" x14ac:dyDescent="0.35">
      <c r="A2109" t="s">
        <v>156</v>
      </c>
      <c r="B2109">
        <v>16.23</v>
      </c>
      <c r="C2109">
        <v>184.7662</v>
      </c>
      <c r="D2109">
        <v>0.21527399999999999</v>
      </c>
      <c r="E2109">
        <v>1.81</v>
      </c>
      <c r="F2109" t="s">
        <v>206</v>
      </c>
      <c r="G2109">
        <v>2.2640552428057554</v>
      </c>
    </row>
    <row r="2110" spans="1:7" x14ac:dyDescent="0.35">
      <c r="A2110" t="s">
        <v>159</v>
      </c>
      <c r="B2110">
        <v>17.79</v>
      </c>
      <c r="C2110">
        <v>231.72219999999999</v>
      </c>
      <c r="D2110">
        <v>0.50404000000000004</v>
      </c>
      <c r="E2110">
        <v>2.27</v>
      </c>
      <c r="F2110" t="s">
        <v>206</v>
      </c>
      <c r="G2110">
        <v>2.7059884689748204</v>
      </c>
    </row>
    <row r="2111" spans="1:7" x14ac:dyDescent="0.35">
      <c r="A2111" t="s">
        <v>162</v>
      </c>
      <c r="D2111">
        <v>0</v>
      </c>
      <c r="F2111" t="s">
        <v>206</v>
      </c>
      <c r="G2111">
        <v>0</v>
      </c>
    </row>
    <row r="2112" spans="1:7" x14ac:dyDescent="0.35">
      <c r="A2112" t="s">
        <v>165</v>
      </c>
      <c r="D2112">
        <v>0</v>
      </c>
      <c r="F2112" t="s">
        <v>206</v>
      </c>
      <c r="G2112">
        <v>0</v>
      </c>
    </row>
    <row r="2113" spans="1:7" x14ac:dyDescent="0.35">
      <c r="A2113" t="s">
        <v>168</v>
      </c>
      <c r="B2113">
        <v>33.479999999999997</v>
      </c>
      <c r="C2113">
        <v>1171.386</v>
      </c>
      <c r="D2113">
        <v>2.7138629999999999</v>
      </c>
      <c r="E2113">
        <v>11.45</v>
      </c>
      <c r="F2113" t="s">
        <v>206</v>
      </c>
      <c r="G2113">
        <v>28.54193146133094</v>
      </c>
    </row>
    <row r="2114" spans="1:7" x14ac:dyDescent="0.35">
      <c r="D2114" t="s">
        <v>208</v>
      </c>
      <c r="E2114">
        <v>100</v>
      </c>
    </row>
    <row r="2116" spans="1:7" x14ac:dyDescent="0.35">
      <c r="A2116" s="9" t="s">
        <v>633</v>
      </c>
    </row>
    <row r="2135" spans="1:7" x14ac:dyDescent="0.35">
      <c r="G2135" t="s">
        <v>198</v>
      </c>
    </row>
    <row r="2136" spans="1:7" x14ac:dyDescent="0.35">
      <c r="A2136" t="s">
        <v>199</v>
      </c>
      <c r="B2136" t="s">
        <v>200</v>
      </c>
      <c r="C2136" t="s">
        <v>201</v>
      </c>
      <c r="D2136" t="s">
        <v>202</v>
      </c>
      <c r="E2136" t="s">
        <v>203</v>
      </c>
      <c r="F2136" t="s">
        <v>204</v>
      </c>
      <c r="G2136">
        <v>9.5083368961094479</v>
      </c>
    </row>
    <row r="2137" spans="1:7" x14ac:dyDescent="0.35">
      <c r="A2137" t="s">
        <v>205</v>
      </c>
      <c r="B2137">
        <v>7.48</v>
      </c>
      <c r="C2137">
        <v>1888.3952999999999</v>
      </c>
      <c r="D2137">
        <v>2</v>
      </c>
      <c r="E2137">
        <v>18.12</v>
      </c>
      <c r="F2137" t="s">
        <v>206</v>
      </c>
      <c r="G2137" t="s">
        <v>207</v>
      </c>
    </row>
    <row r="2138" spans="1:7" x14ac:dyDescent="0.35">
      <c r="A2138" t="s">
        <v>146</v>
      </c>
      <c r="B2138">
        <v>8.85</v>
      </c>
      <c r="C2138">
        <v>75.719300000000004</v>
      </c>
      <c r="D2138">
        <v>0.18132599999999999</v>
      </c>
      <c r="E2138">
        <v>0.73</v>
      </c>
      <c r="F2138" t="s">
        <v>206</v>
      </c>
      <c r="G2138">
        <v>1.9070211960431656</v>
      </c>
    </row>
    <row r="2139" spans="1:7" x14ac:dyDescent="0.35">
      <c r="A2139" t="s">
        <v>147</v>
      </c>
      <c r="B2139">
        <v>10.31</v>
      </c>
      <c r="C2139">
        <v>515.51689999999996</v>
      </c>
      <c r="D2139">
        <v>0.67162699999999997</v>
      </c>
      <c r="E2139">
        <v>4.95</v>
      </c>
      <c r="F2139" t="s">
        <v>206</v>
      </c>
      <c r="G2139">
        <v>7.0635591411870511</v>
      </c>
    </row>
    <row r="2140" spans="1:7" x14ac:dyDescent="0.35">
      <c r="A2140" t="s">
        <v>150</v>
      </c>
      <c r="B2140">
        <v>13.81</v>
      </c>
      <c r="C2140">
        <v>371.54849999999999</v>
      </c>
      <c r="D2140">
        <v>0.46763700000000002</v>
      </c>
      <c r="E2140">
        <v>3.57</v>
      </c>
      <c r="F2140" t="s">
        <v>206</v>
      </c>
      <c r="G2140">
        <v>3.8448206452338138</v>
      </c>
    </row>
    <row r="2141" spans="1:7" x14ac:dyDescent="0.35">
      <c r="A2141" t="s">
        <v>153</v>
      </c>
      <c r="B2141">
        <v>14.89</v>
      </c>
      <c r="C2141">
        <v>5931.915</v>
      </c>
      <c r="D2141">
        <v>7.6792980000000002</v>
      </c>
      <c r="E2141">
        <v>56.93</v>
      </c>
      <c r="F2141" t="s">
        <v>206</v>
      </c>
      <c r="G2141">
        <v>17.058619375000006</v>
      </c>
    </row>
    <row r="2142" spans="1:7" x14ac:dyDescent="0.35">
      <c r="A2142" t="s">
        <v>156</v>
      </c>
      <c r="B2142">
        <v>16.23</v>
      </c>
      <c r="C2142">
        <v>193.03229999999999</v>
      </c>
      <c r="D2142">
        <v>0.22440599999999999</v>
      </c>
      <c r="E2142">
        <v>1.85</v>
      </c>
      <c r="F2142" t="s">
        <v>206</v>
      </c>
      <c r="G2142">
        <v>2.3600972751798563</v>
      </c>
    </row>
    <row r="2143" spans="1:7" x14ac:dyDescent="0.35">
      <c r="A2143" t="s">
        <v>159</v>
      </c>
      <c r="B2143">
        <v>17.79</v>
      </c>
      <c r="C2143">
        <v>243.40770000000001</v>
      </c>
      <c r="D2143">
        <v>0.52828399999999998</v>
      </c>
      <c r="E2143">
        <v>2.34</v>
      </c>
      <c r="F2143" t="s">
        <v>206</v>
      </c>
      <c r="G2143">
        <v>2.9609647099820142</v>
      </c>
    </row>
    <row r="2144" spans="1:7" x14ac:dyDescent="0.35">
      <c r="A2144" t="s">
        <v>162</v>
      </c>
      <c r="D2144">
        <v>0</v>
      </c>
      <c r="F2144" t="s">
        <v>206</v>
      </c>
      <c r="G2144">
        <v>0</v>
      </c>
    </row>
    <row r="2145" spans="1:7" x14ac:dyDescent="0.35">
      <c r="A2145" t="s">
        <v>165</v>
      </c>
      <c r="D2145">
        <v>0</v>
      </c>
      <c r="F2145" t="s">
        <v>206</v>
      </c>
      <c r="G2145">
        <v>0</v>
      </c>
    </row>
    <row r="2146" spans="1:7" x14ac:dyDescent="0.35">
      <c r="A2146" t="s">
        <v>168</v>
      </c>
      <c r="B2146">
        <v>33.479999999999997</v>
      </c>
      <c r="C2146">
        <v>1200.3986</v>
      </c>
      <c r="D2146">
        <v>2.774912</v>
      </c>
      <c r="E2146">
        <v>11.52</v>
      </c>
      <c r="F2146" t="s">
        <v>206</v>
      </c>
      <c r="G2146">
        <v>29.183989064748207</v>
      </c>
    </row>
    <row r="2147" spans="1:7" x14ac:dyDescent="0.35">
      <c r="D2147" t="s">
        <v>208</v>
      </c>
      <c r="E2147">
        <v>100</v>
      </c>
    </row>
    <row r="2149" spans="1:7" x14ac:dyDescent="0.35">
      <c r="A2149" s="9" t="s">
        <v>634</v>
      </c>
    </row>
    <row r="2168" spans="1:7" x14ac:dyDescent="0.35">
      <c r="G2168" t="s">
        <v>198</v>
      </c>
    </row>
    <row r="2169" spans="1:7" x14ac:dyDescent="0.35">
      <c r="A2169" t="s">
        <v>199</v>
      </c>
      <c r="B2169" t="s">
        <v>200</v>
      </c>
      <c r="C2169" t="s">
        <v>201</v>
      </c>
      <c r="D2169" t="s">
        <v>202</v>
      </c>
      <c r="E2169" t="s">
        <v>203</v>
      </c>
      <c r="F2169" t="s">
        <v>204</v>
      </c>
      <c r="G2169">
        <v>9.5083368961094479</v>
      </c>
    </row>
    <row r="2170" spans="1:7" x14ac:dyDescent="0.35">
      <c r="A2170" t="s">
        <v>205</v>
      </c>
      <c r="B2170">
        <v>7.48</v>
      </c>
      <c r="C2170">
        <v>1884.1514999999999</v>
      </c>
      <c r="D2170">
        <v>2</v>
      </c>
      <c r="E2170">
        <v>18.13</v>
      </c>
      <c r="F2170" t="s">
        <v>206</v>
      </c>
      <c r="G2170" t="s">
        <v>207</v>
      </c>
    </row>
    <row r="2171" spans="1:7" x14ac:dyDescent="0.35">
      <c r="A2171" t="s">
        <v>146</v>
      </c>
      <c r="B2171">
        <v>8.84</v>
      </c>
      <c r="C2171">
        <v>71.293300000000002</v>
      </c>
      <c r="D2171">
        <v>0.17111100000000001</v>
      </c>
      <c r="E2171">
        <v>0.69</v>
      </c>
      <c r="F2171" t="s">
        <v>206</v>
      </c>
      <c r="G2171">
        <v>1.7995891591726623</v>
      </c>
    </row>
    <row r="2172" spans="1:7" x14ac:dyDescent="0.35">
      <c r="A2172" t="s">
        <v>147</v>
      </c>
      <c r="B2172">
        <v>10.31</v>
      </c>
      <c r="C2172">
        <v>512.7867</v>
      </c>
      <c r="D2172">
        <v>0.66957500000000003</v>
      </c>
      <c r="E2172">
        <v>4.93</v>
      </c>
      <c r="F2172" t="s">
        <v>206</v>
      </c>
      <c r="G2172">
        <v>7.0419780800359728</v>
      </c>
    </row>
    <row r="2173" spans="1:7" x14ac:dyDescent="0.35">
      <c r="A2173" t="s">
        <v>150</v>
      </c>
      <c r="B2173">
        <v>13.81</v>
      </c>
      <c r="C2173">
        <v>369.1223</v>
      </c>
      <c r="D2173">
        <v>0.46562900000000002</v>
      </c>
      <c r="E2173">
        <v>3.55</v>
      </c>
      <c r="F2173" t="s">
        <v>206</v>
      </c>
      <c r="G2173">
        <v>3.8237023358812952</v>
      </c>
    </row>
    <row r="2174" spans="1:7" x14ac:dyDescent="0.35">
      <c r="A2174" t="s">
        <v>153</v>
      </c>
      <c r="B2174">
        <v>14.89</v>
      </c>
      <c r="C2174">
        <v>5922.0991000000004</v>
      </c>
      <c r="D2174">
        <v>7.6838579999999999</v>
      </c>
      <c r="E2174">
        <v>56.98</v>
      </c>
      <c r="F2174" t="s">
        <v>206</v>
      </c>
      <c r="G2174">
        <v>17.106577288669065</v>
      </c>
    </row>
    <row r="2175" spans="1:7" x14ac:dyDescent="0.35">
      <c r="A2175" t="s">
        <v>156</v>
      </c>
      <c r="B2175">
        <v>16.23</v>
      </c>
      <c r="C2175">
        <v>198.26759999999999</v>
      </c>
      <c r="D2175">
        <v>0.23101099999999999</v>
      </c>
      <c r="E2175">
        <v>1.91</v>
      </c>
      <c r="F2175" t="s">
        <v>206</v>
      </c>
      <c r="G2175">
        <v>2.4295626303956834</v>
      </c>
    </row>
    <row r="2176" spans="1:7" x14ac:dyDescent="0.35">
      <c r="A2176" t="s">
        <v>159</v>
      </c>
      <c r="B2176">
        <v>17.79</v>
      </c>
      <c r="C2176">
        <v>243.73349999999999</v>
      </c>
      <c r="D2176">
        <v>0.53018200000000004</v>
      </c>
      <c r="E2176">
        <v>2.35</v>
      </c>
      <c r="F2176" t="s">
        <v>206</v>
      </c>
      <c r="G2176">
        <v>2.9809261398381302</v>
      </c>
    </row>
    <row r="2177" spans="1:7" x14ac:dyDescent="0.35">
      <c r="A2177" t="s">
        <v>162</v>
      </c>
      <c r="D2177">
        <v>0</v>
      </c>
      <c r="F2177" t="s">
        <v>206</v>
      </c>
      <c r="G2177">
        <v>0</v>
      </c>
    </row>
    <row r="2178" spans="1:7" x14ac:dyDescent="0.35">
      <c r="A2178" t="s">
        <v>165</v>
      </c>
      <c r="D2178">
        <v>0</v>
      </c>
      <c r="F2178" t="s">
        <v>206</v>
      </c>
      <c r="G2178">
        <v>0</v>
      </c>
    </row>
    <row r="2179" spans="1:7" x14ac:dyDescent="0.35">
      <c r="A2179" t="s">
        <v>168</v>
      </c>
      <c r="B2179">
        <v>33.479999999999997</v>
      </c>
      <c r="C2179">
        <v>1191.2628</v>
      </c>
      <c r="D2179">
        <v>2.7599960000000001</v>
      </c>
      <c r="E2179">
        <v>11.46</v>
      </c>
      <c r="F2179" t="s">
        <v>206</v>
      </c>
      <c r="G2179">
        <v>29.027116205035973</v>
      </c>
    </row>
    <row r="2180" spans="1:7" x14ac:dyDescent="0.35">
      <c r="D2180" t="s">
        <v>208</v>
      </c>
      <c r="E2180">
        <v>100</v>
      </c>
    </row>
    <row r="2182" spans="1:7" x14ac:dyDescent="0.35">
      <c r="A2182" s="9" t="s">
        <v>635</v>
      </c>
    </row>
    <row r="2201" spans="1:7" x14ac:dyDescent="0.35">
      <c r="G2201" t="s">
        <v>198</v>
      </c>
    </row>
    <row r="2202" spans="1:7" x14ac:dyDescent="0.35">
      <c r="A2202" t="s">
        <v>199</v>
      </c>
      <c r="B2202" t="s">
        <v>200</v>
      </c>
      <c r="C2202" t="s">
        <v>201</v>
      </c>
      <c r="D2202" t="s">
        <v>202</v>
      </c>
      <c r="E2202" t="s">
        <v>203</v>
      </c>
      <c r="F2202" t="s">
        <v>204</v>
      </c>
      <c r="G2202">
        <v>8.3775532143625036</v>
      </c>
    </row>
    <row r="2203" spans="1:7" x14ac:dyDescent="0.35">
      <c r="A2203" t="s">
        <v>205</v>
      </c>
      <c r="B2203">
        <v>7.21</v>
      </c>
      <c r="C2203">
        <v>1421.0487000000001</v>
      </c>
      <c r="D2203">
        <v>2</v>
      </c>
      <c r="E2203">
        <v>20.54</v>
      </c>
      <c r="F2203" t="s">
        <v>206</v>
      </c>
      <c r="G2203" t="s">
        <v>207</v>
      </c>
    </row>
    <row r="2204" spans="1:7" x14ac:dyDescent="0.35">
      <c r="A2204" t="s">
        <v>146</v>
      </c>
      <c r="B2204">
        <v>8.6</v>
      </c>
      <c r="C2204">
        <v>43.059199999999997</v>
      </c>
      <c r="D2204">
        <v>0.15681200000000001</v>
      </c>
      <c r="E2204">
        <v>0.62</v>
      </c>
      <c r="F2204" t="s">
        <v>206</v>
      </c>
      <c r="G2204">
        <v>1.8718114464634019</v>
      </c>
    </row>
    <row r="2205" spans="1:7" x14ac:dyDescent="0.35">
      <c r="A2205" t="s">
        <v>147</v>
      </c>
      <c r="B2205">
        <v>10.02</v>
      </c>
      <c r="C2205">
        <v>320.7878</v>
      </c>
      <c r="D2205">
        <v>0.49210999999999999</v>
      </c>
      <c r="E2205">
        <v>4.6399999999999997</v>
      </c>
      <c r="F2205" t="s">
        <v>206</v>
      </c>
      <c r="G2205">
        <v>5.8741494969715626</v>
      </c>
    </row>
    <row r="2206" spans="1:7" x14ac:dyDescent="0.35">
      <c r="A2206" t="s">
        <v>150</v>
      </c>
      <c r="B2206">
        <v>13.37</v>
      </c>
      <c r="C2206">
        <v>229.3262</v>
      </c>
      <c r="D2206">
        <v>0.394011</v>
      </c>
      <c r="E2206">
        <v>3.31</v>
      </c>
      <c r="F2206" t="s">
        <v>206</v>
      </c>
      <c r="G2206">
        <v>3.4566178523765525</v>
      </c>
    </row>
    <row r="2207" spans="1:7" x14ac:dyDescent="0.35">
      <c r="A2207" t="s">
        <v>153</v>
      </c>
      <c r="B2207">
        <v>14.43</v>
      </c>
      <c r="C2207">
        <v>3806.7366000000002</v>
      </c>
      <c r="D2207">
        <v>7.0591150000000003</v>
      </c>
      <c r="E2207">
        <v>55.02</v>
      </c>
      <c r="F2207" t="s">
        <v>206</v>
      </c>
      <c r="G2207">
        <v>14.59235732342675</v>
      </c>
    </row>
    <row r="2208" spans="1:7" x14ac:dyDescent="0.35">
      <c r="A2208" t="s">
        <v>156</v>
      </c>
      <c r="B2208">
        <v>15.83</v>
      </c>
      <c r="C2208">
        <v>117.601</v>
      </c>
      <c r="D2208">
        <v>0.183336</v>
      </c>
      <c r="E2208">
        <v>1.7</v>
      </c>
      <c r="F2208" t="s">
        <v>206</v>
      </c>
      <c r="G2208">
        <v>2.1884194025254078</v>
      </c>
    </row>
    <row r="2209" spans="1:7" x14ac:dyDescent="0.35">
      <c r="A2209" t="s">
        <v>159</v>
      </c>
      <c r="B2209">
        <v>17.510000000000002</v>
      </c>
      <c r="C2209">
        <v>139.04150000000001</v>
      </c>
      <c r="D2209">
        <v>0.40909800000000002</v>
      </c>
      <c r="E2209">
        <v>2.0099999999999998</v>
      </c>
      <c r="F2209" t="s">
        <v>206</v>
      </c>
      <c r="G2209">
        <v>2.0257048288163428</v>
      </c>
    </row>
    <row r="2210" spans="1:7" x14ac:dyDescent="0.35">
      <c r="A2210" t="s">
        <v>162</v>
      </c>
      <c r="D2210">
        <v>0</v>
      </c>
      <c r="F2210" t="s">
        <v>206</v>
      </c>
      <c r="G2210">
        <v>0</v>
      </c>
    </row>
    <row r="2211" spans="1:7" x14ac:dyDescent="0.35">
      <c r="A2211" t="s">
        <v>165</v>
      </c>
      <c r="D2211">
        <v>0</v>
      </c>
      <c r="F2211" t="s">
        <v>206</v>
      </c>
      <c r="G2211">
        <v>0</v>
      </c>
    </row>
    <row r="2212" spans="1:7" x14ac:dyDescent="0.35">
      <c r="A2212" t="s">
        <v>168</v>
      </c>
      <c r="B2212">
        <v>33.53</v>
      </c>
      <c r="C2212">
        <v>841.43240000000003</v>
      </c>
      <c r="D2212">
        <v>2.3895360000000001</v>
      </c>
      <c r="E2212">
        <v>12.16</v>
      </c>
      <c r="F2212" t="s">
        <v>206</v>
      </c>
      <c r="G2212">
        <v>28.523077548506308</v>
      </c>
    </row>
    <row r="2213" spans="1:7" x14ac:dyDescent="0.35">
      <c r="D2213" t="s">
        <v>208</v>
      </c>
      <c r="E2213">
        <v>100</v>
      </c>
    </row>
    <row r="2215" spans="1:7" x14ac:dyDescent="0.35">
      <c r="A2215" s="9" t="s">
        <v>636</v>
      </c>
    </row>
    <row r="2234" spans="1:7" x14ac:dyDescent="0.35">
      <c r="G2234" t="s">
        <v>198</v>
      </c>
    </row>
    <row r="2235" spans="1:7" x14ac:dyDescent="0.35">
      <c r="A2235" t="s">
        <v>199</v>
      </c>
      <c r="B2235" t="s">
        <v>200</v>
      </c>
      <c r="C2235" t="s">
        <v>201</v>
      </c>
      <c r="D2235" t="s">
        <v>202</v>
      </c>
      <c r="E2235" t="s">
        <v>203</v>
      </c>
      <c r="F2235" t="s">
        <v>204</v>
      </c>
      <c r="G2235">
        <v>8.3775532143625036</v>
      </c>
    </row>
    <row r="2236" spans="1:7" x14ac:dyDescent="0.35">
      <c r="A2236" t="s">
        <v>205</v>
      </c>
      <c r="B2236">
        <v>7.21</v>
      </c>
      <c r="C2236">
        <v>1439.9548</v>
      </c>
      <c r="D2236">
        <v>2</v>
      </c>
      <c r="E2236">
        <v>20.7</v>
      </c>
      <c r="F2236" t="s">
        <v>206</v>
      </c>
      <c r="G2236" t="s">
        <v>207</v>
      </c>
    </row>
    <row r="2237" spans="1:7" x14ac:dyDescent="0.35">
      <c r="A2237" t="s">
        <v>146</v>
      </c>
      <c r="B2237">
        <v>8.6</v>
      </c>
      <c r="C2237">
        <v>43.088799999999999</v>
      </c>
      <c r="D2237">
        <v>0.15486</v>
      </c>
      <c r="E2237">
        <v>0.62</v>
      </c>
      <c r="F2237" t="s">
        <v>206</v>
      </c>
      <c r="G2237">
        <v>1.8485110871573758</v>
      </c>
    </row>
    <row r="2238" spans="1:7" x14ac:dyDescent="0.35">
      <c r="A2238" t="s">
        <v>147</v>
      </c>
      <c r="B2238">
        <v>10.02</v>
      </c>
      <c r="C2238">
        <v>330.44479999999999</v>
      </c>
      <c r="D2238">
        <v>0.50026899999999996</v>
      </c>
      <c r="E2238">
        <v>4.75</v>
      </c>
      <c r="F2238" t="s">
        <v>206</v>
      </c>
      <c r="G2238">
        <v>5.9715407016733382</v>
      </c>
    </row>
    <row r="2239" spans="1:7" x14ac:dyDescent="0.35">
      <c r="A2239" t="s">
        <v>150</v>
      </c>
      <c r="B2239">
        <v>13.37</v>
      </c>
      <c r="C2239">
        <v>227.78309999999999</v>
      </c>
      <c r="D2239">
        <v>0.38622099999999998</v>
      </c>
      <c r="E2239">
        <v>3.28</v>
      </c>
      <c r="F2239" t="s">
        <v>206</v>
      </c>
      <c r="G2239">
        <v>3.3636312750230974</v>
      </c>
    </row>
    <row r="2240" spans="1:7" x14ac:dyDescent="0.35">
      <c r="A2240" t="s">
        <v>153</v>
      </c>
      <c r="B2240">
        <v>14.43</v>
      </c>
      <c r="C2240">
        <v>3799.1781999999998</v>
      </c>
      <c r="D2240">
        <v>6.9526000000000003</v>
      </c>
      <c r="E2240">
        <v>54.63</v>
      </c>
      <c r="F2240" t="s">
        <v>206</v>
      </c>
      <c r="G2240">
        <v>13.320924038856379</v>
      </c>
    </row>
    <row r="2241" spans="1:7" x14ac:dyDescent="0.35">
      <c r="A2241" t="s">
        <v>156</v>
      </c>
      <c r="B2241">
        <v>15.84</v>
      </c>
      <c r="C2241">
        <v>115.8707</v>
      </c>
      <c r="D2241">
        <v>0.17826700000000001</v>
      </c>
      <c r="E2241">
        <v>1.67</v>
      </c>
      <c r="F2241" t="s">
        <v>206</v>
      </c>
      <c r="G2241">
        <v>2.1279124756185195</v>
      </c>
    </row>
    <row r="2242" spans="1:7" x14ac:dyDescent="0.35">
      <c r="A2242" t="s">
        <v>159</v>
      </c>
      <c r="B2242">
        <v>17.510000000000002</v>
      </c>
      <c r="C2242">
        <v>152.49469999999999</v>
      </c>
      <c r="D2242">
        <v>0.44279000000000002</v>
      </c>
      <c r="E2242">
        <v>2.19</v>
      </c>
      <c r="F2242" t="s">
        <v>206</v>
      </c>
      <c r="G2242">
        <v>2.4278747600349035</v>
      </c>
    </row>
    <row r="2243" spans="1:7" x14ac:dyDescent="0.35">
      <c r="A2243" t="s">
        <v>162</v>
      </c>
      <c r="D2243">
        <v>0</v>
      </c>
      <c r="F2243" t="s">
        <v>206</v>
      </c>
      <c r="G2243">
        <v>0</v>
      </c>
    </row>
    <row r="2244" spans="1:7" x14ac:dyDescent="0.35">
      <c r="A2244" t="s">
        <v>165</v>
      </c>
      <c r="D2244">
        <v>0</v>
      </c>
      <c r="F2244" t="s">
        <v>206</v>
      </c>
      <c r="G2244">
        <v>0</v>
      </c>
    </row>
    <row r="2245" spans="1:7" x14ac:dyDescent="0.35">
      <c r="A2245" t="s">
        <v>168</v>
      </c>
      <c r="B2245">
        <v>33.53</v>
      </c>
      <c r="C2245">
        <v>846.14089999999999</v>
      </c>
      <c r="D2245">
        <v>2.3713579999999999</v>
      </c>
      <c r="E2245">
        <v>12.17</v>
      </c>
      <c r="F2245" t="s">
        <v>206</v>
      </c>
      <c r="G2245">
        <v>28.306092952468941</v>
      </c>
    </row>
    <row r="2246" spans="1:7" x14ac:dyDescent="0.35">
      <c r="D2246" t="s">
        <v>208</v>
      </c>
      <c r="E2246">
        <v>100</v>
      </c>
    </row>
    <row r="2248" spans="1:7" x14ac:dyDescent="0.35">
      <c r="A2248" s="9" t="s">
        <v>637</v>
      </c>
    </row>
    <row r="2267" spans="1:7" x14ac:dyDescent="0.35">
      <c r="G2267" t="s">
        <v>198</v>
      </c>
    </row>
    <row r="2268" spans="1:7" x14ac:dyDescent="0.35">
      <c r="A2268" t="s">
        <v>199</v>
      </c>
      <c r="B2268" t="s">
        <v>200</v>
      </c>
      <c r="C2268" t="s">
        <v>201</v>
      </c>
      <c r="D2268" t="s">
        <v>202</v>
      </c>
      <c r="E2268" t="s">
        <v>203</v>
      </c>
      <c r="F2268" t="s">
        <v>204</v>
      </c>
      <c r="G2268">
        <v>8.3775532143625036</v>
      </c>
    </row>
    <row r="2269" spans="1:7" x14ac:dyDescent="0.35">
      <c r="A2269" t="s">
        <v>205</v>
      </c>
      <c r="B2269">
        <v>7.21</v>
      </c>
      <c r="C2269">
        <v>1477.2091</v>
      </c>
      <c r="D2269">
        <v>2</v>
      </c>
      <c r="E2269">
        <v>21</v>
      </c>
      <c r="F2269" t="s">
        <v>206</v>
      </c>
      <c r="G2269" t="s">
        <v>207</v>
      </c>
    </row>
    <row r="2270" spans="1:7" x14ac:dyDescent="0.35">
      <c r="A2270" t="s">
        <v>146</v>
      </c>
      <c r="B2270">
        <v>8.6</v>
      </c>
      <c r="C2270">
        <v>42.1066</v>
      </c>
      <c r="D2270">
        <v>0.14751300000000001</v>
      </c>
      <c r="E2270">
        <v>0.6</v>
      </c>
      <c r="F2270" t="s">
        <v>206</v>
      </c>
      <c r="G2270">
        <v>1.7608124499538036</v>
      </c>
    </row>
    <row r="2271" spans="1:7" x14ac:dyDescent="0.35">
      <c r="A2271" t="s">
        <v>147</v>
      </c>
      <c r="B2271">
        <v>10.02</v>
      </c>
      <c r="C2271">
        <v>328.75110000000001</v>
      </c>
      <c r="D2271">
        <v>0.485153</v>
      </c>
      <c r="E2271">
        <v>4.67</v>
      </c>
      <c r="F2271" t="s">
        <v>206</v>
      </c>
      <c r="G2271">
        <v>5.7911061569654034</v>
      </c>
    </row>
    <row r="2272" spans="1:7" x14ac:dyDescent="0.35">
      <c r="A2272" t="s">
        <v>150</v>
      </c>
      <c r="B2272">
        <v>13.37</v>
      </c>
      <c r="C2272">
        <v>224.53989999999999</v>
      </c>
      <c r="D2272">
        <v>0.37112099999999998</v>
      </c>
      <c r="E2272">
        <v>3.19</v>
      </c>
      <c r="F2272" t="s">
        <v>206</v>
      </c>
      <c r="G2272">
        <v>3.1833877168668505</v>
      </c>
    </row>
    <row r="2273" spans="1:7" x14ac:dyDescent="0.35">
      <c r="A2273" t="s">
        <v>153</v>
      </c>
      <c r="B2273">
        <v>14.43</v>
      </c>
      <c r="C2273">
        <v>3857.3407999999999</v>
      </c>
      <c r="D2273">
        <v>6.8810140000000004</v>
      </c>
      <c r="E2273">
        <v>54.85</v>
      </c>
      <c r="F2273" t="s">
        <v>206</v>
      </c>
      <c r="G2273">
        <v>12.466426333282003</v>
      </c>
    </row>
    <row r="2274" spans="1:7" x14ac:dyDescent="0.35">
      <c r="A2274" t="s">
        <v>156</v>
      </c>
      <c r="B2274">
        <v>15.84</v>
      </c>
      <c r="C2274">
        <v>116.93680000000001</v>
      </c>
      <c r="D2274">
        <v>0.17537</v>
      </c>
      <c r="E2274">
        <v>1.66</v>
      </c>
      <c r="F2274" t="s">
        <v>206</v>
      </c>
      <c r="G2274">
        <v>2.0933319731033775</v>
      </c>
    </row>
    <row r="2275" spans="1:7" x14ac:dyDescent="0.35">
      <c r="A2275" t="s">
        <v>159</v>
      </c>
      <c r="B2275">
        <v>17.52</v>
      </c>
      <c r="C2275">
        <v>145.97049999999999</v>
      </c>
      <c r="D2275">
        <v>0.413157</v>
      </c>
      <c r="E2275">
        <v>2.08</v>
      </c>
      <c r="F2275" t="s">
        <v>206</v>
      </c>
      <c r="G2275">
        <v>2.0741557296478796</v>
      </c>
    </row>
    <row r="2276" spans="1:7" x14ac:dyDescent="0.35">
      <c r="A2276" t="s">
        <v>162</v>
      </c>
      <c r="D2276">
        <v>0</v>
      </c>
      <c r="F2276" t="s">
        <v>206</v>
      </c>
      <c r="G2276">
        <v>0</v>
      </c>
    </row>
    <row r="2277" spans="1:7" x14ac:dyDescent="0.35">
      <c r="A2277" t="s">
        <v>165</v>
      </c>
      <c r="D2277">
        <v>0</v>
      </c>
      <c r="F2277" t="s">
        <v>206</v>
      </c>
      <c r="G2277">
        <v>0</v>
      </c>
    </row>
    <row r="2278" spans="1:7" x14ac:dyDescent="0.35">
      <c r="A2278" t="s">
        <v>168</v>
      </c>
      <c r="B2278">
        <v>33.520000000000003</v>
      </c>
      <c r="C2278">
        <v>839.99509999999998</v>
      </c>
      <c r="D2278">
        <v>2.2947639999999998</v>
      </c>
      <c r="E2278">
        <v>11.94</v>
      </c>
      <c r="F2278" t="s">
        <v>206</v>
      </c>
      <c r="G2278">
        <v>27.391816456215988</v>
      </c>
    </row>
    <row r="2279" spans="1:7" x14ac:dyDescent="0.35">
      <c r="D2279" t="s">
        <v>208</v>
      </c>
      <c r="E2279">
        <v>100</v>
      </c>
    </row>
    <row r="2281" spans="1:7" x14ac:dyDescent="0.35">
      <c r="A2281" s="9" t="s">
        <v>638</v>
      </c>
    </row>
    <row r="2300" spans="1:7" x14ac:dyDescent="0.35">
      <c r="G2300" t="s">
        <v>198</v>
      </c>
    </row>
    <row r="2301" spans="1:7" x14ac:dyDescent="0.35">
      <c r="A2301" t="s">
        <v>199</v>
      </c>
      <c r="B2301" t="s">
        <v>200</v>
      </c>
      <c r="C2301" t="s">
        <v>201</v>
      </c>
      <c r="D2301" t="s">
        <v>202</v>
      </c>
      <c r="E2301" t="s">
        <v>203</v>
      </c>
      <c r="F2301" t="s">
        <v>204</v>
      </c>
      <c r="G2301">
        <v>8.3775532143625036</v>
      </c>
    </row>
    <row r="2302" spans="1:7" x14ac:dyDescent="0.35">
      <c r="A2302" t="s">
        <v>205</v>
      </c>
      <c r="B2302">
        <v>7.21</v>
      </c>
      <c r="C2302">
        <v>1452.8199</v>
      </c>
      <c r="D2302">
        <v>2</v>
      </c>
      <c r="E2302">
        <v>20.59</v>
      </c>
      <c r="F2302" t="s">
        <v>206</v>
      </c>
      <c r="G2302" t="s">
        <v>207</v>
      </c>
    </row>
    <row r="2303" spans="1:7" x14ac:dyDescent="0.35">
      <c r="A2303" t="s">
        <v>146</v>
      </c>
      <c r="B2303">
        <v>8.6</v>
      </c>
      <c r="C2303">
        <v>44.880499999999998</v>
      </c>
      <c r="D2303">
        <v>0.15987100000000001</v>
      </c>
      <c r="E2303">
        <v>0.64</v>
      </c>
      <c r="F2303" t="s">
        <v>206</v>
      </c>
      <c r="G2303">
        <v>1.9083256878143928</v>
      </c>
    </row>
    <row r="2304" spans="1:7" x14ac:dyDescent="0.35">
      <c r="A2304" t="s">
        <v>147</v>
      </c>
      <c r="B2304">
        <v>10.02</v>
      </c>
      <c r="C2304">
        <v>330.39150000000001</v>
      </c>
      <c r="D2304">
        <v>0.49575900000000001</v>
      </c>
      <c r="E2304">
        <v>4.68</v>
      </c>
      <c r="F2304" t="s">
        <v>206</v>
      </c>
      <c r="G2304">
        <v>5.9177063674160753</v>
      </c>
    </row>
    <row r="2305" spans="1:7" x14ac:dyDescent="0.35">
      <c r="A2305" t="s">
        <v>150</v>
      </c>
      <c r="B2305">
        <v>13.38</v>
      </c>
      <c r="C2305">
        <v>229.89769999999999</v>
      </c>
      <c r="D2305">
        <v>0.386355</v>
      </c>
      <c r="E2305">
        <v>3.26</v>
      </c>
      <c r="F2305" t="s">
        <v>206</v>
      </c>
      <c r="G2305">
        <v>3.3652307873934908</v>
      </c>
    </row>
    <row r="2306" spans="1:7" x14ac:dyDescent="0.35">
      <c r="A2306" t="s">
        <v>153</v>
      </c>
      <c r="B2306">
        <v>14.44</v>
      </c>
      <c r="C2306">
        <v>3884.1333</v>
      </c>
      <c r="D2306">
        <v>7.0451259999999998</v>
      </c>
      <c r="E2306">
        <v>55.06</v>
      </c>
      <c r="F2306" t="s">
        <v>206</v>
      </c>
      <c r="G2306">
        <v>14.425375393953384</v>
      </c>
    </row>
    <row r="2307" spans="1:7" x14ac:dyDescent="0.35">
      <c r="A2307" t="s">
        <v>156</v>
      </c>
      <c r="B2307">
        <v>15.84</v>
      </c>
      <c r="C2307">
        <v>124.0391</v>
      </c>
      <c r="D2307">
        <v>0.18914400000000001</v>
      </c>
      <c r="E2307">
        <v>1.76</v>
      </c>
      <c r="F2307" t="s">
        <v>206</v>
      </c>
      <c r="G2307">
        <v>2.2577475207884201</v>
      </c>
    </row>
    <row r="2308" spans="1:7" x14ac:dyDescent="0.35">
      <c r="A2308" t="s">
        <v>159</v>
      </c>
      <c r="B2308">
        <v>17.52</v>
      </c>
      <c r="C2308">
        <v>150.2304</v>
      </c>
      <c r="D2308">
        <v>0.43235299999999999</v>
      </c>
      <c r="E2308">
        <v>2.13</v>
      </c>
      <c r="F2308" t="s">
        <v>206</v>
      </c>
      <c r="G2308">
        <v>2.3032918450364432</v>
      </c>
    </row>
    <row r="2309" spans="1:7" x14ac:dyDescent="0.35">
      <c r="A2309" t="s">
        <v>162</v>
      </c>
      <c r="D2309">
        <v>0</v>
      </c>
      <c r="F2309" t="s">
        <v>206</v>
      </c>
      <c r="G2309">
        <v>0</v>
      </c>
    </row>
    <row r="2310" spans="1:7" x14ac:dyDescent="0.35">
      <c r="A2310" t="s">
        <v>165</v>
      </c>
      <c r="D2310">
        <v>0</v>
      </c>
      <c r="F2310" t="s">
        <v>206</v>
      </c>
      <c r="G2310">
        <v>0</v>
      </c>
    </row>
    <row r="2311" spans="1:7" x14ac:dyDescent="0.35">
      <c r="A2311" t="s">
        <v>168</v>
      </c>
      <c r="B2311">
        <v>33.53</v>
      </c>
      <c r="C2311">
        <v>838.24519999999995</v>
      </c>
      <c r="D2311">
        <v>2.328427</v>
      </c>
      <c r="E2311">
        <v>11.88</v>
      </c>
      <c r="F2311" t="s">
        <v>206</v>
      </c>
      <c r="G2311">
        <v>27.79364022430962</v>
      </c>
    </row>
    <row r="2312" spans="1:7" x14ac:dyDescent="0.35">
      <c r="D2312" t="s">
        <v>208</v>
      </c>
      <c r="E2312">
        <v>100</v>
      </c>
    </row>
    <row r="2314" spans="1:7" x14ac:dyDescent="0.35">
      <c r="A2314" s="9" t="s">
        <v>639</v>
      </c>
    </row>
    <row r="2333" spans="1:7" x14ac:dyDescent="0.35">
      <c r="G2333" t="s">
        <v>198</v>
      </c>
    </row>
    <row r="2334" spans="1:7" x14ac:dyDescent="0.35">
      <c r="A2334" t="s">
        <v>199</v>
      </c>
      <c r="B2334" t="s">
        <v>200</v>
      </c>
      <c r="C2334" t="s">
        <v>201</v>
      </c>
      <c r="D2334" t="s">
        <v>202</v>
      </c>
      <c r="E2334" t="s">
        <v>203</v>
      </c>
      <c r="F2334" t="s">
        <v>204</v>
      </c>
      <c r="G2334">
        <v>8.3775532143625036</v>
      </c>
    </row>
    <row r="2335" spans="1:7" x14ac:dyDescent="0.35">
      <c r="A2335" t="s">
        <v>205</v>
      </c>
      <c r="B2335">
        <v>7.22</v>
      </c>
      <c r="C2335">
        <v>1497.3911000000001</v>
      </c>
      <c r="D2335">
        <v>2</v>
      </c>
      <c r="E2335">
        <v>20.72</v>
      </c>
      <c r="F2335" t="s">
        <v>206</v>
      </c>
      <c r="G2335" t="s">
        <v>207</v>
      </c>
    </row>
    <row r="2336" spans="1:7" x14ac:dyDescent="0.35">
      <c r="A2336" t="s">
        <v>146</v>
      </c>
      <c r="B2336">
        <v>8.6</v>
      </c>
      <c r="C2336">
        <v>47.8078</v>
      </c>
      <c r="D2336">
        <v>0.16522899999999999</v>
      </c>
      <c r="E2336">
        <v>0.66</v>
      </c>
      <c r="F2336" t="s">
        <v>206</v>
      </c>
      <c r="G2336">
        <v>1.9722823093111588</v>
      </c>
    </row>
    <row r="2337" spans="1:7" x14ac:dyDescent="0.35">
      <c r="A2337" t="s">
        <v>147</v>
      </c>
      <c r="B2337">
        <v>10.02</v>
      </c>
      <c r="C2337">
        <v>344.54050000000001</v>
      </c>
      <c r="D2337">
        <v>0.50160099999999996</v>
      </c>
      <c r="E2337">
        <v>4.7699999999999996</v>
      </c>
      <c r="F2337" t="s">
        <v>206</v>
      </c>
      <c r="G2337">
        <v>5.9874403321014258</v>
      </c>
    </row>
    <row r="2338" spans="1:7" x14ac:dyDescent="0.35">
      <c r="A2338" t="s">
        <v>150</v>
      </c>
      <c r="B2338">
        <v>13.38</v>
      </c>
      <c r="C2338">
        <v>236.53649999999999</v>
      </c>
      <c r="D2338">
        <v>0.38567899999999999</v>
      </c>
      <c r="E2338">
        <v>3.27</v>
      </c>
      <c r="F2338" t="s">
        <v>206</v>
      </c>
      <c r="G2338">
        <v>3.3571616055846416</v>
      </c>
    </row>
    <row r="2339" spans="1:7" x14ac:dyDescent="0.35">
      <c r="A2339" t="s">
        <v>153</v>
      </c>
      <c r="B2339">
        <v>14.44</v>
      </c>
      <c r="C2339">
        <v>3962.5365999999999</v>
      </c>
      <c r="D2339">
        <v>6.9733980000000004</v>
      </c>
      <c r="E2339">
        <v>54.83</v>
      </c>
      <c r="F2339" t="s">
        <v>206</v>
      </c>
      <c r="G2339">
        <v>13.569182682732778</v>
      </c>
    </row>
    <row r="2340" spans="1:7" x14ac:dyDescent="0.35">
      <c r="A2340" t="s">
        <v>156</v>
      </c>
      <c r="B2340">
        <v>15.85</v>
      </c>
      <c r="C2340">
        <v>123.7867</v>
      </c>
      <c r="D2340">
        <v>0.183141</v>
      </c>
      <c r="E2340">
        <v>1.71</v>
      </c>
      <c r="F2340" t="s">
        <v>206</v>
      </c>
      <c r="G2340">
        <v>2.1860917539267013</v>
      </c>
    </row>
    <row r="2341" spans="1:7" x14ac:dyDescent="0.35">
      <c r="A2341" t="s">
        <v>159</v>
      </c>
      <c r="B2341">
        <v>17.52</v>
      </c>
      <c r="C2341">
        <v>153.53790000000001</v>
      </c>
      <c r="D2341">
        <v>0.42871900000000002</v>
      </c>
      <c r="E2341">
        <v>2.12</v>
      </c>
      <c r="F2341" t="s">
        <v>206</v>
      </c>
      <c r="G2341">
        <v>2.2599140244841389</v>
      </c>
    </row>
    <row r="2342" spans="1:7" x14ac:dyDescent="0.35">
      <c r="A2342" t="s">
        <v>162</v>
      </c>
      <c r="D2342">
        <v>0</v>
      </c>
      <c r="F2342" t="s">
        <v>206</v>
      </c>
      <c r="G2342">
        <v>0</v>
      </c>
    </row>
    <row r="2343" spans="1:7" x14ac:dyDescent="0.35">
      <c r="A2343" t="s">
        <v>165</v>
      </c>
      <c r="D2343">
        <v>0</v>
      </c>
      <c r="F2343" t="s">
        <v>206</v>
      </c>
      <c r="G2343">
        <v>0</v>
      </c>
    </row>
    <row r="2344" spans="1:7" x14ac:dyDescent="0.35">
      <c r="A2344" t="s">
        <v>168</v>
      </c>
      <c r="B2344">
        <v>33.520000000000003</v>
      </c>
      <c r="C2344">
        <v>860.64239999999995</v>
      </c>
      <c r="D2344">
        <v>2.3194810000000001</v>
      </c>
      <c r="E2344">
        <v>11.91</v>
      </c>
      <c r="F2344" t="s">
        <v>206</v>
      </c>
      <c r="G2344">
        <v>27.686854868596651</v>
      </c>
    </row>
    <row r="2345" spans="1:7" x14ac:dyDescent="0.35">
      <c r="D2345" t="s">
        <v>208</v>
      </c>
      <c r="E2345">
        <v>100</v>
      </c>
    </row>
    <row r="2347" spans="1:7" x14ac:dyDescent="0.35">
      <c r="A2347" s="9" t="s">
        <v>640</v>
      </c>
    </row>
    <row r="2366" spans="1:7" x14ac:dyDescent="0.35">
      <c r="G2366" t="s">
        <v>198</v>
      </c>
    </row>
    <row r="2367" spans="1:7" x14ac:dyDescent="0.35">
      <c r="A2367" t="s">
        <v>199</v>
      </c>
      <c r="B2367" t="s">
        <v>200</v>
      </c>
      <c r="C2367" t="s">
        <v>201</v>
      </c>
      <c r="D2367" t="s">
        <v>202</v>
      </c>
      <c r="E2367" t="s">
        <v>203</v>
      </c>
      <c r="F2367" t="s">
        <v>204</v>
      </c>
      <c r="G2367">
        <v>8.3775532143625036</v>
      </c>
    </row>
    <row r="2368" spans="1:7" x14ac:dyDescent="0.35">
      <c r="A2368" t="s">
        <v>205</v>
      </c>
      <c r="B2368">
        <v>7.21</v>
      </c>
      <c r="C2368">
        <v>1500.9884</v>
      </c>
      <c r="D2368">
        <v>2</v>
      </c>
      <c r="E2368">
        <v>20.89</v>
      </c>
      <c r="F2368" t="s">
        <v>206</v>
      </c>
      <c r="G2368" t="s">
        <v>207</v>
      </c>
    </row>
    <row r="2369" spans="1:7" x14ac:dyDescent="0.35">
      <c r="A2369" t="s">
        <v>146</v>
      </c>
      <c r="B2369">
        <v>8.6</v>
      </c>
      <c r="C2369">
        <v>46.990499999999997</v>
      </c>
      <c r="D2369">
        <v>0.16201499999999999</v>
      </c>
      <c r="E2369">
        <v>0.65</v>
      </c>
      <c r="F2369" t="s">
        <v>206</v>
      </c>
      <c r="G2369">
        <v>1.9339178857406836</v>
      </c>
    </row>
    <row r="2370" spans="1:7" x14ac:dyDescent="0.35">
      <c r="A2370" t="s">
        <v>147</v>
      </c>
      <c r="B2370">
        <v>10.02</v>
      </c>
      <c r="C2370">
        <v>343.71100000000001</v>
      </c>
      <c r="D2370">
        <v>0.49919400000000003</v>
      </c>
      <c r="E2370">
        <v>4.78</v>
      </c>
      <c r="F2370" t="s">
        <v>206</v>
      </c>
      <c r="G2370">
        <v>5.9587087927317519</v>
      </c>
    </row>
    <row r="2371" spans="1:7" x14ac:dyDescent="0.35">
      <c r="A2371" t="s">
        <v>150</v>
      </c>
      <c r="B2371">
        <v>13.38</v>
      </c>
      <c r="C2371">
        <v>233.88990000000001</v>
      </c>
      <c r="D2371">
        <v>0.38045000000000001</v>
      </c>
      <c r="E2371">
        <v>3.26</v>
      </c>
      <c r="F2371" t="s">
        <v>206</v>
      </c>
      <c r="G2371">
        <v>3.2947448131608668</v>
      </c>
    </row>
    <row r="2372" spans="1:7" x14ac:dyDescent="0.35">
      <c r="A2372" t="s">
        <v>153</v>
      </c>
      <c r="B2372">
        <v>14.44</v>
      </c>
      <c r="C2372">
        <v>3952.8384000000001</v>
      </c>
      <c r="D2372">
        <v>6.9396589999999998</v>
      </c>
      <c r="E2372">
        <v>55.01</v>
      </c>
      <c r="F2372" t="s">
        <v>206</v>
      </c>
      <c r="G2372">
        <v>13.166451728518624</v>
      </c>
    </row>
    <row r="2373" spans="1:7" x14ac:dyDescent="0.35">
      <c r="A2373" t="s">
        <v>156</v>
      </c>
      <c r="B2373">
        <v>15.84</v>
      </c>
      <c r="C2373">
        <v>124.0424</v>
      </c>
      <c r="D2373">
        <v>0.18307899999999999</v>
      </c>
      <c r="E2373">
        <v>1.73</v>
      </c>
      <c r="F2373" t="s">
        <v>206</v>
      </c>
      <c r="G2373">
        <v>2.1853516810389073</v>
      </c>
    </row>
    <row r="2374" spans="1:7" x14ac:dyDescent="0.35">
      <c r="A2374" t="s">
        <v>159</v>
      </c>
      <c r="B2374">
        <v>17.52</v>
      </c>
      <c r="C2374">
        <v>148.11369999999999</v>
      </c>
      <c r="D2374">
        <v>0.412582</v>
      </c>
      <c r="E2374">
        <v>2.06</v>
      </c>
      <c r="F2374" t="s">
        <v>206</v>
      </c>
      <c r="G2374">
        <v>2.0672921504465656</v>
      </c>
    </row>
    <row r="2375" spans="1:7" x14ac:dyDescent="0.35">
      <c r="A2375" t="s">
        <v>162</v>
      </c>
      <c r="D2375">
        <v>0</v>
      </c>
      <c r="F2375" t="s">
        <v>206</v>
      </c>
      <c r="G2375">
        <v>0</v>
      </c>
    </row>
    <row r="2376" spans="1:7" x14ac:dyDescent="0.35">
      <c r="A2376" t="s">
        <v>165</v>
      </c>
      <c r="D2376">
        <v>0</v>
      </c>
      <c r="F2376" t="s">
        <v>206</v>
      </c>
      <c r="G2376">
        <v>0</v>
      </c>
    </row>
    <row r="2377" spans="1:7" x14ac:dyDescent="0.35">
      <c r="A2377" t="s">
        <v>168</v>
      </c>
      <c r="B2377">
        <v>33.520000000000003</v>
      </c>
      <c r="C2377">
        <v>834.50009999999997</v>
      </c>
      <c r="D2377">
        <v>2.243636</v>
      </c>
      <c r="E2377">
        <v>11.61</v>
      </c>
      <c r="F2377" t="s">
        <v>206</v>
      </c>
      <c r="G2377">
        <v>26.781518930294627</v>
      </c>
    </row>
    <row r="2378" spans="1:7" x14ac:dyDescent="0.35">
      <c r="D2378" t="s">
        <v>208</v>
      </c>
      <c r="E2378">
        <v>100</v>
      </c>
    </row>
    <row r="2380" spans="1:7" x14ac:dyDescent="0.35">
      <c r="A2380" s="9" t="s">
        <v>641</v>
      </c>
    </row>
    <row r="2399" spans="1:7" x14ac:dyDescent="0.35">
      <c r="G2399" t="s">
        <v>198</v>
      </c>
    </row>
    <row r="2400" spans="1:7" x14ac:dyDescent="0.35">
      <c r="A2400" t="s">
        <v>199</v>
      </c>
      <c r="B2400" t="s">
        <v>200</v>
      </c>
      <c r="C2400" t="s">
        <v>201</v>
      </c>
      <c r="D2400" t="s">
        <v>202</v>
      </c>
      <c r="E2400" t="s">
        <v>203</v>
      </c>
      <c r="F2400" t="s">
        <v>204</v>
      </c>
      <c r="G2400">
        <v>8.9738430583501003</v>
      </c>
    </row>
    <row r="2401" spans="1:7" x14ac:dyDescent="0.35">
      <c r="A2401" t="s">
        <v>205</v>
      </c>
      <c r="B2401">
        <v>7.47</v>
      </c>
      <c r="C2401">
        <v>1653.9087</v>
      </c>
      <c r="D2401">
        <v>2</v>
      </c>
      <c r="E2401">
        <v>18.29</v>
      </c>
      <c r="F2401" t="s">
        <v>206</v>
      </c>
      <c r="G2401" t="s">
        <v>207</v>
      </c>
    </row>
    <row r="2402" spans="1:7" x14ac:dyDescent="0.35">
      <c r="A2402" t="s">
        <v>146</v>
      </c>
      <c r="B2402">
        <v>8.85</v>
      </c>
      <c r="C2402">
        <v>57.781199999999998</v>
      </c>
      <c r="D2402">
        <v>0.159749</v>
      </c>
      <c r="E2402">
        <v>0.64</v>
      </c>
      <c r="F2402" t="s">
        <v>206</v>
      </c>
      <c r="G2402">
        <v>1.7801626233183858</v>
      </c>
    </row>
    <row r="2403" spans="1:7" x14ac:dyDescent="0.35">
      <c r="A2403" t="s">
        <v>147</v>
      </c>
      <c r="B2403">
        <v>10.28</v>
      </c>
      <c r="C2403">
        <v>516.76790000000005</v>
      </c>
      <c r="D2403">
        <v>0.66482699999999995</v>
      </c>
      <c r="E2403">
        <v>5.72</v>
      </c>
      <c r="F2403" t="s">
        <v>206</v>
      </c>
      <c r="G2403">
        <v>7.4084981838565014</v>
      </c>
    </row>
    <row r="2404" spans="1:7" x14ac:dyDescent="0.35">
      <c r="A2404" t="s">
        <v>150</v>
      </c>
      <c r="B2404">
        <v>13.78</v>
      </c>
      <c r="C2404">
        <v>354.22129999999999</v>
      </c>
      <c r="D2404">
        <v>0.49105100000000002</v>
      </c>
      <c r="E2404">
        <v>3.92</v>
      </c>
      <c r="F2404" t="s">
        <v>206</v>
      </c>
      <c r="G2404">
        <v>4.1603301681614351</v>
      </c>
    </row>
    <row r="2405" spans="1:7" x14ac:dyDescent="0.35">
      <c r="A2405" t="s">
        <v>153</v>
      </c>
      <c r="B2405">
        <v>14.87</v>
      </c>
      <c r="C2405">
        <v>5140.2782999999999</v>
      </c>
      <c r="D2405">
        <v>7.6388160000000003</v>
      </c>
      <c r="E2405">
        <v>56.86</v>
      </c>
      <c r="F2405" t="s">
        <v>206</v>
      </c>
      <c r="G2405">
        <v>23.260123744394619</v>
      </c>
    </row>
    <row r="2406" spans="1:7" x14ac:dyDescent="0.35">
      <c r="A2406" t="s">
        <v>156</v>
      </c>
      <c r="B2406">
        <v>16.21</v>
      </c>
      <c r="C2406">
        <v>176.96690000000001</v>
      </c>
      <c r="D2406">
        <v>0.21904100000000001</v>
      </c>
      <c r="E2406">
        <v>1.96</v>
      </c>
      <c r="F2406" t="s">
        <v>206</v>
      </c>
      <c r="G2406">
        <v>2.4408828923766817</v>
      </c>
    </row>
    <row r="2407" spans="1:7" x14ac:dyDescent="0.35">
      <c r="A2407" t="s">
        <v>159</v>
      </c>
      <c r="B2407">
        <v>17.760000000000002</v>
      </c>
      <c r="C2407">
        <v>244.85140000000001</v>
      </c>
      <c r="D2407">
        <v>0.58245599999999997</v>
      </c>
      <c r="E2407">
        <v>2.71</v>
      </c>
      <c r="F2407" t="s">
        <v>206</v>
      </c>
      <c r="G2407">
        <v>3.6779838677130043</v>
      </c>
    </row>
    <row r="2408" spans="1:7" x14ac:dyDescent="0.35">
      <c r="A2408" t="s">
        <v>162</v>
      </c>
      <c r="D2408">
        <v>0</v>
      </c>
      <c r="F2408" t="s">
        <v>206</v>
      </c>
      <c r="G2408">
        <v>0</v>
      </c>
    </row>
    <row r="2409" spans="1:7" x14ac:dyDescent="0.35">
      <c r="A2409" t="s">
        <v>165</v>
      </c>
      <c r="D2409">
        <v>0</v>
      </c>
      <c r="F2409" t="s">
        <v>206</v>
      </c>
      <c r="G2409">
        <v>0</v>
      </c>
    </row>
    <row r="2410" spans="1:7" x14ac:dyDescent="0.35">
      <c r="A2410" t="s">
        <v>168</v>
      </c>
      <c r="B2410">
        <v>33.450000000000003</v>
      </c>
      <c r="C2410">
        <v>895.82950000000005</v>
      </c>
      <c r="D2410">
        <v>2.3091719999999998</v>
      </c>
      <c r="E2410">
        <v>9.91</v>
      </c>
      <c r="F2410" t="s">
        <v>206</v>
      </c>
      <c r="G2410">
        <v>25.732253004484303</v>
      </c>
    </row>
    <row r="2411" spans="1:7" x14ac:dyDescent="0.35">
      <c r="D2411" t="s">
        <v>208</v>
      </c>
      <c r="E2411">
        <v>100</v>
      </c>
    </row>
    <row r="2413" spans="1:7" x14ac:dyDescent="0.35">
      <c r="A2413" s="9" t="s">
        <v>642</v>
      </c>
    </row>
    <row r="2432" spans="7:7" x14ac:dyDescent="0.35">
      <c r="G2432" t="s">
        <v>198</v>
      </c>
    </row>
    <row r="2433" spans="1:7" x14ac:dyDescent="0.35">
      <c r="A2433" t="s">
        <v>199</v>
      </c>
      <c r="B2433" t="s">
        <v>200</v>
      </c>
      <c r="C2433" t="s">
        <v>201</v>
      </c>
      <c r="D2433" t="s">
        <v>202</v>
      </c>
      <c r="E2433" t="s">
        <v>203</v>
      </c>
      <c r="F2433" t="s">
        <v>204</v>
      </c>
      <c r="G2433">
        <v>8.9738430583501003</v>
      </c>
    </row>
    <row r="2434" spans="1:7" x14ac:dyDescent="0.35">
      <c r="A2434" t="s">
        <v>205</v>
      </c>
      <c r="B2434">
        <v>7.47</v>
      </c>
      <c r="C2434">
        <v>1657.8466000000001</v>
      </c>
      <c r="D2434">
        <v>2</v>
      </c>
      <c r="E2434">
        <v>18.27</v>
      </c>
      <c r="F2434" t="s">
        <v>206</v>
      </c>
      <c r="G2434" t="s">
        <v>207</v>
      </c>
    </row>
    <row r="2435" spans="1:7" x14ac:dyDescent="0.35">
      <c r="A2435" t="s">
        <v>146</v>
      </c>
      <c r="B2435">
        <v>8.86</v>
      </c>
      <c r="C2435">
        <v>57.281300000000002</v>
      </c>
      <c r="D2435">
        <v>0.15799099999999999</v>
      </c>
      <c r="E2435">
        <v>0.63</v>
      </c>
      <c r="F2435" t="s">
        <v>206</v>
      </c>
      <c r="G2435">
        <v>1.7605723542600895</v>
      </c>
    </row>
    <row r="2436" spans="1:7" x14ac:dyDescent="0.35">
      <c r="A2436" t="s">
        <v>147</v>
      </c>
      <c r="B2436">
        <v>10.28</v>
      </c>
      <c r="C2436">
        <v>518.68769999999995</v>
      </c>
      <c r="D2436">
        <v>0.66571199999999997</v>
      </c>
      <c r="E2436">
        <v>5.72</v>
      </c>
      <c r="F2436" t="s">
        <v>206</v>
      </c>
      <c r="G2436">
        <v>7.4183601793721978</v>
      </c>
    </row>
    <row r="2437" spans="1:7" x14ac:dyDescent="0.35">
      <c r="A2437" t="s">
        <v>150</v>
      </c>
      <c r="B2437">
        <v>13.78</v>
      </c>
      <c r="C2437">
        <v>358.4205</v>
      </c>
      <c r="D2437">
        <v>0.49569200000000002</v>
      </c>
      <c r="E2437">
        <v>3.95</v>
      </c>
      <c r="F2437" t="s">
        <v>206</v>
      </c>
      <c r="G2437">
        <v>4.2120471412556055</v>
      </c>
    </row>
    <row r="2438" spans="1:7" x14ac:dyDescent="0.35">
      <c r="A2438" t="s">
        <v>153</v>
      </c>
      <c r="B2438">
        <v>14.87</v>
      </c>
      <c r="C2438">
        <v>5144.0902999999998</v>
      </c>
      <c r="D2438">
        <v>7.6263230000000002</v>
      </c>
      <c r="E2438">
        <v>56.69</v>
      </c>
      <c r="F2438" t="s">
        <v>206</v>
      </c>
      <c r="G2438">
        <v>23.12090802690583</v>
      </c>
    </row>
    <row r="2439" spans="1:7" x14ac:dyDescent="0.35">
      <c r="A2439" t="s">
        <v>156</v>
      </c>
      <c r="B2439">
        <v>16.21</v>
      </c>
      <c r="C2439">
        <v>181.91820000000001</v>
      </c>
      <c r="D2439">
        <v>0.224634</v>
      </c>
      <c r="E2439">
        <v>2</v>
      </c>
      <c r="F2439" t="s">
        <v>206</v>
      </c>
      <c r="G2439">
        <v>2.5032084753363231</v>
      </c>
    </row>
    <row r="2440" spans="1:7" x14ac:dyDescent="0.35">
      <c r="A2440" t="s">
        <v>159</v>
      </c>
      <c r="B2440">
        <v>17.760000000000002</v>
      </c>
      <c r="C2440">
        <v>253.49010000000001</v>
      </c>
      <c r="D2440">
        <v>0.60157400000000005</v>
      </c>
      <c r="E2440">
        <v>2.79</v>
      </c>
      <c r="F2440" t="s">
        <v>206</v>
      </c>
      <c r="G2440">
        <v>3.8910252578475344</v>
      </c>
    </row>
    <row r="2441" spans="1:7" x14ac:dyDescent="0.35">
      <c r="A2441" t="s">
        <v>162</v>
      </c>
      <c r="D2441">
        <v>0</v>
      </c>
      <c r="F2441" t="s">
        <v>206</v>
      </c>
      <c r="G2441">
        <v>0</v>
      </c>
    </row>
    <row r="2442" spans="1:7" x14ac:dyDescent="0.35">
      <c r="A2442" t="s">
        <v>165</v>
      </c>
      <c r="D2442">
        <v>0</v>
      </c>
      <c r="F2442" t="s">
        <v>206</v>
      </c>
      <c r="G2442">
        <v>0</v>
      </c>
    </row>
    <row r="2443" spans="1:7" x14ac:dyDescent="0.35">
      <c r="A2443" t="s">
        <v>168</v>
      </c>
      <c r="B2443">
        <v>33.44</v>
      </c>
      <c r="C2443">
        <v>902.95029999999997</v>
      </c>
      <c r="D2443">
        <v>2.3219989999999999</v>
      </c>
      <c r="E2443">
        <v>9.9499999999999993</v>
      </c>
      <c r="F2443" t="s">
        <v>206</v>
      </c>
      <c r="G2443">
        <v>25.875190650224216</v>
      </c>
    </row>
    <row r="2444" spans="1:7" x14ac:dyDescent="0.35">
      <c r="D2444" t="s">
        <v>208</v>
      </c>
      <c r="E2444">
        <v>100</v>
      </c>
    </row>
    <row r="2446" spans="1:7" x14ac:dyDescent="0.35">
      <c r="A2446" s="9" t="s">
        <v>643</v>
      </c>
    </row>
    <row r="2465" spans="1:7" x14ac:dyDescent="0.35">
      <c r="G2465" t="s">
        <v>198</v>
      </c>
    </row>
    <row r="2466" spans="1:7" x14ac:dyDescent="0.35">
      <c r="A2466" t="s">
        <v>199</v>
      </c>
      <c r="B2466" t="s">
        <v>200</v>
      </c>
      <c r="C2466" t="s">
        <v>201</v>
      </c>
      <c r="D2466" t="s">
        <v>202</v>
      </c>
      <c r="E2466" t="s">
        <v>203</v>
      </c>
      <c r="F2466" t="s">
        <v>204</v>
      </c>
      <c r="G2466">
        <v>8.9738430583501003</v>
      </c>
    </row>
    <row r="2467" spans="1:7" x14ac:dyDescent="0.35">
      <c r="A2467" t="s">
        <v>205</v>
      </c>
      <c r="B2467">
        <v>7.47</v>
      </c>
      <c r="C2467">
        <v>1691.5954999999999</v>
      </c>
      <c r="D2467">
        <v>2</v>
      </c>
      <c r="E2467">
        <v>17.47</v>
      </c>
      <c r="F2467" t="s">
        <v>206</v>
      </c>
      <c r="G2467" t="s">
        <v>207</v>
      </c>
    </row>
    <row r="2468" spans="1:7" x14ac:dyDescent="0.35">
      <c r="A2468" t="s">
        <v>146</v>
      </c>
      <c r="B2468">
        <v>8.86</v>
      </c>
      <c r="C2468">
        <v>63.517400000000002</v>
      </c>
      <c r="D2468">
        <v>0.17169599999999999</v>
      </c>
      <c r="E2468">
        <v>0.66</v>
      </c>
      <c r="F2468" t="s">
        <v>206</v>
      </c>
      <c r="G2468">
        <v>1.9132939910313902</v>
      </c>
    </row>
    <row r="2469" spans="1:7" x14ac:dyDescent="0.35">
      <c r="A2469" t="s">
        <v>147</v>
      </c>
      <c r="B2469">
        <v>10.28</v>
      </c>
      <c r="C2469">
        <v>565.2242</v>
      </c>
      <c r="D2469">
        <v>0.71096599999999999</v>
      </c>
      <c r="E2469">
        <v>5.84</v>
      </c>
      <c r="F2469" t="s">
        <v>206</v>
      </c>
      <c r="G2469">
        <v>7.9226480269058293</v>
      </c>
    </row>
    <row r="2470" spans="1:7" x14ac:dyDescent="0.35">
      <c r="A2470" t="s">
        <v>150</v>
      </c>
      <c r="B2470">
        <v>13.78</v>
      </c>
      <c r="C2470">
        <v>388.9864</v>
      </c>
      <c r="D2470">
        <v>0.52723100000000001</v>
      </c>
      <c r="E2470">
        <v>4.0199999999999996</v>
      </c>
      <c r="F2470" t="s">
        <v>206</v>
      </c>
      <c r="G2470">
        <v>4.5635019170403588</v>
      </c>
    </row>
    <row r="2471" spans="1:7" x14ac:dyDescent="0.35">
      <c r="A2471" t="s">
        <v>153</v>
      </c>
      <c r="B2471">
        <v>14.86</v>
      </c>
      <c r="C2471">
        <v>5522.3573999999999</v>
      </c>
      <c r="D2471">
        <v>8.0237789999999993</v>
      </c>
      <c r="E2471">
        <v>57.03</v>
      </c>
      <c r="F2471" t="s">
        <v>206</v>
      </c>
      <c r="G2471">
        <v>27.549958071748868</v>
      </c>
    </row>
    <row r="2472" spans="1:7" x14ac:dyDescent="0.35">
      <c r="A2472" t="s">
        <v>156</v>
      </c>
      <c r="B2472">
        <v>16.21</v>
      </c>
      <c r="C2472">
        <v>192.9632</v>
      </c>
      <c r="D2472">
        <v>0.233519</v>
      </c>
      <c r="E2472">
        <v>1.99</v>
      </c>
      <c r="F2472" t="s">
        <v>206</v>
      </c>
      <c r="G2472">
        <v>2.6022184529147983</v>
      </c>
    </row>
    <row r="2473" spans="1:7" x14ac:dyDescent="0.35">
      <c r="A2473" t="s">
        <v>159</v>
      </c>
      <c r="B2473">
        <v>17.75</v>
      </c>
      <c r="C2473">
        <v>261.6318</v>
      </c>
      <c r="D2473">
        <v>0.60850800000000005</v>
      </c>
      <c r="E2473">
        <v>2.7</v>
      </c>
      <c r="F2473" t="s">
        <v>206</v>
      </c>
      <c r="G2473">
        <v>3.9682942713004494</v>
      </c>
    </row>
    <row r="2474" spans="1:7" x14ac:dyDescent="0.35">
      <c r="A2474" t="s">
        <v>162</v>
      </c>
      <c r="D2474">
        <v>0</v>
      </c>
      <c r="F2474" t="s">
        <v>206</v>
      </c>
      <c r="G2474">
        <v>0</v>
      </c>
    </row>
    <row r="2475" spans="1:7" x14ac:dyDescent="0.35">
      <c r="A2475" t="s">
        <v>165</v>
      </c>
      <c r="D2475">
        <v>0</v>
      </c>
      <c r="F2475" t="s">
        <v>206</v>
      </c>
      <c r="G2475">
        <v>0</v>
      </c>
    </row>
    <row r="2476" spans="1:7" x14ac:dyDescent="0.35">
      <c r="A2476" t="s">
        <v>168</v>
      </c>
      <c r="B2476">
        <v>33.450000000000003</v>
      </c>
      <c r="C2476">
        <v>996.19470000000001</v>
      </c>
      <c r="D2476">
        <v>2.5106730000000002</v>
      </c>
      <c r="E2476">
        <v>10.29</v>
      </c>
      <c r="F2476" t="s">
        <v>206</v>
      </c>
      <c r="G2476">
        <v>27.977678946188345</v>
      </c>
    </row>
    <row r="2477" spans="1:7" x14ac:dyDescent="0.35">
      <c r="D2477" t="s">
        <v>208</v>
      </c>
      <c r="E2477">
        <v>100</v>
      </c>
    </row>
    <row r="2479" spans="1:7" x14ac:dyDescent="0.35">
      <c r="A2479" s="9" t="s">
        <v>644</v>
      </c>
    </row>
    <row r="2498" spans="1:7" x14ac:dyDescent="0.35">
      <c r="G2498" t="s">
        <v>198</v>
      </c>
    </row>
    <row r="2499" spans="1:7" x14ac:dyDescent="0.35">
      <c r="A2499" t="s">
        <v>199</v>
      </c>
      <c r="B2499" t="s">
        <v>200</v>
      </c>
      <c r="C2499" t="s">
        <v>201</v>
      </c>
      <c r="D2499" t="s">
        <v>202</v>
      </c>
      <c r="E2499" t="s">
        <v>203</v>
      </c>
      <c r="F2499" t="s">
        <v>204</v>
      </c>
      <c r="G2499">
        <v>8.9738430583501003</v>
      </c>
    </row>
    <row r="2500" spans="1:7" x14ac:dyDescent="0.35">
      <c r="A2500" t="s">
        <v>205</v>
      </c>
      <c r="B2500">
        <v>7.47</v>
      </c>
      <c r="C2500">
        <v>1695.3516</v>
      </c>
      <c r="D2500">
        <v>2</v>
      </c>
      <c r="E2500">
        <v>17.47</v>
      </c>
      <c r="F2500" t="s">
        <v>206</v>
      </c>
      <c r="G2500" t="s">
        <v>207</v>
      </c>
    </row>
    <row r="2501" spans="1:7" x14ac:dyDescent="0.35">
      <c r="A2501" t="s">
        <v>146</v>
      </c>
      <c r="B2501">
        <v>8.86</v>
      </c>
      <c r="C2501">
        <v>62.818800000000003</v>
      </c>
      <c r="D2501">
        <v>0.169431</v>
      </c>
      <c r="E2501">
        <v>0.65</v>
      </c>
      <c r="F2501" t="s">
        <v>206</v>
      </c>
      <c r="G2501">
        <v>1.8880539686098656</v>
      </c>
    </row>
    <row r="2502" spans="1:7" x14ac:dyDescent="0.35">
      <c r="A2502" t="s">
        <v>147</v>
      </c>
      <c r="B2502">
        <v>10.28</v>
      </c>
      <c r="C2502">
        <v>566.34259999999995</v>
      </c>
      <c r="D2502">
        <v>0.71079499999999995</v>
      </c>
      <c r="E2502">
        <v>5.84</v>
      </c>
      <c r="F2502" t="s">
        <v>206</v>
      </c>
      <c r="G2502">
        <v>7.9207424887892373</v>
      </c>
    </row>
    <row r="2503" spans="1:7" x14ac:dyDescent="0.35">
      <c r="A2503" t="s">
        <v>150</v>
      </c>
      <c r="B2503">
        <v>13.78</v>
      </c>
      <c r="C2503">
        <v>391.55950000000001</v>
      </c>
      <c r="D2503">
        <v>0.52954299999999999</v>
      </c>
      <c r="E2503">
        <v>4.04</v>
      </c>
      <c r="F2503" t="s">
        <v>206</v>
      </c>
      <c r="G2503">
        <v>4.5892656838565022</v>
      </c>
    </row>
    <row r="2504" spans="1:7" x14ac:dyDescent="0.35">
      <c r="A2504" t="s">
        <v>153</v>
      </c>
      <c r="B2504">
        <v>14.87</v>
      </c>
      <c r="C2504">
        <v>5540.9795000000004</v>
      </c>
      <c r="D2504">
        <v>8.0329990000000002</v>
      </c>
      <c r="E2504">
        <v>57.11</v>
      </c>
      <c r="F2504" t="s">
        <v>206</v>
      </c>
      <c r="G2504">
        <v>27.652701121076234</v>
      </c>
    </row>
    <row r="2505" spans="1:7" x14ac:dyDescent="0.35">
      <c r="A2505" t="s">
        <v>156</v>
      </c>
      <c r="B2505">
        <v>16.21</v>
      </c>
      <c r="C2505">
        <v>199.3929</v>
      </c>
      <c r="D2505">
        <v>0.24076500000000001</v>
      </c>
      <c r="E2505">
        <v>2.06</v>
      </c>
      <c r="F2505" t="s">
        <v>206</v>
      </c>
      <c r="G2505">
        <v>2.6829642376681617</v>
      </c>
    </row>
    <row r="2506" spans="1:7" x14ac:dyDescent="0.35">
      <c r="A2506" t="s">
        <v>159</v>
      </c>
      <c r="B2506">
        <v>17.75</v>
      </c>
      <c r="C2506">
        <v>256.37830000000002</v>
      </c>
      <c r="D2506">
        <v>0.59496800000000005</v>
      </c>
      <c r="E2506">
        <v>2.64</v>
      </c>
      <c r="F2506" t="s">
        <v>206</v>
      </c>
      <c r="G2506">
        <v>3.8174113116591935</v>
      </c>
    </row>
    <row r="2507" spans="1:7" x14ac:dyDescent="0.35">
      <c r="A2507" t="s">
        <v>162</v>
      </c>
      <c r="D2507">
        <v>0</v>
      </c>
      <c r="F2507" t="s">
        <v>206</v>
      </c>
      <c r="G2507">
        <v>0</v>
      </c>
    </row>
    <row r="2508" spans="1:7" x14ac:dyDescent="0.35">
      <c r="A2508" t="s">
        <v>165</v>
      </c>
      <c r="D2508">
        <v>0</v>
      </c>
      <c r="F2508" t="s">
        <v>206</v>
      </c>
      <c r="G2508">
        <v>0</v>
      </c>
    </row>
    <row r="2509" spans="1:7" x14ac:dyDescent="0.35">
      <c r="A2509" t="s">
        <v>168</v>
      </c>
      <c r="B2509">
        <v>33.450000000000003</v>
      </c>
      <c r="C2509">
        <v>989.12739999999997</v>
      </c>
      <c r="D2509">
        <v>2.487339</v>
      </c>
      <c r="E2509">
        <v>10.199999999999999</v>
      </c>
      <c r="F2509" t="s">
        <v>206</v>
      </c>
      <c r="G2509">
        <v>27.717656569506726</v>
      </c>
    </row>
    <row r="2510" spans="1:7" x14ac:dyDescent="0.35">
      <c r="D2510" t="s">
        <v>208</v>
      </c>
      <c r="E2510">
        <v>100</v>
      </c>
    </row>
    <row r="2512" spans="1:7" x14ac:dyDescent="0.35">
      <c r="A2512" s="9" t="s">
        <v>645</v>
      </c>
    </row>
    <row r="2531" spans="1:7" x14ac:dyDescent="0.35">
      <c r="G2531" t="s">
        <v>198</v>
      </c>
    </row>
    <row r="2532" spans="1:7" x14ac:dyDescent="0.35">
      <c r="A2532" t="s">
        <v>199</v>
      </c>
      <c r="B2532" t="s">
        <v>200</v>
      </c>
      <c r="C2532" t="s">
        <v>201</v>
      </c>
      <c r="D2532" t="s">
        <v>202</v>
      </c>
      <c r="E2532" t="s">
        <v>203</v>
      </c>
      <c r="F2532" t="s">
        <v>204</v>
      </c>
      <c r="G2532">
        <v>8.9738430583501003</v>
      </c>
    </row>
    <row r="2533" spans="1:7" x14ac:dyDescent="0.35">
      <c r="A2533" t="s">
        <v>205</v>
      </c>
      <c r="B2533">
        <v>7.47</v>
      </c>
      <c r="C2533">
        <v>1682.8778</v>
      </c>
      <c r="D2533">
        <v>2</v>
      </c>
      <c r="E2533">
        <v>18.03</v>
      </c>
      <c r="F2533" t="s">
        <v>206</v>
      </c>
      <c r="G2533" t="s">
        <v>207</v>
      </c>
    </row>
    <row r="2534" spans="1:7" x14ac:dyDescent="0.35">
      <c r="A2534" t="s">
        <v>146</v>
      </c>
      <c r="B2534">
        <v>8.84</v>
      </c>
      <c r="C2534">
        <v>58.355899999999998</v>
      </c>
      <c r="D2534">
        <v>0.15856000000000001</v>
      </c>
      <c r="E2534">
        <v>0.63</v>
      </c>
      <c r="F2534" t="s">
        <v>206</v>
      </c>
      <c r="G2534">
        <v>1.7669130044843051</v>
      </c>
    </row>
    <row r="2535" spans="1:7" x14ac:dyDescent="0.35">
      <c r="A2535" t="s">
        <v>147</v>
      </c>
      <c r="B2535">
        <v>10.28</v>
      </c>
      <c r="C2535">
        <v>531.9067</v>
      </c>
      <c r="D2535">
        <v>0.67252400000000001</v>
      </c>
      <c r="E2535">
        <v>5.7</v>
      </c>
      <c r="F2535" t="s">
        <v>206</v>
      </c>
      <c r="G2535">
        <v>7.4942696860986553</v>
      </c>
    </row>
    <row r="2536" spans="1:7" x14ac:dyDescent="0.35">
      <c r="A2536" t="s">
        <v>150</v>
      </c>
      <c r="B2536">
        <v>13.78</v>
      </c>
      <c r="C2536">
        <v>368.8673</v>
      </c>
      <c r="D2536">
        <v>0.502552</v>
      </c>
      <c r="E2536">
        <v>3.95</v>
      </c>
      <c r="F2536" t="s">
        <v>206</v>
      </c>
      <c r="G2536">
        <v>4.2884915358744387</v>
      </c>
    </row>
    <row r="2537" spans="1:7" x14ac:dyDescent="0.35">
      <c r="A2537" t="s">
        <v>153</v>
      </c>
      <c r="B2537">
        <v>14.87</v>
      </c>
      <c r="C2537">
        <v>5299.9048000000003</v>
      </c>
      <c r="D2537">
        <v>7.7404539999999997</v>
      </c>
      <c r="E2537">
        <v>56.78</v>
      </c>
      <c r="F2537" t="s">
        <v>206</v>
      </c>
      <c r="G2537">
        <v>24.392726569506724</v>
      </c>
    </row>
    <row r="2538" spans="1:7" x14ac:dyDescent="0.35">
      <c r="A2538" t="s">
        <v>156</v>
      </c>
      <c r="B2538">
        <v>16.21</v>
      </c>
      <c r="C2538">
        <v>187.95169999999999</v>
      </c>
      <c r="D2538">
        <v>0.228632</v>
      </c>
      <c r="E2538">
        <v>2.0099999999999998</v>
      </c>
      <c r="F2538" t="s">
        <v>206</v>
      </c>
      <c r="G2538">
        <v>2.5477601793721973</v>
      </c>
    </row>
    <row r="2539" spans="1:7" x14ac:dyDescent="0.35">
      <c r="A2539" t="s">
        <v>159</v>
      </c>
      <c r="B2539">
        <v>17.75</v>
      </c>
      <c r="C2539">
        <v>272.97300000000001</v>
      </c>
      <c r="D2539">
        <v>0.63817400000000002</v>
      </c>
      <c r="E2539">
        <v>2.92</v>
      </c>
      <c r="F2539" t="s">
        <v>206</v>
      </c>
      <c r="G2539">
        <v>4.2988772757847533</v>
      </c>
    </row>
    <row r="2540" spans="1:7" x14ac:dyDescent="0.35">
      <c r="A2540" t="s">
        <v>162</v>
      </c>
      <c r="D2540">
        <v>0</v>
      </c>
      <c r="F2540" t="s">
        <v>206</v>
      </c>
      <c r="G2540">
        <v>0</v>
      </c>
    </row>
    <row r="2541" spans="1:7" x14ac:dyDescent="0.35">
      <c r="A2541" t="s">
        <v>165</v>
      </c>
      <c r="D2541">
        <v>0</v>
      </c>
      <c r="F2541" t="s">
        <v>206</v>
      </c>
      <c r="G2541">
        <v>0</v>
      </c>
    </row>
    <row r="2542" spans="1:7" x14ac:dyDescent="0.35">
      <c r="A2542" t="s">
        <v>168</v>
      </c>
      <c r="B2542">
        <v>33.450000000000003</v>
      </c>
      <c r="C2542">
        <v>931.29769999999996</v>
      </c>
      <c r="D2542">
        <v>2.3592740000000001</v>
      </c>
      <c r="E2542">
        <v>9.98</v>
      </c>
      <c r="F2542" t="s">
        <v>206</v>
      </c>
      <c r="G2542">
        <v>26.290564529147986</v>
      </c>
    </row>
    <row r="2543" spans="1:7" x14ac:dyDescent="0.35">
      <c r="D2543" t="s">
        <v>208</v>
      </c>
      <c r="E2543">
        <v>100</v>
      </c>
    </row>
    <row r="2545" spans="1:1" x14ac:dyDescent="0.35">
      <c r="A2545" s="9" t="s">
        <v>646</v>
      </c>
    </row>
    <row r="2564" spans="1:7" x14ac:dyDescent="0.35">
      <c r="G2564" t="s">
        <v>198</v>
      </c>
    </row>
    <row r="2565" spans="1:7" x14ac:dyDescent="0.35">
      <c r="A2565" t="s">
        <v>199</v>
      </c>
      <c r="B2565" t="s">
        <v>200</v>
      </c>
      <c r="C2565" t="s">
        <v>201</v>
      </c>
      <c r="D2565" t="s">
        <v>202</v>
      </c>
      <c r="E2565" t="s">
        <v>203</v>
      </c>
      <c r="F2565" t="s">
        <v>204</v>
      </c>
      <c r="G2565">
        <v>8.9738430583501003</v>
      </c>
    </row>
    <row r="2566" spans="1:7" x14ac:dyDescent="0.35">
      <c r="A2566" t="s">
        <v>205</v>
      </c>
      <c r="B2566">
        <v>7.47</v>
      </c>
      <c r="C2566">
        <v>1688.6844000000001</v>
      </c>
      <c r="D2566">
        <v>2</v>
      </c>
      <c r="E2566">
        <v>18.11</v>
      </c>
      <c r="F2566" t="s">
        <v>206</v>
      </c>
      <c r="G2566" t="s">
        <v>207</v>
      </c>
    </row>
    <row r="2567" spans="1:7" x14ac:dyDescent="0.35">
      <c r="A2567" t="s">
        <v>146</v>
      </c>
      <c r="B2567">
        <v>8.85</v>
      </c>
      <c r="C2567">
        <v>59.215499999999999</v>
      </c>
      <c r="D2567">
        <v>0.16034300000000001</v>
      </c>
      <c r="E2567">
        <v>0.64</v>
      </c>
      <c r="F2567" t="s">
        <v>206</v>
      </c>
      <c r="G2567">
        <v>1.7867818609865471</v>
      </c>
    </row>
    <row r="2568" spans="1:7" x14ac:dyDescent="0.35">
      <c r="A2568" t="s">
        <v>147</v>
      </c>
      <c r="B2568">
        <v>10.28</v>
      </c>
      <c r="C2568">
        <v>535.66020000000003</v>
      </c>
      <c r="D2568">
        <v>0.67494100000000001</v>
      </c>
      <c r="E2568">
        <v>5.74</v>
      </c>
      <c r="F2568" t="s">
        <v>206</v>
      </c>
      <c r="G2568">
        <v>7.5212035201793732</v>
      </c>
    </row>
    <row r="2569" spans="1:7" x14ac:dyDescent="0.35">
      <c r="A2569" t="s">
        <v>150</v>
      </c>
      <c r="B2569">
        <v>13.78</v>
      </c>
      <c r="C2569">
        <v>370.23520000000002</v>
      </c>
      <c r="D2569">
        <v>0.50268100000000004</v>
      </c>
      <c r="E2569">
        <v>3.97</v>
      </c>
      <c r="F2569" t="s">
        <v>206</v>
      </c>
      <c r="G2569">
        <v>4.2899290470852023</v>
      </c>
    </row>
    <row r="2570" spans="1:7" x14ac:dyDescent="0.35">
      <c r="A2570" t="s">
        <v>153</v>
      </c>
      <c r="B2570">
        <v>14.87</v>
      </c>
      <c r="C2570">
        <v>5290.5679</v>
      </c>
      <c r="D2570">
        <v>7.7002480000000002</v>
      </c>
      <c r="E2570">
        <v>56.74</v>
      </c>
      <c r="F2570" t="s">
        <v>206</v>
      </c>
      <c r="G2570">
        <v>23.944691098654712</v>
      </c>
    </row>
    <row r="2571" spans="1:7" x14ac:dyDescent="0.35">
      <c r="A2571" t="s">
        <v>156</v>
      </c>
      <c r="B2571">
        <v>16.21</v>
      </c>
      <c r="C2571">
        <v>189.25829999999999</v>
      </c>
      <c r="D2571">
        <v>0.22943</v>
      </c>
      <c r="E2571">
        <v>2.0299999999999998</v>
      </c>
      <c r="F2571" t="s">
        <v>206</v>
      </c>
      <c r="G2571">
        <v>2.5566526905829599</v>
      </c>
    </row>
    <row r="2572" spans="1:7" x14ac:dyDescent="0.35">
      <c r="A2572" t="s">
        <v>159</v>
      </c>
      <c r="B2572">
        <v>17.75</v>
      </c>
      <c r="C2572">
        <v>261.43150000000003</v>
      </c>
      <c r="D2572">
        <v>0.60909000000000002</v>
      </c>
      <c r="E2572">
        <v>2.8</v>
      </c>
      <c r="F2572" t="s">
        <v>206</v>
      </c>
      <c r="G2572">
        <v>3.9747797869955157</v>
      </c>
    </row>
    <row r="2573" spans="1:7" x14ac:dyDescent="0.35">
      <c r="A2573" t="s">
        <v>162</v>
      </c>
      <c r="D2573">
        <v>0</v>
      </c>
      <c r="F2573" t="s">
        <v>206</v>
      </c>
      <c r="G2573">
        <v>0</v>
      </c>
    </row>
    <row r="2574" spans="1:7" x14ac:dyDescent="0.35">
      <c r="A2574" t="s">
        <v>165</v>
      </c>
      <c r="D2574">
        <v>0</v>
      </c>
      <c r="F2574" t="s">
        <v>206</v>
      </c>
      <c r="G2574">
        <v>0</v>
      </c>
    </row>
    <row r="2575" spans="1:7" x14ac:dyDescent="0.35">
      <c r="A2575" t="s">
        <v>168</v>
      </c>
      <c r="B2575">
        <v>33.450000000000003</v>
      </c>
      <c r="C2575">
        <v>929.97910000000002</v>
      </c>
      <c r="D2575">
        <v>2.3478330000000001</v>
      </c>
      <c r="E2575">
        <v>9.9700000000000006</v>
      </c>
      <c r="F2575" t="s">
        <v>206</v>
      </c>
      <c r="G2575">
        <v>26.163071771300451</v>
      </c>
    </row>
    <row r="2576" spans="1:7" x14ac:dyDescent="0.35">
      <c r="D2576" t="s">
        <v>208</v>
      </c>
      <c r="E2576">
        <v>100</v>
      </c>
    </row>
    <row r="2578" spans="1:1" x14ac:dyDescent="0.35">
      <c r="A2578" s="9" t="s">
        <v>647</v>
      </c>
    </row>
    <row r="2597" spans="1:7" x14ac:dyDescent="0.35">
      <c r="G2597" t="s">
        <v>198</v>
      </c>
    </row>
    <row r="2598" spans="1:7" x14ac:dyDescent="0.35">
      <c r="A2598" t="s">
        <v>199</v>
      </c>
      <c r="B2598" t="s">
        <v>200</v>
      </c>
      <c r="C2598" t="s">
        <v>201</v>
      </c>
      <c r="D2598" t="s">
        <v>202</v>
      </c>
      <c r="E2598" t="s">
        <v>203</v>
      </c>
      <c r="F2598" t="s">
        <v>204</v>
      </c>
      <c r="G2598">
        <v>8.3149350649350637</v>
      </c>
    </row>
    <row r="2599" spans="1:7" x14ac:dyDescent="0.35">
      <c r="A2599" t="s">
        <v>205</v>
      </c>
      <c r="B2599">
        <v>7.22</v>
      </c>
      <c r="C2599">
        <v>1959.7863</v>
      </c>
      <c r="D2599">
        <v>2</v>
      </c>
      <c r="E2599">
        <v>19.79</v>
      </c>
      <c r="F2599" t="s">
        <v>206</v>
      </c>
      <c r="G2599" t="s">
        <v>207</v>
      </c>
    </row>
    <row r="2600" spans="1:7" x14ac:dyDescent="0.35">
      <c r="A2600" t="s">
        <v>146</v>
      </c>
      <c r="B2600">
        <v>8.61</v>
      </c>
      <c r="C2600">
        <v>51.9587</v>
      </c>
      <c r="D2600">
        <v>0.13978499999999999</v>
      </c>
      <c r="E2600">
        <v>0.52</v>
      </c>
      <c r="F2600" t="s">
        <v>206</v>
      </c>
      <c r="G2600">
        <v>1.6811315892229599</v>
      </c>
    </row>
    <row r="2601" spans="1:7" x14ac:dyDescent="0.35">
      <c r="A2601" t="s">
        <v>147</v>
      </c>
      <c r="B2601">
        <v>10.029999999999999</v>
      </c>
      <c r="C2601">
        <v>590.37570000000005</v>
      </c>
      <c r="D2601">
        <v>0.81778799999999996</v>
      </c>
      <c r="E2601">
        <v>5.96</v>
      </c>
      <c r="F2601" t="s">
        <v>206</v>
      </c>
      <c r="G2601">
        <v>9.835170011714176</v>
      </c>
    </row>
    <row r="2602" spans="1:7" x14ac:dyDescent="0.35">
      <c r="A2602" t="s">
        <v>150</v>
      </c>
      <c r="B2602">
        <v>13.39</v>
      </c>
      <c r="C2602">
        <v>389.58679999999998</v>
      </c>
      <c r="D2602">
        <v>0.54159299999999999</v>
      </c>
      <c r="E2602">
        <v>3.93</v>
      </c>
      <c r="F2602" t="s">
        <v>206</v>
      </c>
      <c r="G2602">
        <v>5.0498349863334644</v>
      </c>
    </row>
    <row r="2603" spans="1:7" x14ac:dyDescent="0.35">
      <c r="A2603" t="s">
        <v>153</v>
      </c>
      <c r="B2603">
        <v>14.45</v>
      </c>
      <c r="C2603">
        <v>5389.7313999999997</v>
      </c>
      <c r="D2603">
        <v>7.821644</v>
      </c>
      <c r="E2603">
        <v>54.44</v>
      </c>
      <c r="F2603" t="s">
        <v>206</v>
      </c>
      <c r="G2603">
        <v>18.362693010542756</v>
      </c>
    </row>
    <row r="2604" spans="1:7" x14ac:dyDescent="0.35">
      <c r="A2604" t="s">
        <v>156</v>
      </c>
      <c r="B2604">
        <v>15.85</v>
      </c>
      <c r="C2604">
        <v>174.3433</v>
      </c>
      <c r="D2604">
        <v>0.231769</v>
      </c>
      <c r="E2604">
        <v>1.76</v>
      </c>
      <c r="F2604" t="s">
        <v>206</v>
      </c>
      <c r="G2604">
        <v>2.7873819601718082</v>
      </c>
    </row>
    <row r="2605" spans="1:7" x14ac:dyDescent="0.35">
      <c r="A2605" t="s">
        <v>159</v>
      </c>
      <c r="B2605">
        <v>17.54</v>
      </c>
      <c r="C2605">
        <v>182.04570000000001</v>
      </c>
      <c r="D2605">
        <v>0.454231</v>
      </c>
      <c r="E2605">
        <v>1.84</v>
      </c>
      <c r="F2605" t="s">
        <v>206</v>
      </c>
      <c r="G2605">
        <v>2.1014595860991805</v>
      </c>
    </row>
    <row r="2606" spans="1:7" x14ac:dyDescent="0.35">
      <c r="A2606" t="s">
        <v>162</v>
      </c>
      <c r="D2606">
        <v>0</v>
      </c>
      <c r="F2606" t="s">
        <v>206</v>
      </c>
      <c r="G2606">
        <v>0</v>
      </c>
    </row>
    <row r="2607" spans="1:7" x14ac:dyDescent="0.35">
      <c r="A2607" t="s">
        <v>165</v>
      </c>
      <c r="D2607">
        <v>0</v>
      </c>
      <c r="F2607" t="s">
        <v>206</v>
      </c>
      <c r="G2607">
        <v>0</v>
      </c>
    </row>
    <row r="2608" spans="1:7" x14ac:dyDescent="0.35">
      <c r="A2608" t="s">
        <v>168</v>
      </c>
      <c r="B2608">
        <v>33.47</v>
      </c>
      <c r="C2608">
        <v>1163.3888999999999</v>
      </c>
      <c r="D2608">
        <v>2.9206089999999998</v>
      </c>
      <c r="E2608">
        <v>11.75</v>
      </c>
      <c r="F2608" t="s">
        <v>206</v>
      </c>
      <c r="G2608">
        <v>35.12485638422492</v>
      </c>
    </row>
    <row r="2609" spans="1:5" x14ac:dyDescent="0.35">
      <c r="D2609" t="s">
        <v>208</v>
      </c>
      <c r="E2609">
        <v>100</v>
      </c>
    </row>
    <row r="2611" spans="1:5" x14ac:dyDescent="0.35">
      <c r="A2611" s="9" t="s">
        <v>648</v>
      </c>
    </row>
    <row r="2630" spans="1:7" x14ac:dyDescent="0.35">
      <c r="G2630" t="s">
        <v>198</v>
      </c>
    </row>
    <row r="2631" spans="1:7" x14ac:dyDescent="0.35">
      <c r="A2631" t="s">
        <v>199</v>
      </c>
      <c r="B2631" t="s">
        <v>200</v>
      </c>
      <c r="C2631" t="s">
        <v>201</v>
      </c>
      <c r="D2631" t="s">
        <v>202</v>
      </c>
      <c r="E2631" t="s">
        <v>203</v>
      </c>
      <c r="F2631" t="s">
        <v>204</v>
      </c>
      <c r="G2631">
        <v>8.3149350649350637</v>
      </c>
    </row>
    <row r="2632" spans="1:7" x14ac:dyDescent="0.35">
      <c r="A2632" t="s">
        <v>205</v>
      </c>
      <c r="B2632">
        <v>7.22</v>
      </c>
      <c r="C2632">
        <v>1958.6822999999999</v>
      </c>
      <c r="D2632">
        <v>2</v>
      </c>
      <c r="E2632">
        <v>19.62</v>
      </c>
      <c r="F2632" t="s">
        <v>206</v>
      </c>
      <c r="G2632" t="s">
        <v>207</v>
      </c>
    </row>
    <row r="2633" spans="1:7" x14ac:dyDescent="0.35">
      <c r="A2633" t="s">
        <v>146</v>
      </c>
      <c r="B2633">
        <v>8.61</v>
      </c>
      <c r="C2633">
        <v>53.231299999999997</v>
      </c>
      <c r="D2633">
        <v>0.143289</v>
      </c>
      <c r="E2633">
        <v>0.53</v>
      </c>
      <c r="F2633" t="s">
        <v>206</v>
      </c>
      <c r="G2633">
        <v>1.7232726278797346</v>
      </c>
    </row>
    <row r="2634" spans="1:7" x14ac:dyDescent="0.35">
      <c r="A2634" t="s">
        <v>147</v>
      </c>
      <c r="B2634">
        <v>10.029999999999999</v>
      </c>
      <c r="C2634">
        <v>606.00390000000004</v>
      </c>
      <c r="D2634">
        <v>0.83990900000000002</v>
      </c>
      <c r="E2634">
        <v>6.07</v>
      </c>
      <c r="F2634" t="s">
        <v>206</v>
      </c>
      <c r="G2634">
        <v>10.101209371339321</v>
      </c>
    </row>
    <row r="2635" spans="1:7" x14ac:dyDescent="0.35">
      <c r="A2635" t="s">
        <v>150</v>
      </c>
      <c r="B2635">
        <v>13.39</v>
      </c>
      <c r="C2635">
        <v>390.65530000000001</v>
      </c>
      <c r="D2635">
        <v>0.54338500000000001</v>
      </c>
      <c r="E2635">
        <v>3.91</v>
      </c>
      <c r="F2635" t="s">
        <v>206</v>
      </c>
      <c r="G2635">
        <v>5.0713865677469752</v>
      </c>
    </row>
    <row r="2636" spans="1:7" x14ac:dyDescent="0.35">
      <c r="A2636" t="s">
        <v>153</v>
      </c>
      <c r="B2636">
        <v>14.45</v>
      </c>
      <c r="C2636">
        <v>5413.9058000000005</v>
      </c>
      <c r="D2636">
        <v>7.861154</v>
      </c>
      <c r="E2636">
        <v>54.22</v>
      </c>
      <c r="F2636" t="s">
        <v>206</v>
      </c>
      <c r="G2636">
        <v>18.837862085123</v>
      </c>
    </row>
    <row r="2637" spans="1:7" x14ac:dyDescent="0.35">
      <c r="A2637" t="s">
        <v>156</v>
      </c>
      <c r="B2637">
        <v>15.85</v>
      </c>
      <c r="C2637">
        <v>172.38319999999999</v>
      </c>
      <c r="D2637">
        <v>0.229293</v>
      </c>
      <c r="E2637">
        <v>1.73</v>
      </c>
      <c r="F2637" t="s">
        <v>206</v>
      </c>
      <c r="G2637">
        <v>2.7576042171026947</v>
      </c>
    </row>
    <row r="2638" spans="1:7" x14ac:dyDescent="0.35">
      <c r="A2638" t="s">
        <v>159</v>
      </c>
      <c r="B2638">
        <v>17.54</v>
      </c>
      <c r="C2638">
        <v>204.6936</v>
      </c>
      <c r="D2638">
        <v>0.51102800000000004</v>
      </c>
      <c r="E2638">
        <v>2.0499999999999998</v>
      </c>
      <c r="F2638" t="s">
        <v>206</v>
      </c>
      <c r="G2638">
        <v>2.7845316673174554</v>
      </c>
    </row>
    <row r="2639" spans="1:7" x14ac:dyDescent="0.35">
      <c r="A2639" t="s">
        <v>162</v>
      </c>
      <c r="D2639">
        <v>0</v>
      </c>
      <c r="F2639" t="s">
        <v>206</v>
      </c>
      <c r="G2639">
        <v>0</v>
      </c>
    </row>
    <row r="2640" spans="1:7" x14ac:dyDescent="0.35">
      <c r="A2640" t="s">
        <v>165</v>
      </c>
      <c r="D2640">
        <v>0</v>
      </c>
      <c r="F2640" t="s">
        <v>206</v>
      </c>
      <c r="G2640">
        <v>0</v>
      </c>
    </row>
    <row r="2641" spans="1:7" x14ac:dyDescent="0.35">
      <c r="A2641" t="s">
        <v>168</v>
      </c>
      <c r="B2641">
        <v>33.46</v>
      </c>
      <c r="C2641">
        <v>1185.1615999999999</v>
      </c>
      <c r="D2641">
        <v>2.9769450000000002</v>
      </c>
      <c r="E2641">
        <v>11.87</v>
      </c>
      <c r="F2641" t="s">
        <v>206</v>
      </c>
      <c r="G2641">
        <v>35.802384224912146</v>
      </c>
    </row>
    <row r="2642" spans="1:7" x14ac:dyDescent="0.35">
      <c r="D2642" t="s">
        <v>208</v>
      </c>
      <c r="E2642">
        <v>100</v>
      </c>
    </row>
    <row r="2644" spans="1:7" x14ac:dyDescent="0.35">
      <c r="A2644" s="9" t="s">
        <v>649</v>
      </c>
    </row>
    <row r="2663" spans="1:7" x14ac:dyDescent="0.35">
      <c r="G2663" t="s">
        <v>198</v>
      </c>
    </row>
    <row r="2664" spans="1:7" x14ac:dyDescent="0.35">
      <c r="A2664" t="s">
        <v>199</v>
      </c>
      <c r="B2664" t="s">
        <v>200</v>
      </c>
      <c r="C2664" t="s">
        <v>201</v>
      </c>
      <c r="D2664" t="s">
        <v>202</v>
      </c>
      <c r="E2664" t="s">
        <v>203</v>
      </c>
      <c r="F2664" t="s">
        <v>204</v>
      </c>
      <c r="G2664">
        <v>8.3149350649350637</v>
      </c>
    </row>
    <row r="2665" spans="1:7" x14ac:dyDescent="0.35">
      <c r="A2665" t="s">
        <v>205</v>
      </c>
      <c r="B2665">
        <v>7.22</v>
      </c>
      <c r="C2665">
        <v>1897.8314</v>
      </c>
      <c r="D2665">
        <v>2</v>
      </c>
      <c r="E2665">
        <v>20.16</v>
      </c>
      <c r="F2665" t="s">
        <v>206</v>
      </c>
      <c r="G2665" t="s">
        <v>207</v>
      </c>
    </row>
    <row r="2666" spans="1:7" x14ac:dyDescent="0.35">
      <c r="A2666" t="s">
        <v>146</v>
      </c>
      <c r="B2666">
        <v>8.61</v>
      </c>
      <c r="C2666">
        <v>49.622</v>
      </c>
      <c r="D2666">
        <v>0.13785600000000001</v>
      </c>
      <c r="E2666">
        <v>0.53</v>
      </c>
      <c r="F2666" t="s">
        <v>206</v>
      </c>
      <c r="G2666">
        <v>1.6579323701679034</v>
      </c>
    </row>
    <row r="2667" spans="1:7" x14ac:dyDescent="0.35">
      <c r="A2667" t="s">
        <v>147</v>
      </c>
      <c r="B2667">
        <v>10.029999999999999</v>
      </c>
      <c r="C2667">
        <v>544.06240000000003</v>
      </c>
      <c r="D2667">
        <v>0.77823699999999996</v>
      </c>
      <c r="E2667">
        <v>5.78</v>
      </c>
      <c r="F2667" t="s">
        <v>206</v>
      </c>
      <c r="G2667">
        <v>9.3595078484966816</v>
      </c>
    </row>
    <row r="2668" spans="1:7" x14ac:dyDescent="0.35">
      <c r="A2668" t="s">
        <v>150</v>
      </c>
      <c r="B2668">
        <v>13.39</v>
      </c>
      <c r="C2668">
        <v>354.47230000000002</v>
      </c>
      <c r="D2668">
        <v>0.50886500000000001</v>
      </c>
      <c r="E2668">
        <v>3.77</v>
      </c>
      <c r="F2668" t="s">
        <v>206</v>
      </c>
      <c r="G2668">
        <v>4.6562299882858271</v>
      </c>
    </row>
    <row r="2669" spans="1:7" x14ac:dyDescent="0.35">
      <c r="A2669" t="s">
        <v>153</v>
      </c>
      <c r="B2669">
        <v>14.45</v>
      </c>
      <c r="C2669">
        <v>5169.7758999999996</v>
      </c>
      <c r="D2669">
        <v>7.7473590000000003</v>
      </c>
      <c r="E2669">
        <v>54.93</v>
      </c>
      <c r="F2669" t="s">
        <v>206</v>
      </c>
      <c r="G2669">
        <v>17.469300585708712</v>
      </c>
    </row>
    <row r="2670" spans="1:7" x14ac:dyDescent="0.35">
      <c r="A2670" t="s">
        <v>156</v>
      </c>
      <c r="B2670">
        <v>15.85</v>
      </c>
      <c r="C2670">
        <v>151.4624</v>
      </c>
      <c r="D2670">
        <v>0.207925</v>
      </c>
      <c r="E2670">
        <v>1.61</v>
      </c>
      <c r="F2670" t="s">
        <v>206</v>
      </c>
      <c r="G2670">
        <v>2.5006208512299883</v>
      </c>
    </row>
    <row r="2671" spans="1:7" x14ac:dyDescent="0.35">
      <c r="A2671" t="s">
        <v>159</v>
      </c>
      <c r="B2671">
        <v>17.54</v>
      </c>
      <c r="C2671">
        <v>188.34690000000001</v>
      </c>
      <c r="D2671">
        <v>0.48529499999999998</v>
      </c>
      <c r="E2671">
        <v>2</v>
      </c>
      <c r="F2671" t="s">
        <v>206</v>
      </c>
      <c r="G2671">
        <v>2.4750524014057014</v>
      </c>
    </row>
    <row r="2672" spans="1:7" x14ac:dyDescent="0.35">
      <c r="A2672" t="s">
        <v>162</v>
      </c>
      <c r="D2672">
        <v>0</v>
      </c>
      <c r="F2672" t="s">
        <v>206</v>
      </c>
      <c r="G2672">
        <v>0</v>
      </c>
    </row>
    <row r="2673" spans="1:7" x14ac:dyDescent="0.35">
      <c r="A2673" t="s">
        <v>165</v>
      </c>
      <c r="D2673">
        <v>0</v>
      </c>
      <c r="F2673" t="s">
        <v>206</v>
      </c>
      <c r="G2673">
        <v>0</v>
      </c>
    </row>
    <row r="2674" spans="1:7" x14ac:dyDescent="0.35">
      <c r="A2674" t="s">
        <v>168</v>
      </c>
      <c r="B2674">
        <v>33.46</v>
      </c>
      <c r="C2674">
        <v>1055.9757999999999</v>
      </c>
      <c r="D2674">
        <v>2.7374960000000002</v>
      </c>
      <c r="E2674">
        <v>11.22</v>
      </c>
      <c r="F2674" t="s">
        <v>206</v>
      </c>
      <c r="G2674">
        <v>32.922638344396724</v>
      </c>
    </row>
    <row r="2675" spans="1:7" x14ac:dyDescent="0.35">
      <c r="D2675" t="s">
        <v>208</v>
      </c>
      <c r="E2675">
        <v>100</v>
      </c>
    </row>
    <row r="2677" spans="1:7" x14ac:dyDescent="0.35">
      <c r="A2677" s="9" t="s">
        <v>650</v>
      </c>
    </row>
    <row r="2696" spans="1:7" x14ac:dyDescent="0.35">
      <c r="G2696" t="s">
        <v>198</v>
      </c>
    </row>
    <row r="2697" spans="1:7" x14ac:dyDescent="0.35">
      <c r="A2697" t="s">
        <v>199</v>
      </c>
      <c r="B2697" t="s">
        <v>200</v>
      </c>
      <c r="C2697" t="s">
        <v>201</v>
      </c>
      <c r="D2697" t="s">
        <v>202</v>
      </c>
      <c r="E2697" t="s">
        <v>203</v>
      </c>
      <c r="F2697" t="s">
        <v>204</v>
      </c>
      <c r="G2697">
        <v>8.3149350649350637</v>
      </c>
    </row>
    <row r="2698" spans="1:7" x14ac:dyDescent="0.35">
      <c r="A2698" t="s">
        <v>205</v>
      </c>
      <c r="B2698">
        <v>7.22</v>
      </c>
      <c r="C2698">
        <v>1923.1251</v>
      </c>
      <c r="D2698">
        <v>2</v>
      </c>
      <c r="E2698">
        <v>20.16</v>
      </c>
      <c r="F2698" t="s">
        <v>206</v>
      </c>
      <c r="G2698" t="s">
        <v>207</v>
      </c>
    </row>
    <row r="2699" spans="1:7" x14ac:dyDescent="0.35">
      <c r="A2699" t="s">
        <v>146</v>
      </c>
      <c r="B2699">
        <v>8.61</v>
      </c>
      <c r="C2699">
        <v>50.946100000000001</v>
      </c>
      <c r="D2699">
        <v>0.13967299999999999</v>
      </c>
      <c r="E2699">
        <v>0.53</v>
      </c>
      <c r="F2699" t="s">
        <v>206</v>
      </c>
      <c r="G2699">
        <v>1.6797846153846157</v>
      </c>
    </row>
    <row r="2700" spans="1:7" x14ac:dyDescent="0.35">
      <c r="A2700" t="s">
        <v>147</v>
      </c>
      <c r="B2700">
        <v>10.029999999999999</v>
      </c>
      <c r="C2700">
        <v>556.05889999999999</v>
      </c>
      <c r="D2700">
        <v>0.78493599999999997</v>
      </c>
      <c r="E2700">
        <v>5.83</v>
      </c>
      <c r="F2700" t="s">
        <v>206</v>
      </c>
      <c r="G2700">
        <v>9.4400737212026566</v>
      </c>
    </row>
    <row r="2701" spans="1:7" x14ac:dyDescent="0.35">
      <c r="A2701" t="s">
        <v>150</v>
      </c>
      <c r="B2701">
        <v>13.39</v>
      </c>
      <c r="C2701">
        <v>354.01060000000001</v>
      </c>
      <c r="D2701">
        <v>0.50151800000000002</v>
      </c>
      <c r="E2701">
        <v>3.71</v>
      </c>
      <c r="F2701" t="s">
        <v>206</v>
      </c>
      <c r="G2701">
        <v>4.5678709098008596</v>
      </c>
    </row>
    <row r="2702" spans="1:7" x14ac:dyDescent="0.35">
      <c r="A2702" t="s">
        <v>153</v>
      </c>
      <c r="B2702">
        <v>14.45</v>
      </c>
      <c r="C2702">
        <v>5249.2695000000003</v>
      </c>
      <c r="D2702">
        <v>7.7630239999999997</v>
      </c>
      <c r="E2702">
        <v>55.04</v>
      </c>
      <c r="F2702" t="s">
        <v>206</v>
      </c>
      <c r="G2702">
        <v>17.657696524795</v>
      </c>
    </row>
    <row r="2703" spans="1:7" x14ac:dyDescent="0.35">
      <c r="A2703" t="s">
        <v>156</v>
      </c>
      <c r="B2703">
        <v>15.85</v>
      </c>
      <c r="C2703">
        <v>153.6062</v>
      </c>
      <c r="D2703">
        <v>0.208094</v>
      </c>
      <c r="E2703">
        <v>1.61</v>
      </c>
      <c r="F2703" t="s">
        <v>206</v>
      </c>
      <c r="G2703">
        <v>2.5026533385396332</v>
      </c>
    </row>
    <row r="2704" spans="1:7" x14ac:dyDescent="0.35">
      <c r="A2704" t="s">
        <v>159</v>
      </c>
      <c r="B2704">
        <v>17.54</v>
      </c>
      <c r="C2704">
        <v>181.16</v>
      </c>
      <c r="D2704">
        <v>0.46063799999999999</v>
      </c>
      <c r="E2704">
        <v>1.9</v>
      </c>
      <c r="F2704" t="s">
        <v>206</v>
      </c>
      <c r="G2704">
        <v>2.1785137055837569</v>
      </c>
    </row>
    <row r="2705" spans="1:7" x14ac:dyDescent="0.35">
      <c r="A2705" t="s">
        <v>162</v>
      </c>
      <c r="D2705">
        <v>0</v>
      </c>
      <c r="F2705" t="s">
        <v>206</v>
      </c>
      <c r="G2705">
        <v>0</v>
      </c>
    </row>
    <row r="2706" spans="1:7" x14ac:dyDescent="0.35">
      <c r="A2706" t="s">
        <v>165</v>
      </c>
      <c r="D2706">
        <v>0</v>
      </c>
      <c r="F2706" t="s">
        <v>206</v>
      </c>
      <c r="G2706">
        <v>0</v>
      </c>
    </row>
    <row r="2707" spans="1:7" x14ac:dyDescent="0.35">
      <c r="A2707" t="s">
        <v>168</v>
      </c>
      <c r="B2707">
        <v>33.46</v>
      </c>
      <c r="C2707">
        <v>1069.4047</v>
      </c>
      <c r="D2707">
        <v>2.735846</v>
      </c>
      <c r="E2707">
        <v>11.21</v>
      </c>
      <c r="F2707" t="s">
        <v>206</v>
      </c>
      <c r="G2707">
        <v>32.902794533385396</v>
      </c>
    </row>
    <row r="2708" spans="1:7" x14ac:dyDescent="0.35">
      <c r="D2708" t="s">
        <v>208</v>
      </c>
      <c r="E2708">
        <v>100</v>
      </c>
    </row>
    <row r="2710" spans="1:7" x14ac:dyDescent="0.35">
      <c r="A2710" s="9" t="s">
        <v>651</v>
      </c>
    </row>
    <row r="2729" spans="1:7" x14ac:dyDescent="0.35">
      <c r="G2729" t="s">
        <v>198</v>
      </c>
    </row>
    <row r="2730" spans="1:7" x14ac:dyDescent="0.35">
      <c r="A2730" t="s">
        <v>199</v>
      </c>
      <c r="B2730" t="s">
        <v>200</v>
      </c>
      <c r="C2730" t="s">
        <v>201</v>
      </c>
      <c r="D2730" t="s">
        <v>202</v>
      </c>
      <c r="E2730" t="s">
        <v>203</v>
      </c>
      <c r="F2730" t="s">
        <v>204</v>
      </c>
      <c r="G2730">
        <v>8.3149350649350637</v>
      </c>
    </row>
    <row r="2731" spans="1:7" x14ac:dyDescent="0.35">
      <c r="A2731" t="s">
        <v>205</v>
      </c>
      <c r="B2731">
        <v>7.22</v>
      </c>
      <c r="C2731">
        <v>1914.2858000000001</v>
      </c>
      <c r="D2731">
        <v>2</v>
      </c>
      <c r="E2731">
        <v>19.93</v>
      </c>
      <c r="F2731" t="s">
        <v>206</v>
      </c>
      <c r="G2731" t="s">
        <v>207</v>
      </c>
    </row>
    <row r="2732" spans="1:7" x14ac:dyDescent="0.35">
      <c r="A2732" t="s">
        <v>146</v>
      </c>
      <c r="B2732">
        <v>8.61</v>
      </c>
      <c r="C2732">
        <v>51.033700000000003</v>
      </c>
      <c r="D2732">
        <v>0.14055899999999999</v>
      </c>
      <c r="E2732">
        <v>0.53</v>
      </c>
      <c r="F2732" t="s">
        <v>206</v>
      </c>
      <c r="G2732">
        <v>1.69044014057009</v>
      </c>
    </row>
    <row r="2733" spans="1:7" x14ac:dyDescent="0.35">
      <c r="A2733" t="s">
        <v>147</v>
      </c>
      <c r="B2733">
        <v>10.029999999999999</v>
      </c>
      <c r="C2733">
        <v>558.98540000000003</v>
      </c>
      <c r="D2733">
        <v>0.79271000000000003</v>
      </c>
      <c r="E2733">
        <v>5.82</v>
      </c>
      <c r="F2733" t="s">
        <v>206</v>
      </c>
      <c r="G2733">
        <v>9.533568137446311</v>
      </c>
    </row>
    <row r="2734" spans="1:7" x14ac:dyDescent="0.35">
      <c r="A2734" t="s">
        <v>150</v>
      </c>
      <c r="B2734">
        <v>13.39</v>
      </c>
      <c r="C2734">
        <v>364.73469999999998</v>
      </c>
      <c r="D2734">
        <v>0.519096</v>
      </c>
      <c r="E2734">
        <v>3.8</v>
      </c>
      <c r="F2734" t="s">
        <v>206</v>
      </c>
      <c r="G2734">
        <v>4.7792736431081622</v>
      </c>
    </row>
    <row r="2735" spans="1:7" x14ac:dyDescent="0.35">
      <c r="A2735" t="s">
        <v>153</v>
      </c>
      <c r="B2735">
        <v>14.45</v>
      </c>
      <c r="C2735">
        <v>5270.1630999999998</v>
      </c>
      <c r="D2735">
        <v>7.8299120000000002</v>
      </c>
      <c r="E2735">
        <v>54.87</v>
      </c>
      <c r="F2735" t="s">
        <v>206</v>
      </c>
      <c r="G2735">
        <v>18.462128543537684</v>
      </c>
    </row>
    <row r="2736" spans="1:7" x14ac:dyDescent="0.35">
      <c r="A2736" t="s">
        <v>156</v>
      </c>
      <c r="B2736">
        <v>15.85</v>
      </c>
      <c r="C2736">
        <v>162.87880000000001</v>
      </c>
      <c r="D2736">
        <v>0.22167500000000001</v>
      </c>
      <c r="E2736">
        <v>1.7</v>
      </c>
      <c r="F2736" t="s">
        <v>206</v>
      </c>
      <c r="G2736">
        <v>2.6659859429910195</v>
      </c>
    </row>
    <row r="2737" spans="1:7" x14ac:dyDescent="0.35">
      <c r="A2737" t="s">
        <v>159</v>
      </c>
      <c r="B2737">
        <v>17.54</v>
      </c>
      <c r="C2737">
        <v>187.86349999999999</v>
      </c>
      <c r="D2737">
        <v>0.47988900000000001</v>
      </c>
      <c r="E2737">
        <v>1.96</v>
      </c>
      <c r="F2737" t="s">
        <v>206</v>
      </c>
      <c r="G2737">
        <v>2.4100368606013287</v>
      </c>
    </row>
    <row r="2738" spans="1:7" x14ac:dyDescent="0.35">
      <c r="A2738" t="s">
        <v>162</v>
      </c>
      <c r="D2738">
        <v>0</v>
      </c>
      <c r="F2738" t="s">
        <v>206</v>
      </c>
      <c r="G2738">
        <v>0</v>
      </c>
    </row>
    <row r="2739" spans="1:7" x14ac:dyDescent="0.35">
      <c r="A2739" t="s">
        <v>165</v>
      </c>
      <c r="D2739">
        <v>0</v>
      </c>
      <c r="F2739" t="s">
        <v>206</v>
      </c>
      <c r="G2739">
        <v>0</v>
      </c>
    </row>
    <row r="2740" spans="1:7" x14ac:dyDescent="0.35">
      <c r="A2740" t="s">
        <v>168</v>
      </c>
      <c r="B2740">
        <v>33.46</v>
      </c>
      <c r="C2740">
        <v>1094.0775000000001</v>
      </c>
      <c r="D2740">
        <v>2.8118910000000001</v>
      </c>
      <c r="E2740">
        <v>11.39</v>
      </c>
      <c r="F2740" t="s">
        <v>206</v>
      </c>
      <c r="G2740">
        <v>33.817353689964861</v>
      </c>
    </row>
    <row r="2741" spans="1:7" x14ac:dyDescent="0.35">
      <c r="D2741" t="s">
        <v>208</v>
      </c>
      <c r="E2741">
        <v>100</v>
      </c>
    </row>
    <row r="2743" spans="1:7" x14ac:dyDescent="0.35">
      <c r="A2743" s="9" t="s">
        <v>652</v>
      </c>
    </row>
    <row r="2762" spans="1:7" x14ac:dyDescent="0.35">
      <c r="G2762" t="s">
        <v>198</v>
      </c>
    </row>
    <row r="2763" spans="1:7" x14ac:dyDescent="0.35">
      <c r="A2763" t="s">
        <v>199</v>
      </c>
      <c r="B2763" t="s">
        <v>200</v>
      </c>
      <c r="C2763" t="s">
        <v>201</v>
      </c>
      <c r="D2763" t="s">
        <v>202</v>
      </c>
      <c r="E2763" t="s">
        <v>203</v>
      </c>
      <c r="F2763" t="s">
        <v>204</v>
      </c>
      <c r="G2763">
        <v>8.3149350649350637</v>
      </c>
    </row>
    <row r="2764" spans="1:7" x14ac:dyDescent="0.35">
      <c r="A2764" t="s">
        <v>205</v>
      </c>
      <c r="B2764">
        <v>7.22</v>
      </c>
      <c r="C2764">
        <v>1899.6005</v>
      </c>
      <c r="D2764">
        <v>2</v>
      </c>
      <c r="E2764">
        <v>19.920000000000002</v>
      </c>
      <c r="F2764" t="s">
        <v>206</v>
      </c>
      <c r="G2764" t="s">
        <v>207</v>
      </c>
    </row>
    <row r="2765" spans="1:7" x14ac:dyDescent="0.35">
      <c r="A2765" t="s">
        <v>146</v>
      </c>
      <c r="B2765">
        <v>8.61</v>
      </c>
      <c r="C2765">
        <v>50.992100000000001</v>
      </c>
      <c r="D2765">
        <v>0.14153099999999999</v>
      </c>
      <c r="E2765">
        <v>0.53</v>
      </c>
      <c r="F2765" t="s">
        <v>206</v>
      </c>
      <c r="G2765">
        <v>1.7021299492385789</v>
      </c>
    </row>
    <row r="2766" spans="1:7" x14ac:dyDescent="0.35">
      <c r="A2766" t="s">
        <v>147</v>
      </c>
      <c r="B2766">
        <v>10.029999999999999</v>
      </c>
      <c r="C2766">
        <v>562.13160000000005</v>
      </c>
      <c r="D2766">
        <v>0.80333500000000002</v>
      </c>
      <c r="E2766">
        <v>5.9</v>
      </c>
      <c r="F2766" t="s">
        <v>206</v>
      </c>
      <c r="G2766">
        <v>9.6613502538071074</v>
      </c>
    </row>
    <row r="2767" spans="1:7" x14ac:dyDescent="0.35">
      <c r="A2767" t="s">
        <v>150</v>
      </c>
      <c r="B2767">
        <v>13.39</v>
      </c>
      <c r="C2767">
        <v>359.91480000000001</v>
      </c>
      <c r="D2767">
        <v>0.51619599999999999</v>
      </c>
      <c r="E2767">
        <v>3.77</v>
      </c>
      <c r="F2767" t="s">
        <v>206</v>
      </c>
      <c r="G2767">
        <v>4.7443966419367438</v>
      </c>
    </row>
    <row r="2768" spans="1:7" x14ac:dyDescent="0.35">
      <c r="A2768" t="s">
        <v>153</v>
      </c>
      <c r="B2768">
        <v>14.45</v>
      </c>
      <c r="C2768">
        <v>5228.9766</v>
      </c>
      <c r="D2768">
        <v>7.8287789999999999</v>
      </c>
      <c r="E2768">
        <v>54.84</v>
      </c>
      <c r="F2768" t="s">
        <v>206</v>
      </c>
      <c r="G2768">
        <v>18.448502459976574</v>
      </c>
    </row>
    <row r="2769" spans="1:7" x14ac:dyDescent="0.35">
      <c r="A2769" t="s">
        <v>156</v>
      </c>
      <c r="B2769">
        <v>15.85</v>
      </c>
      <c r="C2769">
        <v>159.47030000000001</v>
      </c>
      <c r="D2769">
        <v>0.21871399999999999</v>
      </c>
      <c r="E2769">
        <v>1.67</v>
      </c>
      <c r="F2769" t="s">
        <v>206</v>
      </c>
      <c r="G2769">
        <v>2.6303753221397894</v>
      </c>
    </row>
    <row r="2770" spans="1:7" x14ac:dyDescent="0.35">
      <c r="A2770" t="s">
        <v>159</v>
      </c>
      <c r="B2770">
        <v>17.54</v>
      </c>
      <c r="C2770">
        <v>187.4819</v>
      </c>
      <c r="D2770">
        <v>0.48261599999999999</v>
      </c>
      <c r="E2770">
        <v>1.97</v>
      </c>
      <c r="F2770" t="s">
        <v>206</v>
      </c>
      <c r="G2770">
        <v>2.442833268254589</v>
      </c>
    </row>
    <row r="2771" spans="1:7" x14ac:dyDescent="0.35">
      <c r="A2771" t="s">
        <v>162</v>
      </c>
      <c r="D2771">
        <v>0</v>
      </c>
      <c r="F2771" t="s">
        <v>206</v>
      </c>
      <c r="G2771">
        <v>0</v>
      </c>
    </row>
    <row r="2772" spans="1:7" x14ac:dyDescent="0.35">
      <c r="A2772" t="s">
        <v>165</v>
      </c>
      <c r="D2772">
        <v>0</v>
      </c>
      <c r="F2772" t="s">
        <v>206</v>
      </c>
      <c r="G2772">
        <v>0</v>
      </c>
    </row>
    <row r="2773" spans="1:7" x14ac:dyDescent="0.35">
      <c r="A2773" t="s">
        <v>168</v>
      </c>
      <c r="B2773">
        <v>33.450000000000003</v>
      </c>
      <c r="C2773">
        <v>1086.4718</v>
      </c>
      <c r="D2773">
        <v>2.8139310000000002</v>
      </c>
      <c r="E2773">
        <v>11.39</v>
      </c>
      <c r="F2773" t="s">
        <v>206</v>
      </c>
      <c r="G2773">
        <v>33.841887856306137</v>
      </c>
    </row>
    <row r="2774" spans="1:7" x14ac:dyDescent="0.35">
      <c r="D2774" t="s">
        <v>208</v>
      </c>
      <c r="E2774">
        <v>100</v>
      </c>
    </row>
    <row r="2776" spans="1:7" x14ac:dyDescent="0.35">
      <c r="A2776" s="9" t="s">
        <v>653</v>
      </c>
    </row>
    <row r="2795" spans="1:7" x14ac:dyDescent="0.35">
      <c r="G2795" t="s">
        <v>198</v>
      </c>
    </row>
    <row r="2796" spans="1:7" x14ac:dyDescent="0.35">
      <c r="A2796" t="s">
        <v>199</v>
      </c>
      <c r="B2796" t="s">
        <v>200</v>
      </c>
      <c r="C2796" t="s">
        <v>201</v>
      </c>
      <c r="D2796" t="s">
        <v>202</v>
      </c>
      <c r="E2796" t="s">
        <v>203</v>
      </c>
      <c r="F2796" t="s">
        <v>204</v>
      </c>
      <c r="G2796">
        <v>9.7428934010152286</v>
      </c>
    </row>
    <row r="2797" spans="1:7" x14ac:dyDescent="0.35">
      <c r="A2797" t="s">
        <v>205</v>
      </c>
      <c r="B2797">
        <v>7.44</v>
      </c>
      <c r="C2797">
        <v>1985.2996000000001</v>
      </c>
      <c r="D2797">
        <v>2</v>
      </c>
      <c r="E2797">
        <v>18.52</v>
      </c>
      <c r="F2797" t="s">
        <v>206</v>
      </c>
      <c r="G2797" t="s">
        <v>207</v>
      </c>
    </row>
    <row r="2798" spans="1:7" x14ac:dyDescent="0.35">
      <c r="A2798" t="s">
        <v>146</v>
      </c>
      <c r="B2798">
        <v>8.77</v>
      </c>
      <c r="C2798">
        <v>63.061500000000002</v>
      </c>
      <c r="D2798">
        <v>0.141457</v>
      </c>
      <c r="E2798">
        <v>0.59</v>
      </c>
      <c r="F2798" t="s">
        <v>206</v>
      </c>
      <c r="G2798">
        <v>1.4518992888217366</v>
      </c>
    </row>
    <row r="2799" spans="1:7" x14ac:dyDescent="0.35">
      <c r="A2799" t="s">
        <v>147</v>
      </c>
      <c r="B2799">
        <v>10.23</v>
      </c>
      <c r="C2799">
        <v>658.73540000000003</v>
      </c>
      <c r="D2799">
        <v>0.79984100000000002</v>
      </c>
      <c r="E2799">
        <v>6.14</v>
      </c>
      <c r="F2799" t="s">
        <v>206</v>
      </c>
      <c r="G2799">
        <v>8.2094811785239798</v>
      </c>
    </row>
    <row r="2800" spans="1:7" x14ac:dyDescent="0.35">
      <c r="A2800" t="s">
        <v>150</v>
      </c>
      <c r="B2800">
        <v>13.7</v>
      </c>
      <c r="C2800">
        <v>422.98739999999998</v>
      </c>
      <c r="D2800">
        <v>0.50263199999999997</v>
      </c>
      <c r="E2800">
        <v>3.95</v>
      </c>
      <c r="F2800" t="s">
        <v>206</v>
      </c>
      <c r="G2800">
        <v>4.1323504571860266</v>
      </c>
    </row>
    <row r="2801" spans="1:7" x14ac:dyDescent="0.35">
      <c r="A2801" t="s">
        <v>153</v>
      </c>
      <c r="B2801">
        <v>14.77</v>
      </c>
      <c r="C2801">
        <v>5859.6426000000001</v>
      </c>
      <c r="D2801">
        <v>7.2489699999999999</v>
      </c>
      <c r="E2801">
        <v>54.66</v>
      </c>
      <c r="F2801" t="s">
        <v>206</v>
      </c>
      <c r="G2801">
        <v>10.252606272956985</v>
      </c>
    </row>
    <row r="2802" spans="1:7" x14ac:dyDescent="0.35">
      <c r="A2802" t="s">
        <v>156</v>
      </c>
      <c r="B2802">
        <v>16.12</v>
      </c>
      <c r="C2802">
        <v>209.6962</v>
      </c>
      <c r="D2802">
        <v>0.22422500000000001</v>
      </c>
      <c r="E2802">
        <v>1.96</v>
      </c>
      <c r="F2802" t="s">
        <v>206</v>
      </c>
      <c r="G2802">
        <v>2.3014210540026574</v>
      </c>
    </row>
    <row r="2803" spans="1:7" x14ac:dyDescent="0.35">
      <c r="A2803" t="s">
        <v>159</v>
      </c>
      <c r="B2803">
        <v>17.7</v>
      </c>
      <c r="C2803">
        <v>223.9589</v>
      </c>
      <c r="D2803">
        <v>0.43142599999999998</v>
      </c>
      <c r="E2803">
        <v>2.09</v>
      </c>
      <c r="F2803" t="s">
        <v>206</v>
      </c>
      <c r="G2803">
        <v>1.689416000208404</v>
      </c>
    </row>
    <row r="2804" spans="1:7" x14ac:dyDescent="0.35">
      <c r="A2804" t="s">
        <v>162</v>
      </c>
      <c r="D2804">
        <v>0</v>
      </c>
      <c r="F2804" t="s">
        <v>206</v>
      </c>
      <c r="G2804">
        <v>0</v>
      </c>
    </row>
    <row r="2805" spans="1:7" x14ac:dyDescent="0.35">
      <c r="A2805" t="s">
        <v>165</v>
      </c>
      <c r="D2805">
        <v>0</v>
      </c>
      <c r="F2805" t="s">
        <v>206</v>
      </c>
      <c r="G2805">
        <v>0</v>
      </c>
    </row>
    <row r="2806" spans="1:7" x14ac:dyDescent="0.35">
      <c r="A2806" t="s">
        <v>168</v>
      </c>
      <c r="B2806">
        <v>33.46</v>
      </c>
      <c r="C2806">
        <v>1296.7139</v>
      </c>
      <c r="D2806">
        <v>2.6758709999999999</v>
      </c>
      <c r="E2806">
        <v>12.1</v>
      </c>
      <c r="F2806" t="s">
        <v>206</v>
      </c>
      <c r="G2806">
        <v>27.464849402141351</v>
      </c>
    </row>
    <row r="2807" spans="1:7" x14ac:dyDescent="0.35">
      <c r="D2807" t="s">
        <v>208</v>
      </c>
      <c r="E2807">
        <v>100</v>
      </c>
    </row>
    <row r="2809" spans="1:7" x14ac:dyDescent="0.35">
      <c r="A2809" s="9" t="s">
        <v>654</v>
      </c>
    </row>
    <row r="2828" spans="1:7" x14ac:dyDescent="0.35">
      <c r="G2828" t="s">
        <v>198</v>
      </c>
    </row>
    <row r="2829" spans="1:7" x14ac:dyDescent="0.35">
      <c r="A2829" t="s">
        <v>199</v>
      </c>
      <c r="B2829" t="s">
        <v>200</v>
      </c>
      <c r="C2829" t="s">
        <v>201</v>
      </c>
      <c r="D2829" t="s">
        <v>202</v>
      </c>
      <c r="E2829" t="s">
        <v>203</v>
      </c>
      <c r="F2829" t="s">
        <v>204</v>
      </c>
      <c r="G2829">
        <v>9.7428934010152286</v>
      </c>
    </row>
    <row r="2830" spans="1:7" x14ac:dyDescent="0.35">
      <c r="A2830" t="s">
        <v>205</v>
      </c>
      <c r="B2830">
        <v>7.44</v>
      </c>
      <c r="C2830">
        <v>1983.9309000000001</v>
      </c>
      <c r="D2830">
        <v>2</v>
      </c>
      <c r="E2830">
        <v>18.510000000000002</v>
      </c>
      <c r="F2830" t="s">
        <v>206</v>
      </c>
      <c r="G2830" t="s">
        <v>207</v>
      </c>
    </row>
    <row r="2831" spans="1:7" x14ac:dyDescent="0.35">
      <c r="A2831" t="s">
        <v>146</v>
      </c>
      <c r="B2831">
        <v>8.7799999999999994</v>
      </c>
      <c r="C2831">
        <v>58.9542</v>
      </c>
      <c r="D2831">
        <v>0.13233500000000001</v>
      </c>
      <c r="E2831">
        <v>0.55000000000000004</v>
      </c>
      <c r="F2831" t="s">
        <v>206</v>
      </c>
      <c r="G2831">
        <v>1.3582720712741292</v>
      </c>
    </row>
    <row r="2832" spans="1:7" x14ac:dyDescent="0.35">
      <c r="A2832" t="s">
        <v>147</v>
      </c>
      <c r="B2832">
        <v>10.23</v>
      </c>
      <c r="C2832">
        <v>659.24210000000005</v>
      </c>
      <c r="D2832">
        <v>0.80100800000000005</v>
      </c>
      <c r="E2832">
        <v>6.15</v>
      </c>
      <c r="F2832" t="s">
        <v>206</v>
      </c>
      <c r="G2832">
        <v>8.2214591398129571</v>
      </c>
    </row>
    <row r="2833" spans="1:7" x14ac:dyDescent="0.35">
      <c r="A2833" t="s">
        <v>150</v>
      </c>
      <c r="B2833">
        <v>13.71</v>
      </c>
      <c r="C2833">
        <v>424.90309999999999</v>
      </c>
      <c r="D2833">
        <v>0.50525699999999996</v>
      </c>
      <c r="E2833">
        <v>3.96</v>
      </c>
      <c r="F2833" t="s">
        <v>206</v>
      </c>
      <c r="G2833">
        <v>4.1592931721676605</v>
      </c>
    </row>
    <row r="2834" spans="1:7" x14ac:dyDescent="0.35">
      <c r="A2834" t="s">
        <v>153</v>
      </c>
      <c r="B2834">
        <v>14.78</v>
      </c>
      <c r="C2834">
        <v>5860.9413999999997</v>
      </c>
      <c r="D2834">
        <v>7.2555779999999999</v>
      </c>
      <c r="E2834">
        <v>54.67</v>
      </c>
      <c r="F2834" t="s">
        <v>206</v>
      </c>
      <c r="G2834">
        <v>10.320430067470753</v>
      </c>
    </row>
    <row r="2835" spans="1:7" x14ac:dyDescent="0.35">
      <c r="A2835" t="s">
        <v>156</v>
      </c>
      <c r="B2835">
        <v>16.13</v>
      </c>
      <c r="C2835">
        <v>217.26310000000001</v>
      </c>
      <c r="D2835">
        <v>0.23247699999999999</v>
      </c>
      <c r="E2835">
        <v>2.0299999999999998</v>
      </c>
      <c r="F2835" t="s">
        <v>206</v>
      </c>
      <c r="G2835">
        <v>2.3861186860134938</v>
      </c>
    </row>
    <row r="2836" spans="1:7" x14ac:dyDescent="0.35">
      <c r="A2836" t="s">
        <v>159</v>
      </c>
      <c r="B2836">
        <v>17.7</v>
      </c>
      <c r="C2836">
        <v>221.70179999999999</v>
      </c>
      <c r="D2836">
        <v>0.427373</v>
      </c>
      <c r="E2836">
        <v>2.0699999999999998</v>
      </c>
      <c r="F2836" t="s">
        <v>206</v>
      </c>
      <c r="G2836">
        <v>1.6478164482767608</v>
      </c>
    </row>
    <row r="2837" spans="1:7" x14ac:dyDescent="0.35">
      <c r="A2837" t="s">
        <v>162</v>
      </c>
      <c r="D2837">
        <v>0</v>
      </c>
      <c r="F2837" t="s">
        <v>206</v>
      </c>
      <c r="G2837">
        <v>0</v>
      </c>
    </row>
    <row r="2838" spans="1:7" x14ac:dyDescent="0.35">
      <c r="A2838" t="s">
        <v>165</v>
      </c>
      <c r="D2838">
        <v>0</v>
      </c>
      <c r="F2838" t="s">
        <v>206</v>
      </c>
      <c r="G2838">
        <v>0</v>
      </c>
    </row>
    <row r="2839" spans="1:7" x14ac:dyDescent="0.35">
      <c r="A2839" t="s">
        <v>168</v>
      </c>
      <c r="B2839">
        <v>33.47</v>
      </c>
      <c r="C2839">
        <v>1293.4109000000001</v>
      </c>
      <c r="D2839">
        <v>2.6708970000000001</v>
      </c>
      <c r="E2839">
        <v>12.07</v>
      </c>
      <c r="F2839" t="s">
        <v>206</v>
      </c>
      <c r="G2839">
        <v>27.413796806210438</v>
      </c>
    </row>
    <row r="2840" spans="1:7" x14ac:dyDescent="0.35">
      <c r="D2840" t="s">
        <v>208</v>
      </c>
      <c r="E2840">
        <v>100</v>
      </c>
    </row>
    <row r="2842" spans="1:7" x14ac:dyDescent="0.35">
      <c r="A2842" s="9" t="s">
        <v>655</v>
      </c>
    </row>
    <row r="2861" spans="1:7" x14ac:dyDescent="0.35">
      <c r="G2861" t="s">
        <v>198</v>
      </c>
    </row>
    <row r="2862" spans="1:7" x14ac:dyDescent="0.35">
      <c r="A2862" t="s">
        <v>199</v>
      </c>
      <c r="B2862" t="s">
        <v>200</v>
      </c>
      <c r="C2862" t="s">
        <v>201</v>
      </c>
      <c r="D2862" t="s">
        <v>202</v>
      </c>
      <c r="E2862" t="s">
        <v>203</v>
      </c>
      <c r="F2862" t="s">
        <v>204</v>
      </c>
      <c r="G2862">
        <v>9.7428934010152286</v>
      </c>
    </row>
    <row r="2863" spans="1:7" x14ac:dyDescent="0.35">
      <c r="A2863" t="s">
        <v>205</v>
      </c>
      <c r="B2863">
        <v>7.44</v>
      </c>
      <c r="C2863">
        <v>1970.1538</v>
      </c>
      <c r="D2863">
        <v>2</v>
      </c>
      <c r="E2863">
        <v>18.350000000000001</v>
      </c>
      <c r="F2863" t="s">
        <v>206</v>
      </c>
      <c r="G2863" t="s">
        <v>207</v>
      </c>
    </row>
    <row r="2864" spans="1:7" x14ac:dyDescent="0.35">
      <c r="A2864" t="s">
        <v>146</v>
      </c>
      <c r="B2864">
        <v>8.7799999999999994</v>
      </c>
      <c r="C2864">
        <v>61.439700000000002</v>
      </c>
      <c r="D2864">
        <v>0.138879</v>
      </c>
      <c r="E2864">
        <v>0.56999999999999995</v>
      </c>
      <c r="F2864" t="s">
        <v>206</v>
      </c>
      <c r="G2864">
        <v>1.4254389767369162</v>
      </c>
    </row>
    <row r="2865" spans="1:7" x14ac:dyDescent="0.35">
      <c r="A2865" t="s">
        <v>147</v>
      </c>
      <c r="B2865">
        <v>10.23</v>
      </c>
      <c r="C2865">
        <v>656.93600000000004</v>
      </c>
      <c r="D2865">
        <v>0.80378799999999995</v>
      </c>
      <c r="E2865">
        <v>6.12</v>
      </c>
      <c r="F2865" t="s">
        <v>206</v>
      </c>
      <c r="G2865">
        <v>8.2499927579649359</v>
      </c>
    </row>
    <row r="2866" spans="1:7" x14ac:dyDescent="0.35">
      <c r="A2866" t="s">
        <v>150</v>
      </c>
      <c r="B2866">
        <v>13.71</v>
      </c>
      <c r="C2866">
        <v>417.7801</v>
      </c>
      <c r="D2866">
        <v>0.50026099999999996</v>
      </c>
      <c r="E2866">
        <v>3.89</v>
      </c>
      <c r="F2866" t="s">
        <v>206</v>
      </c>
      <c r="G2866">
        <v>4.1080147706254717</v>
      </c>
    </row>
    <row r="2867" spans="1:7" x14ac:dyDescent="0.35">
      <c r="A2867" t="s">
        <v>153</v>
      </c>
      <c r="B2867">
        <v>14.78</v>
      </c>
      <c r="C2867">
        <v>5883.1602000000003</v>
      </c>
      <c r="D2867">
        <v>7.3340139999999998</v>
      </c>
      <c r="E2867">
        <v>54.79</v>
      </c>
      <c r="F2867" t="s">
        <v>206</v>
      </c>
      <c r="G2867">
        <v>11.12548865501341</v>
      </c>
    </row>
    <row r="2868" spans="1:7" x14ac:dyDescent="0.35">
      <c r="A2868" t="s">
        <v>156</v>
      </c>
      <c r="B2868">
        <v>16.12</v>
      </c>
      <c r="C2868">
        <v>216.44059999999999</v>
      </c>
      <c r="D2868">
        <v>0.23321600000000001</v>
      </c>
      <c r="E2868">
        <v>2.02</v>
      </c>
      <c r="F2868" t="s">
        <v>206</v>
      </c>
      <c r="G2868">
        <v>2.3937037017740379</v>
      </c>
    </row>
    <row r="2869" spans="1:7" x14ac:dyDescent="0.35">
      <c r="A2869" t="s">
        <v>159</v>
      </c>
      <c r="B2869">
        <v>17.7</v>
      </c>
      <c r="C2869">
        <v>229.00559999999999</v>
      </c>
      <c r="D2869">
        <v>0.44453900000000002</v>
      </c>
      <c r="E2869">
        <v>2.13</v>
      </c>
      <c r="F2869" t="s">
        <v>206</v>
      </c>
      <c r="G2869">
        <v>1.8240064084195176</v>
      </c>
    </row>
    <row r="2870" spans="1:7" x14ac:dyDescent="0.35">
      <c r="A2870" t="s">
        <v>162</v>
      </c>
      <c r="D2870">
        <v>0</v>
      </c>
      <c r="F2870" t="s">
        <v>206</v>
      </c>
      <c r="G2870">
        <v>0</v>
      </c>
    </row>
    <row r="2871" spans="1:7" x14ac:dyDescent="0.35">
      <c r="A2871" t="s">
        <v>165</v>
      </c>
      <c r="D2871">
        <v>0</v>
      </c>
      <c r="F2871" t="s">
        <v>206</v>
      </c>
      <c r="G2871">
        <v>0</v>
      </c>
    </row>
    <row r="2872" spans="1:7" x14ac:dyDescent="0.35">
      <c r="A2872" t="s">
        <v>168</v>
      </c>
      <c r="B2872">
        <v>33.47</v>
      </c>
      <c r="C2872">
        <v>1303.6443999999999</v>
      </c>
      <c r="D2872">
        <v>2.7108539999999999</v>
      </c>
      <c r="E2872">
        <v>12.14</v>
      </c>
      <c r="F2872" t="s">
        <v>206</v>
      </c>
      <c r="G2872">
        <v>27.823911115742305</v>
      </c>
    </row>
    <row r="2873" spans="1:7" x14ac:dyDescent="0.35">
      <c r="D2873" t="s">
        <v>208</v>
      </c>
      <c r="E2873">
        <v>100</v>
      </c>
    </row>
    <row r="2875" spans="1:7" x14ac:dyDescent="0.35">
      <c r="A2875" s="9" t="s">
        <v>656</v>
      </c>
    </row>
    <row r="2894" spans="1:7" x14ac:dyDescent="0.35">
      <c r="G2894" t="s">
        <v>198</v>
      </c>
    </row>
    <row r="2895" spans="1:7" x14ac:dyDescent="0.35">
      <c r="A2895" t="s">
        <v>199</v>
      </c>
      <c r="B2895" t="s">
        <v>200</v>
      </c>
      <c r="C2895" t="s">
        <v>201</v>
      </c>
      <c r="D2895" t="s">
        <v>202</v>
      </c>
      <c r="E2895" t="s">
        <v>203</v>
      </c>
      <c r="F2895" t="s">
        <v>204</v>
      </c>
      <c r="G2895">
        <v>9.7428934010152286</v>
      </c>
    </row>
    <row r="2896" spans="1:7" x14ac:dyDescent="0.35">
      <c r="A2896" t="s">
        <v>205</v>
      </c>
      <c r="B2896">
        <v>7.44</v>
      </c>
      <c r="C2896">
        <v>1968.0417</v>
      </c>
      <c r="D2896">
        <v>2</v>
      </c>
      <c r="E2896">
        <v>18.37</v>
      </c>
      <c r="F2896" t="s">
        <v>206</v>
      </c>
      <c r="G2896" t="s">
        <v>207</v>
      </c>
    </row>
    <row r="2897" spans="1:7" x14ac:dyDescent="0.35">
      <c r="A2897" t="s">
        <v>146</v>
      </c>
      <c r="B2897">
        <v>8.7799999999999994</v>
      </c>
      <c r="C2897">
        <v>61.975299999999997</v>
      </c>
      <c r="D2897">
        <v>0.14024</v>
      </c>
      <c r="E2897">
        <v>0.57999999999999996</v>
      </c>
      <c r="F2897" t="s">
        <v>206</v>
      </c>
      <c r="G2897">
        <v>1.4394081329616797</v>
      </c>
    </row>
    <row r="2898" spans="1:7" x14ac:dyDescent="0.35">
      <c r="A2898" t="s">
        <v>147</v>
      </c>
      <c r="B2898">
        <v>10.23</v>
      </c>
      <c r="C2898">
        <v>658.26350000000002</v>
      </c>
      <c r="D2898">
        <v>0.80627700000000002</v>
      </c>
      <c r="E2898">
        <v>6.15</v>
      </c>
      <c r="F2898" t="s">
        <v>206</v>
      </c>
      <c r="G2898">
        <v>8.2755395837132362</v>
      </c>
    </row>
    <row r="2899" spans="1:7" x14ac:dyDescent="0.35">
      <c r="A2899" t="s">
        <v>150</v>
      </c>
      <c r="B2899">
        <v>13.71</v>
      </c>
      <c r="C2899">
        <v>411.04059999999998</v>
      </c>
      <c r="D2899">
        <v>0.49271900000000002</v>
      </c>
      <c r="E2899">
        <v>3.84</v>
      </c>
      <c r="F2899" t="s">
        <v>206</v>
      </c>
      <c r="G2899">
        <v>4.0306045015239533</v>
      </c>
    </row>
    <row r="2900" spans="1:7" x14ac:dyDescent="0.35">
      <c r="A2900" t="s">
        <v>153</v>
      </c>
      <c r="B2900">
        <v>14.78</v>
      </c>
      <c r="C2900">
        <v>5879.5209999999997</v>
      </c>
      <c r="D2900">
        <v>7.3373429999999997</v>
      </c>
      <c r="E2900">
        <v>54.89</v>
      </c>
      <c r="F2900" t="s">
        <v>206</v>
      </c>
      <c r="G2900">
        <v>11.159657149555832</v>
      </c>
    </row>
    <row r="2901" spans="1:7" x14ac:dyDescent="0.35">
      <c r="A2901" t="s">
        <v>156</v>
      </c>
      <c r="B2901">
        <v>16.12</v>
      </c>
      <c r="C2901">
        <v>216.87610000000001</v>
      </c>
      <c r="D2901">
        <v>0.23393600000000001</v>
      </c>
      <c r="E2901">
        <v>2.02</v>
      </c>
      <c r="F2901" t="s">
        <v>206</v>
      </c>
      <c r="G2901">
        <v>2.4010937035975721</v>
      </c>
    </row>
    <row r="2902" spans="1:7" x14ac:dyDescent="0.35">
      <c r="A2902" t="s">
        <v>159</v>
      </c>
      <c r="B2902">
        <v>17.690000000000001</v>
      </c>
      <c r="C2902">
        <v>218.89080000000001</v>
      </c>
      <c r="D2902">
        <v>0.42536099999999999</v>
      </c>
      <c r="E2902">
        <v>2.04</v>
      </c>
      <c r="F2902" t="s">
        <v>206</v>
      </c>
      <c r="G2902">
        <v>1.6271654987365518</v>
      </c>
    </row>
    <row r="2903" spans="1:7" x14ac:dyDescent="0.35">
      <c r="A2903" t="s">
        <v>162</v>
      </c>
      <c r="D2903">
        <v>0</v>
      </c>
      <c r="F2903" t="s">
        <v>206</v>
      </c>
      <c r="G2903">
        <v>0</v>
      </c>
    </row>
    <row r="2904" spans="1:7" x14ac:dyDescent="0.35">
      <c r="A2904" t="s">
        <v>165</v>
      </c>
      <c r="D2904">
        <v>0</v>
      </c>
      <c r="F2904" t="s">
        <v>206</v>
      </c>
      <c r="G2904">
        <v>0</v>
      </c>
    </row>
    <row r="2905" spans="1:7" x14ac:dyDescent="0.35">
      <c r="A2905" t="s">
        <v>168</v>
      </c>
      <c r="B2905">
        <v>33.47</v>
      </c>
      <c r="C2905">
        <v>1296.1217999999999</v>
      </c>
      <c r="D2905">
        <v>2.6981039999999998</v>
      </c>
      <c r="E2905">
        <v>12.1</v>
      </c>
      <c r="F2905" t="s">
        <v>206</v>
      </c>
      <c r="G2905">
        <v>27.693046500117223</v>
      </c>
    </row>
    <row r="2906" spans="1:7" x14ac:dyDescent="0.35">
      <c r="D2906" t="s">
        <v>208</v>
      </c>
      <c r="E2906">
        <v>100</v>
      </c>
    </row>
    <row r="2908" spans="1:7" x14ac:dyDescent="0.35">
      <c r="A2908" s="9" t="s">
        <v>657</v>
      </c>
    </row>
    <row r="2927" spans="1:7" x14ac:dyDescent="0.35">
      <c r="G2927" t="s">
        <v>198</v>
      </c>
    </row>
    <row r="2928" spans="1:7" x14ac:dyDescent="0.35">
      <c r="A2928" t="s">
        <v>199</v>
      </c>
      <c r="B2928" t="s">
        <v>200</v>
      </c>
      <c r="C2928" t="s">
        <v>201</v>
      </c>
      <c r="D2928" t="s">
        <v>202</v>
      </c>
      <c r="E2928" t="s">
        <v>203</v>
      </c>
      <c r="F2928" t="s">
        <v>204</v>
      </c>
      <c r="G2928">
        <v>9.7428934010152286</v>
      </c>
    </row>
    <row r="2929" spans="1:7" x14ac:dyDescent="0.35">
      <c r="A2929" t="s">
        <v>205</v>
      </c>
      <c r="B2929">
        <v>7.44</v>
      </c>
      <c r="C2929">
        <v>1987.7538999999999</v>
      </c>
      <c r="D2929">
        <v>2</v>
      </c>
      <c r="E2929">
        <v>18.010000000000002</v>
      </c>
      <c r="F2929" t="s">
        <v>206</v>
      </c>
      <c r="G2929" t="s">
        <v>207</v>
      </c>
    </row>
    <row r="2930" spans="1:7" x14ac:dyDescent="0.35">
      <c r="A2930" t="s">
        <v>146</v>
      </c>
      <c r="B2930">
        <v>8.7799999999999994</v>
      </c>
      <c r="C2930">
        <v>65.599000000000004</v>
      </c>
      <c r="D2930">
        <v>0.14696699999999999</v>
      </c>
      <c r="E2930">
        <v>0.59</v>
      </c>
      <c r="F2930" t="s">
        <v>206</v>
      </c>
      <c r="G2930">
        <v>1.5084533305546146</v>
      </c>
    </row>
    <row r="2931" spans="1:7" x14ac:dyDescent="0.35">
      <c r="A2931" t="s">
        <v>147</v>
      </c>
      <c r="B2931">
        <v>10.23</v>
      </c>
      <c r="C2931">
        <v>691.36599999999999</v>
      </c>
      <c r="D2931">
        <v>0.83842499999999998</v>
      </c>
      <c r="E2931">
        <v>6.26</v>
      </c>
      <c r="F2931" t="s">
        <v>206</v>
      </c>
      <c r="G2931">
        <v>8.6055031651340297</v>
      </c>
    </row>
    <row r="2932" spans="1:7" x14ac:dyDescent="0.35">
      <c r="A2932" t="s">
        <v>150</v>
      </c>
      <c r="B2932">
        <v>13.7</v>
      </c>
      <c r="C2932">
        <v>437.11610000000002</v>
      </c>
      <c r="D2932">
        <v>0.51878000000000002</v>
      </c>
      <c r="E2932">
        <v>3.96</v>
      </c>
      <c r="F2932" t="s">
        <v>206</v>
      </c>
      <c r="G2932">
        <v>4.2980917758616197</v>
      </c>
    </row>
    <row r="2933" spans="1:7" x14ac:dyDescent="0.35">
      <c r="A2933" t="s">
        <v>153</v>
      </c>
      <c r="B2933">
        <v>14.77</v>
      </c>
      <c r="C2933">
        <v>6017.4408999999996</v>
      </c>
      <c r="D2933">
        <v>7.4349910000000001</v>
      </c>
      <c r="E2933">
        <v>54.52</v>
      </c>
      <c r="F2933" t="s">
        <v>206</v>
      </c>
      <c r="G2933">
        <v>12.161905619089792</v>
      </c>
    </row>
    <row r="2934" spans="1:7" x14ac:dyDescent="0.35">
      <c r="A2934" t="s">
        <v>156</v>
      </c>
      <c r="B2934">
        <v>16.11</v>
      </c>
      <c r="C2934">
        <v>231.06780000000001</v>
      </c>
      <c r="D2934">
        <v>0.24677299999999999</v>
      </c>
      <c r="E2934">
        <v>2.09</v>
      </c>
      <c r="F2934" t="s">
        <v>206</v>
      </c>
      <c r="G2934">
        <v>2.5328512777763303</v>
      </c>
    </row>
    <row r="2935" spans="1:7" x14ac:dyDescent="0.35">
      <c r="A2935" t="s">
        <v>159</v>
      </c>
      <c r="B2935">
        <v>17.690000000000001</v>
      </c>
      <c r="C2935">
        <v>231.5487</v>
      </c>
      <c r="D2935">
        <v>0.445496</v>
      </c>
      <c r="E2935">
        <v>2.1</v>
      </c>
      <c r="F2935" t="s">
        <v>206</v>
      </c>
      <c r="G2935">
        <v>1.8338289525099649</v>
      </c>
    </row>
    <row r="2936" spans="1:7" x14ac:dyDescent="0.35">
      <c r="A2936" t="s">
        <v>162</v>
      </c>
      <c r="D2936">
        <v>0</v>
      </c>
      <c r="F2936" t="s">
        <v>206</v>
      </c>
      <c r="G2936">
        <v>0</v>
      </c>
    </row>
    <row r="2937" spans="1:7" x14ac:dyDescent="0.35">
      <c r="A2937" t="s">
        <v>165</v>
      </c>
      <c r="D2937">
        <v>0</v>
      </c>
      <c r="F2937" t="s">
        <v>206</v>
      </c>
      <c r="G2937">
        <v>0</v>
      </c>
    </row>
    <row r="2938" spans="1:7" x14ac:dyDescent="0.35">
      <c r="A2938" t="s">
        <v>168</v>
      </c>
      <c r="B2938">
        <v>33.47</v>
      </c>
      <c r="C2938">
        <v>1376.2113999999999</v>
      </c>
      <c r="D2938">
        <v>2.836414</v>
      </c>
      <c r="E2938">
        <v>12.47</v>
      </c>
      <c r="F2938" t="s">
        <v>206</v>
      </c>
      <c r="G2938">
        <v>29.112645322635267</v>
      </c>
    </row>
    <row r="2939" spans="1:7" x14ac:dyDescent="0.35">
      <c r="D2939" t="s">
        <v>208</v>
      </c>
      <c r="E2939">
        <v>100</v>
      </c>
    </row>
    <row r="2941" spans="1:7" x14ac:dyDescent="0.35">
      <c r="A2941" s="9" t="s">
        <v>658</v>
      </c>
    </row>
    <row r="2960" spans="7:7" x14ac:dyDescent="0.35">
      <c r="G2960" t="s">
        <v>198</v>
      </c>
    </row>
    <row r="2961" spans="1:7" x14ac:dyDescent="0.35">
      <c r="A2961" t="s">
        <v>199</v>
      </c>
      <c r="B2961" t="s">
        <v>200</v>
      </c>
      <c r="C2961" t="s">
        <v>201</v>
      </c>
      <c r="D2961" t="s">
        <v>202</v>
      </c>
      <c r="E2961" t="s">
        <v>203</v>
      </c>
      <c r="F2961" t="s">
        <v>204</v>
      </c>
      <c r="G2961">
        <v>9.7428934010152286</v>
      </c>
    </row>
    <row r="2962" spans="1:7" x14ac:dyDescent="0.35">
      <c r="A2962" t="s">
        <v>205</v>
      </c>
      <c r="B2962">
        <v>7.43</v>
      </c>
      <c r="C2962">
        <v>1986.3043</v>
      </c>
      <c r="D2962">
        <v>2</v>
      </c>
      <c r="E2962">
        <v>18.07</v>
      </c>
      <c r="F2962" t="s">
        <v>206</v>
      </c>
      <c r="G2962" t="s">
        <v>207</v>
      </c>
    </row>
    <row r="2963" spans="1:7" x14ac:dyDescent="0.35">
      <c r="A2963" t="s">
        <v>146</v>
      </c>
      <c r="B2963">
        <v>8.77</v>
      </c>
      <c r="C2963">
        <v>66.592100000000002</v>
      </c>
      <c r="D2963">
        <v>0.14930099999999999</v>
      </c>
      <c r="E2963">
        <v>0.61</v>
      </c>
      <c r="F2963" t="s">
        <v>206</v>
      </c>
      <c r="G2963">
        <v>1.5324092531325708</v>
      </c>
    </row>
    <row r="2964" spans="1:7" x14ac:dyDescent="0.35">
      <c r="A2964" t="s">
        <v>147</v>
      </c>
      <c r="B2964">
        <v>10.23</v>
      </c>
      <c r="C2964">
        <v>688.89139999999998</v>
      </c>
      <c r="D2964">
        <v>0.83603300000000003</v>
      </c>
      <c r="E2964">
        <v>6.27</v>
      </c>
      <c r="F2964" t="s">
        <v>206</v>
      </c>
      <c r="G2964">
        <v>8.5809519368536229</v>
      </c>
    </row>
    <row r="2965" spans="1:7" x14ac:dyDescent="0.35">
      <c r="A2965" t="s">
        <v>150</v>
      </c>
      <c r="B2965">
        <v>13.7</v>
      </c>
      <c r="C2965">
        <v>432.2029</v>
      </c>
      <c r="D2965">
        <v>0.51332299999999997</v>
      </c>
      <c r="E2965">
        <v>3.93</v>
      </c>
      <c r="F2965" t="s">
        <v>206</v>
      </c>
      <c r="G2965">
        <v>4.2420817203740846</v>
      </c>
    </row>
    <row r="2966" spans="1:7" x14ac:dyDescent="0.35">
      <c r="A2966" t="s">
        <v>153</v>
      </c>
      <c r="B2966">
        <v>14.77</v>
      </c>
      <c r="C2966">
        <v>6001.8018000000002</v>
      </c>
      <c r="D2966">
        <v>7.4210789999999998</v>
      </c>
      <c r="E2966">
        <v>54.6</v>
      </c>
      <c r="F2966" t="s">
        <v>206</v>
      </c>
      <c r="G2966">
        <v>12.019114361632838</v>
      </c>
    </row>
    <row r="2967" spans="1:7" x14ac:dyDescent="0.35">
      <c r="A2967" t="s">
        <v>156</v>
      </c>
      <c r="B2967">
        <v>16.11</v>
      </c>
      <c r="C2967">
        <v>224.2045</v>
      </c>
      <c r="D2967">
        <v>0.239618</v>
      </c>
      <c r="E2967">
        <v>2.04</v>
      </c>
      <c r="F2967" t="s">
        <v>206</v>
      </c>
      <c r="G2967">
        <v>2.4594131346549615</v>
      </c>
    </row>
    <row r="2968" spans="1:7" x14ac:dyDescent="0.35">
      <c r="A2968" t="s">
        <v>159</v>
      </c>
      <c r="B2968">
        <v>17.690000000000001</v>
      </c>
      <c r="C2968">
        <v>223.6061</v>
      </c>
      <c r="D2968">
        <v>0.43052800000000002</v>
      </c>
      <c r="E2968">
        <v>2.0299999999999998</v>
      </c>
      <c r="F2968" t="s">
        <v>206</v>
      </c>
      <c r="G2968">
        <v>1.6801990257118302</v>
      </c>
    </row>
    <row r="2969" spans="1:7" x14ac:dyDescent="0.35">
      <c r="A2969" t="s">
        <v>162</v>
      </c>
      <c r="D2969">
        <v>0</v>
      </c>
      <c r="F2969" t="s">
        <v>206</v>
      </c>
      <c r="G2969">
        <v>0</v>
      </c>
    </row>
    <row r="2970" spans="1:7" x14ac:dyDescent="0.35">
      <c r="A2970" t="s">
        <v>165</v>
      </c>
      <c r="D2970">
        <v>0</v>
      </c>
      <c r="F2970" t="s">
        <v>206</v>
      </c>
      <c r="G2970">
        <v>0</v>
      </c>
    </row>
    <row r="2971" spans="1:7" x14ac:dyDescent="0.35">
      <c r="A2971" t="s">
        <v>168</v>
      </c>
      <c r="B2971">
        <v>33.47</v>
      </c>
      <c r="C2971">
        <v>1368.9490000000001</v>
      </c>
      <c r="D2971">
        <v>2.8235049999999999</v>
      </c>
      <c r="E2971">
        <v>12.45</v>
      </c>
      <c r="F2971" t="s">
        <v>206</v>
      </c>
      <c r="G2971">
        <v>28.980148748274154</v>
      </c>
    </row>
    <row r="2972" spans="1:7" x14ac:dyDescent="0.35">
      <c r="D2972" t="s">
        <v>208</v>
      </c>
      <c r="E2972">
        <v>100</v>
      </c>
    </row>
    <row r="2974" spans="1:7" x14ac:dyDescent="0.35">
      <c r="A2974" s="9" t="s">
        <v>659</v>
      </c>
    </row>
    <row r="2993" spans="1:7" x14ac:dyDescent="0.35">
      <c r="G2993" t="s">
        <v>198</v>
      </c>
    </row>
    <row r="2994" spans="1:7" x14ac:dyDescent="0.35">
      <c r="A2994" t="s">
        <v>199</v>
      </c>
      <c r="B2994" t="s">
        <v>200</v>
      </c>
      <c r="C2994" t="s">
        <v>201</v>
      </c>
      <c r="D2994" t="s">
        <v>202</v>
      </c>
      <c r="E2994" t="s">
        <v>203</v>
      </c>
      <c r="F2994" t="s">
        <v>204</v>
      </c>
      <c r="G2994">
        <v>7.3931852986217459</v>
      </c>
    </row>
    <row r="2995" spans="1:7" x14ac:dyDescent="0.35">
      <c r="A2995" t="s">
        <v>205</v>
      </c>
      <c r="B2995">
        <v>7.47</v>
      </c>
      <c r="C2995">
        <v>2119.1172000000001</v>
      </c>
      <c r="D2995">
        <v>2</v>
      </c>
      <c r="E2995">
        <v>19.89</v>
      </c>
      <c r="F2995" t="s">
        <v>206</v>
      </c>
      <c r="G2995" t="s">
        <v>207</v>
      </c>
    </row>
    <row r="2996" spans="1:7" x14ac:dyDescent="0.35">
      <c r="A2996" t="s">
        <v>146</v>
      </c>
      <c r="B2996">
        <v>8.84</v>
      </c>
      <c r="C2996">
        <v>57.523400000000002</v>
      </c>
      <c r="D2996">
        <v>0.122226</v>
      </c>
      <c r="E2996">
        <v>0.54</v>
      </c>
      <c r="F2996" t="s">
        <v>206</v>
      </c>
      <c r="G2996">
        <v>1.6532251670032625</v>
      </c>
    </row>
    <row r="2997" spans="1:7" x14ac:dyDescent="0.35">
      <c r="A2997" t="s">
        <v>147</v>
      </c>
      <c r="B2997">
        <v>10.32</v>
      </c>
      <c r="C2997">
        <v>471.71129999999999</v>
      </c>
      <c r="D2997">
        <v>0.57714500000000002</v>
      </c>
      <c r="E2997">
        <v>4.43</v>
      </c>
      <c r="F2997" t="s">
        <v>206</v>
      </c>
      <c r="G2997">
        <v>7.8064457563046972</v>
      </c>
    </row>
    <row r="2998" spans="1:7" x14ac:dyDescent="0.35">
      <c r="A2998" t="s">
        <v>150</v>
      </c>
      <c r="B2998">
        <v>13.82</v>
      </c>
      <c r="C2998">
        <v>364.69200000000001</v>
      </c>
      <c r="D2998">
        <v>0.41910700000000001</v>
      </c>
      <c r="E2998">
        <v>3.42</v>
      </c>
      <c r="F2998" t="s">
        <v>206</v>
      </c>
      <c r="G2998">
        <v>4.0590758634974886</v>
      </c>
    </row>
    <row r="2999" spans="1:7" x14ac:dyDescent="0.35">
      <c r="A2999" t="s">
        <v>153</v>
      </c>
      <c r="B2999">
        <v>14.88</v>
      </c>
      <c r="C2999">
        <v>6286.0576000000001</v>
      </c>
      <c r="D2999">
        <v>7.4145989999999999</v>
      </c>
      <c r="E2999">
        <v>58.99</v>
      </c>
      <c r="F2999" t="s">
        <v>206</v>
      </c>
      <c r="G2999">
        <v>18.521921806224423</v>
      </c>
    </row>
    <row r="3000" spans="1:7" x14ac:dyDescent="0.35">
      <c r="A3000" t="s">
        <v>156</v>
      </c>
      <c r="B3000">
        <v>16.22</v>
      </c>
      <c r="C3000">
        <v>209.256</v>
      </c>
      <c r="D3000">
        <v>0.222936</v>
      </c>
      <c r="E3000">
        <v>1.96</v>
      </c>
      <c r="F3000" t="s">
        <v>206</v>
      </c>
      <c r="G3000">
        <v>3.0154255709181297</v>
      </c>
    </row>
    <row r="3001" spans="1:7" x14ac:dyDescent="0.35">
      <c r="A3001" t="s">
        <v>159</v>
      </c>
      <c r="B3001">
        <v>17.82</v>
      </c>
      <c r="C3001">
        <v>218.86269999999999</v>
      </c>
      <c r="D3001">
        <v>0.40268300000000001</v>
      </c>
      <c r="E3001">
        <v>2.0499999999999998</v>
      </c>
      <c r="F3001" t="s">
        <v>206</v>
      </c>
      <c r="G3001">
        <v>2.1103556004349855</v>
      </c>
    </row>
    <row r="3002" spans="1:7" x14ac:dyDescent="0.35">
      <c r="A3002" t="s">
        <v>162</v>
      </c>
      <c r="D3002">
        <v>0</v>
      </c>
      <c r="F3002" t="s">
        <v>206</v>
      </c>
      <c r="G3002">
        <v>0</v>
      </c>
    </row>
    <row r="3003" spans="1:7" x14ac:dyDescent="0.35">
      <c r="A3003" t="s">
        <v>165</v>
      </c>
      <c r="D3003">
        <v>0</v>
      </c>
      <c r="F3003" t="s">
        <v>206</v>
      </c>
      <c r="G3003">
        <v>0</v>
      </c>
    </row>
    <row r="3004" spans="1:7" x14ac:dyDescent="0.35">
      <c r="A3004" t="s">
        <v>168</v>
      </c>
      <c r="B3004">
        <v>33.49</v>
      </c>
      <c r="C3004">
        <v>929.40949999999998</v>
      </c>
      <c r="D3004">
        <v>2.0311620000000001</v>
      </c>
      <c r="E3004">
        <v>8.7200000000000006</v>
      </c>
      <c r="F3004" t="s">
        <v>206</v>
      </c>
      <c r="G3004">
        <v>27.473435575578687</v>
      </c>
    </row>
    <row r="3005" spans="1:7" x14ac:dyDescent="0.35">
      <c r="D3005" t="s">
        <v>208</v>
      </c>
      <c r="E3005">
        <v>100</v>
      </c>
    </row>
    <row r="3007" spans="1:7" x14ac:dyDescent="0.35">
      <c r="A3007" s="9" t="s">
        <v>660</v>
      </c>
    </row>
    <row r="3026" spans="1:7" x14ac:dyDescent="0.35">
      <c r="G3026" t="s">
        <v>198</v>
      </c>
    </row>
    <row r="3027" spans="1:7" x14ac:dyDescent="0.35">
      <c r="A3027" t="s">
        <v>199</v>
      </c>
      <c r="B3027" t="s">
        <v>200</v>
      </c>
      <c r="C3027" t="s">
        <v>201</v>
      </c>
      <c r="D3027" t="s">
        <v>202</v>
      </c>
      <c r="E3027" t="s">
        <v>203</v>
      </c>
      <c r="F3027" t="s">
        <v>204</v>
      </c>
      <c r="G3027">
        <v>7.3931852986217459</v>
      </c>
    </row>
    <row r="3028" spans="1:7" x14ac:dyDescent="0.35">
      <c r="A3028" t="s">
        <v>205</v>
      </c>
      <c r="B3028">
        <v>7.48</v>
      </c>
      <c r="C3028">
        <v>2117.5972000000002</v>
      </c>
      <c r="D3028">
        <v>2</v>
      </c>
      <c r="E3028">
        <v>19.89</v>
      </c>
      <c r="F3028" t="s">
        <v>206</v>
      </c>
      <c r="G3028" t="s">
        <v>207</v>
      </c>
    </row>
    <row r="3029" spans="1:7" x14ac:dyDescent="0.35">
      <c r="A3029" t="s">
        <v>146</v>
      </c>
      <c r="B3029">
        <v>8.85</v>
      </c>
      <c r="C3029">
        <v>58.341099999999997</v>
      </c>
      <c r="D3029">
        <v>0.124052</v>
      </c>
      <c r="E3029">
        <v>0.55000000000000004</v>
      </c>
      <c r="F3029" t="s">
        <v>206</v>
      </c>
      <c r="G3029">
        <v>1.6779235875925638</v>
      </c>
    </row>
    <row r="3030" spans="1:7" x14ac:dyDescent="0.35">
      <c r="A3030" t="s">
        <v>147</v>
      </c>
      <c r="B3030">
        <v>10.32</v>
      </c>
      <c r="C3030">
        <v>467.65370000000001</v>
      </c>
      <c r="D3030">
        <v>0.57259099999999996</v>
      </c>
      <c r="E3030">
        <v>4.3899999999999997</v>
      </c>
      <c r="F3030" t="s">
        <v>206</v>
      </c>
      <c r="G3030">
        <v>7.7448484904976427</v>
      </c>
    </row>
    <row r="3031" spans="1:7" x14ac:dyDescent="0.35">
      <c r="A3031" t="s">
        <v>150</v>
      </c>
      <c r="B3031">
        <v>13.84</v>
      </c>
      <c r="C3031">
        <v>368.70150000000001</v>
      </c>
      <c r="D3031">
        <v>0.42401899999999998</v>
      </c>
      <c r="E3031">
        <v>3.46</v>
      </c>
      <c r="F3031" t="s">
        <v>206</v>
      </c>
      <c r="G3031">
        <v>4.125515426440888</v>
      </c>
    </row>
    <row r="3032" spans="1:7" x14ac:dyDescent="0.35">
      <c r="A3032" t="s">
        <v>153</v>
      </c>
      <c r="B3032">
        <v>14.9</v>
      </c>
      <c r="C3032">
        <v>6289.1045000000004</v>
      </c>
      <c r="D3032">
        <v>7.4235179999999996</v>
      </c>
      <c r="E3032">
        <v>59.08</v>
      </c>
      <c r="F3032" t="s">
        <v>206</v>
      </c>
      <c r="G3032">
        <v>18.642559929573807</v>
      </c>
    </row>
    <row r="3033" spans="1:7" x14ac:dyDescent="0.35">
      <c r="A3033" t="s">
        <v>156</v>
      </c>
      <c r="B3033">
        <v>16.23</v>
      </c>
      <c r="C3033">
        <v>205.68860000000001</v>
      </c>
      <c r="D3033">
        <v>0.21929299999999999</v>
      </c>
      <c r="E3033">
        <v>1.93</v>
      </c>
      <c r="F3033" t="s">
        <v>206</v>
      </c>
      <c r="G3033">
        <v>2.966150463466418</v>
      </c>
    </row>
    <row r="3034" spans="1:7" x14ac:dyDescent="0.35">
      <c r="A3034" t="s">
        <v>159</v>
      </c>
      <c r="B3034">
        <v>17.84</v>
      </c>
      <c r="C3034">
        <v>215.96610000000001</v>
      </c>
      <c r="D3034">
        <v>0.39763900000000002</v>
      </c>
      <c r="E3034">
        <v>2.0299999999999998</v>
      </c>
      <c r="F3034" t="s">
        <v>206</v>
      </c>
      <c r="G3034">
        <v>2.0421306094971783</v>
      </c>
    </row>
    <row r="3035" spans="1:7" x14ac:dyDescent="0.35">
      <c r="A3035" t="s">
        <v>162</v>
      </c>
      <c r="D3035">
        <v>0</v>
      </c>
      <c r="F3035" t="s">
        <v>206</v>
      </c>
      <c r="G3035">
        <v>0</v>
      </c>
    </row>
    <row r="3036" spans="1:7" x14ac:dyDescent="0.35">
      <c r="A3036" t="s">
        <v>165</v>
      </c>
      <c r="D3036">
        <v>0</v>
      </c>
      <c r="F3036" t="s">
        <v>206</v>
      </c>
      <c r="G3036">
        <v>0</v>
      </c>
    </row>
    <row r="3037" spans="1:7" x14ac:dyDescent="0.35">
      <c r="A3037" t="s">
        <v>168</v>
      </c>
      <c r="B3037">
        <v>33.49</v>
      </c>
      <c r="C3037">
        <v>922.56100000000004</v>
      </c>
      <c r="D3037">
        <v>2.0176419999999999</v>
      </c>
      <c r="E3037">
        <v>8.67</v>
      </c>
      <c r="F3037" t="s">
        <v>206</v>
      </c>
      <c r="G3037">
        <v>27.290564465848476</v>
      </c>
    </row>
    <row r="3038" spans="1:7" x14ac:dyDescent="0.35">
      <c r="D3038" t="s">
        <v>208</v>
      </c>
      <c r="E3038">
        <v>100</v>
      </c>
    </row>
    <row r="3040" spans="1:7" x14ac:dyDescent="0.35">
      <c r="A3040" s="9" t="s">
        <v>661</v>
      </c>
    </row>
    <row r="3059" spans="1:7" x14ac:dyDescent="0.35">
      <c r="G3059" t="s">
        <v>198</v>
      </c>
    </row>
    <row r="3060" spans="1:7" x14ac:dyDescent="0.35">
      <c r="A3060" t="s">
        <v>199</v>
      </c>
      <c r="B3060" t="s">
        <v>200</v>
      </c>
      <c r="C3060" t="s">
        <v>201</v>
      </c>
      <c r="D3060" t="s">
        <v>202</v>
      </c>
      <c r="E3060" t="s">
        <v>203</v>
      </c>
      <c r="F3060" t="s">
        <v>204</v>
      </c>
      <c r="G3060">
        <v>7.3931852986217459</v>
      </c>
    </row>
    <row r="3061" spans="1:7" x14ac:dyDescent="0.35">
      <c r="A3061" t="s">
        <v>205</v>
      </c>
      <c r="B3061">
        <v>7.48</v>
      </c>
      <c r="C3061">
        <v>2136.1006000000002</v>
      </c>
      <c r="D3061">
        <v>2</v>
      </c>
      <c r="E3061">
        <v>20.18</v>
      </c>
      <c r="F3061" t="s">
        <v>206</v>
      </c>
      <c r="G3061" t="s">
        <v>207</v>
      </c>
    </row>
    <row r="3062" spans="1:7" x14ac:dyDescent="0.35">
      <c r="A3062" t="s">
        <v>146</v>
      </c>
      <c r="B3062">
        <v>8.84</v>
      </c>
      <c r="C3062">
        <v>56.314399999999999</v>
      </c>
      <c r="D3062">
        <v>0.11870600000000001</v>
      </c>
      <c r="E3062">
        <v>0.53</v>
      </c>
      <c r="F3062" t="s">
        <v>206</v>
      </c>
      <c r="G3062">
        <v>1.6056137538190671</v>
      </c>
    </row>
    <row r="3063" spans="1:7" x14ac:dyDescent="0.35">
      <c r="A3063" t="s">
        <v>147</v>
      </c>
      <c r="B3063">
        <v>10.32</v>
      </c>
      <c r="C3063">
        <v>471.80430000000001</v>
      </c>
      <c r="D3063">
        <v>0.57266899999999998</v>
      </c>
      <c r="E3063">
        <v>4.46</v>
      </c>
      <c r="F3063" t="s">
        <v>206</v>
      </c>
      <c r="G3063">
        <v>7.7459035161307019</v>
      </c>
    </row>
    <row r="3064" spans="1:7" x14ac:dyDescent="0.35">
      <c r="A3064" t="s">
        <v>150</v>
      </c>
      <c r="B3064">
        <v>13.84</v>
      </c>
      <c r="C3064">
        <v>369.81490000000002</v>
      </c>
      <c r="D3064">
        <v>0.42161500000000002</v>
      </c>
      <c r="E3064">
        <v>3.49</v>
      </c>
      <c r="F3064" t="s">
        <v>206</v>
      </c>
      <c r="G3064">
        <v>4.0929989953912278</v>
      </c>
    </row>
    <row r="3065" spans="1:7" x14ac:dyDescent="0.35">
      <c r="A3065" t="s">
        <v>153</v>
      </c>
      <c r="B3065">
        <v>14.9</v>
      </c>
      <c r="C3065">
        <v>6225.8065999999999</v>
      </c>
      <c r="D3065">
        <v>7.2851460000000001</v>
      </c>
      <c r="E3065">
        <v>58.81</v>
      </c>
      <c r="F3065" t="s">
        <v>206</v>
      </c>
      <c r="G3065">
        <v>16.770944456527364</v>
      </c>
    </row>
    <row r="3066" spans="1:7" x14ac:dyDescent="0.35">
      <c r="A3066" t="s">
        <v>156</v>
      </c>
      <c r="B3066">
        <v>16.239999999999998</v>
      </c>
      <c r="C3066">
        <v>200.57490000000001</v>
      </c>
      <c r="D3066">
        <v>0.21198800000000001</v>
      </c>
      <c r="E3066">
        <v>1.89</v>
      </c>
      <c r="F3066" t="s">
        <v>206</v>
      </c>
      <c r="G3066">
        <v>2.8673432551395579</v>
      </c>
    </row>
    <row r="3067" spans="1:7" x14ac:dyDescent="0.35">
      <c r="A3067" t="s">
        <v>159</v>
      </c>
      <c r="B3067">
        <v>17.84</v>
      </c>
      <c r="C3067">
        <v>211.22059999999999</v>
      </c>
      <c r="D3067">
        <v>0.38553199999999999</v>
      </c>
      <c r="E3067">
        <v>2</v>
      </c>
      <c r="F3067" t="s">
        <v>206</v>
      </c>
      <c r="G3067">
        <v>1.8783716948889231</v>
      </c>
    </row>
    <row r="3068" spans="1:7" x14ac:dyDescent="0.35">
      <c r="A3068" t="s">
        <v>162</v>
      </c>
      <c r="D3068">
        <v>0</v>
      </c>
      <c r="F3068" t="s">
        <v>206</v>
      </c>
      <c r="G3068">
        <v>0</v>
      </c>
    </row>
    <row r="3069" spans="1:7" x14ac:dyDescent="0.35">
      <c r="A3069" t="s">
        <v>165</v>
      </c>
      <c r="D3069">
        <v>0</v>
      </c>
      <c r="F3069" t="s">
        <v>206</v>
      </c>
      <c r="G3069">
        <v>0</v>
      </c>
    </row>
    <row r="3070" spans="1:7" x14ac:dyDescent="0.35">
      <c r="A3070" t="s">
        <v>168</v>
      </c>
      <c r="B3070">
        <v>33.49</v>
      </c>
      <c r="C3070">
        <v>913.81460000000004</v>
      </c>
      <c r="D3070">
        <v>1.9812019999999999</v>
      </c>
      <c r="E3070">
        <v>8.6300000000000008</v>
      </c>
      <c r="F3070" t="s">
        <v>206</v>
      </c>
      <c r="G3070">
        <v>26.797678131634818</v>
      </c>
    </row>
    <row r="3071" spans="1:7" x14ac:dyDescent="0.35">
      <c r="D3071" t="s">
        <v>208</v>
      </c>
      <c r="E3071">
        <v>100</v>
      </c>
    </row>
    <row r="3073" spans="1:1" x14ac:dyDescent="0.35">
      <c r="A3073" s="9" t="s">
        <v>662</v>
      </c>
    </row>
    <row r="3092" spans="1:7" x14ac:dyDescent="0.35">
      <c r="G3092" t="s">
        <v>198</v>
      </c>
    </row>
    <row r="3093" spans="1:7" x14ac:dyDescent="0.35">
      <c r="A3093" t="s">
        <v>199</v>
      </c>
      <c r="B3093" t="s">
        <v>200</v>
      </c>
      <c r="C3093" t="s">
        <v>201</v>
      </c>
      <c r="D3093" t="s">
        <v>202</v>
      </c>
      <c r="E3093" t="s">
        <v>203</v>
      </c>
      <c r="F3093" t="s">
        <v>204</v>
      </c>
      <c r="G3093">
        <v>7.3931852986217459</v>
      </c>
    </row>
    <row r="3094" spans="1:7" x14ac:dyDescent="0.35">
      <c r="A3094" t="s">
        <v>205</v>
      </c>
      <c r="B3094">
        <v>7.48</v>
      </c>
      <c r="C3094">
        <v>2147.8119999999999</v>
      </c>
      <c r="D3094">
        <v>2</v>
      </c>
      <c r="E3094">
        <v>20.25</v>
      </c>
      <c r="F3094" t="s">
        <v>206</v>
      </c>
      <c r="G3094" t="s">
        <v>207</v>
      </c>
    </row>
    <row r="3095" spans="1:7" x14ac:dyDescent="0.35">
      <c r="A3095" t="s">
        <v>146</v>
      </c>
      <c r="B3095">
        <v>8.84</v>
      </c>
      <c r="C3095">
        <v>58.438499999999998</v>
      </c>
      <c r="D3095">
        <v>0.12251099999999999</v>
      </c>
      <c r="E3095">
        <v>0.55000000000000004</v>
      </c>
      <c r="F3095" t="s">
        <v>206</v>
      </c>
      <c r="G3095">
        <v>1.6570800683548235</v>
      </c>
    </row>
    <row r="3096" spans="1:7" x14ac:dyDescent="0.35">
      <c r="A3096" t="s">
        <v>147</v>
      </c>
      <c r="B3096">
        <v>10.32</v>
      </c>
      <c r="C3096">
        <v>467.55959999999999</v>
      </c>
      <c r="D3096">
        <v>0.56442199999999998</v>
      </c>
      <c r="E3096">
        <v>4.41</v>
      </c>
      <c r="F3096" t="s">
        <v>206</v>
      </c>
      <c r="G3096">
        <v>7.6343548443892075</v>
      </c>
    </row>
    <row r="3097" spans="1:7" x14ac:dyDescent="0.35">
      <c r="A3097" t="s">
        <v>150</v>
      </c>
      <c r="B3097">
        <v>13.84</v>
      </c>
      <c r="C3097">
        <v>361.39350000000002</v>
      </c>
      <c r="D3097">
        <v>0.40976699999999999</v>
      </c>
      <c r="E3097">
        <v>3.41</v>
      </c>
      <c r="F3097" t="s">
        <v>206</v>
      </c>
      <c r="G3097">
        <v>3.9327433069235149</v>
      </c>
    </row>
    <row r="3098" spans="1:7" x14ac:dyDescent="0.35">
      <c r="A3098" t="s">
        <v>153</v>
      </c>
      <c r="B3098">
        <v>14.89</v>
      </c>
      <c r="C3098">
        <v>6240.8900999999996</v>
      </c>
      <c r="D3098">
        <v>7.262975</v>
      </c>
      <c r="E3098">
        <v>58.84</v>
      </c>
      <c r="F3098" t="s">
        <v>206</v>
      </c>
      <c r="G3098">
        <v>16.471060183315199</v>
      </c>
    </row>
    <row r="3099" spans="1:7" x14ac:dyDescent="0.35">
      <c r="A3099" t="s">
        <v>156</v>
      </c>
      <c r="B3099">
        <v>16.23</v>
      </c>
      <c r="C3099">
        <v>206.5883</v>
      </c>
      <c r="D3099">
        <v>0.21715300000000001</v>
      </c>
      <c r="E3099">
        <v>1.95</v>
      </c>
      <c r="F3099" t="s">
        <v>206</v>
      </c>
      <c r="G3099">
        <v>2.9372048884055721</v>
      </c>
    </row>
    <row r="3100" spans="1:7" x14ac:dyDescent="0.35">
      <c r="A3100" t="s">
        <v>159</v>
      </c>
      <c r="B3100">
        <v>17.84</v>
      </c>
      <c r="C3100">
        <v>207.15639999999999</v>
      </c>
      <c r="D3100">
        <v>0.376052</v>
      </c>
      <c r="E3100">
        <v>1.95</v>
      </c>
      <c r="F3100" t="s">
        <v>206</v>
      </c>
      <c r="G3100">
        <v>1.7501455025633057</v>
      </c>
    </row>
    <row r="3101" spans="1:7" x14ac:dyDescent="0.35">
      <c r="A3101" t="s">
        <v>162</v>
      </c>
      <c r="D3101">
        <v>0</v>
      </c>
      <c r="F3101" t="s">
        <v>206</v>
      </c>
      <c r="G3101">
        <v>0</v>
      </c>
    </row>
    <row r="3102" spans="1:7" x14ac:dyDescent="0.35">
      <c r="A3102" t="s">
        <v>165</v>
      </c>
      <c r="D3102">
        <v>0</v>
      </c>
      <c r="F3102" t="s">
        <v>206</v>
      </c>
      <c r="G3102">
        <v>0</v>
      </c>
    </row>
    <row r="3103" spans="1:7" x14ac:dyDescent="0.35">
      <c r="A3103" t="s">
        <v>168</v>
      </c>
      <c r="B3103">
        <v>33.49</v>
      </c>
      <c r="C3103">
        <v>916.36069999999995</v>
      </c>
      <c r="D3103">
        <v>1.975889</v>
      </c>
      <c r="E3103">
        <v>8.64</v>
      </c>
      <c r="F3103" t="s">
        <v>206</v>
      </c>
      <c r="G3103">
        <v>26.725814654859924</v>
      </c>
    </row>
    <row r="3104" spans="1:7" x14ac:dyDescent="0.35">
      <c r="D3104" t="s">
        <v>208</v>
      </c>
      <c r="E3104">
        <v>100</v>
      </c>
    </row>
    <row r="3106" spans="1:1" x14ac:dyDescent="0.35">
      <c r="A3106" s="9" t="s">
        <v>663</v>
      </c>
    </row>
    <row r="3125" spans="1:7" x14ac:dyDescent="0.35">
      <c r="G3125" t="s">
        <v>198</v>
      </c>
    </row>
    <row r="3126" spans="1:7" x14ac:dyDescent="0.35">
      <c r="A3126" t="s">
        <v>199</v>
      </c>
      <c r="B3126" t="s">
        <v>200</v>
      </c>
      <c r="C3126" t="s">
        <v>201</v>
      </c>
      <c r="D3126" t="s">
        <v>202</v>
      </c>
      <c r="E3126" t="s">
        <v>203</v>
      </c>
      <c r="F3126" t="s">
        <v>204</v>
      </c>
      <c r="G3126">
        <v>7.3931852986217459</v>
      </c>
    </row>
    <row r="3127" spans="1:7" x14ac:dyDescent="0.35">
      <c r="A3127" t="s">
        <v>205</v>
      </c>
      <c r="B3127">
        <v>7.48</v>
      </c>
      <c r="C3127">
        <v>2111.0001999999999</v>
      </c>
      <c r="D3127">
        <v>2</v>
      </c>
      <c r="E3127">
        <v>19.84</v>
      </c>
      <c r="F3127" t="s">
        <v>206</v>
      </c>
      <c r="G3127" t="s">
        <v>207</v>
      </c>
    </row>
    <row r="3128" spans="1:7" x14ac:dyDescent="0.35">
      <c r="A3128" t="s">
        <v>146</v>
      </c>
      <c r="B3128">
        <v>8.85</v>
      </c>
      <c r="C3128">
        <v>58.099800000000002</v>
      </c>
      <c r="D3128">
        <v>0.12392499999999999</v>
      </c>
      <c r="E3128">
        <v>0.55000000000000004</v>
      </c>
      <c r="F3128" t="s">
        <v>206</v>
      </c>
      <c r="G3128">
        <v>1.6762057894464295</v>
      </c>
    </row>
    <row r="3129" spans="1:7" x14ac:dyDescent="0.35">
      <c r="A3129" t="s">
        <v>147</v>
      </c>
      <c r="B3129">
        <v>10.32</v>
      </c>
      <c r="C3129">
        <v>476.36619999999999</v>
      </c>
      <c r="D3129">
        <v>0.58508099999999996</v>
      </c>
      <c r="E3129">
        <v>4.4800000000000004</v>
      </c>
      <c r="F3129" t="s">
        <v>206</v>
      </c>
      <c r="G3129">
        <v>7.91378785148361</v>
      </c>
    </row>
    <row r="3130" spans="1:7" x14ac:dyDescent="0.35">
      <c r="A3130" t="s">
        <v>150</v>
      </c>
      <c r="B3130">
        <v>13.84</v>
      </c>
      <c r="C3130">
        <v>357.1739</v>
      </c>
      <c r="D3130">
        <v>0.41204499999999999</v>
      </c>
      <c r="E3130">
        <v>3.36</v>
      </c>
      <c r="F3130" t="s">
        <v>206</v>
      </c>
      <c r="G3130">
        <v>3.9635554657966963</v>
      </c>
    </row>
    <row r="3131" spans="1:7" x14ac:dyDescent="0.35">
      <c r="A3131" t="s">
        <v>153</v>
      </c>
      <c r="B3131">
        <v>14.9</v>
      </c>
      <c r="C3131">
        <v>6311.5347000000002</v>
      </c>
      <c r="D3131">
        <v>7.4732760000000003</v>
      </c>
      <c r="E3131">
        <v>59.31</v>
      </c>
      <c r="F3131" t="s">
        <v>206</v>
      </c>
      <c r="G3131">
        <v>19.315585127647452</v>
      </c>
    </row>
    <row r="3132" spans="1:7" x14ac:dyDescent="0.35">
      <c r="A3132" t="s">
        <v>156</v>
      </c>
      <c r="B3132">
        <v>16.23</v>
      </c>
      <c r="C3132">
        <v>197.48609999999999</v>
      </c>
      <c r="D3132">
        <v>0.211205</v>
      </c>
      <c r="E3132">
        <v>1.86</v>
      </c>
      <c r="F3132" t="s">
        <v>206</v>
      </c>
      <c r="G3132">
        <v>2.8567524209000048</v>
      </c>
    </row>
    <row r="3133" spans="1:7" x14ac:dyDescent="0.35">
      <c r="A3133" t="s">
        <v>159</v>
      </c>
      <c r="B3133">
        <v>17.84</v>
      </c>
      <c r="C3133">
        <v>209.3553</v>
      </c>
      <c r="D3133">
        <v>0.38667099999999999</v>
      </c>
      <c r="E3133">
        <v>1.97</v>
      </c>
      <c r="F3133" t="s">
        <v>206</v>
      </c>
      <c r="G3133">
        <v>1.8937777743255138</v>
      </c>
    </row>
    <row r="3134" spans="1:7" x14ac:dyDescent="0.35">
      <c r="A3134" t="s">
        <v>162</v>
      </c>
      <c r="D3134">
        <v>0</v>
      </c>
      <c r="F3134" t="s">
        <v>206</v>
      </c>
      <c r="G3134">
        <v>0</v>
      </c>
    </row>
    <row r="3135" spans="1:7" x14ac:dyDescent="0.35">
      <c r="A3135" t="s">
        <v>165</v>
      </c>
      <c r="D3135">
        <v>0</v>
      </c>
      <c r="F3135" t="s">
        <v>206</v>
      </c>
      <c r="G3135">
        <v>0</v>
      </c>
    </row>
    <row r="3136" spans="1:7" x14ac:dyDescent="0.35">
      <c r="A3136" t="s">
        <v>168</v>
      </c>
      <c r="B3136">
        <v>33.49</v>
      </c>
      <c r="C3136">
        <v>920.94470000000001</v>
      </c>
      <c r="D3136">
        <v>2.0204010000000001</v>
      </c>
      <c r="E3136">
        <v>8.65</v>
      </c>
      <c r="F3136" t="s">
        <v>206</v>
      </c>
      <c r="G3136">
        <v>27.327882616125525</v>
      </c>
    </row>
    <row r="3137" spans="1:5" x14ac:dyDescent="0.35">
      <c r="D3137" t="s">
        <v>208</v>
      </c>
      <c r="E3137">
        <v>100</v>
      </c>
    </row>
    <row r="3139" spans="1:5" x14ac:dyDescent="0.35">
      <c r="A3139" s="9" t="s">
        <v>664</v>
      </c>
    </row>
    <row r="3158" spans="1:7" x14ac:dyDescent="0.35">
      <c r="G3158" t="s">
        <v>198</v>
      </c>
    </row>
    <row r="3159" spans="1:7" x14ac:dyDescent="0.35">
      <c r="A3159" t="s">
        <v>199</v>
      </c>
      <c r="B3159" t="s">
        <v>200</v>
      </c>
      <c r="C3159" t="s">
        <v>201</v>
      </c>
      <c r="D3159" t="s">
        <v>202</v>
      </c>
      <c r="E3159" t="s">
        <v>203</v>
      </c>
      <c r="F3159" t="s">
        <v>204</v>
      </c>
      <c r="G3159">
        <v>7.3931852986217459</v>
      </c>
    </row>
    <row r="3160" spans="1:7" x14ac:dyDescent="0.35">
      <c r="A3160" t="s">
        <v>205</v>
      </c>
      <c r="B3160">
        <v>7.48</v>
      </c>
      <c r="C3160">
        <v>2102.1251999999999</v>
      </c>
      <c r="D3160">
        <v>2</v>
      </c>
      <c r="E3160">
        <v>19.77</v>
      </c>
      <c r="F3160" t="s">
        <v>206</v>
      </c>
      <c r="G3160" t="s">
        <v>207</v>
      </c>
    </row>
    <row r="3161" spans="1:7" x14ac:dyDescent="0.35">
      <c r="A3161" t="s">
        <v>146</v>
      </c>
      <c r="B3161">
        <v>8.85</v>
      </c>
      <c r="C3161">
        <v>60.091799999999999</v>
      </c>
      <c r="D3161">
        <v>0.128715</v>
      </c>
      <c r="E3161">
        <v>0.56999999999999995</v>
      </c>
      <c r="F3161" t="s">
        <v>206</v>
      </c>
      <c r="G3161">
        <v>1.7409951840919682</v>
      </c>
    </row>
    <row r="3162" spans="1:7" x14ac:dyDescent="0.35">
      <c r="A3162" t="s">
        <v>147</v>
      </c>
      <c r="B3162">
        <v>10.33</v>
      </c>
      <c r="C3162">
        <v>471.46370000000002</v>
      </c>
      <c r="D3162">
        <v>0.58150500000000005</v>
      </c>
      <c r="E3162">
        <v>4.43</v>
      </c>
      <c r="F3162" t="s">
        <v>206</v>
      </c>
      <c r="G3162">
        <v>7.8654189839987581</v>
      </c>
    </row>
    <row r="3163" spans="1:7" x14ac:dyDescent="0.35">
      <c r="A3163" t="s">
        <v>150</v>
      </c>
      <c r="B3163">
        <v>13.84</v>
      </c>
      <c r="C3163">
        <v>360.00330000000002</v>
      </c>
      <c r="D3163">
        <v>0.41706300000000002</v>
      </c>
      <c r="E3163">
        <v>3.39</v>
      </c>
      <c r="F3163" t="s">
        <v>206</v>
      </c>
      <c r="G3163">
        <v>4.0314287815234842</v>
      </c>
    </row>
    <row r="3164" spans="1:7" x14ac:dyDescent="0.35">
      <c r="A3164" t="s">
        <v>153</v>
      </c>
      <c r="B3164">
        <v>14.9</v>
      </c>
      <c r="C3164">
        <v>6297.9722000000002</v>
      </c>
      <c r="D3164">
        <v>7.4886999999999997</v>
      </c>
      <c r="E3164">
        <v>59.23</v>
      </c>
      <c r="F3164" t="s">
        <v>206</v>
      </c>
      <c r="G3164">
        <v>19.524209683600009</v>
      </c>
    </row>
    <row r="3165" spans="1:7" x14ac:dyDescent="0.35">
      <c r="A3165" t="s">
        <v>156</v>
      </c>
      <c r="B3165">
        <v>16.23</v>
      </c>
      <c r="C3165">
        <v>211.5318</v>
      </c>
      <c r="D3165">
        <v>0.227182</v>
      </c>
      <c r="E3165">
        <v>1.99</v>
      </c>
      <c r="F3165" t="s">
        <v>206</v>
      </c>
      <c r="G3165">
        <v>3.0728568380715653</v>
      </c>
    </row>
    <row r="3166" spans="1:7" x14ac:dyDescent="0.35">
      <c r="A3166" t="s">
        <v>159</v>
      </c>
      <c r="B3166">
        <v>17.84</v>
      </c>
      <c r="C3166">
        <v>214.1045</v>
      </c>
      <c r="D3166">
        <v>0.39711200000000002</v>
      </c>
      <c r="E3166">
        <v>2.0099999999999998</v>
      </c>
      <c r="F3166" t="s">
        <v>206</v>
      </c>
      <c r="G3166">
        <v>2.0350024234892032</v>
      </c>
    </row>
    <row r="3167" spans="1:7" x14ac:dyDescent="0.35">
      <c r="A3167" t="s">
        <v>162</v>
      </c>
      <c r="D3167">
        <v>0</v>
      </c>
      <c r="F3167" t="s">
        <v>206</v>
      </c>
      <c r="G3167">
        <v>0</v>
      </c>
    </row>
    <row r="3168" spans="1:7" x14ac:dyDescent="0.35">
      <c r="A3168" t="s">
        <v>165</v>
      </c>
      <c r="D3168">
        <v>0</v>
      </c>
      <c r="F3168" t="s">
        <v>206</v>
      </c>
      <c r="G3168">
        <v>0</v>
      </c>
    </row>
    <row r="3169" spans="1:7" x14ac:dyDescent="0.35">
      <c r="A3169" t="s">
        <v>168</v>
      </c>
      <c r="B3169">
        <v>33.49</v>
      </c>
      <c r="C3169">
        <v>915.82449999999994</v>
      </c>
      <c r="D3169">
        <v>2.0176509999999999</v>
      </c>
      <c r="E3169">
        <v>8.61</v>
      </c>
      <c r="F3169" t="s">
        <v>206</v>
      </c>
      <c r="G3169">
        <v>27.290686199575369</v>
      </c>
    </row>
    <row r="3170" spans="1:7" x14ac:dyDescent="0.35">
      <c r="D3170" t="s">
        <v>208</v>
      </c>
      <c r="E3170">
        <v>100</v>
      </c>
    </row>
    <row r="3172" spans="1:7" x14ac:dyDescent="0.35">
      <c r="A3172" s="9" t="s">
        <v>665</v>
      </c>
    </row>
    <row r="3191" spans="1:7" x14ac:dyDescent="0.35">
      <c r="G3191" t="s">
        <v>198</v>
      </c>
    </row>
    <row r="3192" spans="1:7" x14ac:dyDescent="0.35">
      <c r="A3192" t="s">
        <v>199</v>
      </c>
      <c r="B3192" t="s">
        <v>200</v>
      </c>
      <c r="C3192" t="s">
        <v>201</v>
      </c>
      <c r="D3192" t="s">
        <v>202</v>
      </c>
      <c r="E3192" t="s">
        <v>203</v>
      </c>
      <c r="F3192" t="s">
        <v>204</v>
      </c>
      <c r="G3192">
        <v>5.2167512690355329</v>
      </c>
    </row>
    <row r="3193" spans="1:7" x14ac:dyDescent="0.35">
      <c r="A3193" t="s">
        <v>205</v>
      </c>
      <c r="B3193">
        <v>7.47</v>
      </c>
      <c r="C3193">
        <v>1737.8725999999999</v>
      </c>
      <c r="D3193">
        <v>2</v>
      </c>
      <c r="E3193">
        <v>20.91</v>
      </c>
      <c r="F3193" t="s">
        <v>206</v>
      </c>
      <c r="G3193" t="s">
        <v>207</v>
      </c>
    </row>
    <row r="3194" spans="1:7" x14ac:dyDescent="0.35">
      <c r="A3194" t="s">
        <v>146</v>
      </c>
      <c r="B3194">
        <v>8.85</v>
      </c>
      <c r="C3194">
        <v>31.645600000000002</v>
      </c>
      <c r="D3194">
        <v>8.3264000000000005E-2</v>
      </c>
      <c r="E3194">
        <v>0.38</v>
      </c>
      <c r="F3194" t="s">
        <v>206</v>
      </c>
      <c r="G3194">
        <v>1.5960891310693786</v>
      </c>
    </row>
    <row r="3195" spans="1:7" x14ac:dyDescent="0.35">
      <c r="A3195" t="s">
        <v>147</v>
      </c>
      <c r="B3195">
        <v>10.28</v>
      </c>
      <c r="C3195">
        <v>284.11930000000001</v>
      </c>
      <c r="D3195">
        <v>0.34786299999999998</v>
      </c>
      <c r="E3195">
        <v>3.42</v>
      </c>
      <c r="F3195" t="s">
        <v>206</v>
      </c>
      <c r="G3195">
        <v>6.6681921767052632</v>
      </c>
    </row>
    <row r="3196" spans="1:7" x14ac:dyDescent="0.35">
      <c r="A3196" t="s">
        <v>150</v>
      </c>
      <c r="B3196">
        <v>13.78</v>
      </c>
      <c r="C3196">
        <v>239.34819999999999</v>
      </c>
      <c r="D3196">
        <v>0.31577300000000003</v>
      </c>
      <c r="E3196">
        <v>2.88</v>
      </c>
      <c r="F3196" t="s">
        <v>206</v>
      </c>
      <c r="G3196">
        <v>3.7966828354578195</v>
      </c>
    </row>
    <row r="3197" spans="1:7" x14ac:dyDescent="0.35">
      <c r="A3197" t="s">
        <v>153</v>
      </c>
      <c r="B3197">
        <v>14.88</v>
      </c>
      <c r="C3197">
        <v>5241.6581999999999</v>
      </c>
      <c r="D3197">
        <v>7.4131320000000001</v>
      </c>
      <c r="E3197">
        <v>63.07</v>
      </c>
      <c r="F3197" t="s">
        <v>206</v>
      </c>
      <c r="G3197">
        <v>35.685868541403131</v>
      </c>
    </row>
    <row r="3198" spans="1:7" x14ac:dyDescent="0.35">
      <c r="A3198" t="s">
        <v>156</v>
      </c>
      <c r="B3198">
        <v>16.21</v>
      </c>
      <c r="C3198">
        <v>146.3819</v>
      </c>
      <c r="D3198">
        <v>0.17243</v>
      </c>
      <c r="E3198">
        <v>1.76</v>
      </c>
      <c r="F3198" t="s">
        <v>206</v>
      </c>
      <c r="G3198">
        <v>3.3053138075313808</v>
      </c>
    </row>
    <row r="3199" spans="1:7" x14ac:dyDescent="0.35">
      <c r="A3199" t="s">
        <v>159</v>
      </c>
      <c r="B3199">
        <v>17.77</v>
      </c>
      <c r="C3199">
        <v>190.81399999999999</v>
      </c>
      <c r="D3199">
        <v>0.431981</v>
      </c>
      <c r="E3199">
        <v>2.2999999999999998</v>
      </c>
      <c r="F3199" t="s">
        <v>206</v>
      </c>
      <c r="G3199">
        <v>3.4424010411598718</v>
      </c>
    </row>
    <row r="3200" spans="1:7" x14ac:dyDescent="0.35">
      <c r="A3200" t="s">
        <v>162</v>
      </c>
      <c r="D3200">
        <v>0</v>
      </c>
      <c r="F3200" t="s">
        <v>206</v>
      </c>
      <c r="G3200">
        <v>0</v>
      </c>
    </row>
    <row r="3201" spans="1:7" x14ac:dyDescent="0.35">
      <c r="A3201" t="s">
        <v>165</v>
      </c>
      <c r="D3201">
        <v>0</v>
      </c>
      <c r="F3201" t="s">
        <v>206</v>
      </c>
      <c r="G3201">
        <v>0</v>
      </c>
    </row>
    <row r="3202" spans="1:7" x14ac:dyDescent="0.35">
      <c r="A3202" t="s">
        <v>168</v>
      </c>
      <c r="B3202">
        <v>33.450000000000003</v>
      </c>
      <c r="C3202">
        <v>438.75529999999998</v>
      </c>
      <c r="D3202">
        <v>1.0763339999999999</v>
      </c>
      <c r="E3202">
        <v>5.28</v>
      </c>
      <c r="F3202" t="s">
        <v>206</v>
      </c>
      <c r="G3202">
        <v>20.63226603094288</v>
      </c>
    </row>
    <row r="3203" spans="1:7" x14ac:dyDescent="0.35">
      <c r="D3203" t="s">
        <v>208</v>
      </c>
      <c r="E3203">
        <v>100</v>
      </c>
    </row>
    <row r="3205" spans="1:7" x14ac:dyDescent="0.35">
      <c r="A3205" s="9" t="s">
        <v>666</v>
      </c>
    </row>
    <row r="3224" spans="1:7" x14ac:dyDescent="0.35">
      <c r="G3224" t="s">
        <v>198</v>
      </c>
    </row>
    <row r="3225" spans="1:7" x14ac:dyDescent="0.35">
      <c r="A3225" t="s">
        <v>199</v>
      </c>
      <c r="B3225" t="s">
        <v>200</v>
      </c>
      <c r="C3225" t="s">
        <v>201</v>
      </c>
      <c r="D3225" t="s">
        <v>202</v>
      </c>
      <c r="E3225" t="s">
        <v>203</v>
      </c>
      <c r="F3225" t="s">
        <v>204</v>
      </c>
      <c r="G3225">
        <v>5.2167512690355329</v>
      </c>
    </row>
    <row r="3226" spans="1:7" x14ac:dyDescent="0.35">
      <c r="A3226" t="s">
        <v>205</v>
      </c>
      <c r="B3226">
        <v>7.47</v>
      </c>
      <c r="C3226">
        <v>1739.0073</v>
      </c>
      <c r="D3226">
        <v>2</v>
      </c>
      <c r="E3226">
        <v>20.49</v>
      </c>
      <c r="F3226" t="s">
        <v>206</v>
      </c>
      <c r="G3226" t="s">
        <v>207</v>
      </c>
    </row>
    <row r="3227" spans="1:7" x14ac:dyDescent="0.35">
      <c r="A3227" t="s">
        <v>146</v>
      </c>
      <c r="B3227">
        <v>8.84</v>
      </c>
      <c r="C3227">
        <v>35.952399999999997</v>
      </c>
      <c r="D3227">
        <v>9.4534000000000007E-2</v>
      </c>
      <c r="E3227">
        <v>0.42</v>
      </c>
      <c r="F3227" t="s">
        <v>206</v>
      </c>
      <c r="G3227">
        <v>1.8121239661379782</v>
      </c>
    </row>
    <row r="3228" spans="1:7" x14ac:dyDescent="0.35">
      <c r="A3228" t="s">
        <v>147</v>
      </c>
      <c r="B3228">
        <v>10.28</v>
      </c>
      <c r="C3228">
        <v>284.125</v>
      </c>
      <c r="D3228">
        <v>0.34764200000000001</v>
      </c>
      <c r="E3228">
        <v>3.35</v>
      </c>
      <c r="F3228" t="s">
        <v>206</v>
      </c>
      <c r="G3228">
        <v>6.6639558236839553</v>
      </c>
    </row>
    <row r="3229" spans="1:7" x14ac:dyDescent="0.35">
      <c r="A3229" t="s">
        <v>150</v>
      </c>
      <c r="B3229">
        <v>13.77</v>
      </c>
      <c r="C3229">
        <v>241.26439999999999</v>
      </c>
      <c r="D3229">
        <v>0.31809399999999999</v>
      </c>
      <c r="E3229">
        <v>2.84</v>
      </c>
      <c r="F3229" t="s">
        <v>206</v>
      </c>
      <c r="G3229">
        <v>3.8411741266906683</v>
      </c>
    </row>
    <row r="3230" spans="1:7" x14ac:dyDescent="0.35">
      <c r="A3230" t="s">
        <v>153</v>
      </c>
      <c r="B3230">
        <v>14.87</v>
      </c>
      <c r="C3230">
        <v>5280.5576000000001</v>
      </c>
      <c r="D3230">
        <v>7.463273</v>
      </c>
      <c r="E3230">
        <v>62.21</v>
      </c>
      <c r="F3230" t="s">
        <v>206</v>
      </c>
      <c r="G3230">
        <v>36.647022282767345</v>
      </c>
    </row>
    <row r="3231" spans="1:7" x14ac:dyDescent="0.35">
      <c r="A3231" t="s">
        <v>156</v>
      </c>
      <c r="B3231">
        <v>16.2</v>
      </c>
      <c r="C3231">
        <v>148.91079999999999</v>
      </c>
      <c r="D3231">
        <v>0.17529500000000001</v>
      </c>
      <c r="E3231">
        <v>1.75</v>
      </c>
      <c r="F3231" t="s">
        <v>206</v>
      </c>
      <c r="G3231">
        <v>3.3602330446628392</v>
      </c>
    </row>
    <row r="3232" spans="1:7" x14ac:dyDescent="0.35">
      <c r="A3232" t="s">
        <v>159</v>
      </c>
      <c r="B3232">
        <v>17.760000000000002</v>
      </c>
      <c r="C3232">
        <v>187.23099999999999</v>
      </c>
      <c r="D3232">
        <v>0.423593</v>
      </c>
      <c r="E3232">
        <v>2.21</v>
      </c>
      <c r="F3232" t="s">
        <v>206</v>
      </c>
      <c r="G3232">
        <v>3.2816113165320617</v>
      </c>
    </row>
    <row r="3233" spans="1:7" x14ac:dyDescent="0.35">
      <c r="A3233" t="s">
        <v>162</v>
      </c>
      <c r="D3233">
        <v>0</v>
      </c>
      <c r="F3233" t="s">
        <v>206</v>
      </c>
      <c r="G3233">
        <v>0</v>
      </c>
    </row>
    <row r="3234" spans="1:7" x14ac:dyDescent="0.35">
      <c r="A3234" t="s">
        <v>165</v>
      </c>
      <c r="D3234">
        <v>0</v>
      </c>
      <c r="F3234" t="s">
        <v>206</v>
      </c>
      <c r="G3234">
        <v>0</v>
      </c>
    </row>
    <row r="3235" spans="1:7" x14ac:dyDescent="0.35">
      <c r="A3235" t="s">
        <v>168</v>
      </c>
      <c r="B3235">
        <v>33.450000000000003</v>
      </c>
      <c r="C3235">
        <v>443.2944</v>
      </c>
      <c r="D3235">
        <v>1.086759</v>
      </c>
      <c r="E3235">
        <v>5.22</v>
      </c>
      <c r="F3235" t="s">
        <v>206</v>
      </c>
      <c r="G3235">
        <v>20.832103045635886</v>
      </c>
    </row>
    <row r="3236" spans="1:7" x14ac:dyDescent="0.35">
      <c r="D3236" t="s">
        <v>208</v>
      </c>
      <c r="E3236">
        <v>98.49</v>
      </c>
    </row>
    <row r="3238" spans="1:7" x14ac:dyDescent="0.35">
      <c r="A3238" s="9" t="s">
        <v>667</v>
      </c>
    </row>
    <row r="3257" spans="1:7" x14ac:dyDescent="0.35">
      <c r="G3257" t="s">
        <v>198</v>
      </c>
    </row>
    <row r="3258" spans="1:7" x14ac:dyDescent="0.35">
      <c r="A3258" t="s">
        <v>199</v>
      </c>
      <c r="B3258" t="s">
        <v>200</v>
      </c>
      <c r="C3258" t="s">
        <v>201</v>
      </c>
      <c r="D3258" t="s">
        <v>202</v>
      </c>
      <c r="E3258" t="s">
        <v>203</v>
      </c>
      <c r="F3258" t="s">
        <v>204</v>
      </c>
      <c r="G3258">
        <v>5.2167512690355329</v>
      </c>
    </row>
    <row r="3259" spans="1:7" x14ac:dyDescent="0.35">
      <c r="A3259" t="s">
        <v>205</v>
      </c>
      <c r="B3259">
        <v>7.47</v>
      </c>
      <c r="C3259">
        <v>1738.2623000000001</v>
      </c>
      <c r="D3259">
        <v>2</v>
      </c>
      <c r="E3259">
        <v>21.09</v>
      </c>
      <c r="F3259" t="s">
        <v>206</v>
      </c>
      <c r="G3259" t="s">
        <v>207</v>
      </c>
    </row>
    <row r="3260" spans="1:7" x14ac:dyDescent="0.35">
      <c r="A3260" t="s">
        <v>146</v>
      </c>
      <c r="B3260">
        <v>8.84</v>
      </c>
      <c r="C3260">
        <v>34.227899999999998</v>
      </c>
      <c r="D3260">
        <v>9.0038000000000007E-2</v>
      </c>
      <c r="E3260">
        <v>0.42</v>
      </c>
      <c r="F3260" t="s">
        <v>206</v>
      </c>
      <c r="G3260">
        <v>1.7259400603288899</v>
      </c>
    </row>
    <row r="3261" spans="1:7" x14ac:dyDescent="0.35">
      <c r="A3261" t="s">
        <v>147</v>
      </c>
      <c r="B3261">
        <v>10.28</v>
      </c>
      <c r="C3261">
        <v>283.98700000000002</v>
      </c>
      <c r="D3261">
        <v>0.34762300000000002</v>
      </c>
      <c r="E3261">
        <v>3.45</v>
      </c>
      <c r="F3261" t="s">
        <v>206</v>
      </c>
      <c r="G3261">
        <v>6.6635916123382311</v>
      </c>
    </row>
    <row r="3262" spans="1:7" x14ac:dyDescent="0.35">
      <c r="A3262" t="s">
        <v>150</v>
      </c>
      <c r="B3262">
        <v>13.78</v>
      </c>
      <c r="C3262">
        <v>243.2097</v>
      </c>
      <c r="D3262">
        <v>0.32079600000000003</v>
      </c>
      <c r="E3262">
        <v>2.95</v>
      </c>
      <c r="F3262" t="s">
        <v>206</v>
      </c>
      <c r="G3262">
        <v>3.8929688138561849</v>
      </c>
    </row>
    <row r="3263" spans="1:7" x14ac:dyDescent="0.35">
      <c r="A3263" t="s">
        <v>153</v>
      </c>
      <c r="B3263">
        <v>14.88</v>
      </c>
      <c r="C3263">
        <v>5172.2505000000001</v>
      </c>
      <c r="D3263">
        <v>7.3133299999999997</v>
      </c>
      <c r="E3263">
        <v>62.75</v>
      </c>
      <c r="F3263" t="s">
        <v>206</v>
      </c>
      <c r="G3263">
        <v>33.772762187408766</v>
      </c>
    </row>
    <row r="3264" spans="1:7" x14ac:dyDescent="0.35">
      <c r="A3264" t="s">
        <v>156</v>
      </c>
      <c r="B3264">
        <v>16.21</v>
      </c>
      <c r="C3264">
        <v>144.02449999999999</v>
      </c>
      <c r="D3264">
        <v>0.16961499999999999</v>
      </c>
      <c r="E3264">
        <v>1.75</v>
      </c>
      <c r="F3264" t="s">
        <v>206</v>
      </c>
      <c r="G3264">
        <v>3.2513530213097206</v>
      </c>
    </row>
    <row r="3265" spans="1:7" x14ac:dyDescent="0.35">
      <c r="A3265" t="s">
        <v>159</v>
      </c>
      <c r="B3265">
        <v>17.77</v>
      </c>
      <c r="C3265">
        <v>186.52449999999999</v>
      </c>
      <c r="D3265">
        <v>0.42217500000000002</v>
      </c>
      <c r="E3265">
        <v>2.2599999999999998</v>
      </c>
      <c r="F3265" t="s">
        <v>206</v>
      </c>
      <c r="G3265">
        <v>3.2544296487301749</v>
      </c>
    </row>
    <row r="3266" spans="1:7" x14ac:dyDescent="0.35">
      <c r="A3266" t="s">
        <v>162</v>
      </c>
      <c r="D3266">
        <v>0</v>
      </c>
      <c r="F3266" t="s">
        <v>206</v>
      </c>
      <c r="G3266">
        <v>0</v>
      </c>
    </row>
    <row r="3267" spans="1:7" x14ac:dyDescent="0.35">
      <c r="A3267" t="s">
        <v>165</v>
      </c>
      <c r="D3267">
        <v>0</v>
      </c>
      <c r="F3267" t="s">
        <v>206</v>
      </c>
      <c r="G3267">
        <v>0</v>
      </c>
    </row>
    <row r="3268" spans="1:7" x14ac:dyDescent="0.35">
      <c r="A3268" t="s">
        <v>168</v>
      </c>
      <c r="B3268">
        <v>33.450000000000003</v>
      </c>
      <c r="C3268">
        <v>440.37529999999998</v>
      </c>
      <c r="D3268">
        <v>1.080066</v>
      </c>
      <c r="E3268">
        <v>5.34</v>
      </c>
      <c r="F3268" t="s">
        <v>206</v>
      </c>
      <c r="G3268">
        <v>20.703804806850247</v>
      </c>
    </row>
    <row r="3269" spans="1:7" x14ac:dyDescent="0.35">
      <c r="D3269" t="s">
        <v>208</v>
      </c>
      <c r="E3269">
        <v>100</v>
      </c>
    </row>
    <row r="3271" spans="1:7" x14ac:dyDescent="0.35">
      <c r="A3271" s="9" t="s">
        <v>668</v>
      </c>
    </row>
    <row r="3290" spans="1:7" x14ac:dyDescent="0.35">
      <c r="G3290" t="s">
        <v>198</v>
      </c>
    </row>
    <row r="3291" spans="1:7" x14ac:dyDescent="0.35">
      <c r="A3291" t="s">
        <v>199</v>
      </c>
      <c r="B3291" t="s">
        <v>200</v>
      </c>
      <c r="C3291" t="s">
        <v>201</v>
      </c>
      <c r="D3291" t="s">
        <v>202</v>
      </c>
      <c r="E3291" t="s">
        <v>203</v>
      </c>
      <c r="F3291" t="s">
        <v>204</v>
      </c>
      <c r="G3291">
        <v>5.2167512690355329</v>
      </c>
    </row>
    <row r="3292" spans="1:7" x14ac:dyDescent="0.35">
      <c r="A3292" t="s">
        <v>205</v>
      </c>
      <c r="B3292">
        <v>7.48</v>
      </c>
      <c r="C3292">
        <v>1753.2620999999999</v>
      </c>
      <c r="D3292">
        <v>2</v>
      </c>
      <c r="E3292">
        <v>21.06</v>
      </c>
      <c r="F3292" t="s">
        <v>206</v>
      </c>
      <c r="G3292" t="s">
        <v>207</v>
      </c>
    </row>
    <row r="3293" spans="1:7" x14ac:dyDescent="0.35">
      <c r="A3293" t="s">
        <v>146</v>
      </c>
      <c r="B3293">
        <v>8.85</v>
      </c>
      <c r="C3293">
        <v>33.947600000000001</v>
      </c>
      <c r="D3293">
        <v>8.8537000000000005E-2</v>
      </c>
      <c r="E3293">
        <v>0.41</v>
      </c>
      <c r="F3293" t="s">
        <v>206</v>
      </c>
      <c r="G3293">
        <v>1.6971673640167366</v>
      </c>
    </row>
    <row r="3294" spans="1:7" x14ac:dyDescent="0.35">
      <c r="A3294" t="s">
        <v>147</v>
      </c>
      <c r="B3294">
        <v>10.29</v>
      </c>
      <c r="C3294">
        <v>288.44979999999998</v>
      </c>
      <c r="D3294">
        <v>0.35006500000000002</v>
      </c>
      <c r="E3294">
        <v>3.46</v>
      </c>
      <c r="F3294" t="s">
        <v>206</v>
      </c>
      <c r="G3294">
        <v>6.7104023547727945</v>
      </c>
    </row>
    <row r="3295" spans="1:7" x14ac:dyDescent="0.35">
      <c r="A3295" t="s">
        <v>150</v>
      </c>
      <c r="B3295">
        <v>13.79</v>
      </c>
      <c r="C3295">
        <v>245.56120000000001</v>
      </c>
      <c r="D3295">
        <v>0.321127</v>
      </c>
      <c r="E3295">
        <v>2.95</v>
      </c>
      <c r="F3295" t="s">
        <v>206</v>
      </c>
      <c r="G3295">
        <v>3.8993137588790505</v>
      </c>
    </row>
    <row r="3296" spans="1:7" x14ac:dyDescent="0.35">
      <c r="A3296" t="s">
        <v>153</v>
      </c>
      <c r="B3296">
        <v>14.88</v>
      </c>
      <c r="C3296">
        <v>5226.1431000000002</v>
      </c>
      <c r="D3296">
        <v>7.3263119999999997</v>
      </c>
      <c r="E3296">
        <v>62.76</v>
      </c>
      <c r="F3296" t="s">
        <v>206</v>
      </c>
      <c r="G3296">
        <v>34.021614381628872</v>
      </c>
    </row>
    <row r="3297" spans="1:7" x14ac:dyDescent="0.35">
      <c r="A3297" t="s">
        <v>156</v>
      </c>
      <c r="B3297">
        <v>16.22</v>
      </c>
      <c r="C3297">
        <v>147.58860000000001</v>
      </c>
      <c r="D3297">
        <v>0.17232600000000001</v>
      </c>
      <c r="E3297">
        <v>1.77</v>
      </c>
      <c r="F3297" t="s">
        <v>206</v>
      </c>
      <c r="G3297">
        <v>3.3033202296390001</v>
      </c>
    </row>
    <row r="3298" spans="1:7" x14ac:dyDescent="0.35">
      <c r="A3298" t="s">
        <v>159</v>
      </c>
      <c r="B3298">
        <v>17.77</v>
      </c>
      <c r="C3298">
        <v>183.97300000000001</v>
      </c>
      <c r="D3298">
        <v>0.41283799999999998</v>
      </c>
      <c r="E3298">
        <v>2.21</v>
      </c>
      <c r="F3298" t="s">
        <v>206</v>
      </c>
      <c r="G3298">
        <v>3.0754485258343873</v>
      </c>
    </row>
    <row r="3299" spans="1:7" x14ac:dyDescent="0.35">
      <c r="A3299" t="s">
        <v>162</v>
      </c>
      <c r="D3299">
        <v>0</v>
      </c>
      <c r="F3299" t="s">
        <v>206</v>
      </c>
      <c r="G3299">
        <v>0</v>
      </c>
    </row>
    <row r="3300" spans="1:7" x14ac:dyDescent="0.35">
      <c r="A3300" t="s">
        <v>165</v>
      </c>
      <c r="D3300">
        <v>0</v>
      </c>
      <c r="F3300" t="s">
        <v>206</v>
      </c>
      <c r="G3300">
        <v>0</v>
      </c>
    </row>
    <row r="3301" spans="1:7" x14ac:dyDescent="0.35">
      <c r="A3301" t="s">
        <v>168</v>
      </c>
      <c r="B3301">
        <v>33.450000000000003</v>
      </c>
      <c r="C3301">
        <v>448.12450000000001</v>
      </c>
      <c r="D3301">
        <v>1.0896680000000001</v>
      </c>
      <c r="E3301">
        <v>5.38</v>
      </c>
      <c r="F3301" t="s">
        <v>206</v>
      </c>
      <c r="G3301">
        <v>20.887865719567969</v>
      </c>
    </row>
    <row r="3302" spans="1:7" x14ac:dyDescent="0.35">
      <c r="D3302" t="s">
        <v>208</v>
      </c>
      <c r="E3302">
        <v>100</v>
      </c>
    </row>
    <row r="3304" spans="1:7" x14ac:dyDescent="0.35">
      <c r="A3304" s="9" t="s">
        <v>669</v>
      </c>
    </row>
    <row r="3323" spans="1:7" x14ac:dyDescent="0.35">
      <c r="G3323" t="s">
        <v>198</v>
      </c>
    </row>
    <row r="3324" spans="1:7" x14ac:dyDescent="0.35">
      <c r="A3324" t="s">
        <v>199</v>
      </c>
      <c r="B3324" t="s">
        <v>200</v>
      </c>
      <c r="C3324" t="s">
        <v>201</v>
      </c>
      <c r="D3324" t="s">
        <v>202</v>
      </c>
      <c r="E3324" t="s">
        <v>203</v>
      </c>
      <c r="F3324" t="s">
        <v>204</v>
      </c>
      <c r="G3324">
        <v>5.2167512690355329</v>
      </c>
    </row>
    <row r="3325" spans="1:7" x14ac:dyDescent="0.35">
      <c r="A3325" t="s">
        <v>205</v>
      </c>
      <c r="B3325">
        <v>7.48</v>
      </c>
      <c r="C3325">
        <v>1745.8903</v>
      </c>
      <c r="D3325">
        <v>2</v>
      </c>
      <c r="E3325">
        <v>21.06</v>
      </c>
      <c r="F3325" t="s">
        <v>206</v>
      </c>
      <c r="G3325" t="s">
        <v>207</v>
      </c>
    </row>
    <row r="3326" spans="1:7" x14ac:dyDescent="0.35">
      <c r="A3326" t="s">
        <v>146</v>
      </c>
      <c r="B3326">
        <v>8.86</v>
      </c>
      <c r="C3326">
        <v>35.974600000000002</v>
      </c>
      <c r="D3326">
        <v>9.4219999999999998E-2</v>
      </c>
      <c r="E3326">
        <v>0.43</v>
      </c>
      <c r="F3326" t="s">
        <v>206</v>
      </c>
      <c r="G3326">
        <v>1.8061048944244429</v>
      </c>
    </row>
    <row r="3327" spans="1:7" x14ac:dyDescent="0.35">
      <c r="A3327" t="s">
        <v>147</v>
      </c>
      <c r="B3327">
        <v>10.29</v>
      </c>
      <c r="C3327">
        <v>286.36169999999998</v>
      </c>
      <c r="D3327">
        <v>0.34899799999999997</v>
      </c>
      <c r="E3327">
        <v>3.45</v>
      </c>
      <c r="F3327" t="s">
        <v>206</v>
      </c>
      <c r="G3327">
        <v>6.6899490123576921</v>
      </c>
    </row>
    <row r="3328" spans="1:7" x14ac:dyDescent="0.35">
      <c r="A3328" t="s">
        <v>150</v>
      </c>
      <c r="B3328">
        <v>13.8</v>
      </c>
      <c r="C3328">
        <v>242.28210000000001</v>
      </c>
      <c r="D3328">
        <v>0.31817600000000001</v>
      </c>
      <c r="E3328">
        <v>2.92</v>
      </c>
      <c r="F3328" t="s">
        <v>206</v>
      </c>
      <c r="G3328">
        <v>3.8427459861827384</v>
      </c>
    </row>
    <row r="3329" spans="1:7" x14ac:dyDescent="0.35">
      <c r="A3329" t="s">
        <v>153</v>
      </c>
      <c r="B3329">
        <v>14.89</v>
      </c>
      <c r="C3329">
        <v>5206.9462999999996</v>
      </c>
      <c r="D3329">
        <v>7.3302209999999999</v>
      </c>
      <c r="E3329">
        <v>62.8</v>
      </c>
      <c r="F3329" t="s">
        <v>206</v>
      </c>
      <c r="G3329">
        <v>34.096546073756926</v>
      </c>
    </row>
    <row r="3330" spans="1:7" x14ac:dyDescent="0.35">
      <c r="A3330" t="s">
        <v>156</v>
      </c>
      <c r="B3330">
        <v>16.22</v>
      </c>
      <c r="C3330">
        <v>151.06209999999999</v>
      </c>
      <c r="D3330">
        <v>0.17712600000000001</v>
      </c>
      <c r="E3330">
        <v>1.82</v>
      </c>
      <c r="F3330" t="s">
        <v>206</v>
      </c>
      <c r="G3330">
        <v>3.3953315169796632</v>
      </c>
    </row>
    <row r="3331" spans="1:7" x14ac:dyDescent="0.35">
      <c r="A3331" t="s">
        <v>159</v>
      </c>
      <c r="B3331">
        <v>17.77</v>
      </c>
      <c r="C3331">
        <v>177.81780000000001</v>
      </c>
      <c r="D3331">
        <v>0.40071000000000001</v>
      </c>
      <c r="E3331">
        <v>2.14</v>
      </c>
      <c r="F3331" t="s">
        <v>206</v>
      </c>
      <c r="G3331">
        <v>2.842966673153644</v>
      </c>
    </row>
    <row r="3332" spans="1:7" x14ac:dyDescent="0.35">
      <c r="A3332" t="s">
        <v>162</v>
      </c>
      <c r="D3332">
        <v>0</v>
      </c>
      <c r="F3332" t="s">
        <v>206</v>
      </c>
      <c r="G3332">
        <v>0</v>
      </c>
    </row>
    <row r="3333" spans="1:7" x14ac:dyDescent="0.35">
      <c r="A3333" t="s">
        <v>165</v>
      </c>
      <c r="D3333">
        <v>0</v>
      </c>
      <c r="F3333" t="s">
        <v>206</v>
      </c>
      <c r="G3333">
        <v>0</v>
      </c>
    </row>
    <row r="3334" spans="1:7" x14ac:dyDescent="0.35">
      <c r="A3334" t="s">
        <v>168</v>
      </c>
      <c r="B3334">
        <v>33.450000000000003</v>
      </c>
      <c r="C3334">
        <v>444.98009999999999</v>
      </c>
      <c r="D3334">
        <v>1.0865910000000001</v>
      </c>
      <c r="E3334">
        <v>5.37</v>
      </c>
      <c r="F3334" t="s">
        <v>206</v>
      </c>
      <c r="G3334">
        <v>20.828882650578965</v>
      </c>
    </row>
    <row r="3335" spans="1:7" x14ac:dyDescent="0.35">
      <c r="D3335" t="s">
        <v>208</v>
      </c>
      <c r="E3335">
        <v>100</v>
      </c>
    </row>
    <row r="3337" spans="1:7" x14ac:dyDescent="0.35">
      <c r="A3337" s="9" t="s">
        <v>670</v>
      </c>
    </row>
    <row r="3356" spans="1:7" x14ac:dyDescent="0.35">
      <c r="G3356" t="s">
        <v>198</v>
      </c>
    </row>
    <row r="3357" spans="1:7" x14ac:dyDescent="0.35">
      <c r="A3357" t="s">
        <v>199</v>
      </c>
      <c r="B3357" t="s">
        <v>200</v>
      </c>
      <c r="C3357" t="s">
        <v>201</v>
      </c>
      <c r="D3357" t="s">
        <v>202</v>
      </c>
      <c r="E3357" t="s">
        <v>203</v>
      </c>
      <c r="F3357" t="s">
        <v>204</v>
      </c>
      <c r="G3357">
        <v>5.2167512690355329</v>
      </c>
    </row>
    <row r="3358" spans="1:7" x14ac:dyDescent="0.35">
      <c r="A3358" t="s">
        <v>205</v>
      </c>
      <c r="B3358">
        <v>7.47</v>
      </c>
      <c r="C3358">
        <v>1742.6289999999999</v>
      </c>
      <c r="D3358">
        <v>2</v>
      </c>
      <c r="E3358">
        <v>20.98</v>
      </c>
      <c r="F3358" t="s">
        <v>206</v>
      </c>
      <c r="G3358" t="s">
        <v>207</v>
      </c>
    </row>
    <row r="3359" spans="1:7" x14ac:dyDescent="0.35">
      <c r="A3359" t="s">
        <v>146</v>
      </c>
      <c r="B3359">
        <v>8.85</v>
      </c>
      <c r="C3359">
        <v>38.608600000000003</v>
      </c>
      <c r="D3359">
        <v>0.101308</v>
      </c>
      <c r="E3359">
        <v>0.46</v>
      </c>
      <c r="F3359" t="s">
        <v>206</v>
      </c>
      <c r="G3359">
        <v>1.9419748953974896</v>
      </c>
    </row>
    <row r="3360" spans="1:7" x14ac:dyDescent="0.35">
      <c r="A3360" t="s">
        <v>147</v>
      </c>
      <c r="B3360">
        <v>10.29</v>
      </c>
      <c r="C3360">
        <v>285.90100000000001</v>
      </c>
      <c r="D3360">
        <v>0.34908899999999998</v>
      </c>
      <c r="E3360">
        <v>3.44</v>
      </c>
      <c r="F3360" t="s">
        <v>206</v>
      </c>
      <c r="G3360">
        <v>6.6916933930135256</v>
      </c>
    </row>
    <row r="3361" spans="1:7" x14ac:dyDescent="0.35">
      <c r="A3361" t="s">
        <v>150</v>
      </c>
      <c r="B3361">
        <v>13.79</v>
      </c>
      <c r="C3361">
        <v>245.9298</v>
      </c>
      <c r="D3361">
        <v>0.323571</v>
      </c>
      <c r="E3361">
        <v>2.96</v>
      </c>
      <c r="F3361" t="s">
        <v>206</v>
      </c>
      <c r="G3361">
        <v>3.9461628393500052</v>
      </c>
    </row>
    <row r="3362" spans="1:7" x14ac:dyDescent="0.35">
      <c r="A3362" t="s">
        <v>153</v>
      </c>
      <c r="B3362">
        <v>14.88</v>
      </c>
      <c r="C3362">
        <v>5213.4092000000001</v>
      </c>
      <c r="D3362">
        <v>7.3530550000000003</v>
      </c>
      <c r="E3362">
        <v>62.78</v>
      </c>
      <c r="F3362" t="s">
        <v>206</v>
      </c>
      <c r="G3362">
        <v>34.534251435243753</v>
      </c>
    </row>
    <row r="3363" spans="1:7" x14ac:dyDescent="0.35">
      <c r="A3363" t="s">
        <v>156</v>
      </c>
      <c r="B3363">
        <v>16.21</v>
      </c>
      <c r="C3363">
        <v>146.23089999999999</v>
      </c>
      <c r="D3363">
        <v>0.17178199999999999</v>
      </c>
      <c r="E3363">
        <v>1.76</v>
      </c>
      <c r="F3363" t="s">
        <v>206</v>
      </c>
      <c r="G3363">
        <v>3.2928922837403909</v>
      </c>
    </row>
    <row r="3364" spans="1:7" x14ac:dyDescent="0.35">
      <c r="A3364" t="s">
        <v>159</v>
      </c>
      <c r="B3364">
        <v>17.760000000000002</v>
      </c>
      <c r="C3364">
        <v>186.85570000000001</v>
      </c>
      <c r="D3364">
        <v>0.42186499999999999</v>
      </c>
      <c r="E3364">
        <v>2.25</v>
      </c>
      <c r="F3364" t="s">
        <v>206</v>
      </c>
      <c r="G3364">
        <v>3.2484872530894231</v>
      </c>
    </row>
    <row r="3365" spans="1:7" x14ac:dyDescent="0.35">
      <c r="A3365" t="s">
        <v>162</v>
      </c>
      <c r="D3365">
        <v>0</v>
      </c>
      <c r="F3365" t="s">
        <v>206</v>
      </c>
      <c r="G3365">
        <v>0</v>
      </c>
    </row>
    <row r="3366" spans="1:7" x14ac:dyDescent="0.35">
      <c r="A3366" t="s">
        <v>165</v>
      </c>
      <c r="D3366">
        <v>0</v>
      </c>
      <c r="F3366" t="s">
        <v>206</v>
      </c>
      <c r="G3366">
        <v>0</v>
      </c>
    </row>
    <row r="3367" spans="1:7" x14ac:dyDescent="0.35">
      <c r="A3367" t="s">
        <v>168</v>
      </c>
      <c r="B3367">
        <v>33.450000000000003</v>
      </c>
      <c r="C3367">
        <v>445.21440000000001</v>
      </c>
      <c r="D3367">
        <v>1.0891980000000001</v>
      </c>
      <c r="E3367">
        <v>5.36</v>
      </c>
      <c r="F3367" t="s">
        <v>206</v>
      </c>
      <c r="G3367">
        <v>20.878856281015864</v>
      </c>
    </row>
    <row r="3368" spans="1:7" x14ac:dyDescent="0.35">
      <c r="D3368" t="s">
        <v>208</v>
      </c>
      <c r="E3368">
        <v>100</v>
      </c>
    </row>
    <row r="3370" spans="1:7" x14ac:dyDescent="0.35">
      <c r="A3370" s="9" t="s">
        <v>671</v>
      </c>
    </row>
    <row r="3389" spans="1:7" x14ac:dyDescent="0.35">
      <c r="G3389" t="s">
        <v>198</v>
      </c>
    </row>
    <row r="3390" spans="1:7" x14ac:dyDescent="0.35">
      <c r="A3390" t="s">
        <v>199</v>
      </c>
      <c r="B3390" t="s">
        <v>200</v>
      </c>
      <c r="C3390" t="s">
        <v>201</v>
      </c>
      <c r="D3390" t="s">
        <v>202</v>
      </c>
      <c r="E3390" t="s">
        <v>203</v>
      </c>
      <c r="F3390" t="s">
        <v>204</v>
      </c>
      <c r="G3390">
        <v>6.5411799065420562</v>
      </c>
    </row>
    <row r="3391" spans="1:7" x14ac:dyDescent="0.35">
      <c r="A3391" t="s">
        <v>205</v>
      </c>
      <c r="B3391">
        <v>7.2</v>
      </c>
      <c r="C3391">
        <v>2141.6563000000001</v>
      </c>
      <c r="D3391">
        <v>2</v>
      </c>
      <c r="E3391">
        <v>19.989999999999998</v>
      </c>
      <c r="F3391" t="s">
        <v>206</v>
      </c>
      <c r="G3391" t="s">
        <v>207</v>
      </c>
    </row>
    <row r="3392" spans="1:7" x14ac:dyDescent="0.35">
      <c r="A3392" t="s">
        <v>146</v>
      </c>
      <c r="B3392">
        <v>8.6199999999999992</v>
      </c>
      <c r="C3392">
        <v>61.268700000000003</v>
      </c>
      <c r="D3392">
        <v>0.11684700000000001</v>
      </c>
      <c r="E3392">
        <v>0.56999999999999995</v>
      </c>
      <c r="F3392" t="s">
        <v>206</v>
      </c>
      <c r="G3392">
        <v>1.7863290976470065</v>
      </c>
    </row>
    <row r="3393" spans="1:7" x14ac:dyDescent="0.35">
      <c r="A3393" t="s">
        <v>147</v>
      </c>
      <c r="B3393">
        <v>10</v>
      </c>
      <c r="C3393">
        <v>367.4939</v>
      </c>
      <c r="D3393">
        <v>0.393455</v>
      </c>
      <c r="E3393">
        <v>3.43</v>
      </c>
      <c r="F3393" t="s">
        <v>206</v>
      </c>
      <c r="G3393">
        <v>6.0150463008438626</v>
      </c>
    </row>
    <row r="3394" spans="1:7" x14ac:dyDescent="0.35">
      <c r="A3394" t="s">
        <v>150</v>
      </c>
      <c r="B3394">
        <v>13.34</v>
      </c>
      <c r="C3394">
        <v>372.59750000000003</v>
      </c>
      <c r="D3394">
        <v>0.39261299999999999</v>
      </c>
      <c r="E3394">
        <v>3.48</v>
      </c>
      <c r="F3394" t="s">
        <v>206</v>
      </c>
      <c r="G3394">
        <v>4.3393853105326601</v>
      </c>
    </row>
    <row r="3395" spans="1:7" x14ac:dyDescent="0.35">
      <c r="A3395" t="s">
        <v>153</v>
      </c>
      <c r="B3395">
        <v>14.42</v>
      </c>
      <c r="C3395">
        <v>6464.7084999999997</v>
      </c>
      <c r="D3395">
        <v>7.1774019999999998</v>
      </c>
      <c r="E3395">
        <v>60.34</v>
      </c>
      <c r="F3395" t="s">
        <v>206</v>
      </c>
      <c r="G3395">
        <v>28.470123534401921</v>
      </c>
    </row>
    <row r="3396" spans="1:7" x14ac:dyDescent="0.35">
      <c r="A3396" t="s">
        <v>156</v>
      </c>
      <c r="B3396">
        <v>15.82</v>
      </c>
      <c r="C3396">
        <v>227.44149999999999</v>
      </c>
      <c r="D3396">
        <v>0.21229200000000001</v>
      </c>
      <c r="E3396">
        <v>2.12</v>
      </c>
      <c r="F3396" t="s">
        <v>206</v>
      </c>
      <c r="G3396">
        <v>3.2454695182390498</v>
      </c>
    </row>
    <row r="3397" spans="1:7" x14ac:dyDescent="0.35">
      <c r="A3397" t="s">
        <v>159</v>
      </c>
      <c r="B3397">
        <v>17.489999999999998</v>
      </c>
      <c r="C3397">
        <v>280.07589999999999</v>
      </c>
      <c r="D3397">
        <v>0.41845900000000003</v>
      </c>
      <c r="E3397">
        <v>2.61</v>
      </c>
      <c r="F3397" t="s">
        <v>206</v>
      </c>
      <c r="G3397">
        <v>2.5020562396749568</v>
      </c>
    </row>
    <row r="3398" spans="1:7" x14ac:dyDescent="0.35">
      <c r="A3398" t="s">
        <v>162</v>
      </c>
      <c r="D3398">
        <v>0</v>
      </c>
      <c r="F3398" t="s">
        <v>206</v>
      </c>
      <c r="G3398">
        <v>0</v>
      </c>
    </row>
    <row r="3399" spans="1:7" x14ac:dyDescent="0.35">
      <c r="A3399" t="s">
        <v>165</v>
      </c>
      <c r="D3399">
        <v>0</v>
      </c>
      <c r="F3399" t="s">
        <v>206</v>
      </c>
      <c r="G3399">
        <v>0</v>
      </c>
    </row>
    <row r="3400" spans="1:7" x14ac:dyDescent="0.35">
      <c r="A3400" t="s">
        <v>168</v>
      </c>
      <c r="B3400">
        <v>33.64</v>
      </c>
      <c r="C3400">
        <v>798.63229999999999</v>
      </c>
      <c r="D3400">
        <v>1.445044</v>
      </c>
      <c r="E3400">
        <v>7.45</v>
      </c>
      <c r="F3400" t="s">
        <v>206</v>
      </c>
      <c r="G3400">
        <v>22.091488395767289</v>
      </c>
    </row>
    <row r="3401" spans="1:7" x14ac:dyDescent="0.35">
      <c r="D3401" t="s">
        <v>208</v>
      </c>
      <c r="E3401">
        <v>100</v>
      </c>
    </row>
    <row r="3403" spans="1:7" x14ac:dyDescent="0.35">
      <c r="A3403" s="9" t="s">
        <v>672</v>
      </c>
    </row>
    <row r="3422" spans="1:7" x14ac:dyDescent="0.35">
      <c r="G3422" t="s">
        <v>198</v>
      </c>
    </row>
    <row r="3423" spans="1:7" x14ac:dyDescent="0.35">
      <c r="A3423" t="s">
        <v>199</v>
      </c>
      <c r="B3423" t="s">
        <v>200</v>
      </c>
      <c r="C3423" t="s">
        <v>201</v>
      </c>
      <c r="D3423" t="s">
        <v>202</v>
      </c>
      <c r="E3423" t="s">
        <v>203</v>
      </c>
      <c r="F3423" t="s">
        <v>204</v>
      </c>
      <c r="G3423">
        <v>6.5411799065420562</v>
      </c>
    </row>
    <row r="3424" spans="1:7" x14ac:dyDescent="0.35">
      <c r="A3424" t="s">
        <v>205</v>
      </c>
      <c r="B3424">
        <v>7.2</v>
      </c>
      <c r="C3424">
        <v>2148.5708</v>
      </c>
      <c r="D3424">
        <v>2</v>
      </c>
      <c r="E3424">
        <v>19.96</v>
      </c>
      <c r="F3424" t="s">
        <v>206</v>
      </c>
      <c r="G3424" t="s">
        <v>207</v>
      </c>
    </row>
    <row r="3425" spans="1:7" x14ac:dyDescent="0.35">
      <c r="A3425" t="s">
        <v>146</v>
      </c>
      <c r="B3425">
        <v>8.6300000000000008</v>
      </c>
      <c r="C3425">
        <v>70.540000000000006</v>
      </c>
      <c r="D3425">
        <v>0.13409599999999999</v>
      </c>
      <c r="E3425">
        <v>0.66</v>
      </c>
      <c r="F3425" t="s">
        <v>206</v>
      </c>
      <c r="G3425">
        <v>2.0500277001384113</v>
      </c>
    </row>
    <row r="3426" spans="1:7" x14ac:dyDescent="0.35">
      <c r="A3426" t="s">
        <v>147</v>
      </c>
      <c r="B3426">
        <v>10.01</v>
      </c>
      <c r="C3426">
        <v>367.70780000000002</v>
      </c>
      <c r="D3426">
        <v>0.39241700000000002</v>
      </c>
      <c r="E3426">
        <v>3.42</v>
      </c>
      <c r="F3426" t="s">
        <v>206</v>
      </c>
      <c r="G3426">
        <v>5.9991776041434122</v>
      </c>
    </row>
    <row r="3427" spans="1:7" x14ac:dyDescent="0.35">
      <c r="A3427" t="s">
        <v>150</v>
      </c>
      <c r="B3427">
        <v>13.34</v>
      </c>
      <c r="C3427">
        <v>387.68049999999999</v>
      </c>
      <c r="D3427">
        <v>0.407192</v>
      </c>
      <c r="E3427">
        <v>3.6</v>
      </c>
      <c r="F3427" t="s">
        <v>206</v>
      </c>
      <c r="G3427">
        <v>4.5622655891414023</v>
      </c>
    </row>
    <row r="3428" spans="1:7" x14ac:dyDescent="0.35">
      <c r="A3428" t="s">
        <v>153</v>
      </c>
      <c r="B3428">
        <v>14.42</v>
      </c>
      <c r="C3428">
        <v>6495.8184000000001</v>
      </c>
      <c r="D3428">
        <v>7.1887319999999999</v>
      </c>
      <c r="E3428">
        <v>60.34</v>
      </c>
      <c r="F3428" t="s">
        <v>206</v>
      </c>
      <c r="G3428">
        <v>28.643333875072546</v>
      </c>
    </row>
    <row r="3429" spans="1:7" x14ac:dyDescent="0.35">
      <c r="A3429" t="s">
        <v>156</v>
      </c>
      <c r="B3429">
        <v>15.83</v>
      </c>
      <c r="C3429">
        <v>218.22049999999999</v>
      </c>
      <c r="D3429">
        <v>0.20302999999999999</v>
      </c>
      <c r="E3429">
        <v>2.0299999999999998</v>
      </c>
      <c r="F3429" t="s">
        <v>206</v>
      </c>
      <c r="G3429">
        <v>3.1038742688752956</v>
      </c>
    </row>
    <row r="3430" spans="1:7" x14ac:dyDescent="0.35">
      <c r="A3430" t="s">
        <v>159</v>
      </c>
      <c r="B3430">
        <v>17.5</v>
      </c>
      <c r="C3430">
        <v>271.05650000000003</v>
      </c>
      <c r="D3430">
        <v>0.40367999999999998</v>
      </c>
      <c r="E3430">
        <v>2.52</v>
      </c>
      <c r="F3430" t="s">
        <v>206</v>
      </c>
      <c r="G3430">
        <v>2.2761184087154529</v>
      </c>
    </row>
    <row r="3431" spans="1:7" x14ac:dyDescent="0.35">
      <c r="A3431" t="s">
        <v>162</v>
      </c>
      <c r="D3431">
        <v>0</v>
      </c>
      <c r="F3431" t="s">
        <v>206</v>
      </c>
      <c r="G3431">
        <v>0</v>
      </c>
    </row>
    <row r="3432" spans="1:7" x14ac:dyDescent="0.35">
      <c r="A3432" t="s">
        <v>165</v>
      </c>
      <c r="D3432">
        <v>0</v>
      </c>
      <c r="F3432" t="s">
        <v>206</v>
      </c>
      <c r="G3432">
        <v>0</v>
      </c>
    </row>
    <row r="3433" spans="1:7" x14ac:dyDescent="0.35">
      <c r="A3433" t="s">
        <v>168</v>
      </c>
      <c r="B3433">
        <v>33.630000000000003</v>
      </c>
      <c r="C3433">
        <v>805.16579999999999</v>
      </c>
      <c r="D3433">
        <v>1.4521770000000001</v>
      </c>
      <c r="E3433">
        <v>7.48</v>
      </c>
      <c r="F3433" t="s">
        <v>206</v>
      </c>
      <c r="G3433">
        <v>22.200536000357189</v>
      </c>
    </row>
    <row r="3434" spans="1:7" x14ac:dyDescent="0.35">
      <c r="D3434" t="s">
        <v>208</v>
      </c>
      <c r="E3434">
        <v>100</v>
      </c>
    </row>
    <row r="3436" spans="1:7" x14ac:dyDescent="0.35">
      <c r="A3436" s="9" t="s">
        <v>673</v>
      </c>
    </row>
    <row r="3455" spans="1:7" x14ac:dyDescent="0.35">
      <c r="G3455" t="s">
        <v>198</v>
      </c>
    </row>
    <row r="3456" spans="1:7" x14ac:dyDescent="0.35">
      <c r="A3456" t="s">
        <v>199</v>
      </c>
      <c r="B3456" t="s">
        <v>200</v>
      </c>
      <c r="C3456" t="s">
        <v>201</v>
      </c>
      <c r="D3456" t="s">
        <v>202</v>
      </c>
      <c r="E3456" t="s">
        <v>203</v>
      </c>
      <c r="F3456" t="s">
        <v>204</v>
      </c>
      <c r="G3456">
        <v>6.5411799065420562</v>
      </c>
    </row>
    <row r="3457" spans="1:7" x14ac:dyDescent="0.35">
      <c r="A3457" t="s">
        <v>205</v>
      </c>
      <c r="B3457">
        <v>7.2</v>
      </c>
      <c r="C3457">
        <v>2156.4110999999998</v>
      </c>
      <c r="D3457">
        <v>2</v>
      </c>
      <c r="E3457">
        <v>19.91</v>
      </c>
      <c r="F3457" t="s">
        <v>206</v>
      </c>
      <c r="G3457" t="s">
        <v>207</v>
      </c>
    </row>
    <row r="3458" spans="1:7" x14ac:dyDescent="0.35">
      <c r="A3458" t="s">
        <v>146</v>
      </c>
      <c r="B3458">
        <v>8.6300000000000008</v>
      </c>
      <c r="C3458">
        <v>69.060299999999998</v>
      </c>
      <c r="D3458">
        <v>0.130805</v>
      </c>
      <c r="E3458">
        <v>0.64</v>
      </c>
      <c r="F3458" t="s">
        <v>206</v>
      </c>
      <c r="G3458">
        <v>1.999715676206635</v>
      </c>
    </row>
    <row r="3459" spans="1:7" x14ac:dyDescent="0.35">
      <c r="A3459" t="s">
        <v>147</v>
      </c>
      <c r="B3459">
        <v>10.01</v>
      </c>
      <c r="C3459">
        <v>374.74810000000002</v>
      </c>
      <c r="D3459">
        <v>0.398476</v>
      </c>
      <c r="E3459">
        <v>3.46</v>
      </c>
      <c r="F3459" t="s">
        <v>206</v>
      </c>
      <c r="G3459">
        <v>6.091806152609724</v>
      </c>
    </row>
    <row r="3460" spans="1:7" x14ac:dyDescent="0.35">
      <c r="A3460" t="s">
        <v>150</v>
      </c>
      <c r="B3460">
        <v>13.34</v>
      </c>
      <c r="C3460">
        <v>386.35379999999998</v>
      </c>
      <c r="D3460">
        <v>0.40432299999999999</v>
      </c>
      <c r="E3460">
        <v>3.57</v>
      </c>
      <c r="F3460" t="s">
        <v>206</v>
      </c>
      <c r="G3460">
        <v>4.5184050006697323</v>
      </c>
    </row>
    <row r="3461" spans="1:7" x14ac:dyDescent="0.35">
      <c r="A3461" t="s">
        <v>153</v>
      </c>
      <c r="B3461">
        <v>14.43</v>
      </c>
      <c r="C3461">
        <v>6543.5092999999997</v>
      </c>
      <c r="D3461">
        <v>7.2151810000000003</v>
      </c>
      <c r="E3461">
        <v>60.41</v>
      </c>
      <c r="F3461" t="s">
        <v>206</v>
      </c>
      <c r="G3461">
        <v>29.04767988569898</v>
      </c>
    </row>
    <row r="3462" spans="1:7" x14ac:dyDescent="0.35">
      <c r="A3462" t="s">
        <v>156</v>
      </c>
      <c r="B3462">
        <v>15.83</v>
      </c>
      <c r="C3462">
        <v>213.0403</v>
      </c>
      <c r="D3462">
        <v>0.19749</v>
      </c>
      <c r="E3462">
        <v>1.97</v>
      </c>
      <c r="F3462" t="s">
        <v>206</v>
      </c>
      <c r="G3462">
        <v>3.019180068759209</v>
      </c>
    </row>
    <row r="3463" spans="1:7" x14ac:dyDescent="0.35">
      <c r="A3463" t="s">
        <v>159</v>
      </c>
      <c r="B3463">
        <v>17.489999999999998</v>
      </c>
      <c r="C3463">
        <v>280.4325</v>
      </c>
      <c r="D3463">
        <v>0.41612500000000002</v>
      </c>
      <c r="E3463">
        <v>2.59</v>
      </c>
      <c r="F3463" t="s">
        <v>206</v>
      </c>
      <c r="G3463">
        <v>2.4663746037415732</v>
      </c>
    </row>
    <row r="3464" spans="1:7" x14ac:dyDescent="0.35">
      <c r="A3464" t="s">
        <v>162</v>
      </c>
      <c r="D3464">
        <v>0</v>
      </c>
      <c r="F3464" t="s">
        <v>206</v>
      </c>
      <c r="G3464">
        <v>0</v>
      </c>
    </row>
    <row r="3465" spans="1:7" x14ac:dyDescent="0.35">
      <c r="A3465" t="s">
        <v>165</v>
      </c>
      <c r="D3465">
        <v>0</v>
      </c>
      <c r="F3465" t="s">
        <v>206</v>
      </c>
      <c r="G3465">
        <v>0</v>
      </c>
    </row>
    <row r="3466" spans="1:7" x14ac:dyDescent="0.35">
      <c r="A3466" t="s">
        <v>168</v>
      </c>
      <c r="B3466">
        <v>33.630000000000003</v>
      </c>
      <c r="C3466">
        <v>807.66800000000001</v>
      </c>
      <c r="D3466">
        <v>1.4513940000000001</v>
      </c>
      <c r="E3466">
        <v>7.46</v>
      </c>
      <c r="F3466" t="s">
        <v>206</v>
      </c>
      <c r="G3466">
        <v>22.18856568290396</v>
      </c>
    </row>
    <row r="3467" spans="1:7" x14ac:dyDescent="0.35">
      <c r="D3467" t="s">
        <v>208</v>
      </c>
      <c r="E3467">
        <v>100</v>
      </c>
    </row>
    <row r="3469" spans="1:7" x14ac:dyDescent="0.35">
      <c r="A3469" s="9" t="s">
        <v>674</v>
      </c>
    </row>
    <row r="3488" spans="7:7" x14ac:dyDescent="0.35">
      <c r="G3488" t="s">
        <v>198</v>
      </c>
    </row>
    <row r="3489" spans="1:7" x14ac:dyDescent="0.35">
      <c r="A3489" t="s">
        <v>199</v>
      </c>
      <c r="B3489" t="s">
        <v>200</v>
      </c>
      <c r="C3489" t="s">
        <v>201</v>
      </c>
      <c r="D3489" t="s">
        <v>202</v>
      </c>
      <c r="E3489" t="s">
        <v>203</v>
      </c>
      <c r="F3489" t="s">
        <v>204</v>
      </c>
      <c r="G3489">
        <v>6.5411799065420562</v>
      </c>
    </row>
    <row r="3490" spans="1:7" x14ac:dyDescent="0.35">
      <c r="A3490" t="s">
        <v>205</v>
      </c>
      <c r="B3490">
        <v>7.2</v>
      </c>
      <c r="C3490">
        <v>2168.0798</v>
      </c>
      <c r="D3490">
        <v>2</v>
      </c>
      <c r="E3490">
        <v>19.87</v>
      </c>
      <c r="F3490" t="s">
        <v>206</v>
      </c>
      <c r="G3490" t="s">
        <v>207</v>
      </c>
    </row>
    <row r="3491" spans="1:7" x14ac:dyDescent="0.35">
      <c r="A3491" t="s">
        <v>146</v>
      </c>
      <c r="B3491">
        <v>8.6300000000000008</v>
      </c>
      <c r="C3491">
        <v>68.484999999999999</v>
      </c>
      <c r="D3491">
        <v>0.12901699999999999</v>
      </c>
      <c r="E3491">
        <v>0.63</v>
      </c>
      <c r="F3491" t="s">
        <v>206</v>
      </c>
      <c r="G3491">
        <v>1.972381158190829</v>
      </c>
    </row>
    <row r="3492" spans="1:7" x14ac:dyDescent="0.35">
      <c r="A3492" t="s">
        <v>147</v>
      </c>
      <c r="B3492">
        <v>10.01</v>
      </c>
      <c r="C3492">
        <v>376.23340000000002</v>
      </c>
      <c r="D3492">
        <v>0.39790199999999998</v>
      </c>
      <c r="E3492">
        <v>3.45</v>
      </c>
      <c r="F3492" t="s">
        <v>206</v>
      </c>
      <c r="G3492">
        <v>6.0830309773630393</v>
      </c>
    </row>
    <row r="3493" spans="1:7" x14ac:dyDescent="0.35">
      <c r="A3493" t="s">
        <v>150</v>
      </c>
      <c r="B3493">
        <v>13.34</v>
      </c>
      <c r="C3493">
        <v>384.96100000000001</v>
      </c>
      <c r="D3493">
        <v>0.40069700000000003</v>
      </c>
      <c r="E3493">
        <v>3.53</v>
      </c>
      <c r="F3493" t="s">
        <v>206</v>
      </c>
      <c r="G3493">
        <v>4.462971576550431</v>
      </c>
    </row>
    <row r="3494" spans="1:7" x14ac:dyDescent="0.35">
      <c r="A3494" t="s">
        <v>153</v>
      </c>
      <c r="B3494">
        <v>14.43</v>
      </c>
      <c r="C3494">
        <v>6582.5443999999998</v>
      </c>
      <c r="D3494">
        <v>7.2191590000000003</v>
      </c>
      <c r="E3494">
        <v>60.34</v>
      </c>
      <c r="F3494" t="s">
        <v>206</v>
      </c>
      <c r="G3494">
        <v>29.10849460195562</v>
      </c>
    </row>
    <row r="3495" spans="1:7" x14ac:dyDescent="0.35">
      <c r="A3495" t="s">
        <v>156</v>
      </c>
      <c r="B3495">
        <v>15.83</v>
      </c>
      <c r="C3495">
        <v>226.9238</v>
      </c>
      <c r="D3495">
        <v>0.209228</v>
      </c>
      <c r="E3495">
        <v>2.08</v>
      </c>
      <c r="F3495" t="s">
        <v>206</v>
      </c>
      <c r="G3495">
        <v>3.1986278162253869</v>
      </c>
    </row>
    <row r="3496" spans="1:7" x14ac:dyDescent="0.35">
      <c r="A3496" t="s">
        <v>159</v>
      </c>
      <c r="B3496">
        <v>17.489999999999998</v>
      </c>
      <c r="C3496">
        <v>282.68920000000003</v>
      </c>
      <c r="D3496">
        <v>0.41721599999999998</v>
      </c>
      <c r="E3496">
        <v>2.59</v>
      </c>
      <c r="F3496" t="s">
        <v>206</v>
      </c>
      <c r="G3496">
        <v>2.483053551814975</v>
      </c>
    </row>
    <row r="3497" spans="1:7" x14ac:dyDescent="0.35">
      <c r="A3497" t="s">
        <v>162</v>
      </c>
      <c r="D3497">
        <v>0</v>
      </c>
      <c r="F3497" t="s">
        <v>206</v>
      </c>
      <c r="G3497">
        <v>0</v>
      </c>
    </row>
    <row r="3498" spans="1:7" x14ac:dyDescent="0.35">
      <c r="A3498" t="s">
        <v>165</v>
      </c>
      <c r="D3498">
        <v>0</v>
      </c>
      <c r="F3498" t="s">
        <v>206</v>
      </c>
      <c r="G3498">
        <v>0</v>
      </c>
    </row>
    <row r="3499" spans="1:7" x14ac:dyDescent="0.35">
      <c r="A3499" t="s">
        <v>168</v>
      </c>
      <c r="B3499">
        <v>33.630000000000003</v>
      </c>
      <c r="C3499">
        <v>819.35680000000002</v>
      </c>
      <c r="D3499">
        <v>1.4644740000000001</v>
      </c>
      <c r="E3499">
        <v>7.51</v>
      </c>
      <c r="F3499" t="s">
        <v>206</v>
      </c>
      <c r="G3499">
        <v>22.388529606643747</v>
      </c>
    </row>
    <row r="3500" spans="1:7" x14ac:dyDescent="0.35">
      <c r="D3500" t="s">
        <v>208</v>
      </c>
      <c r="E3500">
        <v>100</v>
      </c>
    </row>
    <row r="3502" spans="1:7" x14ac:dyDescent="0.35">
      <c r="A3502" s="9" t="s">
        <v>675</v>
      </c>
    </row>
    <row r="3521" spans="1:7" x14ac:dyDescent="0.35">
      <c r="G3521" t="s">
        <v>198</v>
      </c>
    </row>
    <row r="3522" spans="1:7" x14ac:dyDescent="0.35">
      <c r="A3522" t="s">
        <v>199</v>
      </c>
      <c r="B3522" t="s">
        <v>200</v>
      </c>
      <c r="C3522" t="s">
        <v>201</v>
      </c>
      <c r="D3522" t="s">
        <v>202</v>
      </c>
      <c r="E3522" t="s">
        <v>203</v>
      </c>
      <c r="F3522" t="s">
        <v>204</v>
      </c>
      <c r="G3522">
        <v>6.5411799065420562</v>
      </c>
    </row>
    <row r="3523" spans="1:7" x14ac:dyDescent="0.35">
      <c r="A3523" t="s">
        <v>205</v>
      </c>
      <c r="B3523">
        <v>7.2</v>
      </c>
      <c r="C3523">
        <v>2154.7438999999999</v>
      </c>
      <c r="D3523">
        <v>2</v>
      </c>
      <c r="E3523">
        <v>19.84</v>
      </c>
      <c r="F3523" t="s">
        <v>206</v>
      </c>
      <c r="G3523" t="s">
        <v>207</v>
      </c>
    </row>
    <row r="3524" spans="1:7" x14ac:dyDescent="0.35">
      <c r="A3524" t="s">
        <v>146</v>
      </c>
      <c r="B3524">
        <v>8.6300000000000008</v>
      </c>
      <c r="C3524">
        <v>72.491500000000002</v>
      </c>
      <c r="D3524">
        <v>0.13741</v>
      </c>
      <c r="E3524">
        <v>0.67</v>
      </c>
      <c r="F3524" t="s">
        <v>206</v>
      </c>
      <c r="G3524">
        <v>2.1006913425905256</v>
      </c>
    </row>
    <row r="3525" spans="1:7" x14ac:dyDescent="0.35">
      <c r="A3525" t="s">
        <v>147</v>
      </c>
      <c r="B3525">
        <v>10.01</v>
      </c>
      <c r="C3525">
        <v>372.70530000000002</v>
      </c>
      <c r="D3525">
        <v>0.39661000000000002</v>
      </c>
      <c r="E3525">
        <v>3.43</v>
      </c>
      <c r="F3525" t="s">
        <v>206</v>
      </c>
      <c r="G3525">
        <v>6.0632791891771225</v>
      </c>
    </row>
    <row r="3526" spans="1:7" x14ac:dyDescent="0.35">
      <c r="A3526" t="s">
        <v>150</v>
      </c>
      <c r="B3526">
        <v>13.35</v>
      </c>
      <c r="C3526">
        <v>388.3272</v>
      </c>
      <c r="D3526">
        <v>0.40670299999999998</v>
      </c>
      <c r="E3526">
        <v>3.58</v>
      </c>
      <c r="F3526" t="s">
        <v>206</v>
      </c>
      <c r="G3526">
        <v>4.5547898736437915</v>
      </c>
    </row>
    <row r="3527" spans="1:7" x14ac:dyDescent="0.35">
      <c r="A3527" t="s">
        <v>153</v>
      </c>
      <c r="B3527">
        <v>14.43</v>
      </c>
      <c r="C3527">
        <v>6560.5907999999999</v>
      </c>
      <c r="D3527">
        <v>7.2396130000000003</v>
      </c>
      <c r="E3527">
        <v>60.41</v>
      </c>
      <c r="F3527" t="s">
        <v>206</v>
      </c>
      <c r="G3527">
        <v>29.421190480867978</v>
      </c>
    </row>
    <row r="3528" spans="1:7" x14ac:dyDescent="0.35">
      <c r="A3528" t="s">
        <v>156</v>
      </c>
      <c r="B3528">
        <v>15.83</v>
      </c>
      <c r="C3528">
        <v>233.4494</v>
      </c>
      <c r="D3528">
        <v>0.21657699999999999</v>
      </c>
      <c r="E3528">
        <v>2.15</v>
      </c>
      <c r="F3528" t="s">
        <v>206</v>
      </c>
      <c r="G3528">
        <v>3.3109775773541101</v>
      </c>
    </row>
    <row r="3529" spans="1:7" x14ac:dyDescent="0.35">
      <c r="A3529" t="s">
        <v>159</v>
      </c>
      <c r="B3529">
        <v>17.5</v>
      </c>
      <c r="C3529">
        <v>279.03840000000002</v>
      </c>
      <c r="D3529">
        <v>0.41437600000000002</v>
      </c>
      <c r="E3529">
        <v>2.57</v>
      </c>
      <c r="F3529" t="s">
        <v>206</v>
      </c>
      <c r="G3529">
        <v>2.4396363084341655</v>
      </c>
    </row>
    <row r="3530" spans="1:7" x14ac:dyDescent="0.35">
      <c r="A3530" t="s">
        <v>162</v>
      </c>
      <c r="D3530">
        <v>0</v>
      </c>
      <c r="F3530" t="s">
        <v>206</v>
      </c>
      <c r="G3530">
        <v>0</v>
      </c>
    </row>
    <row r="3531" spans="1:7" x14ac:dyDescent="0.35">
      <c r="A3531" t="s">
        <v>165</v>
      </c>
      <c r="D3531">
        <v>0</v>
      </c>
      <c r="F3531" t="s">
        <v>206</v>
      </c>
      <c r="G3531">
        <v>0</v>
      </c>
    </row>
    <row r="3532" spans="1:7" x14ac:dyDescent="0.35">
      <c r="A3532" t="s">
        <v>168</v>
      </c>
      <c r="B3532">
        <v>33.619999999999997</v>
      </c>
      <c r="C3532">
        <v>799.32180000000005</v>
      </c>
      <c r="D3532">
        <v>1.4375070000000001</v>
      </c>
      <c r="E3532">
        <v>7.36</v>
      </c>
      <c r="F3532" t="s">
        <v>206</v>
      </c>
      <c r="G3532">
        <v>21.976264535428854</v>
      </c>
    </row>
    <row r="3533" spans="1:7" x14ac:dyDescent="0.35">
      <c r="D3533" t="s">
        <v>208</v>
      </c>
      <c r="E3533">
        <v>100</v>
      </c>
    </row>
    <row r="3535" spans="1:7" x14ac:dyDescent="0.35">
      <c r="A3535" s="9" t="s">
        <v>676</v>
      </c>
    </row>
    <row r="3554" spans="1:7" x14ac:dyDescent="0.35">
      <c r="G3554" t="s">
        <v>198</v>
      </c>
    </row>
    <row r="3555" spans="1:7" x14ac:dyDescent="0.35">
      <c r="A3555" t="s">
        <v>199</v>
      </c>
      <c r="B3555" t="s">
        <v>200</v>
      </c>
      <c r="C3555" t="s">
        <v>201</v>
      </c>
      <c r="D3555" t="s">
        <v>202</v>
      </c>
      <c r="E3555" t="s">
        <v>203</v>
      </c>
      <c r="F3555" t="s">
        <v>204</v>
      </c>
      <c r="G3555">
        <v>6.5411799065420562</v>
      </c>
    </row>
    <row r="3556" spans="1:7" x14ac:dyDescent="0.35">
      <c r="A3556" t="s">
        <v>205</v>
      </c>
      <c r="B3556">
        <v>7.21</v>
      </c>
      <c r="C3556">
        <v>2165.7161000000001</v>
      </c>
      <c r="D3556">
        <v>2</v>
      </c>
      <c r="E3556">
        <v>19.86</v>
      </c>
      <c r="F3556" t="s">
        <v>206</v>
      </c>
      <c r="G3556" t="s">
        <v>207</v>
      </c>
    </row>
    <row r="3557" spans="1:7" x14ac:dyDescent="0.35">
      <c r="A3557" t="s">
        <v>146</v>
      </c>
      <c r="B3557">
        <v>8.6300000000000008</v>
      </c>
      <c r="C3557">
        <v>72.422899999999998</v>
      </c>
      <c r="D3557">
        <v>0.13658500000000001</v>
      </c>
      <c r="E3557">
        <v>0.66</v>
      </c>
      <c r="F3557" t="s">
        <v>206</v>
      </c>
      <c r="G3557">
        <v>2.0880789391436356</v>
      </c>
    </row>
    <row r="3558" spans="1:7" x14ac:dyDescent="0.35">
      <c r="A3558" t="s">
        <v>147</v>
      </c>
      <c r="B3558">
        <v>10.01</v>
      </c>
      <c r="C3558">
        <v>374.44560000000001</v>
      </c>
      <c r="D3558">
        <v>0.39644400000000002</v>
      </c>
      <c r="E3558">
        <v>3.43</v>
      </c>
      <c r="F3558" t="s">
        <v>206</v>
      </c>
      <c r="G3558">
        <v>6.0607414207259902</v>
      </c>
    </row>
    <row r="3559" spans="1:7" x14ac:dyDescent="0.35">
      <c r="A3559" t="s">
        <v>150</v>
      </c>
      <c r="B3559">
        <v>13.35</v>
      </c>
      <c r="C3559">
        <v>387.88490000000002</v>
      </c>
      <c r="D3559">
        <v>0.40418100000000001</v>
      </c>
      <c r="E3559">
        <v>3.56</v>
      </c>
      <c r="F3559" t="s">
        <v>206</v>
      </c>
      <c r="G3559">
        <v>4.5162341385006917</v>
      </c>
    </row>
    <row r="3560" spans="1:7" x14ac:dyDescent="0.35">
      <c r="A3560" t="s">
        <v>153</v>
      </c>
      <c r="B3560">
        <v>14.43</v>
      </c>
      <c r="C3560">
        <v>6583.415</v>
      </c>
      <c r="D3560">
        <v>7.2279939999999998</v>
      </c>
      <c r="E3560">
        <v>60.37</v>
      </c>
      <c r="F3560" t="s">
        <v>206</v>
      </c>
      <c r="G3560">
        <v>29.24356197705049</v>
      </c>
    </row>
    <row r="3561" spans="1:7" x14ac:dyDescent="0.35">
      <c r="A3561" t="s">
        <v>156</v>
      </c>
      <c r="B3561">
        <v>15.83</v>
      </c>
      <c r="C3561">
        <v>229.58709999999999</v>
      </c>
      <c r="D3561">
        <v>0.21191399999999999</v>
      </c>
      <c r="E3561">
        <v>2.11</v>
      </c>
      <c r="F3561" t="s">
        <v>206</v>
      </c>
      <c r="G3561">
        <v>3.2396907442961109</v>
      </c>
    </row>
    <row r="3562" spans="1:7" x14ac:dyDescent="0.35">
      <c r="A3562" t="s">
        <v>159</v>
      </c>
      <c r="B3562">
        <v>17.5</v>
      </c>
      <c r="C3562">
        <v>282.52480000000003</v>
      </c>
      <c r="D3562">
        <v>0.41742800000000002</v>
      </c>
      <c r="E3562">
        <v>2.59</v>
      </c>
      <c r="F3562" t="s">
        <v>206</v>
      </c>
      <c r="G3562">
        <v>2.4862945573067825</v>
      </c>
    </row>
    <row r="3563" spans="1:7" x14ac:dyDescent="0.35">
      <c r="A3563" t="s">
        <v>162</v>
      </c>
      <c r="D3563">
        <v>0</v>
      </c>
      <c r="F3563" t="s">
        <v>206</v>
      </c>
      <c r="G3563">
        <v>0</v>
      </c>
    </row>
    <row r="3564" spans="1:7" x14ac:dyDescent="0.35">
      <c r="A3564" t="s">
        <v>165</v>
      </c>
      <c r="D3564">
        <v>0</v>
      </c>
      <c r="F3564" t="s">
        <v>206</v>
      </c>
      <c r="G3564">
        <v>0</v>
      </c>
    </row>
    <row r="3565" spans="1:7" x14ac:dyDescent="0.35">
      <c r="A3565" t="s">
        <v>168</v>
      </c>
      <c r="B3565">
        <v>33.619999999999997</v>
      </c>
      <c r="C3565">
        <v>809.26199999999994</v>
      </c>
      <c r="D3565">
        <v>1.44801</v>
      </c>
      <c r="E3565">
        <v>7.42</v>
      </c>
      <c r="F3565" t="s">
        <v>206</v>
      </c>
      <c r="G3565">
        <v>22.136831897129081</v>
      </c>
    </row>
    <row r="3566" spans="1:7" x14ac:dyDescent="0.35">
      <c r="D3566" t="s">
        <v>208</v>
      </c>
      <c r="E3566">
        <v>100</v>
      </c>
    </row>
    <row r="3568" spans="1:7" x14ac:dyDescent="0.35">
      <c r="A3568" s="9" t="s">
        <v>677</v>
      </c>
    </row>
    <row r="3587" spans="1:7" x14ac:dyDescent="0.35">
      <c r="G3587" t="s">
        <v>198</v>
      </c>
    </row>
    <row r="3588" spans="1:7" x14ac:dyDescent="0.35">
      <c r="A3588" t="s">
        <v>199</v>
      </c>
      <c r="B3588" t="s">
        <v>200</v>
      </c>
      <c r="C3588" t="s">
        <v>201</v>
      </c>
      <c r="D3588" t="s">
        <v>202</v>
      </c>
      <c r="E3588" t="s">
        <v>203</v>
      </c>
      <c r="F3588" t="s">
        <v>204</v>
      </c>
      <c r="G3588">
        <v>5.7959780621572214</v>
      </c>
    </row>
    <row r="3589" spans="1:7" x14ac:dyDescent="0.35">
      <c r="A3589" t="s">
        <v>205</v>
      </c>
      <c r="B3589">
        <v>7.47</v>
      </c>
      <c r="C3589">
        <v>1957.28</v>
      </c>
      <c r="D3589">
        <v>2</v>
      </c>
      <c r="E3589">
        <v>19.96</v>
      </c>
      <c r="F3589" t="s">
        <v>206</v>
      </c>
      <c r="G3589" t="s">
        <v>207</v>
      </c>
    </row>
    <row r="3590" spans="1:7" x14ac:dyDescent="0.35">
      <c r="A3590" t="s">
        <v>146</v>
      </c>
      <c r="B3590">
        <v>8.83</v>
      </c>
      <c r="C3590">
        <v>53.2727</v>
      </c>
      <c r="D3590">
        <v>0.12189999999999999</v>
      </c>
      <c r="E3590">
        <v>0.54</v>
      </c>
      <c r="F3590" t="s">
        <v>206</v>
      </c>
      <c r="G3590">
        <v>2.1031825637143577</v>
      </c>
    </row>
    <row r="3591" spans="1:7" x14ac:dyDescent="0.35">
      <c r="A3591" t="s">
        <v>147</v>
      </c>
      <c r="B3591">
        <v>10.3</v>
      </c>
      <c r="C3591">
        <v>365.702</v>
      </c>
      <c r="D3591">
        <v>0.45767200000000002</v>
      </c>
      <c r="E3591">
        <v>3.73</v>
      </c>
      <c r="F3591" t="s">
        <v>206</v>
      </c>
      <c r="G3591">
        <v>7.8963721927832449</v>
      </c>
    </row>
    <row r="3592" spans="1:7" x14ac:dyDescent="0.35">
      <c r="A3592" t="s">
        <v>150</v>
      </c>
      <c r="B3592">
        <v>13.8</v>
      </c>
      <c r="C3592">
        <v>293.14640000000003</v>
      </c>
      <c r="D3592">
        <v>0.35381200000000002</v>
      </c>
      <c r="E3592">
        <v>2.99</v>
      </c>
      <c r="F3592" t="s">
        <v>206</v>
      </c>
      <c r="G3592">
        <v>4.305813398940197</v>
      </c>
    </row>
    <row r="3593" spans="1:7" x14ac:dyDescent="0.35">
      <c r="A3593" t="s">
        <v>153</v>
      </c>
      <c r="B3593">
        <v>14.87</v>
      </c>
      <c r="C3593">
        <v>6136.9512000000004</v>
      </c>
      <c r="D3593">
        <v>7.6121439999999998</v>
      </c>
      <c r="E3593">
        <v>62.57</v>
      </c>
      <c r="F3593" t="s">
        <v>206</v>
      </c>
      <c r="G3593">
        <v>25.734785121751198</v>
      </c>
    </row>
    <row r="3594" spans="1:7" x14ac:dyDescent="0.35">
      <c r="A3594" t="s">
        <v>156</v>
      </c>
      <c r="B3594">
        <v>16.21</v>
      </c>
      <c r="C3594">
        <v>170.8013</v>
      </c>
      <c r="D3594">
        <v>0.18528600000000001</v>
      </c>
      <c r="E3594">
        <v>1.74</v>
      </c>
      <c r="F3594" t="s">
        <v>206</v>
      </c>
      <c r="G3594">
        <v>3.1968029901589707</v>
      </c>
    </row>
    <row r="3595" spans="1:7" x14ac:dyDescent="0.35">
      <c r="A3595" t="s">
        <v>159</v>
      </c>
      <c r="B3595">
        <v>17.78</v>
      </c>
      <c r="C3595">
        <v>242.34309999999999</v>
      </c>
      <c r="D3595">
        <v>0.46041100000000001</v>
      </c>
      <c r="E3595">
        <v>2.4700000000000002</v>
      </c>
      <c r="F3595" t="s">
        <v>206</v>
      </c>
      <c r="G3595">
        <v>3.0852256182185211</v>
      </c>
    </row>
    <row r="3596" spans="1:7" x14ac:dyDescent="0.35">
      <c r="A3596" t="s">
        <v>162</v>
      </c>
      <c r="D3596">
        <v>0</v>
      </c>
      <c r="F3596" t="s">
        <v>206</v>
      </c>
      <c r="G3596">
        <v>0</v>
      </c>
    </row>
    <row r="3597" spans="1:7" x14ac:dyDescent="0.35">
      <c r="A3597" t="s">
        <v>165</v>
      </c>
      <c r="D3597">
        <v>0</v>
      </c>
      <c r="F3597" t="s">
        <v>206</v>
      </c>
      <c r="G3597">
        <v>0</v>
      </c>
    </row>
    <row r="3598" spans="1:7" x14ac:dyDescent="0.35">
      <c r="A3598" t="s">
        <v>168</v>
      </c>
      <c r="B3598">
        <v>33.47</v>
      </c>
      <c r="C3598">
        <v>587.90419999999995</v>
      </c>
      <c r="D3598">
        <v>1.2750049999999999</v>
      </c>
      <c r="E3598">
        <v>5.99</v>
      </c>
      <c r="F3598" t="s">
        <v>206</v>
      </c>
      <c r="G3598">
        <v>21.998099135755737</v>
      </c>
    </row>
    <row r="3599" spans="1:7" x14ac:dyDescent="0.35">
      <c r="D3599" t="s">
        <v>208</v>
      </c>
      <c r="E3599">
        <v>100</v>
      </c>
    </row>
    <row r="3601" spans="1:1" x14ac:dyDescent="0.35">
      <c r="A3601" s="9" t="s">
        <v>678</v>
      </c>
    </row>
    <row r="3620" spans="1:7" x14ac:dyDescent="0.35">
      <c r="G3620" t="s">
        <v>198</v>
      </c>
    </row>
    <row r="3621" spans="1:7" x14ac:dyDescent="0.35">
      <c r="A3621" t="s">
        <v>199</v>
      </c>
      <c r="B3621" t="s">
        <v>200</v>
      </c>
      <c r="C3621" t="s">
        <v>201</v>
      </c>
      <c r="D3621" t="s">
        <v>202</v>
      </c>
      <c r="E3621" t="s">
        <v>203</v>
      </c>
      <c r="F3621" t="s">
        <v>204</v>
      </c>
      <c r="G3621">
        <v>5.7959780621572214</v>
      </c>
    </row>
    <row r="3622" spans="1:7" x14ac:dyDescent="0.35">
      <c r="A3622" t="s">
        <v>205</v>
      </c>
      <c r="B3622">
        <v>7.47</v>
      </c>
      <c r="C3622">
        <v>1959.528</v>
      </c>
      <c r="D3622">
        <v>2</v>
      </c>
      <c r="E3622">
        <v>19.93</v>
      </c>
      <c r="F3622" t="s">
        <v>206</v>
      </c>
      <c r="G3622" t="s">
        <v>207</v>
      </c>
    </row>
    <row r="3623" spans="1:7" x14ac:dyDescent="0.35">
      <c r="A3623" t="s">
        <v>146</v>
      </c>
      <c r="B3623">
        <v>8.83</v>
      </c>
      <c r="C3623">
        <v>47.1233</v>
      </c>
      <c r="D3623">
        <v>0.107705</v>
      </c>
      <c r="E3623">
        <v>0.48</v>
      </c>
      <c r="F3623" t="s">
        <v>206</v>
      </c>
      <c r="G3623">
        <v>1.8582713537723945</v>
      </c>
    </row>
    <row r="3624" spans="1:7" x14ac:dyDescent="0.35">
      <c r="A3624" t="s">
        <v>147</v>
      </c>
      <c r="B3624">
        <v>10.3</v>
      </c>
      <c r="C3624">
        <v>365.98419999999999</v>
      </c>
      <c r="D3624">
        <v>0.45749899999999999</v>
      </c>
      <c r="E3624">
        <v>3.72</v>
      </c>
      <c r="F3624" t="s">
        <v>206</v>
      </c>
      <c r="G3624">
        <v>7.893387364370426</v>
      </c>
    </row>
    <row r="3625" spans="1:7" x14ac:dyDescent="0.35">
      <c r="A3625" t="s">
        <v>150</v>
      </c>
      <c r="B3625">
        <v>13.8</v>
      </c>
      <c r="C3625">
        <v>296.10840000000002</v>
      </c>
      <c r="D3625">
        <v>0.35697699999999999</v>
      </c>
      <c r="E3625">
        <v>3.01</v>
      </c>
      <c r="F3625" t="s">
        <v>206</v>
      </c>
      <c r="G3625">
        <v>4.3604202308856923</v>
      </c>
    </row>
    <row r="3626" spans="1:7" x14ac:dyDescent="0.35">
      <c r="A3626" t="s">
        <v>153</v>
      </c>
      <c r="B3626">
        <v>14.88</v>
      </c>
      <c r="C3626">
        <v>6156.6298999999999</v>
      </c>
      <c r="D3626">
        <v>7.6277920000000003</v>
      </c>
      <c r="E3626">
        <v>62.62</v>
      </c>
      <c r="F3626" t="s">
        <v>206</v>
      </c>
      <c r="G3626">
        <v>26.004765439692157</v>
      </c>
    </row>
    <row r="3627" spans="1:7" x14ac:dyDescent="0.35">
      <c r="A3627" t="s">
        <v>156</v>
      </c>
      <c r="B3627">
        <v>16.22</v>
      </c>
      <c r="C3627">
        <v>172.24930000000001</v>
      </c>
      <c r="D3627">
        <v>0.186643</v>
      </c>
      <c r="E3627">
        <v>1.75</v>
      </c>
      <c r="F3627" t="s">
        <v>206</v>
      </c>
      <c r="G3627">
        <v>3.2202157771889985</v>
      </c>
    </row>
    <row r="3628" spans="1:7" x14ac:dyDescent="0.35">
      <c r="A3628" t="s">
        <v>159</v>
      </c>
      <c r="B3628">
        <v>17.79</v>
      </c>
      <c r="C3628">
        <v>246.9718</v>
      </c>
      <c r="D3628">
        <v>0.46866600000000003</v>
      </c>
      <c r="E3628">
        <v>2.5099999999999998</v>
      </c>
      <c r="F3628" t="s">
        <v>206</v>
      </c>
      <c r="G3628">
        <v>3.2276519682059046</v>
      </c>
    </row>
    <row r="3629" spans="1:7" x14ac:dyDescent="0.35">
      <c r="A3629" t="s">
        <v>162</v>
      </c>
      <c r="D3629">
        <v>0</v>
      </c>
      <c r="F3629" t="s">
        <v>206</v>
      </c>
      <c r="G3629">
        <v>0</v>
      </c>
    </row>
    <row r="3630" spans="1:7" x14ac:dyDescent="0.35">
      <c r="A3630" t="s">
        <v>165</v>
      </c>
      <c r="D3630">
        <v>0</v>
      </c>
      <c r="F3630" t="s">
        <v>206</v>
      </c>
      <c r="G3630">
        <v>0</v>
      </c>
    </row>
    <row r="3631" spans="1:7" x14ac:dyDescent="0.35">
      <c r="A3631" t="s">
        <v>168</v>
      </c>
      <c r="B3631">
        <v>33.47</v>
      </c>
      <c r="C3631">
        <v>586.79639999999995</v>
      </c>
      <c r="D3631">
        <v>1.2711429999999999</v>
      </c>
      <c r="E3631">
        <v>5.97</v>
      </c>
      <c r="F3631" t="s">
        <v>206</v>
      </c>
      <c r="G3631">
        <v>21.931466723441833</v>
      </c>
    </row>
    <row r="3632" spans="1:7" x14ac:dyDescent="0.35">
      <c r="D3632" t="s">
        <v>208</v>
      </c>
      <c r="E3632">
        <v>100</v>
      </c>
    </row>
    <row r="3634" spans="1:1" x14ac:dyDescent="0.35">
      <c r="A3634" s="9" t="s">
        <v>679</v>
      </c>
    </row>
    <row r="3653" spans="1:7" x14ac:dyDescent="0.35">
      <c r="G3653" t="s">
        <v>198</v>
      </c>
    </row>
    <row r="3654" spans="1:7" x14ac:dyDescent="0.35">
      <c r="A3654" t="s">
        <v>199</v>
      </c>
      <c r="B3654" t="s">
        <v>200</v>
      </c>
      <c r="C3654" t="s">
        <v>201</v>
      </c>
      <c r="D3654" t="s">
        <v>202</v>
      </c>
      <c r="E3654" t="s">
        <v>203</v>
      </c>
      <c r="F3654" t="s">
        <v>204</v>
      </c>
      <c r="G3654">
        <v>5.7959780621572214</v>
      </c>
    </row>
    <row r="3655" spans="1:7" x14ac:dyDescent="0.35">
      <c r="A3655" t="s">
        <v>205</v>
      </c>
      <c r="B3655">
        <v>7.46</v>
      </c>
      <c r="C3655">
        <v>1960.7064</v>
      </c>
      <c r="D3655">
        <v>2</v>
      </c>
      <c r="E3655">
        <v>20.22</v>
      </c>
      <c r="F3655" t="s">
        <v>206</v>
      </c>
      <c r="G3655" t="s">
        <v>207</v>
      </c>
    </row>
    <row r="3656" spans="1:7" x14ac:dyDescent="0.35">
      <c r="A3656" t="s">
        <v>146</v>
      </c>
      <c r="B3656">
        <v>8.83</v>
      </c>
      <c r="C3656">
        <v>50.608199999999997</v>
      </c>
      <c r="D3656">
        <v>0.115601</v>
      </c>
      <c r="E3656">
        <v>0.52</v>
      </c>
      <c r="F3656" t="s">
        <v>206</v>
      </c>
      <c r="G3656">
        <v>1.9945037534695935</v>
      </c>
    </row>
    <row r="3657" spans="1:7" x14ac:dyDescent="0.35">
      <c r="A3657" t="s">
        <v>147</v>
      </c>
      <c r="B3657">
        <v>10.29</v>
      </c>
      <c r="C3657">
        <v>357.72680000000003</v>
      </c>
      <c r="D3657">
        <v>0.44690800000000003</v>
      </c>
      <c r="E3657">
        <v>3.69</v>
      </c>
      <c r="F3657" t="s">
        <v>206</v>
      </c>
      <c r="G3657">
        <v>7.7106572041382799</v>
      </c>
    </row>
    <row r="3658" spans="1:7" x14ac:dyDescent="0.35">
      <c r="A3658" t="s">
        <v>150</v>
      </c>
      <c r="B3658">
        <v>13.79</v>
      </c>
      <c r="C3658">
        <v>303.53480000000002</v>
      </c>
      <c r="D3658">
        <v>0.36570999999999998</v>
      </c>
      <c r="E3658">
        <v>3.13</v>
      </c>
      <c r="F3658" t="s">
        <v>206</v>
      </c>
      <c r="G3658">
        <v>4.5110936790310365</v>
      </c>
    </row>
    <row r="3659" spans="1:7" x14ac:dyDescent="0.35">
      <c r="A3659" t="s">
        <v>153</v>
      </c>
      <c r="B3659">
        <v>14.86</v>
      </c>
      <c r="C3659">
        <v>6034.1772000000001</v>
      </c>
      <c r="D3659">
        <v>7.4715850000000001</v>
      </c>
      <c r="E3659">
        <v>62.22</v>
      </c>
      <c r="F3659" t="s">
        <v>206</v>
      </c>
      <c r="G3659">
        <v>23.309672423038105</v>
      </c>
    </row>
    <row r="3660" spans="1:7" x14ac:dyDescent="0.35">
      <c r="A3660" t="s">
        <v>156</v>
      </c>
      <c r="B3660">
        <v>16.2</v>
      </c>
      <c r="C3660">
        <v>172.2895</v>
      </c>
      <c r="D3660">
        <v>0.18657399999999999</v>
      </c>
      <c r="E3660">
        <v>1.78</v>
      </c>
      <c r="F3660" t="s">
        <v>206</v>
      </c>
      <c r="G3660">
        <v>3.2190252964925561</v>
      </c>
    </row>
    <row r="3661" spans="1:7" x14ac:dyDescent="0.35">
      <c r="A3661" t="s">
        <v>159</v>
      </c>
      <c r="B3661">
        <v>17.78</v>
      </c>
      <c r="C3661">
        <v>244.5248</v>
      </c>
      <c r="D3661">
        <v>0.46374399999999999</v>
      </c>
      <c r="E3661">
        <v>2.52</v>
      </c>
      <c r="F3661" t="s">
        <v>206</v>
      </c>
      <c r="G3661">
        <v>3.1427310118597021</v>
      </c>
    </row>
    <row r="3662" spans="1:7" x14ac:dyDescent="0.35">
      <c r="A3662" t="s">
        <v>162</v>
      </c>
      <c r="D3662">
        <v>0</v>
      </c>
      <c r="F3662" t="s">
        <v>206</v>
      </c>
      <c r="G3662">
        <v>0</v>
      </c>
    </row>
    <row r="3663" spans="1:7" x14ac:dyDescent="0.35">
      <c r="A3663" t="s">
        <v>165</v>
      </c>
      <c r="D3663">
        <v>0</v>
      </c>
      <c r="F3663" t="s">
        <v>206</v>
      </c>
      <c r="G3663">
        <v>0</v>
      </c>
    </row>
    <row r="3664" spans="1:7" x14ac:dyDescent="0.35">
      <c r="A3664" t="s">
        <v>168</v>
      </c>
      <c r="B3664">
        <v>33.47</v>
      </c>
      <c r="C3664">
        <v>574.25019999999995</v>
      </c>
      <c r="D3664">
        <v>1.243217</v>
      </c>
      <c r="E3664">
        <v>5.92</v>
      </c>
      <c r="F3664" t="s">
        <v>206</v>
      </c>
      <c r="G3664">
        <v>21.4496498549079</v>
      </c>
    </row>
    <row r="3665" spans="1:5" x14ac:dyDescent="0.35">
      <c r="D3665" t="s">
        <v>208</v>
      </c>
      <c r="E3665">
        <v>100</v>
      </c>
    </row>
    <row r="3667" spans="1:5" x14ac:dyDescent="0.35">
      <c r="A3667" s="9" t="s">
        <v>680</v>
      </c>
    </row>
    <row r="3686" spans="1:7" x14ac:dyDescent="0.35">
      <c r="G3686" t="s">
        <v>198</v>
      </c>
    </row>
    <row r="3687" spans="1:7" x14ac:dyDescent="0.35">
      <c r="A3687" t="s">
        <v>199</v>
      </c>
      <c r="B3687" t="s">
        <v>200</v>
      </c>
      <c r="C3687" t="s">
        <v>201</v>
      </c>
      <c r="D3687" t="s">
        <v>202</v>
      </c>
      <c r="E3687" t="s">
        <v>203</v>
      </c>
      <c r="F3687" t="s">
        <v>204</v>
      </c>
      <c r="G3687">
        <v>5.7959780621572214</v>
      </c>
    </row>
    <row r="3688" spans="1:7" x14ac:dyDescent="0.35">
      <c r="A3688" t="s">
        <v>205</v>
      </c>
      <c r="B3688">
        <v>7.46</v>
      </c>
      <c r="C3688">
        <v>1967.7253000000001</v>
      </c>
      <c r="D3688">
        <v>2</v>
      </c>
      <c r="E3688">
        <v>20.29</v>
      </c>
      <c r="F3688" t="s">
        <v>206</v>
      </c>
      <c r="G3688" t="s">
        <v>207</v>
      </c>
    </row>
    <row r="3689" spans="1:7" x14ac:dyDescent="0.35">
      <c r="A3689" t="s">
        <v>146</v>
      </c>
      <c r="B3689">
        <v>8.83</v>
      </c>
      <c r="C3689">
        <v>45.795299999999997</v>
      </c>
      <c r="D3689">
        <v>0.10423399999999999</v>
      </c>
      <c r="E3689">
        <v>0.47</v>
      </c>
      <c r="F3689" t="s">
        <v>206</v>
      </c>
      <c r="G3689">
        <v>1.7983849987383294</v>
      </c>
    </row>
    <row r="3690" spans="1:7" x14ac:dyDescent="0.35">
      <c r="A3690" t="s">
        <v>147</v>
      </c>
      <c r="B3690">
        <v>10.3</v>
      </c>
      <c r="C3690">
        <v>357.83530000000002</v>
      </c>
      <c r="D3690">
        <v>0.44544899999999998</v>
      </c>
      <c r="E3690">
        <v>3.69</v>
      </c>
      <c r="F3690" t="s">
        <v>206</v>
      </c>
      <c r="G3690">
        <v>7.6854845760787267</v>
      </c>
    </row>
    <row r="3691" spans="1:7" x14ac:dyDescent="0.35">
      <c r="A3691" t="s">
        <v>150</v>
      </c>
      <c r="B3691">
        <v>13.79</v>
      </c>
      <c r="C3691">
        <v>299.8383</v>
      </c>
      <c r="D3691">
        <v>0.35996699999999998</v>
      </c>
      <c r="E3691">
        <v>3.09</v>
      </c>
      <c r="F3691" t="s">
        <v>206</v>
      </c>
      <c r="G3691">
        <v>4.4120077277315159</v>
      </c>
    </row>
    <row r="3692" spans="1:7" x14ac:dyDescent="0.35">
      <c r="A3692" t="s">
        <v>153</v>
      </c>
      <c r="B3692">
        <v>14.87</v>
      </c>
      <c r="C3692">
        <v>6042.9296999999997</v>
      </c>
      <c r="D3692">
        <v>7.4557330000000004</v>
      </c>
      <c r="E3692">
        <v>62.31</v>
      </c>
      <c r="F3692" t="s">
        <v>206</v>
      </c>
      <c r="G3692">
        <v>23.03617242303811</v>
      </c>
    </row>
    <row r="3693" spans="1:7" x14ac:dyDescent="0.35">
      <c r="A3693" t="s">
        <v>156</v>
      </c>
      <c r="B3693">
        <v>16.2</v>
      </c>
      <c r="C3693">
        <v>163.43270000000001</v>
      </c>
      <c r="D3693">
        <v>0.17635200000000001</v>
      </c>
      <c r="E3693">
        <v>1.69</v>
      </c>
      <c r="F3693" t="s">
        <v>206</v>
      </c>
      <c r="G3693">
        <v>3.0426616199848597</v>
      </c>
    </row>
    <row r="3694" spans="1:7" x14ac:dyDescent="0.35">
      <c r="A3694" t="s">
        <v>159</v>
      </c>
      <c r="B3694">
        <v>17.78</v>
      </c>
      <c r="C3694">
        <v>245.5855</v>
      </c>
      <c r="D3694">
        <v>0.46409400000000001</v>
      </c>
      <c r="E3694">
        <v>2.5299999999999998</v>
      </c>
      <c r="F3694" t="s">
        <v>206</v>
      </c>
      <c r="G3694">
        <v>3.1487696820590458</v>
      </c>
    </row>
    <row r="3695" spans="1:7" x14ac:dyDescent="0.35">
      <c r="A3695" t="s">
        <v>162</v>
      </c>
      <c r="D3695">
        <v>0</v>
      </c>
      <c r="F3695" t="s">
        <v>206</v>
      </c>
      <c r="G3695">
        <v>0</v>
      </c>
    </row>
    <row r="3696" spans="1:7" x14ac:dyDescent="0.35">
      <c r="A3696" t="s">
        <v>165</v>
      </c>
      <c r="D3696">
        <v>0</v>
      </c>
      <c r="F3696" t="s">
        <v>206</v>
      </c>
      <c r="G3696">
        <v>0</v>
      </c>
    </row>
    <row r="3697" spans="1:7" x14ac:dyDescent="0.35">
      <c r="A3697" t="s">
        <v>168</v>
      </c>
      <c r="B3697">
        <v>33.47</v>
      </c>
      <c r="C3697">
        <v>574.87620000000004</v>
      </c>
      <c r="D3697">
        <v>1.2401329999999999</v>
      </c>
      <c r="E3697">
        <v>5.93</v>
      </c>
      <c r="F3697" t="s">
        <v>206</v>
      </c>
      <c r="G3697">
        <v>21.396440543779963</v>
      </c>
    </row>
    <row r="3698" spans="1:7" x14ac:dyDescent="0.35">
      <c r="D3698" t="s">
        <v>208</v>
      </c>
      <c r="E3698">
        <v>100</v>
      </c>
    </row>
    <row r="3700" spans="1:7" x14ac:dyDescent="0.35">
      <c r="A3700" s="9" t="s">
        <v>681</v>
      </c>
    </row>
    <row r="3719" spans="1:7" x14ac:dyDescent="0.35">
      <c r="G3719" t="s">
        <v>198</v>
      </c>
    </row>
    <row r="3720" spans="1:7" x14ac:dyDescent="0.35">
      <c r="A3720" t="s">
        <v>199</v>
      </c>
      <c r="B3720" t="s">
        <v>200</v>
      </c>
      <c r="C3720" t="s">
        <v>201</v>
      </c>
      <c r="D3720" t="s">
        <v>202</v>
      </c>
      <c r="E3720" t="s">
        <v>203</v>
      </c>
      <c r="F3720" t="s">
        <v>204</v>
      </c>
      <c r="G3720">
        <v>5.7959780621572214</v>
      </c>
    </row>
    <row r="3721" spans="1:7" x14ac:dyDescent="0.35">
      <c r="A3721" t="s">
        <v>205</v>
      </c>
      <c r="B3721">
        <v>7.47</v>
      </c>
      <c r="C3721">
        <v>1958.1528000000001</v>
      </c>
      <c r="D3721">
        <v>2</v>
      </c>
      <c r="E3721">
        <v>19.86</v>
      </c>
      <c r="F3721" t="s">
        <v>206</v>
      </c>
      <c r="G3721" t="s">
        <v>207</v>
      </c>
    </row>
    <row r="3722" spans="1:7" x14ac:dyDescent="0.35">
      <c r="A3722" t="s">
        <v>146</v>
      </c>
      <c r="B3722">
        <v>8.83</v>
      </c>
      <c r="C3722">
        <v>48.479100000000003</v>
      </c>
      <c r="D3722">
        <v>0.11088199999999999</v>
      </c>
      <c r="E3722">
        <v>0.49</v>
      </c>
      <c r="F3722" t="s">
        <v>206</v>
      </c>
      <c r="G3722">
        <v>1.9130852258390108</v>
      </c>
    </row>
    <row r="3723" spans="1:7" x14ac:dyDescent="0.35">
      <c r="A3723" t="s">
        <v>147</v>
      </c>
      <c r="B3723">
        <v>10.3</v>
      </c>
      <c r="C3723">
        <v>362.98160000000001</v>
      </c>
      <c r="D3723">
        <v>0.454065</v>
      </c>
      <c r="E3723">
        <v>3.68</v>
      </c>
      <c r="F3723" t="s">
        <v>206</v>
      </c>
      <c r="G3723">
        <v>7.8341393830431478</v>
      </c>
    </row>
    <row r="3724" spans="1:7" x14ac:dyDescent="0.35">
      <c r="A3724" t="s">
        <v>150</v>
      </c>
      <c r="B3724">
        <v>13.81</v>
      </c>
      <c r="C3724">
        <v>296.91660000000002</v>
      </c>
      <c r="D3724">
        <v>0.35820200000000002</v>
      </c>
      <c r="E3724">
        <v>3.01</v>
      </c>
      <c r="F3724" t="s">
        <v>206</v>
      </c>
      <c r="G3724">
        <v>4.3815555765833967</v>
      </c>
    </row>
    <row r="3725" spans="1:7" x14ac:dyDescent="0.35">
      <c r="A3725" t="s">
        <v>153</v>
      </c>
      <c r="B3725">
        <v>14.88</v>
      </c>
      <c r="C3725">
        <v>6161.8130000000001</v>
      </c>
      <c r="D3725">
        <v>7.6395749999999998</v>
      </c>
      <c r="E3725">
        <v>62.49</v>
      </c>
      <c r="F3725" t="s">
        <v>206</v>
      </c>
      <c r="G3725">
        <v>26.208061585288917</v>
      </c>
    </row>
    <row r="3726" spans="1:7" x14ac:dyDescent="0.35">
      <c r="A3726" t="s">
        <v>156</v>
      </c>
      <c r="B3726">
        <v>16.22</v>
      </c>
      <c r="C3726">
        <v>188.57310000000001</v>
      </c>
      <c r="D3726">
        <v>0.20447399999999999</v>
      </c>
      <c r="E3726">
        <v>1.91</v>
      </c>
      <c r="F3726" t="s">
        <v>206</v>
      </c>
      <c r="G3726">
        <v>3.5278601438304311</v>
      </c>
    </row>
    <row r="3727" spans="1:7" x14ac:dyDescent="0.35">
      <c r="A3727" t="s">
        <v>159</v>
      </c>
      <c r="B3727">
        <v>17.79</v>
      </c>
      <c r="C3727">
        <v>254.32419999999999</v>
      </c>
      <c r="D3727">
        <v>0.48295700000000003</v>
      </c>
      <c r="E3727">
        <v>2.58</v>
      </c>
      <c r="F3727" t="s">
        <v>206</v>
      </c>
      <c r="G3727">
        <v>3.4742194991168311</v>
      </c>
    </row>
    <row r="3728" spans="1:7" x14ac:dyDescent="0.35">
      <c r="A3728" t="s">
        <v>162</v>
      </c>
      <c r="D3728">
        <v>0</v>
      </c>
      <c r="F3728" t="s">
        <v>206</v>
      </c>
      <c r="G3728">
        <v>0</v>
      </c>
    </row>
    <row r="3729" spans="1:7" x14ac:dyDescent="0.35">
      <c r="A3729" t="s">
        <v>165</v>
      </c>
      <c r="D3729">
        <v>0</v>
      </c>
      <c r="F3729" t="s">
        <v>206</v>
      </c>
      <c r="G3729">
        <v>0</v>
      </c>
    </row>
    <row r="3730" spans="1:7" x14ac:dyDescent="0.35">
      <c r="A3730" t="s">
        <v>168</v>
      </c>
      <c r="B3730">
        <v>33.479999999999997</v>
      </c>
      <c r="C3730">
        <v>588.48720000000003</v>
      </c>
      <c r="D3730">
        <v>1.2757000000000001</v>
      </c>
      <c r="E3730">
        <v>5.97</v>
      </c>
      <c r="F3730" t="s">
        <v>206</v>
      </c>
      <c r="G3730">
        <v>22.010090209437294</v>
      </c>
    </row>
    <row r="3731" spans="1:7" x14ac:dyDescent="0.35">
      <c r="D3731" t="s">
        <v>208</v>
      </c>
      <c r="E3731">
        <v>100</v>
      </c>
    </row>
    <row r="3733" spans="1:7" x14ac:dyDescent="0.35">
      <c r="A3733" s="9" t="s">
        <v>682</v>
      </c>
    </row>
    <row r="3752" spans="1:7" x14ac:dyDescent="0.35">
      <c r="G3752" t="s">
        <v>198</v>
      </c>
    </row>
    <row r="3753" spans="1:7" x14ac:dyDescent="0.35">
      <c r="A3753" t="s">
        <v>199</v>
      </c>
      <c r="B3753" t="s">
        <v>200</v>
      </c>
      <c r="C3753" t="s">
        <v>201</v>
      </c>
      <c r="D3753" t="s">
        <v>202</v>
      </c>
      <c r="E3753" t="s">
        <v>203</v>
      </c>
      <c r="F3753" t="s">
        <v>204</v>
      </c>
      <c r="G3753">
        <v>5.7959780621572214</v>
      </c>
    </row>
    <row r="3754" spans="1:7" x14ac:dyDescent="0.35">
      <c r="A3754" t="s">
        <v>205</v>
      </c>
      <c r="B3754">
        <v>7.48</v>
      </c>
      <c r="C3754">
        <v>1956.729</v>
      </c>
      <c r="D3754">
        <v>2</v>
      </c>
      <c r="E3754">
        <v>19.89</v>
      </c>
      <c r="F3754" t="s">
        <v>206</v>
      </c>
      <c r="G3754" t="s">
        <v>207</v>
      </c>
    </row>
    <row r="3755" spans="1:7" x14ac:dyDescent="0.35">
      <c r="A3755" t="s">
        <v>146</v>
      </c>
      <c r="B3755">
        <v>8.84</v>
      </c>
      <c r="C3755">
        <v>47.7532</v>
      </c>
      <c r="D3755">
        <v>0.109301</v>
      </c>
      <c r="E3755">
        <v>0.49</v>
      </c>
      <c r="F3755" t="s">
        <v>206</v>
      </c>
      <c r="G3755">
        <v>1.8858076898814029</v>
      </c>
    </row>
    <row r="3756" spans="1:7" x14ac:dyDescent="0.35">
      <c r="A3756" t="s">
        <v>147</v>
      </c>
      <c r="B3756">
        <v>10.31</v>
      </c>
      <c r="C3756">
        <v>364.54450000000003</v>
      </c>
      <c r="D3756">
        <v>0.45635100000000001</v>
      </c>
      <c r="E3756">
        <v>3.71</v>
      </c>
      <c r="F3756" t="s">
        <v>206</v>
      </c>
      <c r="G3756">
        <v>7.8735805261165774</v>
      </c>
    </row>
    <row r="3757" spans="1:7" x14ac:dyDescent="0.35">
      <c r="A3757" t="s">
        <v>150</v>
      </c>
      <c r="B3757">
        <v>13.81</v>
      </c>
      <c r="C3757">
        <v>298.39159999999998</v>
      </c>
      <c r="D3757">
        <v>0.36024400000000001</v>
      </c>
      <c r="E3757">
        <v>3.03</v>
      </c>
      <c r="F3757" t="s">
        <v>206</v>
      </c>
      <c r="G3757">
        <v>4.4167869038607117</v>
      </c>
    </row>
    <row r="3758" spans="1:7" x14ac:dyDescent="0.35">
      <c r="A3758" t="s">
        <v>153</v>
      </c>
      <c r="B3758">
        <v>14.88</v>
      </c>
      <c r="C3758">
        <v>6168.7510000000002</v>
      </c>
      <c r="D3758">
        <v>7.6537420000000003</v>
      </c>
      <c r="E3758">
        <v>62.71</v>
      </c>
      <c r="F3758" t="s">
        <v>206</v>
      </c>
      <c r="G3758">
        <v>26.45248970161494</v>
      </c>
    </row>
    <row r="3759" spans="1:7" x14ac:dyDescent="0.35">
      <c r="A3759" t="s">
        <v>156</v>
      </c>
      <c r="B3759">
        <v>16.22</v>
      </c>
      <c r="C3759">
        <v>165.75839999999999</v>
      </c>
      <c r="D3759">
        <v>0.179867</v>
      </c>
      <c r="E3759">
        <v>1.69</v>
      </c>
      <c r="F3759" t="s">
        <v>206</v>
      </c>
      <c r="G3759">
        <v>3.1033071221296997</v>
      </c>
    </row>
    <row r="3760" spans="1:7" x14ac:dyDescent="0.35">
      <c r="A3760" t="s">
        <v>159</v>
      </c>
      <c r="B3760">
        <v>17.79</v>
      </c>
      <c r="C3760">
        <v>250.20760000000001</v>
      </c>
      <c r="D3760">
        <v>0.47548600000000002</v>
      </c>
      <c r="E3760">
        <v>2.54</v>
      </c>
      <c r="F3760" t="s">
        <v>206</v>
      </c>
      <c r="G3760">
        <v>3.3453197703759776</v>
      </c>
    </row>
    <row r="3761" spans="1:7" x14ac:dyDescent="0.35">
      <c r="A3761" t="s">
        <v>162</v>
      </c>
      <c r="D3761">
        <v>0</v>
      </c>
      <c r="F3761" t="s">
        <v>206</v>
      </c>
      <c r="G3761">
        <v>0</v>
      </c>
    </row>
    <row r="3762" spans="1:7" x14ac:dyDescent="0.35">
      <c r="A3762" t="s">
        <v>165</v>
      </c>
      <c r="D3762">
        <v>0</v>
      </c>
      <c r="F3762" t="s">
        <v>206</v>
      </c>
      <c r="G3762">
        <v>0</v>
      </c>
    </row>
    <row r="3763" spans="1:7" x14ac:dyDescent="0.35">
      <c r="A3763" t="s">
        <v>168</v>
      </c>
      <c r="B3763">
        <v>33.479999999999997</v>
      </c>
      <c r="C3763">
        <v>584.86710000000005</v>
      </c>
      <c r="D3763">
        <v>1.268775</v>
      </c>
      <c r="E3763">
        <v>5.95</v>
      </c>
      <c r="F3763" t="s">
        <v>206</v>
      </c>
      <c r="G3763">
        <v>21.890610806207416</v>
      </c>
    </row>
    <row r="3764" spans="1:7" x14ac:dyDescent="0.35">
      <c r="D3764" t="s">
        <v>208</v>
      </c>
      <c r="E3764">
        <v>100</v>
      </c>
    </row>
    <row r="3766" spans="1:7" x14ac:dyDescent="0.35">
      <c r="A3766" s="9" t="s">
        <v>683</v>
      </c>
    </row>
    <row r="3785" spans="1:7" x14ac:dyDescent="0.35">
      <c r="G3785" t="s">
        <v>198</v>
      </c>
    </row>
    <row r="3786" spans="1:7" x14ac:dyDescent="0.35">
      <c r="A3786" t="s">
        <v>199</v>
      </c>
      <c r="B3786" t="s">
        <v>200</v>
      </c>
      <c r="C3786" t="s">
        <v>201</v>
      </c>
      <c r="D3786" t="s">
        <v>202</v>
      </c>
      <c r="E3786" t="s">
        <v>203</v>
      </c>
      <c r="F3786" t="s">
        <v>204</v>
      </c>
      <c r="G3786">
        <v>6.8705882352941172</v>
      </c>
    </row>
    <row r="3787" spans="1:7" x14ac:dyDescent="0.35">
      <c r="A3787" t="s">
        <v>205</v>
      </c>
      <c r="B3787">
        <v>7.5</v>
      </c>
      <c r="C3787">
        <v>1609.2046</v>
      </c>
      <c r="D3787">
        <v>2</v>
      </c>
      <c r="E3787">
        <v>19.93</v>
      </c>
      <c r="F3787" t="s">
        <v>206</v>
      </c>
      <c r="G3787" t="s">
        <v>207</v>
      </c>
    </row>
    <row r="3788" spans="1:7" x14ac:dyDescent="0.35">
      <c r="A3788" t="s">
        <v>146</v>
      </c>
      <c r="B3788">
        <v>8.8800000000000008</v>
      </c>
      <c r="C3788">
        <v>38.4694</v>
      </c>
      <c r="D3788">
        <v>0.108455</v>
      </c>
      <c r="E3788">
        <v>0.48</v>
      </c>
      <c r="F3788" t="s">
        <v>206</v>
      </c>
      <c r="G3788">
        <v>1.5785402397260273</v>
      </c>
    </row>
    <row r="3789" spans="1:7" x14ac:dyDescent="0.35">
      <c r="A3789" t="s">
        <v>147</v>
      </c>
      <c r="B3789">
        <v>10.32</v>
      </c>
      <c r="C3789">
        <v>326.95979999999997</v>
      </c>
      <c r="D3789">
        <v>0.424321</v>
      </c>
      <c r="E3789">
        <v>4.05</v>
      </c>
      <c r="F3789" t="s">
        <v>206</v>
      </c>
      <c r="G3789">
        <v>6.1759049657534248</v>
      </c>
    </row>
    <row r="3790" spans="1:7" x14ac:dyDescent="0.35">
      <c r="A3790" t="s">
        <v>150</v>
      </c>
      <c r="B3790">
        <v>13.84</v>
      </c>
      <c r="C3790">
        <v>295.37529999999998</v>
      </c>
      <c r="D3790">
        <v>0.417298</v>
      </c>
      <c r="E3790">
        <v>3.66</v>
      </c>
      <c r="F3790" t="s">
        <v>206</v>
      </c>
      <c r="G3790">
        <v>4.5441815068493154</v>
      </c>
    </row>
    <row r="3791" spans="1:7" x14ac:dyDescent="0.35">
      <c r="A3791" t="s">
        <v>153</v>
      </c>
      <c r="B3791">
        <v>14.93</v>
      </c>
      <c r="C3791">
        <v>5090.3643000000002</v>
      </c>
      <c r="D3791">
        <v>7.6993739999999997</v>
      </c>
      <c r="E3791">
        <v>63.04</v>
      </c>
      <c r="F3791" t="s">
        <v>206</v>
      </c>
      <c r="G3791">
        <v>27.91528809931507</v>
      </c>
    </row>
    <row r="3792" spans="1:7" x14ac:dyDescent="0.35">
      <c r="A3792" t="s">
        <v>156</v>
      </c>
      <c r="B3792">
        <v>16.260000000000002</v>
      </c>
      <c r="C3792">
        <v>187.35230000000001</v>
      </c>
      <c r="D3792">
        <v>0.24526800000000001</v>
      </c>
      <c r="E3792">
        <v>2.3199999999999998</v>
      </c>
      <c r="F3792" t="s">
        <v>206</v>
      </c>
      <c r="G3792">
        <v>3.5698253424657538</v>
      </c>
    </row>
    <row r="3793" spans="1:7" x14ac:dyDescent="0.35">
      <c r="A3793" t="s">
        <v>159</v>
      </c>
      <c r="B3793">
        <v>17.82</v>
      </c>
      <c r="C3793">
        <v>156.1395</v>
      </c>
      <c r="D3793">
        <v>0.36610700000000002</v>
      </c>
      <c r="E3793">
        <v>1.93</v>
      </c>
      <c r="F3793" t="s">
        <v>206</v>
      </c>
      <c r="G3793">
        <v>2.1203497431506855</v>
      </c>
    </row>
    <row r="3794" spans="1:7" x14ac:dyDescent="0.35">
      <c r="A3794" t="s">
        <v>162</v>
      </c>
      <c r="D3794">
        <v>0</v>
      </c>
      <c r="F3794" t="s">
        <v>206</v>
      </c>
      <c r="G3794">
        <v>0</v>
      </c>
    </row>
    <row r="3795" spans="1:7" x14ac:dyDescent="0.35">
      <c r="A3795" t="s">
        <v>165</v>
      </c>
      <c r="D3795">
        <v>0</v>
      </c>
      <c r="F3795" t="s">
        <v>206</v>
      </c>
      <c r="G3795">
        <v>0</v>
      </c>
    </row>
    <row r="3796" spans="1:7" x14ac:dyDescent="0.35">
      <c r="A3796" t="s">
        <v>168</v>
      </c>
      <c r="B3796">
        <v>33.47</v>
      </c>
      <c r="C3796">
        <v>371.04160000000002</v>
      </c>
      <c r="D3796">
        <v>1.5111300000000001</v>
      </c>
      <c r="E3796">
        <v>4.59</v>
      </c>
      <c r="F3796" t="s">
        <v>206</v>
      </c>
      <c r="G3796">
        <v>21.994186643835619</v>
      </c>
    </row>
    <row r="3797" spans="1:7" x14ac:dyDescent="0.35">
      <c r="D3797" t="s">
        <v>208</v>
      </c>
      <c r="E3797">
        <v>100</v>
      </c>
    </row>
    <row r="3799" spans="1:7" x14ac:dyDescent="0.35">
      <c r="A3799" s="9" t="s">
        <v>684</v>
      </c>
    </row>
    <row r="3818" spans="1:7" x14ac:dyDescent="0.35">
      <c r="G3818" t="s">
        <v>198</v>
      </c>
    </row>
    <row r="3819" spans="1:7" x14ac:dyDescent="0.35">
      <c r="A3819" t="s">
        <v>199</v>
      </c>
      <c r="B3819" t="s">
        <v>200</v>
      </c>
      <c r="C3819" t="s">
        <v>201</v>
      </c>
      <c r="D3819" t="s">
        <v>202</v>
      </c>
      <c r="E3819" t="s">
        <v>203</v>
      </c>
      <c r="F3819" t="s">
        <v>204</v>
      </c>
      <c r="G3819">
        <v>6.8705882352941172</v>
      </c>
    </row>
    <row r="3820" spans="1:7" x14ac:dyDescent="0.35">
      <c r="A3820" t="s">
        <v>205</v>
      </c>
      <c r="B3820">
        <v>7.5</v>
      </c>
      <c r="C3820">
        <v>1617.7119</v>
      </c>
      <c r="D3820">
        <v>2</v>
      </c>
      <c r="E3820">
        <v>19.93</v>
      </c>
      <c r="F3820" t="s">
        <v>206</v>
      </c>
      <c r="G3820" t="s">
        <v>207</v>
      </c>
    </row>
    <row r="3821" spans="1:7" x14ac:dyDescent="0.35">
      <c r="A3821" t="s">
        <v>146</v>
      </c>
      <c r="B3821">
        <v>8.8699999999999992</v>
      </c>
      <c r="C3821">
        <v>41.318600000000004</v>
      </c>
      <c r="D3821">
        <v>0.11587500000000001</v>
      </c>
      <c r="E3821">
        <v>0.51</v>
      </c>
      <c r="F3821" t="s">
        <v>206</v>
      </c>
      <c r="G3821">
        <v>1.6865368150684932</v>
      </c>
    </row>
    <row r="3822" spans="1:7" x14ac:dyDescent="0.35">
      <c r="A3822" t="s">
        <v>147</v>
      </c>
      <c r="B3822">
        <v>10.32</v>
      </c>
      <c r="C3822">
        <v>329.39</v>
      </c>
      <c r="D3822">
        <v>0.42522700000000002</v>
      </c>
      <c r="E3822">
        <v>4.0599999999999996</v>
      </c>
      <c r="F3822" t="s">
        <v>206</v>
      </c>
      <c r="G3822">
        <v>6.1890916095890418</v>
      </c>
    </row>
    <row r="3823" spans="1:7" x14ac:dyDescent="0.35">
      <c r="A3823" t="s">
        <v>150</v>
      </c>
      <c r="B3823">
        <v>13.84</v>
      </c>
      <c r="C3823">
        <v>297.77800000000002</v>
      </c>
      <c r="D3823">
        <v>0.41848000000000002</v>
      </c>
      <c r="E3823">
        <v>3.67</v>
      </c>
      <c r="F3823" t="s">
        <v>206</v>
      </c>
      <c r="G3823">
        <v>4.5613852739726033</v>
      </c>
    </row>
    <row r="3824" spans="1:7" x14ac:dyDescent="0.35">
      <c r="A3824" t="s">
        <v>153</v>
      </c>
      <c r="B3824">
        <v>14.92</v>
      </c>
      <c r="C3824">
        <v>5108.8818000000001</v>
      </c>
      <c r="D3824">
        <v>7.6867450000000002</v>
      </c>
      <c r="E3824">
        <v>62.94</v>
      </c>
      <c r="F3824" t="s">
        <v>206</v>
      </c>
      <c r="G3824">
        <v>27.731475599315075</v>
      </c>
    </row>
    <row r="3825" spans="1:7" x14ac:dyDescent="0.35">
      <c r="A3825" t="s">
        <v>156</v>
      </c>
      <c r="B3825">
        <v>16.260000000000002</v>
      </c>
      <c r="C3825">
        <v>192.67869999999999</v>
      </c>
      <c r="D3825">
        <v>0.25091400000000003</v>
      </c>
      <c r="E3825">
        <v>2.37</v>
      </c>
      <c r="F3825" t="s">
        <v>206</v>
      </c>
      <c r="G3825">
        <v>3.6520017123287682</v>
      </c>
    </row>
    <row r="3826" spans="1:7" x14ac:dyDescent="0.35">
      <c r="A3826" t="s">
        <v>159</v>
      </c>
      <c r="B3826">
        <v>17.82</v>
      </c>
      <c r="C3826">
        <v>150.39349999999999</v>
      </c>
      <c r="D3826">
        <v>0.35077900000000001</v>
      </c>
      <c r="E3826">
        <v>1.85</v>
      </c>
      <c r="F3826" t="s">
        <v>206</v>
      </c>
      <c r="G3826">
        <v>1.8972538527397262</v>
      </c>
    </row>
    <row r="3827" spans="1:7" x14ac:dyDescent="0.35">
      <c r="A3827" t="s">
        <v>162</v>
      </c>
      <c r="D3827">
        <v>0</v>
      </c>
      <c r="F3827" t="s">
        <v>206</v>
      </c>
      <c r="G3827">
        <v>0</v>
      </c>
    </row>
    <row r="3828" spans="1:7" x14ac:dyDescent="0.35">
      <c r="A3828" t="s">
        <v>165</v>
      </c>
      <c r="D3828">
        <v>0</v>
      </c>
      <c r="F3828" t="s">
        <v>206</v>
      </c>
      <c r="G3828">
        <v>0</v>
      </c>
    </row>
    <row r="3829" spans="1:7" x14ac:dyDescent="0.35">
      <c r="A3829" t="s">
        <v>168</v>
      </c>
      <c r="B3829">
        <v>33.479999999999997</v>
      </c>
      <c r="C3829">
        <v>378.7183</v>
      </c>
      <c r="D3829">
        <v>1.5342830000000001</v>
      </c>
      <c r="E3829">
        <v>4.67</v>
      </c>
      <c r="F3829" t="s">
        <v>206</v>
      </c>
      <c r="G3829">
        <v>22.331173801369868</v>
      </c>
    </row>
    <row r="3830" spans="1:7" x14ac:dyDescent="0.35">
      <c r="D3830" t="s">
        <v>208</v>
      </c>
      <c r="E3830">
        <v>100</v>
      </c>
    </row>
    <row r="3832" spans="1:7" x14ac:dyDescent="0.35">
      <c r="A3832" s="9" t="s">
        <v>685</v>
      </c>
    </row>
    <row r="3851" spans="1:7" x14ac:dyDescent="0.35">
      <c r="G3851" t="s">
        <v>198</v>
      </c>
    </row>
    <row r="3852" spans="1:7" x14ac:dyDescent="0.35">
      <c r="A3852" t="s">
        <v>199</v>
      </c>
      <c r="B3852" t="s">
        <v>200</v>
      </c>
      <c r="C3852" t="s">
        <v>201</v>
      </c>
      <c r="D3852" t="s">
        <v>202</v>
      </c>
      <c r="E3852" t="s">
        <v>203</v>
      </c>
      <c r="F3852" t="s">
        <v>204</v>
      </c>
      <c r="G3852">
        <v>6.8705882352941172</v>
      </c>
    </row>
    <row r="3853" spans="1:7" x14ac:dyDescent="0.35">
      <c r="A3853" t="s">
        <v>205</v>
      </c>
      <c r="B3853">
        <v>7.5</v>
      </c>
      <c r="C3853">
        <v>1614.7949000000001</v>
      </c>
      <c r="D3853">
        <v>2</v>
      </c>
      <c r="E3853">
        <v>20.239999999999998</v>
      </c>
      <c r="F3853" t="s">
        <v>206</v>
      </c>
      <c r="G3853" t="s">
        <v>207</v>
      </c>
    </row>
    <row r="3854" spans="1:7" x14ac:dyDescent="0.35">
      <c r="A3854" t="s">
        <v>146</v>
      </c>
      <c r="B3854">
        <v>8.8800000000000008</v>
      </c>
      <c r="C3854">
        <v>39.6511</v>
      </c>
      <c r="D3854">
        <v>0.1114</v>
      </c>
      <c r="E3854">
        <v>0.5</v>
      </c>
      <c r="F3854" t="s">
        <v>206</v>
      </c>
      <c r="G3854">
        <v>1.6214041095890412</v>
      </c>
    </row>
    <row r="3855" spans="1:7" x14ac:dyDescent="0.35">
      <c r="A3855" t="s">
        <v>147</v>
      </c>
      <c r="B3855">
        <v>10.32</v>
      </c>
      <c r="C3855">
        <v>317.40710000000001</v>
      </c>
      <c r="D3855">
        <v>0.41049799999999997</v>
      </c>
      <c r="E3855">
        <v>3.98</v>
      </c>
      <c r="F3855" t="s">
        <v>206</v>
      </c>
      <c r="G3855">
        <v>5.9747140410958899</v>
      </c>
    </row>
    <row r="3856" spans="1:7" x14ac:dyDescent="0.35">
      <c r="A3856" t="s">
        <v>150</v>
      </c>
      <c r="B3856">
        <v>13.84</v>
      </c>
      <c r="C3856">
        <v>288.21010000000001</v>
      </c>
      <c r="D3856">
        <v>0.40576499999999999</v>
      </c>
      <c r="E3856">
        <v>3.61</v>
      </c>
      <c r="F3856" t="s">
        <v>206</v>
      </c>
      <c r="G3856">
        <v>4.3763210616438357</v>
      </c>
    </row>
    <row r="3857" spans="1:7" x14ac:dyDescent="0.35">
      <c r="A3857" t="s">
        <v>153</v>
      </c>
      <c r="B3857">
        <v>14.93</v>
      </c>
      <c r="C3857">
        <v>5012.7597999999998</v>
      </c>
      <c r="D3857">
        <v>7.5557460000000001</v>
      </c>
      <c r="E3857">
        <v>62.81</v>
      </c>
      <c r="F3857" t="s">
        <v>206</v>
      </c>
      <c r="G3857">
        <v>25.824812071917812</v>
      </c>
    </row>
    <row r="3858" spans="1:7" x14ac:dyDescent="0.35">
      <c r="A3858" t="s">
        <v>156</v>
      </c>
      <c r="B3858">
        <v>16.260000000000002</v>
      </c>
      <c r="C3858">
        <v>180.23259999999999</v>
      </c>
      <c r="D3858">
        <v>0.23513000000000001</v>
      </c>
      <c r="E3858">
        <v>2.2599999999999998</v>
      </c>
      <c r="F3858" t="s">
        <v>206</v>
      </c>
      <c r="G3858">
        <v>3.4222688356164386</v>
      </c>
    </row>
    <row r="3859" spans="1:7" x14ac:dyDescent="0.35">
      <c r="A3859" t="s">
        <v>159</v>
      </c>
      <c r="B3859">
        <v>17.82</v>
      </c>
      <c r="C3859">
        <v>153.22069999999999</v>
      </c>
      <c r="D3859">
        <v>0.35801899999999998</v>
      </c>
      <c r="E3859">
        <v>1.92</v>
      </c>
      <c r="F3859" t="s">
        <v>206</v>
      </c>
      <c r="G3859">
        <v>2.0026305650684932</v>
      </c>
    </row>
    <row r="3860" spans="1:7" x14ac:dyDescent="0.35">
      <c r="A3860" t="s">
        <v>162</v>
      </c>
      <c r="D3860">
        <v>0</v>
      </c>
      <c r="F3860" t="s">
        <v>206</v>
      </c>
      <c r="G3860">
        <v>0</v>
      </c>
    </row>
    <row r="3861" spans="1:7" x14ac:dyDescent="0.35">
      <c r="A3861" t="s">
        <v>165</v>
      </c>
      <c r="D3861">
        <v>0</v>
      </c>
      <c r="F3861" t="s">
        <v>206</v>
      </c>
      <c r="G3861">
        <v>0</v>
      </c>
    </row>
    <row r="3862" spans="1:7" x14ac:dyDescent="0.35">
      <c r="A3862" t="s">
        <v>168</v>
      </c>
      <c r="B3862">
        <v>33.479999999999997</v>
      </c>
      <c r="C3862">
        <v>373.92239999999998</v>
      </c>
      <c r="D3862">
        <v>1.5175909999999999</v>
      </c>
      <c r="E3862">
        <v>4.6900000000000004</v>
      </c>
      <c r="F3862" t="s">
        <v>206</v>
      </c>
      <c r="G3862">
        <v>22.088225171232878</v>
      </c>
    </row>
    <row r="3863" spans="1:7" x14ac:dyDescent="0.35">
      <c r="D3863" t="s">
        <v>208</v>
      </c>
      <c r="E3863">
        <v>100</v>
      </c>
    </row>
    <row r="3865" spans="1:7" x14ac:dyDescent="0.35">
      <c r="A3865" s="9" t="s">
        <v>686</v>
      </c>
    </row>
    <row r="3884" spans="1:7" x14ac:dyDescent="0.35">
      <c r="G3884" t="s">
        <v>198</v>
      </c>
    </row>
    <row r="3885" spans="1:7" x14ac:dyDescent="0.35">
      <c r="A3885" t="s">
        <v>199</v>
      </c>
      <c r="B3885" t="s">
        <v>200</v>
      </c>
      <c r="C3885" t="s">
        <v>201</v>
      </c>
      <c r="D3885" t="s">
        <v>202</v>
      </c>
      <c r="E3885" t="s">
        <v>203</v>
      </c>
      <c r="F3885" t="s">
        <v>204</v>
      </c>
      <c r="G3885">
        <v>6.8705882352941172</v>
      </c>
    </row>
    <row r="3886" spans="1:7" x14ac:dyDescent="0.35">
      <c r="A3886" t="s">
        <v>205</v>
      </c>
      <c r="B3886">
        <v>7.5</v>
      </c>
      <c r="C3886">
        <v>1620.9585</v>
      </c>
      <c r="D3886">
        <v>2</v>
      </c>
      <c r="E3886">
        <v>20.25</v>
      </c>
      <c r="F3886" t="s">
        <v>206</v>
      </c>
      <c r="G3886" t="s">
        <v>207</v>
      </c>
    </row>
    <row r="3887" spans="1:7" x14ac:dyDescent="0.35">
      <c r="A3887" t="s">
        <v>146</v>
      </c>
      <c r="B3887">
        <v>8.8800000000000008</v>
      </c>
      <c r="C3887">
        <v>37.035800000000002</v>
      </c>
      <c r="D3887">
        <v>0.103656</v>
      </c>
      <c r="E3887">
        <v>0.46</v>
      </c>
      <c r="F3887" t="s">
        <v>206</v>
      </c>
      <c r="G3887">
        <v>1.508691780821918</v>
      </c>
    </row>
    <row r="3888" spans="1:7" x14ac:dyDescent="0.35">
      <c r="A3888" t="s">
        <v>147</v>
      </c>
      <c r="B3888">
        <v>10.32</v>
      </c>
      <c r="C3888">
        <v>318.92079999999999</v>
      </c>
      <c r="D3888">
        <v>0.410887</v>
      </c>
      <c r="E3888">
        <v>3.98</v>
      </c>
      <c r="F3888" t="s">
        <v>206</v>
      </c>
      <c r="G3888">
        <v>5.9803758561643843</v>
      </c>
    </row>
    <row r="3889" spans="1:7" x14ac:dyDescent="0.35">
      <c r="A3889" t="s">
        <v>150</v>
      </c>
      <c r="B3889">
        <v>13.84</v>
      </c>
      <c r="C3889">
        <v>291.99520000000001</v>
      </c>
      <c r="D3889">
        <v>0.40953099999999998</v>
      </c>
      <c r="E3889">
        <v>3.65</v>
      </c>
      <c r="F3889" t="s">
        <v>206</v>
      </c>
      <c r="G3889">
        <v>4.4311344178082193</v>
      </c>
    </row>
    <row r="3890" spans="1:7" x14ac:dyDescent="0.35">
      <c r="A3890" t="s">
        <v>153</v>
      </c>
      <c r="B3890">
        <v>14.92</v>
      </c>
      <c r="C3890">
        <v>5023.25</v>
      </c>
      <c r="D3890">
        <v>7.5427679999999997</v>
      </c>
      <c r="E3890">
        <v>62.75</v>
      </c>
      <c r="F3890" t="s">
        <v>206</v>
      </c>
      <c r="G3890">
        <v>25.635919948630136</v>
      </c>
    </row>
    <row r="3891" spans="1:7" x14ac:dyDescent="0.35">
      <c r="A3891" t="s">
        <v>156</v>
      </c>
      <c r="B3891">
        <v>16.260000000000002</v>
      </c>
      <c r="C3891">
        <v>184.3409</v>
      </c>
      <c r="D3891">
        <v>0.23957500000000001</v>
      </c>
      <c r="E3891">
        <v>2.2999999999999998</v>
      </c>
      <c r="F3891" t="s">
        <v>206</v>
      </c>
      <c r="G3891">
        <v>3.4869648972602745</v>
      </c>
    </row>
    <row r="3892" spans="1:7" x14ac:dyDescent="0.35">
      <c r="A3892" t="s">
        <v>159</v>
      </c>
      <c r="B3892">
        <v>17.82</v>
      </c>
      <c r="C3892">
        <v>151.61320000000001</v>
      </c>
      <c r="D3892">
        <v>0.35291600000000001</v>
      </c>
      <c r="E3892">
        <v>1.89</v>
      </c>
      <c r="F3892" t="s">
        <v>206</v>
      </c>
      <c r="G3892">
        <v>1.9283574486301371</v>
      </c>
    </row>
    <row r="3893" spans="1:7" x14ac:dyDescent="0.35">
      <c r="A3893" t="s">
        <v>162</v>
      </c>
      <c r="D3893">
        <v>0</v>
      </c>
      <c r="F3893" t="s">
        <v>206</v>
      </c>
      <c r="G3893">
        <v>0</v>
      </c>
    </row>
    <row r="3894" spans="1:7" x14ac:dyDescent="0.35">
      <c r="A3894" t="s">
        <v>165</v>
      </c>
      <c r="D3894">
        <v>0</v>
      </c>
      <c r="F3894" t="s">
        <v>206</v>
      </c>
      <c r="G3894">
        <v>0</v>
      </c>
    </row>
    <row r="3895" spans="1:7" x14ac:dyDescent="0.35">
      <c r="A3895" t="s">
        <v>168</v>
      </c>
      <c r="B3895">
        <v>33.479999999999997</v>
      </c>
      <c r="C3895">
        <v>376.68849999999998</v>
      </c>
      <c r="D3895">
        <v>1.523004</v>
      </c>
      <c r="E3895">
        <v>4.71</v>
      </c>
      <c r="F3895" t="s">
        <v>206</v>
      </c>
      <c r="G3895">
        <v>22.167010273972604</v>
      </c>
    </row>
    <row r="3896" spans="1:7" x14ac:dyDescent="0.35">
      <c r="D3896" t="s">
        <v>208</v>
      </c>
      <c r="E3896">
        <v>100</v>
      </c>
    </row>
    <row r="3898" spans="1:7" x14ac:dyDescent="0.35">
      <c r="A3898" s="9" t="s">
        <v>687</v>
      </c>
    </row>
    <row r="3917" spans="1:7" x14ac:dyDescent="0.35">
      <c r="G3917" t="s">
        <v>198</v>
      </c>
    </row>
    <row r="3918" spans="1:7" x14ac:dyDescent="0.35">
      <c r="A3918" t="s">
        <v>199</v>
      </c>
      <c r="B3918" t="s">
        <v>200</v>
      </c>
      <c r="C3918" t="s">
        <v>201</v>
      </c>
      <c r="D3918" t="s">
        <v>202</v>
      </c>
      <c r="E3918" t="s">
        <v>203</v>
      </c>
      <c r="F3918" t="s">
        <v>204</v>
      </c>
      <c r="G3918">
        <v>6.8705882352941172</v>
      </c>
    </row>
    <row r="3919" spans="1:7" x14ac:dyDescent="0.35">
      <c r="A3919" t="s">
        <v>205</v>
      </c>
      <c r="B3919">
        <v>7.5</v>
      </c>
      <c r="C3919">
        <v>1637.1551999999999</v>
      </c>
      <c r="D3919">
        <v>2</v>
      </c>
      <c r="E3919">
        <v>19.72</v>
      </c>
      <c r="F3919" t="s">
        <v>206</v>
      </c>
      <c r="G3919" t="s">
        <v>207</v>
      </c>
    </row>
    <row r="3920" spans="1:7" x14ac:dyDescent="0.35">
      <c r="A3920" t="s">
        <v>146</v>
      </c>
      <c r="B3920">
        <v>8.8800000000000008</v>
      </c>
      <c r="C3920">
        <v>36.510899999999999</v>
      </c>
      <c r="D3920">
        <v>0.101176</v>
      </c>
      <c r="E3920">
        <v>0.44</v>
      </c>
      <c r="F3920" t="s">
        <v>206</v>
      </c>
      <c r="G3920">
        <v>1.4725958904109591</v>
      </c>
    </row>
    <row r="3921" spans="1:7" x14ac:dyDescent="0.35">
      <c r="A3921" t="s">
        <v>147</v>
      </c>
      <c r="B3921">
        <v>10.32</v>
      </c>
      <c r="C3921">
        <v>335.86989999999997</v>
      </c>
      <c r="D3921">
        <v>0.42844300000000002</v>
      </c>
      <c r="E3921">
        <v>4.05</v>
      </c>
      <c r="F3921" t="s">
        <v>206</v>
      </c>
      <c r="G3921">
        <v>6.2358998287671241</v>
      </c>
    </row>
    <row r="3922" spans="1:7" x14ac:dyDescent="0.35">
      <c r="A3922" t="s">
        <v>150</v>
      </c>
      <c r="B3922">
        <v>13.84</v>
      </c>
      <c r="C3922">
        <v>304.11450000000002</v>
      </c>
      <c r="D3922">
        <v>0.42230899999999999</v>
      </c>
      <c r="E3922">
        <v>3.66</v>
      </c>
      <c r="F3922" t="s">
        <v>206</v>
      </c>
      <c r="G3922">
        <v>4.6171155821917811</v>
      </c>
    </row>
    <row r="3923" spans="1:7" x14ac:dyDescent="0.35">
      <c r="A3923" t="s">
        <v>153</v>
      </c>
      <c r="B3923">
        <v>14.92</v>
      </c>
      <c r="C3923">
        <v>5230.5263999999997</v>
      </c>
      <c r="D3923">
        <v>7.7763070000000001</v>
      </c>
      <c r="E3923">
        <v>63</v>
      </c>
      <c r="F3923" t="s">
        <v>206</v>
      </c>
      <c r="G3923">
        <v>29.035032106164387</v>
      </c>
    </row>
    <row r="3924" spans="1:7" x14ac:dyDescent="0.35">
      <c r="A3924" t="s">
        <v>156</v>
      </c>
      <c r="B3924">
        <v>16.260000000000002</v>
      </c>
      <c r="C3924">
        <v>190.08279999999999</v>
      </c>
      <c r="D3924">
        <v>0.24459400000000001</v>
      </c>
      <c r="E3924">
        <v>2.29</v>
      </c>
      <c r="F3924" t="s">
        <v>206</v>
      </c>
      <c r="G3924">
        <v>3.5600154109589042</v>
      </c>
    </row>
    <row r="3925" spans="1:7" x14ac:dyDescent="0.35">
      <c r="A3925" t="s">
        <v>159</v>
      </c>
      <c r="B3925">
        <v>17.82</v>
      </c>
      <c r="C3925">
        <v>162.41069999999999</v>
      </c>
      <c r="D3925">
        <v>0.37430999999999998</v>
      </c>
      <c r="E3925">
        <v>1.96</v>
      </c>
      <c r="F3925" t="s">
        <v>206</v>
      </c>
      <c r="G3925">
        <v>2.2397427226027395</v>
      </c>
    </row>
    <row r="3926" spans="1:7" x14ac:dyDescent="0.35">
      <c r="A3926" t="s">
        <v>162</v>
      </c>
      <c r="D3926">
        <v>0</v>
      </c>
      <c r="F3926" t="s">
        <v>206</v>
      </c>
      <c r="G3926">
        <v>0</v>
      </c>
    </row>
    <row r="3927" spans="1:7" x14ac:dyDescent="0.35">
      <c r="A3927" t="s">
        <v>165</v>
      </c>
      <c r="D3927">
        <v>0</v>
      </c>
      <c r="F3927" t="s">
        <v>206</v>
      </c>
      <c r="G3927">
        <v>0</v>
      </c>
    </row>
    <row r="3928" spans="1:7" x14ac:dyDescent="0.35">
      <c r="A3928" t="s">
        <v>168</v>
      </c>
      <c r="B3928">
        <v>33.47</v>
      </c>
      <c r="C3928">
        <v>405.76830000000001</v>
      </c>
      <c r="D3928">
        <v>1.624347</v>
      </c>
      <c r="E3928">
        <v>4.8899999999999997</v>
      </c>
      <c r="F3928" t="s">
        <v>206</v>
      </c>
      <c r="G3928">
        <v>23.642036815068497</v>
      </c>
    </row>
    <row r="3929" spans="1:7" x14ac:dyDescent="0.35">
      <c r="D3929" t="s">
        <v>208</v>
      </c>
      <c r="E3929">
        <v>100</v>
      </c>
    </row>
    <row r="3931" spans="1:7" x14ac:dyDescent="0.35">
      <c r="A3931" s="9" t="s">
        <v>688</v>
      </c>
    </row>
    <row r="3950" spans="1:7" x14ac:dyDescent="0.35">
      <c r="G3950" t="s">
        <v>198</v>
      </c>
    </row>
    <row r="3951" spans="1:7" x14ac:dyDescent="0.35">
      <c r="A3951" t="s">
        <v>199</v>
      </c>
      <c r="B3951" t="s">
        <v>200</v>
      </c>
      <c r="C3951" t="s">
        <v>201</v>
      </c>
      <c r="D3951" t="s">
        <v>202</v>
      </c>
      <c r="E3951" t="s">
        <v>203</v>
      </c>
      <c r="F3951" t="s">
        <v>204</v>
      </c>
      <c r="G3951">
        <v>6.8705882352941172</v>
      </c>
    </row>
    <row r="3952" spans="1:7" x14ac:dyDescent="0.35">
      <c r="A3952" t="s">
        <v>205</v>
      </c>
      <c r="B3952">
        <v>7.5</v>
      </c>
      <c r="C3952">
        <v>1638.5347999999999</v>
      </c>
      <c r="D3952">
        <v>2</v>
      </c>
      <c r="E3952">
        <v>19.77</v>
      </c>
      <c r="F3952" t="s">
        <v>206</v>
      </c>
      <c r="G3952" t="s">
        <v>207</v>
      </c>
    </row>
    <row r="3953" spans="1:7" x14ac:dyDescent="0.35">
      <c r="A3953" t="s">
        <v>146</v>
      </c>
      <c r="B3953">
        <v>8.8800000000000008</v>
      </c>
      <c r="C3953">
        <v>38.517299999999999</v>
      </c>
      <c r="D3953">
        <v>0.106646</v>
      </c>
      <c r="E3953">
        <v>0.46</v>
      </c>
      <c r="F3953" t="s">
        <v>206</v>
      </c>
      <c r="G3953">
        <v>1.5522106164383562</v>
      </c>
    </row>
    <row r="3954" spans="1:7" x14ac:dyDescent="0.35">
      <c r="A3954" t="s">
        <v>147</v>
      </c>
      <c r="B3954">
        <v>10.32</v>
      </c>
      <c r="C3954">
        <v>335.90600000000001</v>
      </c>
      <c r="D3954">
        <v>0.42812800000000001</v>
      </c>
      <c r="E3954">
        <v>4.05</v>
      </c>
      <c r="F3954" t="s">
        <v>206</v>
      </c>
      <c r="G3954">
        <v>6.2313150684931511</v>
      </c>
    </row>
    <row r="3955" spans="1:7" x14ac:dyDescent="0.35">
      <c r="A3955" t="s">
        <v>150</v>
      </c>
      <c r="B3955">
        <v>13.85</v>
      </c>
      <c r="C3955">
        <v>303.4622</v>
      </c>
      <c r="D3955">
        <v>0.42104799999999998</v>
      </c>
      <c r="E3955">
        <v>3.66</v>
      </c>
      <c r="F3955" t="s">
        <v>206</v>
      </c>
      <c r="G3955">
        <v>4.5987619863013691</v>
      </c>
    </row>
    <row r="3956" spans="1:7" x14ac:dyDescent="0.35">
      <c r="A3956" t="s">
        <v>153</v>
      </c>
      <c r="B3956">
        <v>14.93</v>
      </c>
      <c r="C3956">
        <v>5218.3696</v>
      </c>
      <c r="D3956">
        <v>7.7517009999999997</v>
      </c>
      <c r="E3956">
        <v>62.97</v>
      </c>
      <c r="F3956" t="s">
        <v>206</v>
      </c>
      <c r="G3956">
        <v>28.676896832191783</v>
      </c>
    </row>
    <row r="3957" spans="1:7" x14ac:dyDescent="0.35">
      <c r="A3957" t="s">
        <v>156</v>
      </c>
      <c r="B3957">
        <v>16.27</v>
      </c>
      <c r="C3957">
        <v>186.7756</v>
      </c>
      <c r="D3957">
        <v>0.24013599999999999</v>
      </c>
      <c r="E3957">
        <v>2.25</v>
      </c>
      <c r="F3957" t="s">
        <v>206</v>
      </c>
      <c r="G3957">
        <v>3.495130136986301</v>
      </c>
    </row>
    <row r="3958" spans="1:7" x14ac:dyDescent="0.35">
      <c r="A3958" t="s">
        <v>159</v>
      </c>
      <c r="B3958">
        <v>17.82</v>
      </c>
      <c r="C3958">
        <v>158.40170000000001</v>
      </c>
      <c r="D3958">
        <v>0.364763</v>
      </c>
      <c r="E3958">
        <v>1.91</v>
      </c>
      <c r="F3958" t="s">
        <v>206</v>
      </c>
      <c r="G3958">
        <v>2.1007880993150687</v>
      </c>
    </row>
    <row r="3959" spans="1:7" x14ac:dyDescent="0.35">
      <c r="A3959" t="s">
        <v>162</v>
      </c>
      <c r="D3959">
        <v>0</v>
      </c>
      <c r="F3959" t="s">
        <v>206</v>
      </c>
      <c r="G3959">
        <v>0</v>
      </c>
    </row>
    <row r="3960" spans="1:7" x14ac:dyDescent="0.35">
      <c r="A3960" t="s">
        <v>165</v>
      </c>
      <c r="D3960">
        <v>0</v>
      </c>
      <c r="F3960" t="s">
        <v>206</v>
      </c>
      <c r="G3960">
        <v>0</v>
      </c>
    </row>
    <row r="3961" spans="1:7" x14ac:dyDescent="0.35">
      <c r="A3961" t="s">
        <v>168</v>
      </c>
      <c r="B3961">
        <v>33.47</v>
      </c>
      <c r="C3961">
        <v>407.1497</v>
      </c>
      <c r="D3961">
        <v>1.6285050000000001</v>
      </c>
      <c r="E3961">
        <v>4.91</v>
      </c>
      <c r="F3961" t="s">
        <v>206</v>
      </c>
      <c r="G3961">
        <v>23.702555650684936</v>
      </c>
    </row>
    <row r="3962" spans="1:7" x14ac:dyDescent="0.35">
      <c r="D3962" t="s">
        <v>208</v>
      </c>
      <c r="E3962">
        <v>100</v>
      </c>
    </row>
    <row r="3964" spans="1:7" x14ac:dyDescent="0.35">
      <c r="A3964" s="9" t="s">
        <v>689</v>
      </c>
    </row>
    <row r="3983" spans="1:7" x14ac:dyDescent="0.35">
      <c r="G3983" t="s">
        <v>198</v>
      </c>
    </row>
    <row r="3984" spans="1:7" x14ac:dyDescent="0.35">
      <c r="A3984" t="s">
        <v>199</v>
      </c>
      <c r="B3984" t="s">
        <v>200</v>
      </c>
      <c r="C3984" t="s">
        <v>201</v>
      </c>
      <c r="D3984" t="s">
        <v>202</v>
      </c>
      <c r="E3984" t="s">
        <v>203</v>
      </c>
      <c r="F3984" t="s">
        <v>204</v>
      </c>
      <c r="G3984">
        <v>3.4543596730245234</v>
      </c>
    </row>
    <row r="3985" spans="1:7" x14ac:dyDescent="0.35">
      <c r="A3985" t="s">
        <v>205</v>
      </c>
      <c r="B3985">
        <v>7.21</v>
      </c>
      <c r="C3985">
        <v>2214.8166999999999</v>
      </c>
      <c r="D3985">
        <v>2</v>
      </c>
      <c r="E3985">
        <v>22.49</v>
      </c>
      <c r="F3985" t="s">
        <v>206</v>
      </c>
      <c r="G3985" t="s">
        <v>207</v>
      </c>
    </row>
    <row r="3986" spans="1:7" x14ac:dyDescent="0.35">
      <c r="A3986" t="s">
        <v>146</v>
      </c>
      <c r="B3986">
        <v>8.6300000000000008</v>
      </c>
      <c r="C3986">
        <v>44.895299999999999</v>
      </c>
      <c r="D3986">
        <v>8.2793000000000005E-2</v>
      </c>
      <c r="E3986">
        <v>0.46</v>
      </c>
      <c r="F3986" t="s">
        <v>206</v>
      </c>
      <c r="G3986">
        <v>2.3967683691579573</v>
      </c>
    </row>
    <row r="3987" spans="1:7" x14ac:dyDescent="0.35">
      <c r="A3987" t="s">
        <v>147</v>
      </c>
      <c r="B3987">
        <v>10.02</v>
      </c>
      <c r="C3987">
        <v>146.9341</v>
      </c>
      <c r="D3987">
        <v>0.152117</v>
      </c>
      <c r="E3987">
        <v>1.49</v>
      </c>
      <c r="F3987" t="s">
        <v>206</v>
      </c>
      <c r="G3987">
        <v>4.4036236639716027</v>
      </c>
    </row>
    <row r="3988" spans="1:7" x14ac:dyDescent="0.35">
      <c r="A3988" t="s">
        <v>150</v>
      </c>
      <c r="B3988">
        <v>13.35</v>
      </c>
      <c r="C3988">
        <v>296.17140000000001</v>
      </c>
      <c r="D3988">
        <v>0.30177300000000001</v>
      </c>
      <c r="E3988">
        <v>3.01</v>
      </c>
      <c r="F3988" t="s">
        <v>206</v>
      </c>
      <c r="G3988">
        <v>5.5873452179057388</v>
      </c>
    </row>
    <row r="3989" spans="1:7" x14ac:dyDescent="0.35">
      <c r="A3989" t="s">
        <v>153</v>
      </c>
      <c r="B3989">
        <v>14.44</v>
      </c>
      <c r="C3989">
        <v>6424.7768999999998</v>
      </c>
      <c r="D3989">
        <v>6.8974469999999997</v>
      </c>
      <c r="E3989">
        <v>65.25</v>
      </c>
      <c r="F3989" t="s">
        <v>206</v>
      </c>
      <c r="G3989">
        <v>45.806666061920701</v>
      </c>
    </row>
    <row r="3990" spans="1:7" x14ac:dyDescent="0.35">
      <c r="A3990" t="s">
        <v>156</v>
      </c>
      <c r="B3990">
        <v>15.83</v>
      </c>
      <c r="C3990">
        <v>186.7431</v>
      </c>
      <c r="D3990">
        <v>0.168547</v>
      </c>
      <c r="E3990">
        <v>1.9</v>
      </c>
      <c r="F3990" t="s">
        <v>206</v>
      </c>
      <c r="G3990">
        <v>4.8792545060145924</v>
      </c>
    </row>
    <row r="3991" spans="1:7" x14ac:dyDescent="0.35">
      <c r="A3991" t="s">
        <v>159</v>
      </c>
      <c r="B3991">
        <v>17.5</v>
      </c>
      <c r="C3991">
        <v>264.53859999999997</v>
      </c>
      <c r="D3991">
        <v>0.382189</v>
      </c>
      <c r="E3991">
        <v>2.69</v>
      </c>
      <c r="F3991" t="s">
        <v>206</v>
      </c>
      <c r="G3991">
        <v>3.6879193847367384</v>
      </c>
    </row>
    <row r="3992" spans="1:7" x14ac:dyDescent="0.35">
      <c r="A3992" t="s">
        <v>162</v>
      </c>
      <c r="D3992">
        <v>0</v>
      </c>
      <c r="F3992" t="s">
        <v>206</v>
      </c>
      <c r="G3992">
        <v>0</v>
      </c>
    </row>
    <row r="3993" spans="1:7" x14ac:dyDescent="0.35">
      <c r="A3993" t="s">
        <v>165</v>
      </c>
      <c r="D3993">
        <v>0</v>
      </c>
      <c r="F3993" t="s">
        <v>206</v>
      </c>
      <c r="G3993">
        <v>0</v>
      </c>
    </row>
    <row r="3994" spans="1:7" x14ac:dyDescent="0.35">
      <c r="A3994" t="s">
        <v>168</v>
      </c>
      <c r="B3994">
        <v>33.619999999999997</v>
      </c>
      <c r="C3994">
        <v>267.1157</v>
      </c>
      <c r="D3994">
        <v>0.46735399999999999</v>
      </c>
      <c r="E3994">
        <v>2.71</v>
      </c>
      <c r="F3994" t="s">
        <v>206</v>
      </c>
      <c r="G3994">
        <v>13.52939601656478</v>
      </c>
    </row>
    <row r="3995" spans="1:7" x14ac:dyDescent="0.35">
      <c r="D3995" t="s">
        <v>208</v>
      </c>
      <c r="E3995">
        <v>100</v>
      </c>
    </row>
    <row r="3997" spans="1:7" x14ac:dyDescent="0.35">
      <c r="A3997" s="9" t="s">
        <v>690</v>
      </c>
    </row>
    <row r="4016" spans="7:7" x14ac:dyDescent="0.35">
      <c r="G4016" t="s">
        <v>198</v>
      </c>
    </row>
    <row r="4017" spans="1:7" x14ac:dyDescent="0.35">
      <c r="A4017" t="s">
        <v>199</v>
      </c>
      <c r="B4017" t="s">
        <v>200</v>
      </c>
      <c r="C4017" t="s">
        <v>201</v>
      </c>
      <c r="D4017" t="s">
        <v>202</v>
      </c>
      <c r="E4017" t="s">
        <v>203</v>
      </c>
      <c r="F4017" t="s">
        <v>204</v>
      </c>
      <c r="G4017">
        <v>3.4543596730245234</v>
      </c>
    </row>
    <row r="4018" spans="1:7" x14ac:dyDescent="0.35">
      <c r="A4018" t="s">
        <v>205</v>
      </c>
      <c r="B4018">
        <v>7.21</v>
      </c>
      <c r="C4018">
        <v>2220.1912000000002</v>
      </c>
      <c r="D4018">
        <v>2</v>
      </c>
      <c r="E4018">
        <v>22.55</v>
      </c>
      <c r="F4018" t="s">
        <v>206</v>
      </c>
      <c r="G4018" t="s">
        <v>207</v>
      </c>
    </row>
    <row r="4019" spans="1:7" x14ac:dyDescent="0.35">
      <c r="A4019" t="s">
        <v>146</v>
      </c>
      <c r="B4019">
        <v>8.6300000000000008</v>
      </c>
      <c r="C4019">
        <v>43.463999999999999</v>
      </c>
      <c r="D4019">
        <v>7.9959000000000002E-2</v>
      </c>
      <c r="E4019">
        <v>0.44</v>
      </c>
      <c r="F4019" t="s">
        <v>206</v>
      </c>
      <c r="G4019">
        <v>2.3147271149674622</v>
      </c>
    </row>
    <row r="4020" spans="1:7" x14ac:dyDescent="0.35">
      <c r="A4020" t="s">
        <v>147</v>
      </c>
      <c r="B4020">
        <v>10.01</v>
      </c>
      <c r="C4020">
        <v>147.54159999999999</v>
      </c>
      <c r="D4020">
        <v>0.15237700000000001</v>
      </c>
      <c r="E4020">
        <v>1.5</v>
      </c>
      <c r="F4020" t="s">
        <v>206</v>
      </c>
      <c r="G4020">
        <v>4.411150384539539</v>
      </c>
    </row>
    <row r="4021" spans="1:7" x14ac:dyDescent="0.35">
      <c r="A4021" t="s">
        <v>150</v>
      </c>
      <c r="B4021">
        <v>13.35</v>
      </c>
      <c r="C4021">
        <v>305.39510000000001</v>
      </c>
      <c r="D4021">
        <v>0.31041800000000003</v>
      </c>
      <c r="E4021">
        <v>3.1</v>
      </c>
      <c r="F4021" t="s">
        <v>206</v>
      </c>
      <c r="G4021">
        <v>5.8376086767895883</v>
      </c>
    </row>
    <row r="4022" spans="1:7" x14ac:dyDescent="0.35">
      <c r="A4022" t="s">
        <v>153</v>
      </c>
      <c r="B4022">
        <v>14.44</v>
      </c>
      <c r="C4022">
        <v>6425.6063999999997</v>
      </c>
      <c r="D4022">
        <v>6.8816379999999997</v>
      </c>
      <c r="E4022">
        <v>65.27</v>
      </c>
      <c r="F4022" t="s">
        <v>206</v>
      </c>
      <c r="G4022">
        <v>45.349012502464973</v>
      </c>
    </row>
    <row r="4023" spans="1:7" x14ac:dyDescent="0.35">
      <c r="A4023" t="s">
        <v>156</v>
      </c>
      <c r="B4023">
        <v>15.83</v>
      </c>
      <c r="C4023">
        <v>168.46199999999999</v>
      </c>
      <c r="D4023">
        <v>0.15167900000000001</v>
      </c>
      <c r="E4023">
        <v>1.71</v>
      </c>
      <c r="F4023" t="s">
        <v>206</v>
      </c>
      <c r="G4023">
        <v>4.3909440347071582</v>
      </c>
    </row>
    <row r="4024" spans="1:7" x14ac:dyDescent="0.35">
      <c r="A4024" t="s">
        <v>159</v>
      </c>
      <c r="B4024">
        <v>17.5</v>
      </c>
      <c r="C4024">
        <v>268.52949999999998</v>
      </c>
      <c r="D4024">
        <v>0.387015</v>
      </c>
      <c r="E4024">
        <v>2.73</v>
      </c>
      <c r="F4024" t="s">
        <v>206</v>
      </c>
      <c r="G4024">
        <v>3.8276268980477224</v>
      </c>
    </row>
    <row r="4025" spans="1:7" x14ac:dyDescent="0.35">
      <c r="A4025" t="s">
        <v>162</v>
      </c>
      <c r="D4025">
        <v>0</v>
      </c>
      <c r="F4025" t="s">
        <v>206</v>
      </c>
      <c r="G4025">
        <v>0</v>
      </c>
    </row>
    <row r="4026" spans="1:7" x14ac:dyDescent="0.35">
      <c r="A4026" t="s">
        <v>165</v>
      </c>
      <c r="D4026">
        <v>0</v>
      </c>
      <c r="F4026" t="s">
        <v>206</v>
      </c>
      <c r="G4026">
        <v>0</v>
      </c>
    </row>
    <row r="4027" spans="1:7" x14ac:dyDescent="0.35">
      <c r="A4027" t="s">
        <v>168</v>
      </c>
      <c r="B4027">
        <v>33.619999999999997</v>
      </c>
      <c r="C4027">
        <v>265.45260000000002</v>
      </c>
      <c r="D4027">
        <v>0.46332000000000001</v>
      </c>
      <c r="E4027">
        <v>2.7</v>
      </c>
      <c r="F4027" t="s">
        <v>206</v>
      </c>
      <c r="G4027">
        <v>13.412616052060736</v>
      </c>
    </row>
    <row r="4028" spans="1:7" x14ac:dyDescent="0.35">
      <c r="D4028" t="s">
        <v>208</v>
      </c>
      <c r="E4028">
        <v>100</v>
      </c>
    </row>
    <row r="4030" spans="1:7" x14ac:dyDescent="0.35">
      <c r="A4030" s="9" t="s">
        <v>691</v>
      </c>
    </row>
    <row r="4049" spans="1:7" x14ac:dyDescent="0.35">
      <c r="G4049" t="s">
        <v>198</v>
      </c>
    </row>
    <row r="4050" spans="1:7" x14ac:dyDescent="0.35">
      <c r="A4050" t="s">
        <v>199</v>
      </c>
      <c r="B4050" t="s">
        <v>200</v>
      </c>
      <c r="C4050" t="s">
        <v>201</v>
      </c>
      <c r="D4050" t="s">
        <v>202</v>
      </c>
      <c r="E4050" t="s">
        <v>203</v>
      </c>
      <c r="F4050" t="s">
        <v>204</v>
      </c>
      <c r="G4050">
        <v>3.4543596730245234</v>
      </c>
    </row>
    <row r="4051" spans="1:7" x14ac:dyDescent="0.35">
      <c r="A4051" t="s">
        <v>205</v>
      </c>
      <c r="B4051">
        <v>7.21</v>
      </c>
      <c r="C4051">
        <v>2228.3838000000001</v>
      </c>
      <c r="D4051">
        <v>2</v>
      </c>
      <c r="E4051">
        <v>22.6</v>
      </c>
      <c r="F4051" t="s">
        <v>206</v>
      </c>
      <c r="G4051" t="s">
        <v>207</v>
      </c>
    </row>
    <row r="4052" spans="1:7" x14ac:dyDescent="0.35">
      <c r="A4052" t="s">
        <v>146</v>
      </c>
      <c r="B4052">
        <v>8.6300000000000008</v>
      </c>
      <c r="C4052">
        <v>46.218299999999999</v>
      </c>
      <c r="D4052">
        <v>8.4712999999999997E-2</v>
      </c>
      <c r="E4052">
        <v>0.47</v>
      </c>
      <c r="F4052" t="s">
        <v>206</v>
      </c>
      <c r="G4052">
        <v>2.4523503056596332</v>
      </c>
    </row>
    <row r="4053" spans="1:7" x14ac:dyDescent="0.35">
      <c r="A4053" t="s">
        <v>147</v>
      </c>
      <c r="B4053">
        <v>10.01</v>
      </c>
      <c r="C4053">
        <v>148.73439999999999</v>
      </c>
      <c r="D4053">
        <v>0.15304400000000001</v>
      </c>
      <c r="E4053">
        <v>1.51</v>
      </c>
      <c r="F4053" t="s">
        <v>206</v>
      </c>
      <c r="G4053">
        <v>4.4304593176888192</v>
      </c>
    </row>
    <row r="4054" spans="1:7" x14ac:dyDescent="0.35">
      <c r="A4054" t="s">
        <v>150</v>
      </c>
      <c r="B4054">
        <v>13.35</v>
      </c>
      <c r="C4054">
        <v>301.71510000000001</v>
      </c>
      <c r="D4054">
        <v>0.30554999999999999</v>
      </c>
      <c r="E4054">
        <v>3.06</v>
      </c>
      <c r="F4054" t="s">
        <v>206</v>
      </c>
      <c r="G4054">
        <v>5.6966853086176288</v>
      </c>
    </row>
    <row r="4055" spans="1:7" x14ac:dyDescent="0.35">
      <c r="A4055" t="s">
        <v>153</v>
      </c>
      <c r="B4055">
        <v>14.44</v>
      </c>
      <c r="C4055">
        <v>6431.6361999999999</v>
      </c>
      <c r="D4055">
        <v>6.8627719999999997</v>
      </c>
      <c r="E4055">
        <v>65.22</v>
      </c>
      <c r="F4055" t="s">
        <v>206</v>
      </c>
      <c r="G4055">
        <v>44.802862078485482</v>
      </c>
    </row>
    <row r="4056" spans="1:7" x14ac:dyDescent="0.35">
      <c r="A4056" t="s">
        <v>156</v>
      </c>
      <c r="B4056">
        <v>15.83</v>
      </c>
      <c r="C4056">
        <v>175.4967</v>
      </c>
      <c r="D4056">
        <v>0.15743199999999999</v>
      </c>
      <c r="E4056">
        <v>1.78</v>
      </c>
      <c r="F4056" t="s">
        <v>206</v>
      </c>
      <c r="G4056">
        <v>4.5574872017353574</v>
      </c>
    </row>
    <row r="4057" spans="1:7" x14ac:dyDescent="0.35">
      <c r="A4057" t="s">
        <v>159</v>
      </c>
      <c r="B4057">
        <v>17.5</v>
      </c>
      <c r="C4057">
        <v>265.48899999999998</v>
      </c>
      <c r="D4057">
        <v>0.38122699999999998</v>
      </c>
      <c r="E4057">
        <v>2.69</v>
      </c>
      <c r="F4057" t="s">
        <v>206</v>
      </c>
      <c r="G4057">
        <v>3.660070518635377</v>
      </c>
    </row>
    <row r="4058" spans="1:7" x14ac:dyDescent="0.35">
      <c r="A4058" t="s">
        <v>162</v>
      </c>
      <c r="D4058">
        <v>0</v>
      </c>
      <c r="F4058" t="s">
        <v>206</v>
      </c>
      <c r="G4058">
        <v>0</v>
      </c>
    </row>
    <row r="4059" spans="1:7" x14ac:dyDescent="0.35">
      <c r="A4059" t="s">
        <v>165</v>
      </c>
      <c r="D4059">
        <v>0</v>
      </c>
      <c r="F4059" t="s">
        <v>206</v>
      </c>
      <c r="G4059">
        <v>0</v>
      </c>
    </row>
    <row r="4060" spans="1:7" x14ac:dyDescent="0.35">
      <c r="A4060" t="s">
        <v>168</v>
      </c>
      <c r="B4060">
        <v>33.619999999999997</v>
      </c>
      <c r="C4060">
        <v>263.09930000000003</v>
      </c>
      <c r="D4060">
        <v>0.45752399999999999</v>
      </c>
      <c r="E4060">
        <v>2.67</v>
      </c>
      <c r="F4060" t="s">
        <v>206</v>
      </c>
      <c r="G4060">
        <v>13.244828081246302</v>
      </c>
    </row>
    <row r="4061" spans="1:7" x14ac:dyDescent="0.35">
      <c r="D4061" t="s">
        <v>208</v>
      </c>
      <c r="E4061">
        <v>100</v>
      </c>
    </row>
    <row r="4063" spans="1:7" x14ac:dyDescent="0.35">
      <c r="A4063" s="9" t="s">
        <v>692</v>
      </c>
    </row>
    <row r="4082" spans="1:7" x14ac:dyDescent="0.35">
      <c r="G4082" t="s">
        <v>198</v>
      </c>
    </row>
    <row r="4083" spans="1:7" x14ac:dyDescent="0.35">
      <c r="A4083" t="s">
        <v>199</v>
      </c>
      <c r="B4083" t="s">
        <v>200</v>
      </c>
      <c r="C4083" t="s">
        <v>201</v>
      </c>
      <c r="D4083" t="s">
        <v>202</v>
      </c>
      <c r="E4083" t="s">
        <v>203</v>
      </c>
      <c r="F4083" t="s">
        <v>204</v>
      </c>
      <c r="G4083">
        <v>3.4543596730245234</v>
      </c>
    </row>
    <row r="4084" spans="1:7" x14ac:dyDescent="0.35">
      <c r="A4084" t="s">
        <v>205</v>
      </c>
      <c r="B4084">
        <v>7.21</v>
      </c>
      <c r="C4084">
        <v>2237.5556999999999</v>
      </c>
      <c r="D4084">
        <v>2</v>
      </c>
      <c r="E4084">
        <v>22.63</v>
      </c>
      <c r="F4084" t="s">
        <v>206</v>
      </c>
      <c r="G4084" t="s">
        <v>207</v>
      </c>
    </row>
    <row r="4085" spans="1:7" x14ac:dyDescent="0.35">
      <c r="A4085" t="s">
        <v>146</v>
      </c>
      <c r="B4085">
        <v>8.6300000000000008</v>
      </c>
      <c r="C4085">
        <v>44.019199999999998</v>
      </c>
      <c r="D4085">
        <v>8.0352000000000007E-2</v>
      </c>
      <c r="E4085">
        <v>0.45</v>
      </c>
      <c r="F4085" t="s">
        <v>206</v>
      </c>
      <c r="G4085">
        <v>2.3261040425951491</v>
      </c>
    </row>
    <row r="4086" spans="1:7" x14ac:dyDescent="0.35">
      <c r="A4086" t="s">
        <v>147</v>
      </c>
      <c r="B4086">
        <v>10.02</v>
      </c>
      <c r="C4086">
        <v>146.64490000000001</v>
      </c>
      <c r="D4086">
        <v>0.15027499999999999</v>
      </c>
      <c r="E4086">
        <v>1.48</v>
      </c>
      <c r="F4086" t="s">
        <v>206</v>
      </c>
      <c r="G4086">
        <v>4.3502997436403064</v>
      </c>
    </row>
    <row r="4087" spans="1:7" x14ac:dyDescent="0.35">
      <c r="A4087" t="s">
        <v>150</v>
      </c>
      <c r="B4087">
        <v>13.36</v>
      </c>
      <c r="C4087">
        <v>304.44889999999998</v>
      </c>
      <c r="D4087">
        <v>0.30705399999999999</v>
      </c>
      <c r="E4087">
        <v>3.08</v>
      </c>
      <c r="F4087" t="s">
        <v>206</v>
      </c>
      <c r="G4087">
        <v>5.7402244922106087</v>
      </c>
    </row>
    <row r="4088" spans="1:7" x14ac:dyDescent="0.35">
      <c r="A4088" t="s">
        <v>153</v>
      </c>
      <c r="B4088">
        <v>14.45</v>
      </c>
      <c r="C4088">
        <v>6439.4038</v>
      </c>
      <c r="D4088">
        <v>6.8428950000000004</v>
      </c>
      <c r="E4088">
        <v>65.11</v>
      </c>
      <c r="F4088" t="s">
        <v>206</v>
      </c>
      <c r="G4088">
        <v>44.227444291066853</v>
      </c>
    </row>
    <row r="4089" spans="1:7" x14ac:dyDescent="0.35">
      <c r="A4089" t="s">
        <v>156</v>
      </c>
      <c r="B4089">
        <v>15.84</v>
      </c>
      <c r="C4089">
        <v>183.97380000000001</v>
      </c>
      <c r="D4089">
        <v>0.16436000000000001</v>
      </c>
      <c r="E4089">
        <v>1.86</v>
      </c>
      <c r="F4089" t="s">
        <v>206</v>
      </c>
      <c r="G4089">
        <v>4.7580453559455727</v>
      </c>
    </row>
    <row r="4090" spans="1:7" x14ac:dyDescent="0.35">
      <c r="A4090" t="s">
        <v>159</v>
      </c>
      <c r="B4090">
        <v>17.5</v>
      </c>
      <c r="C4090">
        <v>267.41559999999998</v>
      </c>
      <c r="D4090">
        <v>0.38241900000000001</v>
      </c>
      <c r="E4090">
        <v>2.7</v>
      </c>
      <c r="F4090" t="s">
        <v>206</v>
      </c>
      <c r="G4090">
        <v>3.6945776375468351</v>
      </c>
    </row>
    <row r="4091" spans="1:7" x14ac:dyDescent="0.35">
      <c r="A4091" t="s">
        <v>162</v>
      </c>
      <c r="D4091">
        <v>0</v>
      </c>
      <c r="F4091" t="s">
        <v>206</v>
      </c>
      <c r="G4091">
        <v>0</v>
      </c>
    </row>
    <row r="4092" spans="1:7" x14ac:dyDescent="0.35">
      <c r="A4092" t="s">
        <v>165</v>
      </c>
      <c r="D4092">
        <v>0</v>
      </c>
      <c r="F4092" t="s">
        <v>206</v>
      </c>
      <c r="G4092">
        <v>0</v>
      </c>
    </row>
    <row r="4093" spans="1:7" x14ac:dyDescent="0.35">
      <c r="A4093" t="s">
        <v>168</v>
      </c>
      <c r="B4093">
        <v>33.61</v>
      </c>
      <c r="C4093">
        <v>266.02879999999999</v>
      </c>
      <c r="D4093">
        <v>0.46072200000000002</v>
      </c>
      <c r="E4093">
        <v>2.69</v>
      </c>
      <c r="F4093" t="s">
        <v>206</v>
      </c>
      <c r="G4093">
        <v>13.337406744231906</v>
      </c>
    </row>
    <row r="4094" spans="1:7" x14ac:dyDescent="0.35">
      <c r="D4094" t="s">
        <v>208</v>
      </c>
      <c r="E4094">
        <v>100</v>
      </c>
    </row>
    <row r="4096" spans="1:7" x14ac:dyDescent="0.35">
      <c r="A4096" s="9" t="s">
        <v>693</v>
      </c>
    </row>
    <row r="4115" spans="1:7" x14ac:dyDescent="0.35">
      <c r="G4115" t="s">
        <v>198</v>
      </c>
    </row>
    <row r="4116" spans="1:7" x14ac:dyDescent="0.35">
      <c r="A4116" t="s">
        <v>199</v>
      </c>
      <c r="B4116" t="s">
        <v>200</v>
      </c>
      <c r="C4116" t="s">
        <v>201</v>
      </c>
      <c r="D4116" t="s">
        <v>202</v>
      </c>
      <c r="E4116" t="s">
        <v>203</v>
      </c>
      <c r="F4116" t="s">
        <v>204</v>
      </c>
      <c r="G4116">
        <v>3.4543596730245234</v>
      </c>
    </row>
    <row r="4117" spans="1:7" x14ac:dyDescent="0.35">
      <c r="A4117" t="s">
        <v>205</v>
      </c>
      <c r="B4117">
        <v>7.21</v>
      </c>
      <c r="C4117">
        <v>2232.7856000000002</v>
      </c>
      <c r="D4117">
        <v>2</v>
      </c>
      <c r="E4117">
        <v>22.65</v>
      </c>
      <c r="F4117" t="s">
        <v>206</v>
      </c>
      <c r="G4117" t="s">
        <v>207</v>
      </c>
    </row>
    <row r="4118" spans="1:7" x14ac:dyDescent="0.35">
      <c r="A4118" t="s">
        <v>146</v>
      </c>
      <c r="B4118">
        <v>8.6300000000000008</v>
      </c>
      <c r="C4118">
        <v>47.339599999999997</v>
      </c>
      <c r="D4118">
        <v>8.6597999999999994E-2</v>
      </c>
      <c r="E4118">
        <v>0.48</v>
      </c>
      <c r="F4118" t="s">
        <v>206</v>
      </c>
      <c r="G4118">
        <v>2.5069190297771637</v>
      </c>
    </row>
    <row r="4119" spans="1:7" x14ac:dyDescent="0.35">
      <c r="A4119" t="s">
        <v>147</v>
      </c>
      <c r="B4119">
        <v>10.02</v>
      </c>
      <c r="C4119">
        <v>146.8895</v>
      </c>
      <c r="D4119">
        <v>0.15084800000000001</v>
      </c>
      <c r="E4119">
        <v>1.49</v>
      </c>
      <c r="F4119" t="s">
        <v>206</v>
      </c>
      <c r="G4119">
        <v>4.366887477815026</v>
      </c>
    </row>
    <row r="4120" spans="1:7" x14ac:dyDescent="0.35">
      <c r="A4120" t="s">
        <v>150</v>
      </c>
      <c r="B4120">
        <v>13.35</v>
      </c>
      <c r="C4120">
        <v>293.16140000000001</v>
      </c>
      <c r="D4120">
        <v>0.29630200000000001</v>
      </c>
      <c r="E4120">
        <v>2.97</v>
      </c>
      <c r="F4120" t="s">
        <v>206</v>
      </c>
      <c r="G4120">
        <v>5.4289656478012223</v>
      </c>
    </row>
    <row r="4121" spans="1:7" x14ac:dyDescent="0.35">
      <c r="A4121" t="s">
        <v>153</v>
      </c>
      <c r="B4121">
        <v>14.44</v>
      </c>
      <c r="C4121">
        <v>6421.1646000000001</v>
      </c>
      <c r="D4121">
        <v>6.8380900000000002</v>
      </c>
      <c r="E4121">
        <v>65.14</v>
      </c>
      <c r="F4121" t="s">
        <v>206</v>
      </c>
      <c r="G4121">
        <v>44.088344705186351</v>
      </c>
    </row>
    <row r="4122" spans="1:7" x14ac:dyDescent="0.35">
      <c r="A4122" t="s">
        <v>156</v>
      </c>
      <c r="B4122">
        <v>15.84</v>
      </c>
      <c r="C4122">
        <v>191.3597</v>
      </c>
      <c r="D4122">
        <v>0.171324</v>
      </c>
      <c r="E4122">
        <v>1.94</v>
      </c>
      <c r="F4122" t="s">
        <v>206</v>
      </c>
      <c r="G4122">
        <v>4.9596456714651938</v>
      </c>
    </row>
    <row r="4123" spans="1:7" x14ac:dyDescent="0.35">
      <c r="A4123" t="s">
        <v>159</v>
      </c>
      <c r="B4123">
        <v>17.510000000000002</v>
      </c>
      <c r="C4123">
        <v>265.49889999999999</v>
      </c>
      <c r="D4123">
        <v>0.38048900000000002</v>
      </c>
      <c r="E4123">
        <v>2.69</v>
      </c>
      <c r="F4123" t="s">
        <v>206</v>
      </c>
      <c r="G4123">
        <v>3.6387062117925466</v>
      </c>
    </row>
    <row r="4124" spans="1:7" x14ac:dyDescent="0.35">
      <c r="A4124" t="s">
        <v>162</v>
      </c>
      <c r="D4124">
        <v>0</v>
      </c>
      <c r="F4124" t="s">
        <v>206</v>
      </c>
      <c r="G4124">
        <v>0</v>
      </c>
    </row>
    <row r="4125" spans="1:7" x14ac:dyDescent="0.35">
      <c r="A4125" t="s">
        <v>165</v>
      </c>
      <c r="D4125">
        <v>0</v>
      </c>
      <c r="F4125" t="s">
        <v>206</v>
      </c>
      <c r="G4125">
        <v>0</v>
      </c>
    </row>
    <row r="4126" spans="1:7" x14ac:dyDescent="0.35">
      <c r="A4126" t="s">
        <v>168</v>
      </c>
      <c r="B4126">
        <v>33.61</v>
      </c>
      <c r="C4126">
        <v>258.6474</v>
      </c>
      <c r="D4126">
        <v>0.44889499999999999</v>
      </c>
      <c r="E4126">
        <v>2.62</v>
      </c>
      <c r="F4126" t="s">
        <v>206</v>
      </c>
      <c r="G4126">
        <v>12.995027805166631</v>
      </c>
    </row>
    <row r="4127" spans="1:7" x14ac:dyDescent="0.35">
      <c r="D4127" t="s">
        <v>208</v>
      </c>
      <c r="E4127">
        <v>100</v>
      </c>
    </row>
    <row r="4129" spans="1:1" x14ac:dyDescent="0.35">
      <c r="A4129" s="9" t="s">
        <v>694</v>
      </c>
    </row>
    <row r="4148" spans="1:7" x14ac:dyDescent="0.35">
      <c r="G4148" t="s">
        <v>198</v>
      </c>
    </row>
    <row r="4149" spans="1:7" x14ac:dyDescent="0.35">
      <c r="A4149" t="s">
        <v>199</v>
      </c>
      <c r="B4149" t="s">
        <v>200</v>
      </c>
      <c r="C4149" t="s">
        <v>201</v>
      </c>
      <c r="D4149" t="s">
        <v>202</v>
      </c>
      <c r="E4149" t="s">
        <v>203</v>
      </c>
      <c r="F4149" t="s">
        <v>204</v>
      </c>
      <c r="G4149">
        <v>3.4543596730245234</v>
      </c>
    </row>
    <row r="4150" spans="1:7" x14ac:dyDescent="0.35">
      <c r="A4150" t="s">
        <v>205</v>
      </c>
      <c r="B4150">
        <v>7.21</v>
      </c>
      <c r="C4150">
        <v>2242.0432000000001</v>
      </c>
      <c r="D4150">
        <v>2</v>
      </c>
      <c r="E4150">
        <v>22.65</v>
      </c>
      <c r="F4150" t="s">
        <v>206</v>
      </c>
      <c r="G4150" t="s">
        <v>207</v>
      </c>
    </row>
    <row r="4151" spans="1:7" x14ac:dyDescent="0.35">
      <c r="A4151" t="s">
        <v>146</v>
      </c>
      <c r="B4151">
        <v>8.6300000000000008</v>
      </c>
      <c r="C4151">
        <v>47.133200000000002</v>
      </c>
      <c r="D4151">
        <v>8.5863999999999996E-2</v>
      </c>
      <c r="E4151">
        <v>0.48</v>
      </c>
      <c r="F4151" t="s">
        <v>206</v>
      </c>
      <c r="G4151">
        <v>2.4856705186353771</v>
      </c>
    </row>
    <row r="4152" spans="1:7" x14ac:dyDescent="0.35">
      <c r="A4152" t="s">
        <v>147</v>
      </c>
      <c r="B4152">
        <v>10.02</v>
      </c>
      <c r="C4152">
        <v>146.16540000000001</v>
      </c>
      <c r="D4152">
        <v>0.14948400000000001</v>
      </c>
      <c r="E4152">
        <v>1.48</v>
      </c>
      <c r="F4152" t="s">
        <v>206</v>
      </c>
      <c r="G4152">
        <v>4.3274011437586273</v>
      </c>
    </row>
    <row r="4153" spans="1:7" x14ac:dyDescent="0.35">
      <c r="A4153" t="s">
        <v>150</v>
      </c>
      <c r="B4153">
        <v>13.36</v>
      </c>
      <c r="C4153">
        <v>305.32229999999998</v>
      </c>
      <c r="D4153">
        <v>0.30731900000000001</v>
      </c>
      <c r="E4153">
        <v>3.08</v>
      </c>
      <c r="F4153" t="s">
        <v>206</v>
      </c>
      <c r="G4153">
        <v>5.7478959574048503</v>
      </c>
    </row>
    <row r="4154" spans="1:7" x14ac:dyDescent="0.35">
      <c r="A4154" t="s">
        <v>153</v>
      </c>
      <c r="B4154">
        <v>14.45</v>
      </c>
      <c r="C4154">
        <v>6461.4975999999997</v>
      </c>
      <c r="D4154">
        <v>6.8526300000000004</v>
      </c>
      <c r="E4154">
        <v>65.260000000000005</v>
      </c>
      <c r="F4154" t="s">
        <v>206</v>
      </c>
      <c r="G4154">
        <v>44.509262078485506</v>
      </c>
    </row>
    <row r="4155" spans="1:7" x14ac:dyDescent="0.35">
      <c r="A4155" t="s">
        <v>156</v>
      </c>
      <c r="B4155">
        <v>15.84</v>
      </c>
      <c r="C4155">
        <v>179.77690000000001</v>
      </c>
      <c r="D4155">
        <v>0.16028899999999999</v>
      </c>
      <c r="E4155">
        <v>1.82</v>
      </c>
      <c r="F4155" t="s">
        <v>206</v>
      </c>
      <c r="G4155">
        <v>4.6401942812068615</v>
      </c>
    </row>
    <row r="4156" spans="1:7" x14ac:dyDescent="0.35">
      <c r="A4156" t="s">
        <v>159</v>
      </c>
      <c r="B4156">
        <v>17.510000000000002</v>
      </c>
      <c r="C4156">
        <v>258.08409999999998</v>
      </c>
      <c r="D4156">
        <v>0.368336</v>
      </c>
      <c r="E4156">
        <v>2.61</v>
      </c>
      <c r="F4156" t="s">
        <v>206</v>
      </c>
      <c r="G4156">
        <v>3.286889923092092</v>
      </c>
    </row>
    <row r="4157" spans="1:7" x14ac:dyDescent="0.35">
      <c r="A4157" t="s">
        <v>162</v>
      </c>
      <c r="D4157">
        <v>0</v>
      </c>
      <c r="F4157" t="s">
        <v>206</v>
      </c>
      <c r="G4157">
        <v>0</v>
      </c>
    </row>
    <row r="4158" spans="1:7" x14ac:dyDescent="0.35">
      <c r="A4158" t="s">
        <v>165</v>
      </c>
      <c r="D4158">
        <v>0</v>
      </c>
      <c r="F4158" t="s">
        <v>206</v>
      </c>
      <c r="G4158">
        <v>0</v>
      </c>
    </row>
    <row r="4159" spans="1:7" x14ac:dyDescent="0.35">
      <c r="A4159" t="s">
        <v>168</v>
      </c>
      <c r="B4159">
        <v>33.61</v>
      </c>
      <c r="C4159">
        <v>260.76900000000001</v>
      </c>
      <c r="D4159">
        <v>0.45070900000000003</v>
      </c>
      <c r="E4159">
        <v>2.63</v>
      </c>
      <c r="F4159" t="s">
        <v>206</v>
      </c>
      <c r="G4159">
        <v>13.047541155590615</v>
      </c>
    </row>
    <row r="4160" spans="1:7" x14ac:dyDescent="0.35">
      <c r="D4160" t="s">
        <v>208</v>
      </c>
      <c r="E4160">
        <v>100</v>
      </c>
    </row>
    <row r="4162" spans="1:1" x14ac:dyDescent="0.35">
      <c r="A4162" s="9" t="s">
        <v>695</v>
      </c>
    </row>
    <row r="4181" spans="1:7" x14ac:dyDescent="0.35">
      <c r="G4181" t="s">
        <v>198</v>
      </c>
    </row>
    <row r="4182" spans="1:7" x14ac:dyDescent="0.35">
      <c r="A4182" t="s">
        <v>199</v>
      </c>
      <c r="B4182" t="s">
        <v>200</v>
      </c>
      <c r="C4182" t="s">
        <v>201</v>
      </c>
      <c r="D4182" t="s">
        <v>202</v>
      </c>
      <c r="E4182" t="s">
        <v>203</v>
      </c>
      <c r="F4182" t="s">
        <v>204</v>
      </c>
      <c r="G4182">
        <v>2.1008007536504945</v>
      </c>
    </row>
    <row r="4183" spans="1:7" x14ac:dyDescent="0.35">
      <c r="A4183" t="s">
        <v>205</v>
      </c>
      <c r="B4183">
        <v>7.41</v>
      </c>
      <c r="C4183">
        <v>1442.1614</v>
      </c>
      <c r="D4183">
        <v>2</v>
      </c>
      <c r="E4183">
        <v>27.75</v>
      </c>
      <c r="F4183" t="s">
        <v>206</v>
      </c>
      <c r="G4183" t="s">
        <v>207</v>
      </c>
    </row>
    <row r="4184" spans="1:7" x14ac:dyDescent="0.35">
      <c r="A4184" t="s">
        <v>146</v>
      </c>
      <c r="B4184">
        <v>8.7899999999999991</v>
      </c>
      <c r="C4184">
        <v>3.3986000000000001</v>
      </c>
      <c r="D4184">
        <v>1.0972000000000001E-2</v>
      </c>
      <c r="E4184">
        <v>7.0000000000000007E-2</v>
      </c>
      <c r="F4184" t="s">
        <v>206</v>
      </c>
      <c r="G4184">
        <v>0.52227704035874445</v>
      </c>
    </row>
    <row r="4185" spans="1:7" x14ac:dyDescent="0.35">
      <c r="A4185" t="s">
        <v>147</v>
      </c>
      <c r="B4185">
        <v>10.27</v>
      </c>
      <c r="C4185">
        <v>28.9513</v>
      </c>
      <c r="D4185">
        <v>4.2104000000000003E-2</v>
      </c>
      <c r="E4185">
        <v>0.56000000000000005</v>
      </c>
      <c r="F4185" t="s">
        <v>206</v>
      </c>
      <c r="G4185">
        <v>2.0041881614349775</v>
      </c>
    </row>
    <row r="4186" spans="1:7" x14ac:dyDescent="0.35">
      <c r="A4186" t="s">
        <v>150</v>
      </c>
      <c r="B4186">
        <v>13.69</v>
      </c>
      <c r="C4186">
        <v>112.654</v>
      </c>
      <c r="D4186">
        <v>0.18257799999999999</v>
      </c>
      <c r="E4186">
        <v>2.17</v>
      </c>
      <c r="F4186" t="s">
        <v>206</v>
      </c>
      <c r="G4186">
        <v>4.5599755156950676</v>
      </c>
    </row>
    <row r="4187" spans="1:7" x14ac:dyDescent="0.35">
      <c r="A4187" t="s">
        <v>153</v>
      </c>
      <c r="B4187">
        <v>14.74</v>
      </c>
      <c r="C4187">
        <v>3440.1509000000001</v>
      </c>
      <c r="D4187">
        <v>6.0674679999999999</v>
      </c>
      <c r="E4187">
        <v>66.19</v>
      </c>
      <c r="F4187" t="s">
        <v>206</v>
      </c>
      <c r="G4187">
        <v>25.142960325112114</v>
      </c>
    </row>
    <row r="4188" spans="1:7" x14ac:dyDescent="0.35">
      <c r="A4188" t="s">
        <v>156</v>
      </c>
      <c r="B4188">
        <v>16.100000000000001</v>
      </c>
      <c r="C4188">
        <v>64.576800000000006</v>
      </c>
      <c r="D4188">
        <v>9.4187000000000007E-2</v>
      </c>
      <c r="E4188">
        <v>1.24</v>
      </c>
      <c r="F4188" t="s">
        <v>206</v>
      </c>
      <c r="G4188">
        <v>4.4833856726457411</v>
      </c>
    </row>
    <row r="4189" spans="1:7" x14ac:dyDescent="0.35">
      <c r="A4189" t="s">
        <v>159</v>
      </c>
      <c r="B4189">
        <v>17.809999999999999</v>
      </c>
      <c r="C4189">
        <v>72.9315</v>
      </c>
      <c r="D4189">
        <v>0.187387</v>
      </c>
      <c r="E4189">
        <v>1.4</v>
      </c>
      <c r="F4189" t="s">
        <v>206</v>
      </c>
      <c r="G4189">
        <v>0</v>
      </c>
    </row>
    <row r="4190" spans="1:7" x14ac:dyDescent="0.35">
      <c r="A4190" t="s">
        <v>162</v>
      </c>
      <c r="D4190">
        <v>0</v>
      </c>
      <c r="F4190" t="s">
        <v>206</v>
      </c>
      <c r="G4190">
        <v>0</v>
      </c>
    </row>
    <row r="4191" spans="1:7" x14ac:dyDescent="0.35">
      <c r="A4191" t="s">
        <v>165</v>
      </c>
      <c r="D4191">
        <v>0</v>
      </c>
      <c r="F4191" t="s">
        <v>206</v>
      </c>
      <c r="G4191">
        <v>0</v>
      </c>
    </row>
    <row r="4192" spans="1:7" x14ac:dyDescent="0.35">
      <c r="A4192" t="s">
        <v>168</v>
      </c>
      <c r="B4192">
        <v>33.46</v>
      </c>
      <c r="C4192">
        <v>32.533099999999997</v>
      </c>
      <c r="D4192">
        <v>0.13924900000000001</v>
      </c>
      <c r="E4192">
        <v>0.63</v>
      </c>
      <c r="F4192" t="s">
        <v>206</v>
      </c>
      <c r="G4192">
        <v>6.6283772869955166</v>
      </c>
    </row>
    <row r="4193" spans="1:5" x14ac:dyDescent="0.35">
      <c r="D4193" t="s">
        <v>208</v>
      </c>
      <c r="E4193">
        <v>100</v>
      </c>
    </row>
    <row r="4195" spans="1:5" x14ac:dyDescent="0.35">
      <c r="A4195" s="9" t="s">
        <v>696</v>
      </c>
    </row>
    <row r="4214" spans="1:7" x14ac:dyDescent="0.35">
      <c r="G4214" t="s">
        <v>198</v>
      </c>
    </row>
    <row r="4215" spans="1:7" x14ac:dyDescent="0.35">
      <c r="A4215" t="s">
        <v>199</v>
      </c>
      <c r="B4215" t="s">
        <v>200</v>
      </c>
      <c r="C4215" t="s">
        <v>201</v>
      </c>
      <c r="D4215" t="s">
        <v>202</v>
      </c>
      <c r="E4215" t="s">
        <v>203</v>
      </c>
      <c r="F4215" t="s">
        <v>204</v>
      </c>
      <c r="G4215">
        <v>2.1008007536504945</v>
      </c>
    </row>
    <row r="4216" spans="1:7" x14ac:dyDescent="0.35">
      <c r="A4216" t="s">
        <v>205</v>
      </c>
      <c r="B4216">
        <v>7.41</v>
      </c>
      <c r="C4216">
        <v>1444.8094000000001</v>
      </c>
      <c r="D4216">
        <v>2</v>
      </c>
      <c r="E4216">
        <v>27.82</v>
      </c>
      <c r="F4216" t="s">
        <v>206</v>
      </c>
      <c r="G4216" t="s">
        <v>207</v>
      </c>
    </row>
    <row r="4217" spans="1:7" x14ac:dyDescent="0.35">
      <c r="A4217" t="s">
        <v>146</v>
      </c>
      <c r="B4217">
        <v>8.7799999999999994</v>
      </c>
      <c r="C4217">
        <v>3.4916</v>
      </c>
      <c r="D4217">
        <v>1.1252E-2</v>
      </c>
      <c r="E4217">
        <v>7.0000000000000007E-2</v>
      </c>
      <c r="F4217" t="s">
        <v>206</v>
      </c>
      <c r="G4217">
        <v>0.53560529147982072</v>
      </c>
    </row>
    <row r="4218" spans="1:7" x14ac:dyDescent="0.35">
      <c r="A4218" t="s">
        <v>147</v>
      </c>
      <c r="B4218">
        <v>10.26</v>
      </c>
      <c r="C4218">
        <v>29.813099999999999</v>
      </c>
      <c r="D4218">
        <v>4.3277000000000003E-2</v>
      </c>
      <c r="E4218">
        <v>0.56999999999999995</v>
      </c>
      <c r="F4218" t="s">
        <v>206</v>
      </c>
      <c r="G4218">
        <v>2.0600240134529151</v>
      </c>
    </row>
    <row r="4219" spans="1:7" x14ac:dyDescent="0.35">
      <c r="A4219" t="s">
        <v>150</v>
      </c>
      <c r="B4219">
        <v>13.71</v>
      </c>
      <c r="C4219">
        <v>113.19459999999999</v>
      </c>
      <c r="D4219">
        <v>0.183118</v>
      </c>
      <c r="E4219">
        <v>2.1800000000000002</v>
      </c>
      <c r="F4219" t="s">
        <v>206</v>
      </c>
      <c r="G4219">
        <v>4.58568</v>
      </c>
    </row>
    <row r="4220" spans="1:7" x14ac:dyDescent="0.35">
      <c r="A4220" t="s">
        <v>153</v>
      </c>
      <c r="B4220">
        <v>14.74</v>
      </c>
      <c r="C4220">
        <v>3429.6320999999998</v>
      </c>
      <c r="D4220">
        <v>6.0378299999999996</v>
      </c>
      <c r="E4220">
        <v>66.040000000000006</v>
      </c>
      <c r="F4220" t="s">
        <v>206</v>
      </c>
      <c r="G4220">
        <v>23.732164943946181</v>
      </c>
    </row>
    <row r="4221" spans="1:7" x14ac:dyDescent="0.35">
      <c r="A4221" t="s">
        <v>156</v>
      </c>
      <c r="B4221">
        <v>16.100000000000001</v>
      </c>
      <c r="C4221">
        <v>65.138599999999997</v>
      </c>
      <c r="D4221">
        <v>9.4832E-2</v>
      </c>
      <c r="E4221">
        <v>1.25</v>
      </c>
      <c r="F4221" t="s">
        <v>206</v>
      </c>
      <c r="G4221">
        <v>4.514088251121076</v>
      </c>
    </row>
    <row r="4222" spans="1:7" x14ac:dyDescent="0.35">
      <c r="A4222" t="s">
        <v>159</v>
      </c>
      <c r="B4222">
        <v>17.82</v>
      </c>
      <c r="C4222">
        <v>73.528300000000002</v>
      </c>
      <c r="D4222">
        <v>0.18857399999999999</v>
      </c>
      <c r="E4222">
        <v>1.42</v>
      </c>
      <c r="F4222" t="s">
        <v>206</v>
      </c>
      <c r="G4222">
        <v>1.8254943946188762E-2</v>
      </c>
    </row>
    <row r="4223" spans="1:7" x14ac:dyDescent="0.35">
      <c r="A4223" t="s">
        <v>162</v>
      </c>
      <c r="D4223">
        <v>0</v>
      </c>
      <c r="F4223" t="s">
        <v>206</v>
      </c>
      <c r="G4223">
        <v>0</v>
      </c>
    </row>
    <row r="4224" spans="1:7" x14ac:dyDescent="0.35">
      <c r="A4224" t="s">
        <v>165</v>
      </c>
      <c r="D4224">
        <v>0</v>
      </c>
      <c r="F4224" t="s">
        <v>206</v>
      </c>
      <c r="G4224">
        <v>0</v>
      </c>
    </row>
    <row r="4225" spans="1:7" x14ac:dyDescent="0.35">
      <c r="A4225" t="s">
        <v>168</v>
      </c>
      <c r="B4225">
        <v>33.450000000000003</v>
      </c>
      <c r="C4225">
        <v>33.769500000000001</v>
      </c>
      <c r="D4225">
        <v>0.14427599999999999</v>
      </c>
      <c r="E4225">
        <v>0.65</v>
      </c>
      <c r="F4225" t="s">
        <v>206</v>
      </c>
      <c r="G4225">
        <v>6.8676669955156946</v>
      </c>
    </row>
    <row r="4226" spans="1:7" x14ac:dyDescent="0.35">
      <c r="D4226" t="s">
        <v>208</v>
      </c>
      <c r="E4226">
        <v>100</v>
      </c>
    </row>
    <row r="4228" spans="1:7" x14ac:dyDescent="0.35">
      <c r="A4228" s="9" t="s">
        <v>697</v>
      </c>
    </row>
    <row r="4247" spans="1:7" x14ac:dyDescent="0.35">
      <c r="G4247" t="s">
        <v>198</v>
      </c>
    </row>
    <row r="4248" spans="1:7" x14ac:dyDescent="0.35">
      <c r="A4248" t="s">
        <v>199</v>
      </c>
      <c r="B4248" t="s">
        <v>200</v>
      </c>
      <c r="C4248" t="s">
        <v>201</v>
      </c>
      <c r="D4248" t="s">
        <v>202</v>
      </c>
      <c r="E4248" t="s">
        <v>203</v>
      </c>
      <c r="F4248" t="s">
        <v>204</v>
      </c>
      <c r="G4248">
        <v>2.1008007536504945</v>
      </c>
    </row>
    <row r="4249" spans="1:7" x14ac:dyDescent="0.35">
      <c r="A4249" t="s">
        <v>205</v>
      </c>
      <c r="B4249">
        <v>7.41</v>
      </c>
      <c r="C4249">
        <v>1416.0577000000001</v>
      </c>
      <c r="D4249">
        <v>2</v>
      </c>
      <c r="E4249">
        <v>27.54</v>
      </c>
      <c r="F4249" t="s">
        <v>206</v>
      </c>
      <c r="G4249" t="s">
        <v>207</v>
      </c>
    </row>
    <row r="4250" spans="1:7" x14ac:dyDescent="0.35">
      <c r="A4250" t="s">
        <v>146</v>
      </c>
      <c r="B4250">
        <v>8.7799999999999994</v>
      </c>
      <c r="C4250">
        <v>3.1055000000000001</v>
      </c>
      <c r="D4250">
        <v>1.021E-2</v>
      </c>
      <c r="E4250">
        <v>0.06</v>
      </c>
      <c r="F4250" t="s">
        <v>206</v>
      </c>
      <c r="G4250">
        <v>0.4860051569506727</v>
      </c>
    </row>
    <row r="4251" spans="1:7" x14ac:dyDescent="0.35">
      <c r="A4251" t="s">
        <v>147</v>
      </c>
      <c r="B4251">
        <v>10.26</v>
      </c>
      <c r="C4251">
        <v>29.3749</v>
      </c>
      <c r="D4251">
        <v>4.3506999999999997E-2</v>
      </c>
      <c r="E4251">
        <v>0.56999999999999995</v>
      </c>
      <c r="F4251" t="s">
        <v>206</v>
      </c>
      <c r="G4251">
        <v>2.0709722197309417</v>
      </c>
    </row>
    <row r="4252" spans="1:7" x14ac:dyDescent="0.35">
      <c r="A4252" t="s">
        <v>150</v>
      </c>
      <c r="B4252">
        <v>13.7</v>
      </c>
      <c r="C4252">
        <v>114.2604</v>
      </c>
      <c r="D4252">
        <v>0.18859600000000001</v>
      </c>
      <c r="E4252">
        <v>2.2200000000000002</v>
      </c>
      <c r="F4252" t="s">
        <v>206</v>
      </c>
      <c r="G4252">
        <v>4.8464377130044856</v>
      </c>
    </row>
    <row r="4253" spans="1:7" x14ac:dyDescent="0.35">
      <c r="A4253" t="s">
        <v>153</v>
      </c>
      <c r="B4253">
        <v>14.74</v>
      </c>
      <c r="C4253">
        <v>3412.8222999999998</v>
      </c>
      <c r="D4253">
        <v>6.1302279999999998</v>
      </c>
      <c r="E4253">
        <v>66.37</v>
      </c>
      <c r="F4253" t="s">
        <v>206</v>
      </c>
      <c r="G4253">
        <v>28.130392612107624</v>
      </c>
    </row>
    <row r="4254" spans="1:7" x14ac:dyDescent="0.35">
      <c r="A4254" t="s">
        <v>156</v>
      </c>
      <c r="B4254">
        <v>16.100000000000001</v>
      </c>
      <c r="C4254">
        <v>62.235799999999998</v>
      </c>
      <c r="D4254">
        <v>9.2444999999999999E-2</v>
      </c>
      <c r="E4254">
        <v>1.21</v>
      </c>
      <c r="F4254" t="s">
        <v>206</v>
      </c>
      <c r="G4254">
        <v>4.400464910313902</v>
      </c>
    </row>
    <row r="4255" spans="1:7" x14ac:dyDescent="0.35">
      <c r="A4255" t="s">
        <v>159</v>
      </c>
      <c r="B4255">
        <v>17.82</v>
      </c>
      <c r="C4255">
        <v>70.128799999999998</v>
      </c>
      <c r="D4255">
        <v>0.183507</v>
      </c>
      <c r="E4255">
        <v>1.36</v>
      </c>
      <c r="F4255" t="s">
        <v>206</v>
      </c>
      <c r="G4255">
        <v>0</v>
      </c>
    </row>
    <row r="4256" spans="1:7" x14ac:dyDescent="0.35">
      <c r="A4256" t="s">
        <v>162</v>
      </c>
      <c r="D4256">
        <v>0</v>
      </c>
      <c r="F4256" t="s">
        <v>206</v>
      </c>
      <c r="G4256">
        <v>0</v>
      </c>
    </row>
    <row r="4257" spans="1:7" x14ac:dyDescent="0.35">
      <c r="A4257" t="s">
        <v>165</v>
      </c>
      <c r="D4257">
        <v>0</v>
      </c>
      <c r="F4257" t="s">
        <v>206</v>
      </c>
      <c r="G4257">
        <v>0</v>
      </c>
    </row>
    <row r="4258" spans="1:7" x14ac:dyDescent="0.35">
      <c r="A4258" t="s">
        <v>168</v>
      </c>
      <c r="B4258">
        <v>33.46</v>
      </c>
      <c r="C4258">
        <v>34.2303</v>
      </c>
      <c r="D4258">
        <v>0.14921400000000001</v>
      </c>
      <c r="E4258">
        <v>0.67</v>
      </c>
      <c r="F4258" t="s">
        <v>206</v>
      </c>
      <c r="G4258">
        <v>7.1027202242152478</v>
      </c>
    </row>
    <row r="4259" spans="1:7" x14ac:dyDescent="0.35">
      <c r="D4259" t="s">
        <v>208</v>
      </c>
      <c r="E4259">
        <v>100</v>
      </c>
    </row>
    <row r="4261" spans="1:7" x14ac:dyDescent="0.35">
      <c r="A4261" s="9" t="s">
        <v>698</v>
      </c>
    </row>
    <row r="4280" spans="1:7" x14ac:dyDescent="0.35">
      <c r="G4280" t="s">
        <v>198</v>
      </c>
    </row>
    <row r="4281" spans="1:7" x14ac:dyDescent="0.35">
      <c r="A4281" t="s">
        <v>199</v>
      </c>
      <c r="B4281" t="s">
        <v>200</v>
      </c>
      <c r="C4281" t="s">
        <v>201</v>
      </c>
      <c r="D4281" t="s">
        <v>202</v>
      </c>
      <c r="E4281" t="s">
        <v>203</v>
      </c>
      <c r="F4281" t="s">
        <v>204</v>
      </c>
      <c r="G4281">
        <v>2.1008007536504945</v>
      </c>
    </row>
    <row r="4282" spans="1:7" x14ac:dyDescent="0.35">
      <c r="A4282" t="s">
        <v>205</v>
      </c>
      <c r="B4282">
        <v>7.41</v>
      </c>
      <c r="C4282">
        <v>1408.605</v>
      </c>
      <c r="D4282">
        <v>2</v>
      </c>
      <c r="E4282">
        <v>27.41</v>
      </c>
      <c r="F4282" t="s">
        <v>206</v>
      </c>
      <c r="G4282" t="s">
        <v>207</v>
      </c>
    </row>
    <row r="4283" spans="1:7" x14ac:dyDescent="0.35">
      <c r="A4283" t="s">
        <v>146</v>
      </c>
      <c r="B4283">
        <v>8.82</v>
      </c>
      <c r="C4283">
        <v>3.9239000000000002</v>
      </c>
      <c r="D4283">
        <v>1.2970000000000001E-2</v>
      </c>
      <c r="E4283">
        <v>0.08</v>
      </c>
      <c r="F4283" t="s">
        <v>206</v>
      </c>
      <c r="G4283">
        <v>0.61738363228699555</v>
      </c>
    </row>
    <row r="4284" spans="1:7" x14ac:dyDescent="0.35">
      <c r="A4284" t="s">
        <v>147</v>
      </c>
      <c r="B4284">
        <v>10.27</v>
      </c>
      <c r="C4284">
        <v>30.082899999999999</v>
      </c>
      <c r="D4284">
        <v>4.4791999999999998E-2</v>
      </c>
      <c r="E4284">
        <v>0.59</v>
      </c>
      <c r="F4284" t="s">
        <v>206</v>
      </c>
      <c r="G4284">
        <v>2.1321393721973094</v>
      </c>
    </row>
    <row r="4285" spans="1:7" x14ac:dyDescent="0.35">
      <c r="A4285" t="s">
        <v>150</v>
      </c>
      <c r="B4285">
        <v>13.71</v>
      </c>
      <c r="C4285">
        <v>107.3956</v>
      </c>
      <c r="D4285">
        <v>0.178203</v>
      </c>
      <c r="E4285">
        <v>2.09</v>
      </c>
      <c r="F4285" t="s">
        <v>206</v>
      </c>
      <c r="G4285">
        <v>4.3517215919282517</v>
      </c>
    </row>
    <row r="4286" spans="1:7" x14ac:dyDescent="0.35">
      <c r="A4286" t="s">
        <v>153</v>
      </c>
      <c r="B4286">
        <v>14.74</v>
      </c>
      <c r="C4286">
        <v>3414.8494000000001</v>
      </c>
      <c r="D4286">
        <v>6.1663220000000001</v>
      </c>
      <c r="E4286">
        <v>66.459999999999994</v>
      </c>
      <c r="F4286" t="s">
        <v>206</v>
      </c>
      <c r="G4286">
        <v>29.848499383408083</v>
      </c>
    </row>
    <row r="4287" spans="1:7" x14ac:dyDescent="0.35">
      <c r="A4287" t="s">
        <v>156</v>
      </c>
      <c r="B4287">
        <v>16.079999999999998</v>
      </c>
      <c r="C4287">
        <v>69.067599999999999</v>
      </c>
      <c r="D4287">
        <v>0.10313600000000001</v>
      </c>
      <c r="E4287">
        <v>1.34</v>
      </c>
      <c r="F4287" t="s">
        <v>206</v>
      </c>
      <c r="G4287">
        <v>4.9093660986547087</v>
      </c>
    </row>
    <row r="4288" spans="1:7" x14ac:dyDescent="0.35">
      <c r="A4288" t="s">
        <v>159</v>
      </c>
      <c r="B4288">
        <v>17.809999999999999</v>
      </c>
      <c r="C4288">
        <v>70.540400000000005</v>
      </c>
      <c r="D4288">
        <v>0.185561</v>
      </c>
      <c r="E4288">
        <v>1.37</v>
      </c>
      <c r="F4288" t="s">
        <v>206</v>
      </c>
      <c r="G4288">
        <v>0</v>
      </c>
    </row>
    <row r="4289" spans="1:7" x14ac:dyDescent="0.35">
      <c r="A4289" t="s">
        <v>162</v>
      </c>
      <c r="D4289">
        <v>0</v>
      </c>
      <c r="F4289" t="s">
        <v>206</v>
      </c>
      <c r="G4289">
        <v>0</v>
      </c>
    </row>
    <row r="4290" spans="1:7" x14ac:dyDescent="0.35">
      <c r="A4290" t="s">
        <v>165</v>
      </c>
      <c r="D4290">
        <v>0</v>
      </c>
      <c r="F4290" t="s">
        <v>206</v>
      </c>
      <c r="G4290">
        <v>0</v>
      </c>
    </row>
    <row r="4291" spans="1:7" x14ac:dyDescent="0.35">
      <c r="A4291" t="s">
        <v>168</v>
      </c>
      <c r="B4291">
        <v>33.46</v>
      </c>
      <c r="C4291">
        <v>33.844700000000003</v>
      </c>
      <c r="D4291">
        <v>0.148314</v>
      </c>
      <c r="E4291">
        <v>0.66</v>
      </c>
      <c r="F4291" t="s">
        <v>206</v>
      </c>
      <c r="G4291">
        <v>7.0598794170403583</v>
      </c>
    </row>
    <row r="4292" spans="1:7" x14ac:dyDescent="0.35">
      <c r="D4292" t="s">
        <v>208</v>
      </c>
      <c r="E4292">
        <v>100</v>
      </c>
    </row>
    <row r="4294" spans="1:7" x14ac:dyDescent="0.35">
      <c r="A4294" s="9" t="s">
        <v>699</v>
      </c>
    </row>
    <row r="4313" spans="1:7" x14ac:dyDescent="0.35">
      <c r="G4313" t="s">
        <v>198</v>
      </c>
    </row>
    <row r="4314" spans="1:7" x14ac:dyDescent="0.35">
      <c r="A4314" t="s">
        <v>199</v>
      </c>
      <c r="B4314" t="s">
        <v>200</v>
      </c>
      <c r="C4314" t="s">
        <v>201</v>
      </c>
      <c r="D4314" t="s">
        <v>202</v>
      </c>
      <c r="E4314" t="s">
        <v>203</v>
      </c>
      <c r="F4314" t="s">
        <v>204</v>
      </c>
      <c r="G4314">
        <v>2.1008007536504945</v>
      </c>
    </row>
    <row r="4315" spans="1:7" x14ac:dyDescent="0.35">
      <c r="A4315" t="s">
        <v>205</v>
      </c>
      <c r="B4315">
        <v>7.41</v>
      </c>
      <c r="C4315">
        <v>1427.9801</v>
      </c>
      <c r="D4315">
        <v>2</v>
      </c>
      <c r="E4315">
        <v>27.69</v>
      </c>
      <c r="F4315" t="s">
        <v>206</v>
      </c>
      <c r="G4315" t="s">
        <v>207</v>
      </c>
    </row>
    <row r="4316" spans="1:7" x14ac:dyDescent="0.35">
      <c r="A4316" t="s">
        <v>146</v>
      </c>
      <c r="B4316">
        <v>8.8000000000000007</v>
      </c>
      <c r="C4316">
        <v>3.6368999999999998</v>
      </c>
      <c r="D4316">
        <v>1.1858E-2</v>
      </c>
      <c r="E4316">
        <v>7.0000000000000007E-2</v>
      </c>
      <c r="F4316" t="s">
        <v>206</v>
      </c>
      <c r="G4316">
        <v>0.56445143497757855</v>
      </c>
    </row>
    <row r="4317" spans="1:7" x14ac:dyDescent="0.35">
      <c r="A4317" t="s">
        <v>147</v>
      </c>
      <c r="B4317">
        <v>10.27</v>
      </c>
      <c r="C4317">
        <v>28.851299999999998</v>
      </c>
      <c r="D4317">
        <v>4.2375000000000003E-2</v>
      </c>
      <c r="E4317">
        <v>0.56000000000000005</v>
      </c>
      <c r="F4317" t="s">
        <v>206</v>
      </c>
      <c r="G4317">
        <v>2.0170880044843051</v>
      </c>
    </row>
    <row r="4318" spans="1:7" x14ac:dyDescent="0.35">
      <c r="A4318" t="s">
        <v>150</v>
      </c>
      <c r="B4318">
        <v>13.7</v>
      </c>
      <c r="C4318">
        <v>111.663</v>
      </c>
      <c r="D4318">
        <v>0.18276999999999999</v>
      </c>
      <c r="E4318">
        <v>2.17</v>
      </c>
      <c r="F4318" t="s">
        <v>206</v>
      </c>
      <c r="G4318">
        <v>4.5691148878923764</v>
      </c>
    </row>
    <row r="4319" spans="1:7" x14ac:dyDescent="0.35">
      <c r="A4319" t="s">
        <v>153</v>
      </c>
      <c r="B4319">
        <v>14.74</v>
      </c>
      <c r="C4319">
        <v>3416.2754</v>
      </c>
      <c r="D4319">
        <v>6.085197</v>
      </c>
      <c r="E4319">
        <v>66.25</v>
      </c>
      <c r="F4319" t="s">
        <v>206</v>
      </c>
      <c r="G4319">
        <v>25.986876625560544</v>
      </c>
    </row>
    <row r="4320" spans="1:7" x14ac:dyDescent="0.35">
      <c r="A4320" t="s">
        <v>156</v>
      </c>
      <c r="B4320">
        <v>16.09</v>
      </c>
      <c r="C4320">
        <v>66.978200000000001</v>
      </c>
      <c r="D4320">
        <v>9.8658999999999997E-2</v>
      </c>
      <c r="E4320">
        <v>1.3</v>
      </c>
      <c r="F4320" t="s">
        <v>206</v>
      </c>
      <c r="G4320">
        <v>4.696256883408072</v>
      </c>
    </row>
    <row r="4321" spans="1:7" x14ac:dyDescent="0.35">
      <c r="A4321" t="s">
        <v>159</v>
      </c>
      <c r="B4321">
        <v>17.82</v>
      </c>
      <c r="C4321">
        <v>67.866699999999994</v>
      </c>
      <c r="D4321">
        <v>0.17610500000000001</v>
      </c>
      <c r="E4321">
        <v>1.32</v>
      </c>
      <c r="F4321" t="s">
        <v>206</v>
      </c>
      <c r="G4321">
        <v>0</v>
      </c>
    </row>
    <row r="4322" spans="1:7" x14ac:dyDescent="0.35">
      <c r="A4322" t="s">
        <v>162</v>
      </c>
      <c r="D4322">
        <v>0</v>
      </c>
      <c r="F4322" t="s">
        <v>206</v>
      </c>
      <c r="G4322">
        <v>0</v>
      </c>
    </row>
    <row r="4323" spans="1:7" x14ac:dyDescent="0.35">
      <c r="A4323" t="s">
        <v>165</v>
      </c>
      <c r="D4323">
        <v>0</v>
      </c>
      <c r="F4323" t="s">
        <v>206</v>
      </c>
      <c r="G4323">
        <v>0</v>
      </c>
    </row>
    <row r="4324" spans="1:7" x14ac:dyDescent="0.35">
      <c r="A4324" t="s">
        <v>168</v>
      </c>
      <c r="B4324">
        <v>33.46</v>
      </c>
      <c r="C4324">
        <v>33.74</v>
      </c>
      <c r="D4324">
        <v>0.14584900000000001</v>
      </c>
      <c r="E4324">
        <v>0.65</v>
      </c>
      <c r="F4324" t="s">
        <v>206</v>
      </c>
      <c r="G4324">
        <v>6.9425432062780272</v>
      </c>
    </row>
    <row r="4325" spans="1:7" x14ac:dyDescent="0.35">
      <c r="D4325" t="s">
        <v>208</v>
      </c>
      <c r="E4325">
        <v>100</v>
      </c>
    </row>
    <row r="4327" spans="1:7" x14ac:dyDescent="0.35">
      <c r="A4327" s="9" t="s">
        <v>700</v>
      </c>
    </row>
    <row r="4346" spans="1:7" x14ac:dyDescent="0.35">
      <c r="G4346" t="s">
        <v>198</v>
      </c>
    </row>
    <row r="4347" spans="1:7" x14ac:dyDescent="0.35">
      <c r="A4347" t="s">
        <v>199</v>
      </c>
      <c r="B4347" t="s">
        <v>200</v>
      </c>
      <c r="C4347" t="s">
        <v>201</v>
      </c>
      <c r="D4347" t="s">
        <v>202</v>
      </c>
      <c r="E4347" t="s">
        <v>203</v>
      </c>
      <c r="F4347" t="s">
        <v>204</v>
      </c>
      <c r="G4347">
        <v>2.1008007536504945</v>
      </c>
    </row>
    <row r="4348" spans="1:7" x14ac:dyDescent="0.35">
      <c r="A4348" t="s">
        <v>205</v>
      </c>
      <c r="B4348">
        <v>7.4</v>
      </c>
      <c r="C4348">
        <v>1423.3137999999999</v>
      </c>
      <c r="D4348">
        <v>2</v>
      </c>
      <c r="E4348">
        <v>27.74</v>
      </c>
      <c r="F4348" t="s">
        <v>206</v>
      </c>
      <c r="G4348" t="s">
        <v>207</v>
      </c>
    </row>
    <row r="4349" spans="1:7" x14ac:dyDescent="0.35">
      <c r="A4349" t="s">
        <v>146</v>
      </c>
      <c r="B4349">
        <v>8.77</v>
      </c>
      <c r="C4349">
        <v>3.5103</v>
      </c>
      <c r="D4349">
        <v>1.1483E-2</v>
      </c>
      <c r="E4349">
        <v>7.0000000000000007E-2</v>
      </c>
      <c r="F4349" t="s">
        <v>206</v>
      </c>
      <c r="G4349">
        <v>0.54660109865470852</v>
      </c>
    </row>
    <row r="4350" spans="1:7" x14ac:dyDescent="0.35">
      <c r="A4350" t="s">
        <v>147</v>
      </c>
      <c r="B4350">
        <v>10.25</v>
      </c>
      <c r="C4350">
        <v>30.731300000000001</v>
      </c>
      <c r="D4350">
        <v>4.5283999999999998E-2</v>
      </c>
      <c r="E4350">
        <v>0.6</v>
      </c>
      <c r="F4350" t="s">
        <v>206</v>
      </c>
      <c r="G4350">
        <v>2.1555590134529146</v>
      </c>
    </row>
    <row r="4351" spans="1:7" x14ac:dyDescent="0.35">
      <c r="A4351" t="s">
        <v>150</v>
      </c>
      <c r="B4351">
        <v>13.69</v>
      </c>
      <c r="C4351">
        <v>109.99850000000001</v>
      </c>
      <c r="D4351">
        <v>0.18063499999999999</v>
      </c>
      <c r="E4351">
        <v>2.14</v>
      </c>
      <c r="F4351" t="s">
        <v>206</v>
      </c>
      <c r="G4351">
        <v>4.4674869730941698</v>
      </c>
    </row>
    <row r="4352" spans="1:7" x14ac:dyDescent="0.35">
      <c r="A4352" t="s">
        <v>153</v>
      </c>
      <c r="B4352">
        <v>14.72</v>
      </c>
      <c r="C4352">
        <v>3398.1331</v>
      </c>
      <c r="D4352">
        <v>6.0727250000000002</v>
      </c>
      <c r="E4352">
        <v>66.23</v>
      </c>
      <c r="F4352" t="s">
        <v>206</v>
      </c>
      <c r="G4352">
        <v>25.39319823991033</v>
      </c>
    </row>
    <row r="4353" spans="1:7" x14ac:dyDescent="0.35">
      <c r="A4353" t="s">
        <v>156</v>
      </c>
      <c r="B4353">
        <v>16.09</v>
      </c>
      <c r="C4353">
        <v>63.199800000000003</v>
      </c>
      <c r="D4353">
        <v>9.3398999999999996E-2</v>
      </c>
      <c r="E4353">
        <v>1.23</v>
      </c>
      <c r="F4353" t="s">
        <v>206</v>
      </c>
      <c r="G4353">
        <v>4.445876165919282</v>
      </c>
    </row>
    <row r="4354" spans="1:7" x14ac:dyDescent="0.35">
      <c r="A4354" t="s">
        <v>159</v>
      </c>
      <c r="B4354">
        <v>17.809999999999999</v>
      </c>
      <c r="C4354">
        <v>68.331100000000006</v>
      </c>
      <c r="D4354">
        <v>0.17789199999999999</v>
      </c>
      <c r="E4354">
        <v>1.33</v>
      </c>
      <c r="F4354" t="s">
        <v>206</v>
      </c>
      <c r="G4354">
        <v>0</v>
      </c>
    </row>
    <row r="4355" spans="1:7" x14ac:dyDescent="0.35">
      <c r="A4355" t="s">
        <v>162</v>
      </c>
      <c r="D4355">
        <v>0</v>
      </c>
      <c r="F4355" t="s">
        <v>206</v>
      </c>
      <c r="G4355">
        <v>0</v>
      </c>
    </row>
    <row r="4356" spans="1:7" x14ac:dyDescent="0.35">
      <c r="A4356" t="s">
        <v>165</v>
      </c>
      <c r="D4356">
        <v>0</v>
      </c>
      <c r="F4356" t="s">
        <v>206</v>
      </c>
      <c r="G4356">
        <v>0</v>
      </c>
    </row>
    <row r="4357" spans="1:7" x14ac:dyDescent="0.35">
      <c r="A4357" t="s">
        <v>168</v>
      </c>
      <c r="B4357">
        <v>33.450000000000003</v>
      </c>
      <c r="C4357">
        <v>33.904699999999998</v>
      </c>
      <c r="D4357">
        <v>0.14704100000000001</v>
      </c>
      <c r="E4357">
        <v>0.66</v>
      </c>
      <c r="F4357" t="s">
        <v>206</v>
      </c>
      <c r="G4357">
        <v>6.9992834753363233</v>
      </c>
    </row>
    <row r="4358" spans="1:7" x14ac:dyDescent="0.35">
      <c r="D4358" t="s">
        <v>208</v>
      </c>
      <c r="E4358">
        <v>100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Table S1</vt:lpstr>
      <vt:lpstr>Figure S1</vt:lpstr>
      <vt:lpstr>Water Swelling Capacity</vt:lpstr>
      <vt:lpstr>Water Retention Capacity</vt:lpstr>
      <vt:lpstr>Oil Holding Capacity</vt:lpstr>
      <vt:lpstr>Soluble Sugar</vt:lpstr>
      <vt:lpstr>Soluble Sugar Chromatograms</vt:lpstr>
      <vt:lpstr>Compositional Sugar</vt:lpstr>
      <vt:lpstr>Comp Sugar Chromatograms</vt:lpstr>
      <vt:lpstr>Compositinal GalA</vt:lpstr>
      <vt:lpstr>Color</vt:lpstr>
      <vt:lpstr>PCA analysis</vt:lpstr>
      <vt:lpstr>Correlations</vt:lpstr>
      <vt:lpstr>'Table S1'!_Hlk176355995</vt:lpstr>
      <vt:lpstr>'Table S1'!_Hlk176356683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Dorado, Christina - REE-ARS</dc:creator>
  <cp:lastModifiedBy>Dorado, Christina - REE-ARS</cp:lastModifiedBy>
  <dcterms:created xsi:type="dcterms:W3CDTF">2025-01-06T22:18:14Z</dcterms:created>
  <dcterms:modified xsi:type="dcterms:W3CDTF">2025-02-05T14:50:02Z</dcterms:modified>
</cp:coreProperties>
</file>