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defaultThemeVersion="124226"/>
  <mc:AlternateContent xmlns:mc="http://schemas.openxmlformats.org/markup-compatibility/2006">
    <mc:Choice Requires="x15">
      <x15ac:absPath xmlns:x15ac="http://schemas.microsoft.com/office/spreadsheetml/2010/11/ac" url="/Users/annawolny/Desktop/publikacje FA_estry/"/>
    </mc:Choice>
  </mc:AlternateContent>
  <xr:revisionPtr revIDLastSave="0" documentId="13_ncr:1_{4660FAF6-8BAE-724F-98C5-FD007611C05D}" xr6:coauthVersionLast="47" xr6:coauthVersionMax="47" xr10:uidLastSave="{00000000-0000-0000-0000-000000000000}"/>
  <bookViews>
    <workbookView xWindow="0" yWindow="500" windowWidth="28800" windowHeight="16140" xr2:uid="{00000000-000D-0000-FFFF-FFFF00000000}"/>
  </bookViews>
  <sheets>
    <sheet name="Entry 7 (This work-batch)" sheetId="1" r:id="rId1"/>
    <sheet name="Entry 8 (This work-flow)" sheetId="5" r:id="rId2"/>
    <sheet name="Entry 1 (kumar2002)" sheetId="6" r:id="rId3"/>
    <sheet name="Entry 2 (Yadav2019)" sheetId="7" r:id="rId4"/>
    <sheet name="Entry 3 (Ghosh2012)" sheetId="8" r:id="rId5"/>
    <sheet name="Entry 4 (Hecke2017)" sheetId="10" r:id="rId6"/>
    <sheet name="Entry 5 (Ghosh 2016)" sheetId="12" r:id="rId7"/>
    <sheet name="Entry 6 (Kolesinska 2021)" sheetId="13" r:id="rId8"/>
  </sheets>
  <definedNames>
    <definedName name="_Toc358992261" localSheetId="2">'Entry 1 (kumar2002)'!$B$3</definedName>
    <definedName name="_Toc358992261" localSheetId="3">'Entry 2 (Yadav2019)'!$B$3</definedName>
    <definedName name="_Toc358992261" localSheetId="4">'Entry 3 (Ghosh2012)'!$B$3</definedName>
    <definedName name="_Toc358992261" localSheetId="5">'Entry 4 (Hecke2017)'!$B$3</definedName>
    <definedName name="_Toc358992261" localSheetId="6">'Entry 5 (Ghosh 2016)'!$B$3</definedName>
    <definedName name="_Toc358992261" localSheetId="7">'Entry 6 (Kolesinska 2021)'!$B$3</definedName>
    <definedName name="_Toc358992261" localSheetId="0">'Entry 7 (This work-batch)'!$B$3</definedName>
    <definedName name="_Toc358992261" localSheetId="1">'Entry 8 (This work-flow)'!$B$3</definedName>
    <definedName name="_Toc358992264" localSheetId="2">'Entry 1 (kumar2002)'!$B$33</definedName>
    <definedName name="_Toc358992264" localSheetId="3">'Entry 2 (Yadav2019)'!$B$33</definedName>
    <definedName name="_Toc358992264" localSheetId="4">'Entry 3 (Ghosh2012)'!$B$33</definedName>
    <definedName name="_Toc358992264" localSheetId="5">'Entry 4 (Hecke2017)'!$B$33</definedName>
    <definedName name="_Toc358992264" localSheetId="6">'Entry 5 (Ghosh 2016)'!$B$33</definedName>
    <definedName name="_Toc358992264" localSheetId="7">'Entry 6 (Kolesinska 2021)'!$B$33</definedName>
    <definedName name="_Toc358992264" localSheetId="0">'Entry 7 (This work-batch)'!$B$33</definedName>
    <definedName name="_Toc358992264" localSheetId="1">'Entry 8 (This work-flow)'!$B$33</definedName>
    <definedName name="_Toc358992266" localSheetId="2">'Entry 1 (kumar2002)'!$B$54</definedName>
    <definedName name="_Toc358992266" localSheetId="3">'Entry 2 (Yadav2019)'!$B$54</definedName>
    <definedName name="_Toc358992266" localSheetId="4">'Entry 3 (Ghosh2012)'!$B$54</definedName>
    <definedName name="_Toc358992266" localSheetId="5">'Entry 4 (Hecke2017)'!$B$54</definedName>
    <definedName name="_Toc358992266" localSheetId="6">'Entry 5 (Ghosh 2016)'!$B$54</definedName>
    <definedName name="_Toc358992266" localSheetId="7">'Entry 6 (Kolesinska 2021)'!$B$54</definedName>
    <definedName name="_Toc358992266" localSheetId="0">'Entry 7 (This work-batch)'!$B$54</definedName>
    <definedName name="_Toc358992266" localSheetId="1">'Entry 8 (This work-flow)'!$B$54</definedName>
    <definedName name="_Toc358992267" localSheetId="2">'Entry 1 (kumar2002)'!$G$59</definedName>
    <definedName name="_Toc358992267" localSheetId="3">'Entry 2 (Yadav2019)'!$G$59</definedName>
    <definedName name="_Toc358992267" localSheetId="4">'Entry 3 (Ghosh2012)'!$G$59</definedName>
    <definedName name="_Toc358992267" localSheetId="5">'Entry 4 (Hecke2017)'!$G$59</definedName>
    <definedName name="_Toc358992267" localSheetId="6">'Entry 5 (Ghosh 2016)'!$G$59</definedName>
    <definedName name="_Toc358992267" localSheetId="7">'Entry 6 (Kolesinska 2021)'!$G$59</definedName>
    <definedName name="_Toc358992267" localSheetId="0">'Entry 7 (This work-batch)'!$G$59</definedName>
    <definedName name="_Toc358992267" localSheetId="1">'Entry 8 (This work-flow)'!$G$59</definedName>
    <definedName name="_Toc358992269" localSheetId="2">'Entry 1 (kumar2002)'!$B$79</definedName>
    <definedName name="_Toc358992269" localSheetId="3">'Entry 2 (Yadav2019)'!$B$79</definedName>
    <definedName name="_Toc358992269" localSheetId="4">'Entry 3 (Ghosh2012)'!$B$79</definedName>
    <definedName name="_Toc358992269" localSheetId="5">'Entry 4 (Hecke2017)'!$B$79</definedName>
    <definedName name="_Toc358992269" localSheetId="6">'Entry 5 (Ghosh 2016)'!$B$79</definedName>
    <definedName name="_Toc358992269" localSheetId="7">'Entry 6 (Kolesinska 2021)'!$B$79</definedName>
    <definedName name="_Toc358992269" localSheetId="0">'Entry 7 (This work-batch)'!$B$79</definedName>
    <definedName name="_Toc358992269" localSheetId="1">'Entry 8 (This work-flow)'!$B$79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12" i="6" l="1"/>
  <c r="J18" i="1"/>
  <c r="J17" i="5"/>
  <c r="J18" i="12"/>
  <c r="L18" i="8"/>
  <c r="R17" i="13" l="1"/>
  <c r="J17" i="13"/>
  <c r="J15" i="13"/>
  <c r="K15" i="13" s="1"/>
  <c r="O12" i="13"/>
  <c r="J24" i="13" s="1"/>
  <c r="I12" i="13"/>
  <c r="G12" i="13"/>
  <c r="D12" i="13"/>
  <c r="C12" i="13"/>
  <c r="S6" i="13"/>
  <c r="E6" i="13"/>
  <c r="S5" i="13"/>
  <c r="M5" i="13"/>
  <c r="M12" i="13" s="1"/>
  <c r="J22" i="13" s="1"/>
  <c r="E5" i="13"/>
  <c r="E6" i="12"/>
  <c r="R17" i="12"/>
  <c r="J15" i="12"/>
  <c r="K15" i="12" s="1"/>
  <c r="O12" i="12"/>
  <c r="J24" i="12" s="1"/>
  <c r="I12" i="12"/>
  <c r="G12" i="12"/>
  <c r="D12" i="12"/>
  <c r="J17" i="12" s="1"/>
  <c r="C12" i="12"/>
  <c r="M12" i="12"/>
  <c r="J22" i="12" s="1"/>
  <c r="E5" i="12"/>
  <c r="E6" i="10"/>
  <c r="R17" i="10"/>
  <c r="J15" i="10"/>
  <c r="K15" i="10" s="1"/>
  <c r="O12" i="10"/>
  <c r="J24" i="10" s="1"/>
  <c r="I12" i="10"/>
  <c r="G12" i="10"/>
  <c r="D12" i="10"/>
  <c r="J17" i="10" s="1"/>
  <c r="C12" i="10"/>
  <c r="J18" i="10" s="1"/>
  <c r="S12" i="10"/>
  <c r="J25" i="10" s="1"/>
  <c r="M12" i="10"/>
  <c r="J22" i="10" s="1"/>
  <c r="E5" i="10"/>
  <c r="J14" i="10" s="1"/>
  <c r="R17" i="8"/>
  <c r="J15" i="8"/>
  <c r="K15" i="8" s="1"/>
  <c r="O12" i="8"/>
  <c r="J24" i="8" s="1"/>
  <c r="I12" i="8"/>
  <c r="G12" i="8"/>
  <c r="D12" i="8"/>
  <c r="J17" i="8" s="1"/>
  <c r="C12" i="8"/>
  <c r="E6" i="8"/>
  <c r="M12" i="8"/>
  <c r="J22" i="8" s="1"/>
  <c r="E5" i="8"/>
  <c r="E5" i="7"/>
  <c r="R17" i="7"/>
  <c r="J15" i="7"/>
  <c r="K15" i="7" s="1"/>
  <c r="O12" i="7"/>
  <c r="J24" i="7" s="1"/>
  <c r="I12" i="7"/>
  <c r="G12" i="7"/>
  <c r="D12" i="7"/>
  <c r="J17" i="7" s="1"/>
  <c r="C12" i="7"/>
  <c r="E6" i="7"/>
  <c r="W11" i="6"/>
  <c r="V11" i="6"/>
  <c r="X10" i="6"/>
  <c r="R17" i="6"/>
  <c r="J14" i="6" s="1"/>
  <c r="J17" i="6"/>
  <c r="J15" i="6"/>
  <c r="K15" i="6" s="1"/>
  <c r="O12" i="6"/>
  <c r="J24" i="6" s="1"/>
  <c r="I12" i="6"/>
  <c r="G12" i="6"/>
  <c r="D12" i="6"/>
  <c r="C12" i="6"/>
  <c r="S6" i="6"/>
  <c r="E6" i="6"/>
  <c r="S5" i="6"/>
  <c r="J22" i="6"/>
  <c r="E5" i="6"/>
  <c r="O5" i="5"/>
  <c r="J21" i="13" l="1"/>
  <c r="J14" i="13"/>
  <c r="S12" i="13"/>
  <c r="J25" i="13" s="1"/>
  <c r="J21" i="12"/>
  <c r="J16" i="13"/>
  <c r="K16" i="13" s="1"/>
  <c r="K14" i="13"/>
  <c r="J20" i="13"/>
  <c r="J18" i="13"/>
  <c r="L18" i="13" s="1"/>
  <c r="J14" i="12"/>
  <c r="S12" i="12"/>
  <c r="J25" i="12" s="1"/>
  <c r="L18" i="12"/>
  <c r="J16" i="12"/>
  <c r="K16" i="12" s="1"/>
  <c r="K14" i="12"/>
  <c r="J20" i="12"/>
  <c r="J21" i="10"/>
  <c r="J16" i="10"/>
  <c r="K16" i="10" s="1"/>
  <c r="K14" i="10"/>
  <c r="J20" i="10"/>
  <c r="L18" i="10"/>
  <c r="J19" i="10"/>
  <c r="J23" i="10"/>
  <c r="J14" i="8"/>
  <c r="S12" i="8"/>
  <c r="J25" i="8" s="1"/>
  <c r="J21" i="8"/>
  <c r="J16" i="8"/>
  <c r="K16" i="8" s="1"/>
  <c r="K14" i="8"/>
  <c r="J20" i="8"/>
  <c r="J18" i="8"/>
  <c r="J21" i="7"/>
  <c r="M12" i="7"/>
  <c r="J22" i="7" s="1"/>
  <c r="S12" i="7"/>
  <c r="J25" i="7" s="1"/>
  <c r="J14" i="7"/>
  <c r="J16" i="7" s="1"/>
  <c r="K16" i="7" s="1"/>
  <c r="J18" i="7"/>
  <c r="L18" i="7" s="1"/>
  <c r="S12" i="6"/>
  <c r="J23" i="6" s="1"/>
  <c r="J21" i="6"/>
  <c r="J16" i="6"/>
  <c r="K16" i="6" s="1"/>
  <c r="K14" i="6"/>
  <c r="J20" i="6"/>
  <c r="J18" i="6"/>
  <c r="L18" i="6" s="1"/>
  <c r="J23" i="12" l="1"/>
  <c r="J19" i="12"/>
  <c r="J23" i="8"/>
  <c r="J19" i="8"/>
  <c r="J20" i="7"/>
  <c r="J19" i="13"/>
  <c r="J23" i="13"/>
  <c r="J23" i="7"/>
  <c r="J19" i="7"/>
  <c r="K14" i="7"/>
  <c r="J19" i="6"/>
  <c r="J25" i="6"/>
  <c r="R17" i="5" l="1"/>
  <c r="J15" i="5"/>
  <c r="K15" i="5" s="1"/>
  <c r="O12" i="5"/>
  <c r="J24" i="5" s="1"/>
  <c r="I12" i="5"/>
  <c r="G12" i="5"/>
  <c r="D12" i="5"/>
  <c r="C12" i="5"/>
  <c r="S6" i="5"/>
  <c r="E6" i="5"/>
  <c r="S5" i="5"/>
  <c r="M5" i="5"/>
  <c r="M12" i="5" s="1"/>
  <c r="J22" i="5" s="1"/>
  <c r="E5" i="5"/>
  <c r="S12" i="5" l="1"/>
  <c r="J25" i="5" s="1"/>
  <c r="J14" i="5"/>
  <c r="J21" i="5"/>
  <c r="J16" i="5"/>
  <c r="K16" i="5" s="1"/>
  <c r="K14" i="5"/>
  <c r="J19" i="5"/>
  <c r="J20" i="5"/>
  <c r="J18" i="5"/>
  <c r="L18" i="5" s="1"/>
  <c r="J23" i="5" l="1"/>
  <c r="L18" i="1" l="1"/>
  <c r="J17" i="1"/>
  <c r="J15" i="1"/>
  <c r="E5" i="1"/>
  <c r="R17" i="1" l="1"/>
  <c r="J14" i="1" s="1"/>
  <c r="J16" i="1" s="1"/>
  <c r="K14" i="1" l="1"/>
  <c r="O12" i="1"/>
  <c r="I12" i="1"/>
  <c r="G12" i="1"/>
  <c r="D12" i="1"/>
  <c r="C12" i="1"/>
  <c r="S6" i="1"/>
  <c r="E6" i="1"/>
  <c r="S5" i="1"/>
  <c r="M5" i="1"/>
  <c r="S12" i="1" l="1"/>
  <c r="M12" i="1"/>
  <c r="J22" i="1" s="1"/>
  <c r="K15" i="1"/>
  <c r="J24" i="1"/>
  <c r="J19" i="1" l="1"/>
  <c r="J20" i="1"/>
  <c r="K16" i="1"/>
  <c r="J25" i="1"/>
  <c r="J21" i="1"/>
  <c r="J23" i="1" l="1"/>
</calcChain>
</file>

<file path=xl/sharedStrings.xml><?xml version="1.0" encoding="utf-8"?>
<sst xmlns="http://schemas.openxmlformats.org/spreadsheetml/2006/main" count="1271" uniqueCount="172">
  <si>
    <t>mass</t>
  </si>
  <si>
    <t>Catalyst</t>
  </si>
  <si>
    <t>Reagent</t>
  </si>
  <si>
    <t>Product</t>
  </si>
  <si>
    <t>Total</t>
  </si>
  <si>
    <t>Yield</t>
  </si>
  <si>
    <t>AE</t>
  </si>
  <si>
    <t>RME</t>
  </si>
  <si>
    <t>PMI total</t>
  </si>
  <si>
    <t>PMI Reaction</t>
  </si>
  <si>
    <t>PMI Workup</t>
  </si>
  <si>
    <t>Conversion</t>
  </si>
  <si>
    <t>Selectivity</t>
  </si>
  <si>
    <t>PMI reactants, reagents, catlyst</t>
  </si>
  <si>
    <t>Flag</t>
  </si>
  <si>
    <t>PMI reaction solvents</t>
  </si>
  <si>
    <t>PMI Workup chemical</t>
  </si>
  <si>
    <t>PMI workup solvents</t>
  </si>
  <si>
    <t>H200, H201, H202, H203</t>
  </si>
  <si>
    <t>H300, H310, H330</t>
  </si>
  <si>
    <t>Highly explosive</t>
  </si>
  <si>
    <t>Explosive thermal runaway</t>
  </si>
  <si>
    <t>H230, H240, H250</t>
  </si>
  <si>
    <t>H241</t>
  </si>
  <si>
    <t>Toxic</t>
  </si>
  <si>
    <t xml:space="preserve">H301, H311, H331, </t>
  </si>
  <si>
    <t>Long Term toxicity</t>
  </si>
  <si>
    <t>H340, H350, H360, H370, H372</t>
  </si>
  <si>
    <t>Environmental implications</t>
  </si>
  <si>
    <t>Preferred solvents</t>
  </si>
  <si>
    <t>H341, H351, H361,   H371, H373</t>
  </si>
  <si>
    <t>H401,  H412</t>
  </si>
  <si>
    <t>H205, H220, H224</t>
  </si>
  <si>
    <t xml:space="preserve">5-50 years </t>
  </si>
  <si>
    <t xml:space="preserve"> Red Flag</t>
  </si>
  <si>
    <t>50-500 years</t>
  </si>
  <si>
    <t xml:space="preserve"> +500 years </t>
  </si>
  <si>
    <t>Supply remaining</t>
  </si>
  <si>
    <t>Flag colour</t>
  </si>
  <si>
    <t>Green Flag</t>
  </si>
  <si>
    <r>
      <t>Volume   (cm</t>
    </r>
    <r>
      <rPr>
        <b/>
        <vertAlign val="superscript"/>
        <sz val="11"/>
        <color theme="1"/>
        <rFont val="Calibri"/>
        <family val="2"/>
        <scheme val="minor"/>
      </rPr>
      <t>3</t>
    </r>
    <r>
      <rPr>
        <b/>
        <sz val="11"/>
        <color theme="1"/>
        <rFont val="Calibri"/>
        <family val="2"/>
        <scheme val="minor"/>
      </rPr>
      <t>)</t>
    </r>
  </si>
  <si>
    <t>Volume   (cm3)</t>
  </si>
  <si>
    <t>Mass  (g)</t>
  </si>
  <si>
    <t>Mass (g)</t>
  </si>
  <si>
    <r>
      <t>Density         (g ml</t>
    </r>
    <r>
      <rPr>
        <b/>
        <vertAlign val="superscript"/>
        <sz val="11"/>
        <color theme="1"/>
        <rFont val="Calibri"/>
        <family val="2"/>
        <scheme val="minor"/>
      </rPr>
      <t>-1</t>
    </r>
    <r>
      <rPr>
        <b/>
        <sz val="11"/>
        <color theme="1"/>
        <rFont val="Calibri"/>
        <family val="2"/>
        <scheme val="minor"/>
      </rPr>
      <t>)</t>
    </r>
  </si>
  <si>
    <t>Mol</t>
  </si>
  <si>
    <t>Mass           (g)</t>
  </si>
  <si>
    <r>
      <t>Density             (g ml</t>
    </r>
    <r>
      <rPr>
        <b/>
        <vertAlign val="superscript"/>
        <sz val="11"/>
        <color theme="1"/>
        <rFont val="Calibri"/>
        <family val="2"/>
        <scheme val="minor"/>
      </rPr>
      <t>-1</t>
    </r>
    <r>
      <rPr>
        <b/>
        <sz val="11"/>
        <color theme="1"/>
        <rFont val="Calibri"/>
        <family val="2"/>
        <scheme val="minor"/>
      </rPr>
      <t>)</t>
    </r>
  </si>
  <si>
    <t>MW</t>
  </si>
  <si>
    <t>Mass</t>
  </si>
  <si>
    <t>Unreacted limiting reactant</t>
  </si>
  <si>
    <t>Reaction solvent</t>
  </si>
  <si>
    <t>Work up chemical</t>
  </si>
  <si>
    <t>Workup solvent</t>
  </si>
  <si>
    <t>Critical elements</t>
  </si>
  <si>
    <r>
      <t xml:space="preserve">Reactant  </t>
    </r>
    <r>
      <rPr>
        <b/>
        <sz val="11"/>
        <color rgb="FF0070C0"/>
        <rFont val="Calibri"/>
        <family val="2"/>
        <scheme val="minor"/>
      </rPr>
      <t>(Limiting Reactant First)</t>
    </r>
  </si>
  <si>
    <t xml:space="preserve">Health &amp; safety </t>
  </si>
  <si>
    <t>Solvents (First Pass)</t>
  </si>
  <si>
    <t>Catalyst/enzyme (First Pass)</t>
  </si>
  <si>
    <t>Use of  reagents in excess</t>
  </si>
  <si>
    <t>Use of stoichiometric quantities of reagents</t>
  </si>
  <si>
    <t>Facile recovery of catalyst/enzyme</t>
  </si>
  <si>
    <t>catalyst/enzyme not recovered</t>
  </si>
  <si>
    <t>Energy (First Pass)</t>
  </si>
  <si>
    <t>Amber Flag</t>
  </si>
  <si>
    <t xml:space="preserve">Reaction run at reflux </t>
  </si>
  <si>
    <t>Flow</t>
  </si>
  <si>
    <t>Batch</t>
  </si>
  <si>
    <t>filtration</t>
  </si>
  <si>
    <t>centrifugation</t>
  </si>
  <si>
    <t>crystallisation</t>
  </si>
  <si>
    <t>Red Flag</t>
  </si>
  <si>
    <t xml:space="preserve">Amber Flag </t>
  </si>
  <si>
    <t>If no red or amber flagged  H codes present then green flag</t>
  </si>
  <si>
    <t>quenching</t>
  </si>
  <si>
    <t>multiple recrystallisation</t>
  </si>
  <si>
    <t>Use of chemicals of environmental concern</t>
  </si>
  <si>
    <t>H400,  H410, H411, H420</t>
  </si>
  <si>
    <t xml:space="preserve"> Summary of First Pass Metrics Toolkit</t>
  </si>
  <si>
    <t>Supplementary Information: Appendix 2</t>
  </si>
  <si>
    <t>chromatography/ion exchange</t>
  </si>
  <si>
    <t>solvent exchange, quenching into aqueous solvent</t>
  </si>
  <si>
    <t xml:space="preserve">Green Flag </t>
  </si>
  <si>
    <t>OE</t>
  </si>
  <si>
    <t>List solvents below</t>
  </si>
  <si>
    <t>Tick</t>
  </si>
  <si>
    <t xml:space="preserve"> </t>
  </si>
  <si>
    <t>Note element</t>
  </si>
  <si>
    <t>Yield, AE, RME, MI/PMI and OE</t>
  </si>
  <si>
    <r>
      <rPr>
        <b/>
        <sz val="11"/>
        <color theme="1"/>
        <rFont val="Calibri"/>
        <family val="2"/>
        <scheme val="minor"/>
      </rPr>
      <t>Problematic solvents:</t>
    </r>
    <r>
      <rPr>
        <sz val="11"/>
        <color theme="1"/>
        <rFont val="Calibri"/>
        <family val="2"/>
        <scheme val="minor"/>
      </rPr>
      <t xml:space="preserve"> (acceptable only if substitution does not offer advantages)</t>
    </r>
  </si>
  <si>
    <r>
      <rPr>
        <b/>
        <sz val="11"/>
        <color theme="1"/>
        <rFont val="Calibri"/>
        <family val="2"/>
        <scheme val="minor"/>
      </rPr>
      <t>Hazardous solvents</t>
    </r>
    <r>
      <rPr>
        <sz val="11"/>
        <color theme="1"/>
        <rFont val="Calibri"/>
        <family val="2"/>
        <scheme val="minor"/>
      </rPr>
      <t>: These solvents have significant health and/or safety concerns.</t>
    </r>
  </si>
  <si>
    <r>
      <t xml:space="preserve">dioxane, pentane, TEA, diisopropyl ether, </t>
    </r>
    <r>
      <rPr>
        <sz val="11"/>
        <color theme="1"/>
        <rFont val="Calibri"/>
        <family val="2"/>
        <scheme val="minor"/>
      </rPr>
      <t xml:space="preserve"> DME, DCM, DMF, DMA, NMP, methoxyethanol, hexane</t>
    </r>
  </si>
  <si>
    <r>
      <rPr>
        <b/>
        <sz val="11"/>
        <color theme="0"/>
        <rFont val="Calibri"/>
        <family val="2"/>
        <scheme val="minor"/>
      </rPr>
      <t>Highly hazardous solvents:</t>
    </r>
    <r>
      <rPr>
        <sz val="11"/>
        <color theme="0"/>
        <rFont val="Calibri"/>
        <family val="2"/>
        <scheme val="minor"/>
      </rPr>
      <t xml:space="preserve"> The solvents which are agreed not to be used, even in screening</t>
    </r>
  </si>
  <si>
    <r>
      <t xml:space="preserve">Catalyst or enzyme used, </t>
    </r>
    <r>
      <rPr>
        <b/>
        <sz val="11"/>
        <color theme="1"/>
        <rFont val="Calibri"/>
        <family val="2"/>
        <scheme val="minor"/>
      </rPr>
      <t>or</t>
    </r>
    <r>
      <rPr>
        <sz val="11"/>
        <color theme="1"/>
        <rFont val="Calibri"/>
        <family val="2"/>
        <scheme val="minor"/>
      </rPr>
      <t xml:space="preserve"> reaction takes place without </t>
    </r>
    <r>
      <rPr>
        <b/>
        <sz val="11"/>
        <color theme="1"/>
        <rFont val="Calibri"/>
        <family val="2"/>
        <scheme val="minor"/>
      </rPr>
      <t>any</t>
    </r>
    <r>
      <rPr>
        <sz val="11"/>
        <color theme="1"/>
        <rFont val="Calibri"/>
        <family val="2"/>
        <scheme val="minor"/>
      </rPr>
      <t xml:space="preserve"> catalyst/reagents. </t>
    </r>
  </si>
  <si>
    <r>
      <t>Reaction run between 0 to 70</t>
    </r>
    <r>
      <rPr>
        <vertAlign val="superscript"/>
        <sz val="11"/>
        <color theme="1"/>
        <rFont val="Calibri"/>
        <family val="2"/>
        <scheme val="minor"/>
      </rPr>
      <t>o</t>
    </r>
    <r>
      <rPr>
        <sz val="11"/>
        <color theme="1"/>
        <rFont val="Calibri"/>
        <family val="2"/>
        <scheme val="minor"/>
      </rPr>
      <t xml:space="preserve">C </t>
    </r>
  </si>
  <si>
    <r>
      <t>Reaction run between  -20 to 0 or 70 to 140</t>
    </r>
    <r>
      <rPr>
        <vertAlign val="superscript"/>
        <sz val="11"/>
        <color theme="1"/>
        <rFont val="Calibri"/>
        <family val="2"/>
        <scheme val="minor"/>
      </rPr>
      <t>o</t>
    </r>
    <r>
      <rPr>
        <sz val="11"/>
        <color theme="1"/>
        <rFont val="Calibri"/>
        <family val="2"/>
        <scheme val="minor"/>
      </rPr>
      <t>C</t>
    </r>
  </si>
  <si>
    <r>
      <t>Reaction run 5</t>
    </r>
    <r>
      <rPr>
        <vertAlign val="superscript"/>
        <sz val="11"/>
        <color theme="1"/>
        <rFont val="Calibri"/>
        <family val="2"/>
        <scheme val="minor"/>
      </rPr>
      <t>o</t>
    </r>
    <r>
      <rPr>
        <sz val="11"/>
        <color theme="1"/>
        <rFont val="Calibri"/>
        <family val="2"/>
        <scheme val="minor"/>
      </rPr>
      <t>C or more below the solvent boiling point</t>
    </r>
  </si>
  <si>
    <r>
      <t>Reaction run below  -20 or above 140</t>
    </r>
    <r>
      <rPr>
        <vertAlign val="superscript"/>
        <sz val="11"/>
        <color theme="1"/>
        <rFont val="Calibri"/>
        <family val="2"/>
        <scheme val="minor"/>
      </rPr>
      <t>o</t>
    </r>
    <r>
      <rPr>
        <sz val="11"/>
        <color theme="1"/>
        <rFont val="Calibri"/>
        <family val="2"/>
        <scheme val="minor"/>
      </rPr>
      <t>C</t>
    </r>
  </si>
  <si>
    <r>
      <t xml:space="preserve">Low temperature distillation/evaporation/ sublimation (&lt; 140 </t>
    </r>
    <r>
      <rPr>
        <vertAlign val="superscript"/>
        <sz val="11"/>
        <color theme="1"/>
        <rFont val="Calibri"/>
        <family val="2"/>
        <scheme val="minor"/>
      </rPr>
      <t>o</t>
    </r>
    <r>
      <rPr>
        <sz val="11"/>
        <color theme="1"/>
        <rFont val="Calibri"/>
        <family val="2"/>
        <scheme val="minor"/>
      </rPr>
      <t>C at atmospheric pressure)</t>
    </r>
  </si>
  <si>
    <r>
      <t xml:space="preserve"> high temperature distillation/evaporations/sublimation (&gt; 140 </t>
    </r>
    <r>
      <rPr>
        <vertAlign val="superscript"/>
        <sz val="11"/>
        <color theme="1"/>
        <rFont val="Calibri"/>
        <family val="2"/>
        <scheme val="minor"/>
      </rPr>
      <t>o</t>
    </r>
    <r>
      <rPr>
        <sz val="11"/>
        <color theme="1"/>
        <rFont val="Calibri"/>
        <family val="2"/>
        <scheme val="minor"/>
      </rPr>
      <t>C at atmospheric pressure)</t>
    </r>
  </si>
  <si>
    <t xml:space="preserve">Red Flag    </t>
  </si>
  <si>
    <t>Work Up</t>
  </si>
  <si>
    <t>Batch/flow</t>
  </si>
  <si>
    <t>List substances of very high concern</t>
  </si>
  <si>
    <t>Chemical identified as Substances of Very High Concern by ChemSec which are utilised</t>
  </si>
  <si>
    <t>List substances and H-codes</t>
  </si>
  <si>
    <t>List</t>
  </si>
  <si>
    <r>
      <t>Et</t>
    </r>
    <r>
      <rPr>
        <vertAlign val="subscript"/>
        <sz val="11"/>
        <color theme="0"/>
        <rFont val="Calibri"/>
        <family val="2"/>
        <scheme val="minor"/>
      </rPr>
      <t>2</t>
    </r>
    <r>
      <rPr>
        <sz val="11"/>
        <color theme="0"/>
        <rFont val="Calibri"/>
        <family val="2"/>
        <scheme val="minor"/>
      </rPr>
      <t>O, Benzene, CCl</t>
    </r>
    <r>
      <rPr>
        <vertAlign val="subscript"/>
        <sz val="11"/>
        <color theme="0"/>
        <rFont val="Calibri"/>
        <family val="2"/>
        <scheme val="minor"/>
      </rPr>
      <t>4</t>
    </r>
    <r>
      <rPr>
        <sz val="11"/>
        <color theme="0"/>
        <rFont val="Calibri"/>
        <family val="2"/>
        <scheme val="minor"/>
      </rPr>
      <t>, chloroform, DCE, nitromethane, CS</t>
    </r>
    <r>
      <rPr>
        <vertAlign val="subscript"/>
        <sz val="11"/>
        <color theme="0"/>
        <rFont val="Calibri"/>
        <family val="2"/>
        <scheme val="minor"/>
      </rPr>
      <t>2</t>
    </r>
    <r>
      <rPr>
        <sz val="11"/>
        <color theme="0"/>
        <rFont val="Calibri"/>
        <family val="2"/>
        <scheme val="minor"/>
      </rPr>
      <t>, HMPA</t>
    </r>
  </si>
  <si>
    <t>+</t>
  </si>
  <si>
    <t>no data</t>
  </si>
  <si>
    <t>furfuryl alcohol</t>
  </si>
  <si>
    <t>octanoic acid</t>
  </si>
  <si>
    <t>FA</t>
  </si>
  <si>
    <t>MgO-SiO2-C8-LAO</t>
  </si>
  <si>
    <t>cyclohexane</t>
  </si>
  <si>
    <t>water</t>
  </si>
  <si>
    <t>K2CO3</t>
  </si>
  <si>
    <t>FA_C8</t>
  </si>
  <si>
    <t>heptane</t>
  </si>
  <si>
    <t>cyclohexane, heptane</t>
  </si>
  <si>
    <r>
      <rPr>
        <b/>
        <sz val="11"/>
        <color theme="1"/>
        <rFont val="Calibri"/>
        <family val="2"/>
        <scheme val="minor"/>
      </rPr>
      <t>water,</t>
    </r>
    <r>
      <rPr>
        <sz val="11"/>
        <color theme="1"/>
        <rFont val="Calibri"/>
        <family val="2"/>
        <scheme val="minor"/>
      </rPr>
      <t xml:space="preserve"> EtOH, nBuOH, AcOipr, AcOnBu, PhOMe, MeOH, tBuOH, BnOH, ethylene glycol, acetone, MEK, MIBK, AcOEt</t>
    </r>
    <r>
      <rPr>
        <b/>
        <sz val="11"/>
        <color theme="1"/>
        <rFont val="Calibri"/>
        <family val="2"/>
        <scheme val="minor"/>
      </rPr>
      <t>,</t>
    </r>
    <r>
      <rPr>
        <sz val="11"/>
        <color theme="1"/>
        <rFont val="Calibri"/>
        <family val="2"/>
        <scheme val="minor"/>
      </rPr>
      <t xml:space="preserve"> sulfolane</t>
    </r>
  </si>
  <si>
    <r>
      <t xml:space="preserve">DMSO, cyclohexanone, DMPU, AcOH, Ac2O, Acetonitrile, AcOMe, THF, </t>
    </r>
    <r>
      <rPr>
        <b/>
        <sz val="11"/>
        <color theme="1"/>
        <rFont val="Calibri"/>
        <family val="2"/>
        <scheme val="minor"/>
      </rPr>
      <t>heptane</t>
    </r>
    <r>
      <rPr>
        <sz val="11"/>
        <color theme="1"/>
        <rFont val="Calibri"/>
        <family val="2"/>
        <scheme val="minor"/>
      </rPr>
      <t xml:space="preserve">, Me-cyclohexane, toluene, xylene, MTBE, </t>
    </r>
    <r>
      <rPr>
        <b/>
        <sz val="11"/>
        <color theme="1"/>
        <rFont val="Calibri"/>
        <family val="2"/>
        <scheme val="minor"/>
      </rPr>
      <t>cyclohexane</t>
    </r>
    <r>
      <rPr>
        <sz val="11"/>
        <color theme="1"/>
        <rFont val="Calibri"/>
        <family val="2"/>
        <scheme val="minor"/>
      </rPr>
      <t xml:space="preserve">, chlorobenzene, formic acid, pyridine, Me-THF </t>
    </r>
  </si>
  <si>
    <t>Na2SO4</t>
  </si>
  <si>
    <t>filtration of biocatalyst</t>
  </si>
  <si>
    <t>extraction with 1M potassium carbonate aqueous solution and heptane</t>
  </si>
  <si>
    <t>furfuryl alcohol (H302, H331, H319, H351, H335, H373)</t>
  </si>
  <si>
    <t>caprylic acid (H314, H318, H412)</t>
  </si>
  <si>
    <t>cyclohexane (H225, H304, H315, H336, H400, H410)</t>
  </si>
  <si>
    <t>heptane (H225, H304, H315, H336, H400, H410)</t>
  </si>
  <si>
    <t>K2CO3 (H315, H319, H335)</t>
  </si>
  <si>
    <t>not applicable</t>
  </si>
  <si>
    <t>Y2O3-ZrO2</t>
  </si>
  <si>
    <t>10 mmol</t>
  </si>
  <si>
    <t>50 mmol</t>
  </si>
  <si>
    <t>C2</t>
  </si>
  <si>
    <t>acetic acid</t>
  </si>
  <si>
    <t>8,8 mmol</t>
  </si>
  <si>
    <t>dichloromethane</t>
  </si>
  <si>
    <t>NaHCO3</t>
  </si>
  <si>
    <t>NaCl</t>
  </si>
  <si>
    <t>ethyl acetate</t>
  </si>
  <si>
    <t>petroleum ether</t>
  </si>
  <si>
    <t>DCM</t>
  </si>
  <si>
    <t>water, AcOEt</t>
  </si>
  <si>
    <r>
      <t>water</t>
    </r>
    <r>
      <rPr>
        <b/>
        <sz val="11"/>
        <color theme="1"/>
        <rFont val="Calibri"/>
        <family val="2"/>
        <scheme val="minor"/>
      </rPr>
      <t>,</t>
    </r>
    <r>
      <rPr>
        <sz val="11"/>
        <color theme="1"/>
        <rFont val="Calibri"/>
        <family val="2"/>
        <scheme val="minor"/>
      </rPr>
      <t xml:space="preserve"> EtOH, nBuOH, AcOipr, AcOnBu, PhOMe, MeOH, tBuOH, BnOH, ethylene glycol, acetone, MEK, MIBK, AcOEt</t>
    </r>
    <r>
      <rPr>
        <b/>
        <sz val="11"/>
        <color theme="1"/>
        <rFont val="Calibri"/>
        <family val="2"/>
        <scheme val="minor"/>
      </rPr>
      <t>,</t>
    </r>
    <r>
      <rPr>
        <sz val="11"/>
        <color theme="1"/>
        <rFont val="Calibri"/>
        <family val="2"/>
        <scheme val="minor"/>
      </rPr>
      <t xml:space="preserve"> sulfolane</t>
    </r>
  </si>
  <si>
    <t xml:space="preserve">DMSO, cyclohexanone, DMPU, AcOH, Ac2O, Acetonitrile, AcOMe, THF, heptane, Me-cyclohexane, toluene, xylene, MTBE, cyclohexane, chlorobenzene, formic acid, pyridine, Me-THF </t>
  </si>
  <si>
    <t>petroleum ether (H225 H304 H315 H336 H411)</t>
  </si>
  <si>
    <t>in high temperature (500 °C)</t>
  </si>
  <si>
    <t>diluted with water, extracted with CH2Cl2, washed with 10% aqueous NaHCO3, brine, water and dried over Na2SO4</t>
  </si>
  <si>
    <t>filtration of catalyst</t>
  </si>
  <si>
    <t>column chromatography: 3% EtOAc in light petroleum ether</t>
  </si>
  <si>
    <t>acetic acid (H226, H314)</t>
  </si>
  <si>
    <t>ethyl acetate (H225 H319 H336)</t>
  </si>
  <si>
    <t>Fe-DTP-ZIF-8</t>
  </si>
  <si>
    <t>oleic acid</t>
  </si>
  <si>
    <t>Novozyme 435</t>
  </si>
  <si>
    <t>brine</t>
  </si>
  <si>
    <t>ricinoleic acid</t>
  </si>
  <si>
    <t>2-furoic acid</t>
  </si>
  <si>
    <t>EDC</t>
  </si>
  <si>
    <t>HCl</t>
  </si>
  <si>
    <t>NaOH</t>
  </si>
  <si>
    <t>MgSO4</t>
  </si>
  <si>
    <t>hexane</t>
  </si>
  <si>
    <t>DCM, hexane</t>
  </si>
  <si>
    <t>extraction: DCM (50 mL), washed with H2O (5mL), 1N HCl (2x5mL), H2O (5mL), 1M NaOH (2x5mL), and H2O (5mL), dried under anhydrous MgSO4.</t>
  </si>
  <si>
    <t xml:space="preserve"> Product was purified by flash chromatography (hexane/ethyl acetate 10:1) </t>
  </si>
  <si>
    <t xml:space="preserve">dichloromethane (H315 H319 H336 H351 H373)	</t>
  </si>
  <si>
    <t>EDC (H302 H311 H315 H317 H319 H373 H410)</t>
  </si>
  <si>
    <t>2-furoic acid (H315, H319, H335)</t>
  </si>
  <si>
    <t>NaOH (H290, H314)</t>
  </si>
  <si>
    <t>HCl (37%) (H290, H314, H335)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</si>
</sst>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0000"/>
  </numFmts>
  <fonts count="16"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rgb="FFFA7D00"/>
      <name val="Calibri"/>
      <family val="2"/>
      <scheme val="minor"/>
    </font>
    <font>
      <sz val="11"/>
      <color theme="0"/>
      <name val="Calibri"/>
      <family val="2"/>
      <scheme val="minor"/>
    </font>
    <font>
      <sz val="11"/>
      <name val="Calibri"/>
      <family val="2"/>
      <scheme val="minor"/>
    </font>
    <font>
      <b/>
      <sz val="11"/>
      <color theme="0"/>
      <name val="Calibri"/>
      <family val="2"/>
      <scheme val="minor"/>
    </font>
    <font>
      <b/>
      <sz val="11"/>
      <color theme="1"/>
      <name val="Calibri"/>
      <family val="2"/>
      <scheme val="minor"/>
    </font>
    <font>
      <b/>
      <vertAlign val="superscript"/>
      <sz val="11"/>
      <color theme="1"/>
      <name val="Calibri"/>
      <family val="2"/>
      <scheme val="minor"/>
    </font>
    <font>
      <b/>
      <sz val="11"/>
      <color rgb="FF0070C0"/>
      <name val="Calibri"/>
      <family val="2"/>
      <scheme val="minor"/>
    </font>
    <font>
      <vertAlign val="superscript"/>
      <sz val="11"/>
      <color theme="1"/>
      <name val="Calibri"/>
      <family val="2"/>
      <scheme val="minor"/>
    </font>
    <font>
      <vertAlign val="subscript"/>
      <sz val="11"/>
      <color theme="0"/>
      <name val="Calibri"/>
      <family val="2"/>
      <scheme val="minor"/>
    </font>
    <font>
      <sz val="10"/>
      <color rgb="FF333333"/>
      <name val="Arial"/>
      <family val="2"/>
      <charset val="238"/>
    </font>
    <font>
      <sz val="12"/>
      <color rgb="FF202124"/>
      <name val="Arial"/>
      <family val="2"/>
      <charset val="238"/>
    </font>
    <font>
      <b/>
      <sz val="16"/>
      <color theme="1"/>
      <name val="Calibri"/>
      <family val="2"/>
      <charset val="238"/>
      <scheme val="minor"/>
    </font>
    <font>
      <b/>
      <sz val="20"/>
      <color theme="1"/>
      <name val="Calibri"/>
      <family val="2"/>
      <scheme val="minor"/>
    </font>
  </fonts>
  <fills count="20">
    <fill>
      <patternFill patternType="none"/>
    </fill>
    <fill>
      <patternFill patternType="gray125"/>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rgb="FF92D050"/>
        <bgColor indexed="64"/>
      </patternFill>
    </fill>
    <fill>
      <patternFill patternType="solid">
        <fgColor rgb="FF4C0200"/>
        <bgColor indexed="64"/>
      </patternFill>
    </fill>
    <fill>
      <patternFill patternType="solid">
        <fgColor rgb="FF0070C0"/>
        <bgColor indexed="64"/>
      </patternFill>
    </fill>
    <fill>
      <patternFill patternType="solid">
        <fgColor theme="6"/>
        <bgColor indexed="64"/>
      </patternFill>
    </fill>
    <fill>
      <patternFill patternType="solid">
        <fgColor theme="6" tint="0.79998168889431442"/>
        <bgColor indexed="64"/>
      </patternFill>
    </fill>
    <fill>
      <patternFill patternType="solid">
        <fgColor theme="3" tint="0.39997558519241921"/>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59999389629810485"/>
      </left>
      <right/>
      <top style="thin">
        <color indexed="64"/>
      </top>
      <bottom style="thin">
        <color indexed="64"/>
      </bottom>
      <diagonal/>
    </border>
    <border>
      <left style="thin">
        <color indexed="64"/>
      </left>
      <right style="thin">
        <color theme="4" tint="0.59999389629810485"/>
      </right>
      <top style="thin">
        <color indexed="64"/>
      </top>
      <bottom/>
      <diagonal/>
    </border>
    <border>
      <left style="thin">
        <color theme="4" tint="0.59999389629810485"/>
      </left>
      <right style="thin">
        <color theme="4" tint="0.59999389629810485"/>
      </right>
      <top style="thin">
        <color indexed="64"/>
      </top>
      <bottom/>
      <diagonal/>
    </border>
    <border>
      <left style="thin">
        <color theme="4" tint="0.59999389629810485"/>
      </left>
      <right style="thin">
        <color indexed="64"/>
      </right>
      <top style="thin">
        <color indexed="64"/>
      </top>
      <bottom/>
      <diagonal/>
    </border>
    <border>
      <left style="thin">
        <color indexed="64"/>
      </left>
      <right style="thin">
        <color theme="4" tint="0.59999389629810485"/>
      </right>
      <top style="thin">
        <color indexed="64"/>
      </top>
      <bottom style="thin">
        <color indexed="64"/>
      </bottom>
      <diagonal/>
    </border>
    <border>
      <left/>
      <right style="thin">
        <color theme="4" tint="0.59999389629810485"/>
      </right>
      <top style="thin">
        <color indexed="64"/>
      </top>
      <bottom style="thin">
        <color indexed="64"/>
      </bottom>
      <diagonal/>
    </border>
    <border>
      <left style="thin">
        <color indexed="64"/>
      </left>
      <right style="thin">
        <color theme="4" tint="0.59999389629810485"/>
      </right>
      <top/>
      <bottom/>
      <diagonal/>
    </border>
    <border>
      <left style="thin">
        <color theme="4" tint="0.59999389629810485"/>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right style="thin">
        <color theme="0"/>
      </right>
      <top/>
      <bottom style="thin">
        <color indexed="64"/>
      </bottom>
      <diagonal/>
    </border>
  </borders>
  <cellStyleXfs count="9">
    <xf numFmtId="0" fontId="0" fillId="0" borderId="0"/>
    <xf numFmtId="0" fontId="3" fillId="2" borderId="1" applyNumberFormat="0" applyAlignment="0" applyProtection="0"/>
    <xf numFmtId="0" fontId="4" fillId="3" borderId="0" applyNumberFormat="0" applyBorder="0" applyAlignment="0" applyProtection="0"/>
    <xf numFmtId="0" fontId="2"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4" fillId="9" borderId="0" applyNumberFormat="0" applyBorder="0" applyAlignment="0" applyProtection="0"/>
  </cellStyleXfs>
  <cellXfs count="169">
    <xf numFmtId="0" fontId="0" fillId="0" borderId="0" xfId="0"/>
    <xf numFmtId="164" fontId="0" fillId="7" borderId="0" xfId="6" applyNumberFormat="1" applyFont="1"/>
    <xf numFmtId="165" fontId="5" fillId="9" borderId="0" xfId="8" applyNumberFormat="1" applyFont="1"/>
    <xf numFmtId="164" fontId="5" fillId="6" borderId="0" xfId="5" applyNumberFormat="1" applyFont="1"/>
    <xf numFmtId="165" fontId="5" fillId="6" borderId="0" xfId="5" applyNumberFormat="1" applyFont="1"/>
    <xf numFmtId="0" fontId="0" fillId="8" borderId="0" xfId="7" applyFont="1" applyAlignment="1">
      <alignment wrapText="1"/>
    </xf>
    <xf numFmtId="164" fontId="5" fillId="9" borderId="0" xfId="8" applyNumberFormat="1" applyFont="1" applyAlignment="1">
      <alignment wrapText="1"/>
    </xf>
    <xf numFmtId="0" fontId="7" fillId="7" borderId="2" xfId="6" applyNumberFormat="1" applyFont="1" applyBorder="1" applyAlignment="1">
      <alignment horizontal="center" vertical="top" wrapText="1"/>
    </xf>
    <xf numFmtId="0" fontId="7" fillId="4" borderId="2" xfId="3" applyNumberFormat="1" applyFont="1" applyBorder="1" applyAlignment="1">
      <alignment horizontal="center" vertical="top" wrapText="1"/>
    </xf>
    <xf numFmtId="164" fontId="7" fillId="0" borderId="0" xfId="0" applyNumberFormat="1" applyFont="1"/>
    <xf numFmtId="2" fontId="0" fillId="7" borderId="2" xfId="6" applyNumberFormat="1" applyFont="1" applyBorder="1" applyAlignment="1">
      <alignment horizontal="center"/>
    </xf>
    <xf numFmtId="2" fontId="0" fillId="4" borderId="2" xfId="3" applyNumberFormat="1" applyFont="1" applyBorder="1" applyAlignment="1">
      <alignment horizontal="center"/>
    </xf>
    <xf numFmtId="164" fontId="7" fillId="0" borderId="15" xfId="0" applyNumberFormat="1" applyFont="1" applyBorder="1" applyAlignment="1">
      <alignment vertical="top"/>
    </xf>
    <xf numFmtId="0" fontId="7" fillId="0" borderId="18" xfId="0" applyFont="1" applyBorder="1" applyAlignment="1">
      <alignment horizontal="center" vertical="top" wrapText="1"/>
    </xf>
    <xf numFmtId="0" fontId="7" fillId="0" borderId="20" xfId="0" applyFont="1" applyBorder="1" applyAlignment="1">
      <alignment horizontal="center" vertical="top" wrapText="1"/>
    </xf>
    <xf numFmtId="0" fontId="7" fillId="0" borderId="0" xfId="0" applyFont="1" applyAlignment="1">
      <alignment vertical="center"/>
    </xf>
    <xf numFmtId="164" fontId="7" fillId="0" borderId="2" xfId="0" applyNumberFormat="1" applyFont="1" applyBorder="1" applyAlignment="1">
      <alignment horizontal="center" vertical="center" wrapText="1"/>
    </xf>
    <xf numFmtId="2" fontId="0" fillId="0" borderId="0" xfId="0" applyNumberFormat="1"/>
    <xf numFmtId="164" fontId="0" fillId="0" borderId="0" xfId="0" applyNumberFormat="1"/>
    <xf numFmtId="2" fontId="4" fillId="16" borderId="2" xfId="6" applyNumberFormat="1" applyFont="1" applyFill="1" applyBorder="1" applyAlignment="1">
      <alignment horizontal="center"/>
    </xf>
    <xf numFmtId="0" fontId="7" fillId="0" borderId="0" xfId="0" applyFont="1"/>
    <xf numFmtId="164" fontId="6" fillId="5" borderId="2" xfId="4" applyNumberFormat="1" applyFont="1" applyBorder="1" applyAlignment="1">
      <alignment horizont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4" fillId="11" borderId="2" xfId="0" applyFont="1" applyFill="1" applyBorder="1" applyAlignment="1">
      <alignment horizontal="center" vertical="center"/>
    </xf>
    <xf numFmtId="2" fontId="3" fillId="2" borderId="1" xfId="1" applyNumberFormat="1" applyAlignment="1">
      <alignment horizontal="center"/>
    </xf>
    <xf numFmtId="164" fontId="4" fillId="6" borderId="0" xfId="5" applyNumberFormat="1"/>
    <xf numFmtId="165" fontId="4" fillId="6" borderId="0" xfId="5" applyNumberFormat="1"/>
    <xf numFmtId="165" fontId="0" fillId="0" borderId="0" xfId="0" applyNumberFormat="1"/>
    <xf numFmtId="0" fontId="4" fillId="3" borderId="0" xfId="2"/>
    <xf numFmtId="165" fontId="4" fillId="3" borderId="0" xfId="2" applyNumberFormat="1"/>
    <xf numFmtId="0" fontId="4" fillId="6" borderId="0" xfId="5"/>
    <xf numFmtId="164" fontId="4" fillId="3" borderId="0" xfId="2" applyNumberFormat="1"/>
    <xf numFmtId="2" fontId="4" fillId="3" borderId="2" xfId="2" applyNumberFormat="1" applyBorder="1" applyAlignment="1">
      <alignment horizontal="center"/>
    </xf>
    <xf numFmtId="2" fontId="0" fillId="0" borderId="0" xfId="0" applyNumberFormat="1" applyAlignment="1">
      <alignment horizontal="center"/>
    </xf>
    <xf numFmtId="165" fontId="0" fillId="7" borderId="0" xfId="6" applyNumberFormat="1" applyFont="1"/>
    <xf numFmtId="165" fontId="0" fillId="8" borderId="0" xfId="7" applyNumberFormat="1" applyFont="1"/>
    <xf numFmtId="0" fontId="0" fillId="0" borderId="25" xfId="0" applyBorder="1"/>
    <xf numFmtId="0" fontId="0" fillId="14" borderId="2" xfId="0" applyFill="1" applyBorder="1" applyAlignment="1">
      <alignment horizontal="center" vertical="center" wrapText="1"/>
    </xf>
    <xf numFmtId="0" fontId="0" fillId="14" borderId="22" xfId="0" applyFill="1" applyBorder="1" applyAlignment="1">
      <alignment horizontal="center" vertical="center" wrapText="1"/>
    </xf>
    <xf numFmtId="0" fontId="0" fillId="0" borderId="0" xfId="0" applyAlignment="1">
      <alignment wrapText="1"/>
    </xf>
    <xf numFmtId="0" fontId="0" fillId="10"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24"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xf>
    <xf numFmtId="0" fontId="0" fillId="14" borderId="2" xfId="0" applyFill="1" applyBorder="1" applyAlignment="1">
      <alignment wrapText="1"/>
    </xf>
    <xf numFmtId="0" fontId="0" fillId="0" borderId="0" xfId="0" applyAlignment="1">
      <alignment horizontal="center" wrapText="1"/>
    </xf>
    <xf numFmtId="0" fontId="0" fillId="11" borderId="11" xfId="0" applyFill="1" applyBorder="1"/>
    <xf numFmtId="0" fontId="0" fillId="11" borderId="12" xfId="0" applyFill="1" applyBorder="1"/>
    <xf numFmtId="0" fontId="0" fillId="11" borderId="13" xfId="0" applyFill="1" applyBorder="1"/>
    <xf numFmtId="164" fontId="4" fillId="5" borderId="2" xfId="4" applyNumberFormat="1" applyBorder="1" applyAlignment="1">
      <alignment horizontal="center"/>
    </xf>
    <xf numFmtId="0" fontId="0" fillId="10" borderId="24" xfId="0" applyFill="1" applyBorder="1" applyAlignment="1">
      <alignment horizontal="center" wrapText="1"/>
    </xf>
    <xf numFmtId="166" fontId="3" fillId="2" borderId="24" xfId="1" applyNumberFormat="1" applyBorder="1" applyAlignment="1">
      <alignment horizontal="center"/>
    </xf>
    <xf numFmtId="0" fontId="12" fillId="0" borderId="0" xfId="0" applyFont="1"/>
    <xf numFmtId="0" fontId="13" fillId="0" borderId="0" xfId="0" applyFont="1"/>
    <xf numFmtId="2" fontId="0" fillId="14" borderId="2" xfId="6" applyNumberFormat="1" applyFont="1" applyFill="1" applyBorder="1" applyAlignment="1">
      <alignment horizontal="center"/>
    </xf>
    <xf numFmtId="9" fontId="0" fillId="0" borderId="0" xfId="0" applyNumberFormat="1"/>
    <xf numFmtId="164" fontId="1" fillId="0" borderId="0" xfId="4" applyNumberFormat="1" applyFont="1" applyFill="1" applyBorder="1" applyAlignment="1">
      <alignment horizontal="center"/>
    </xf>
    <xf numFmtId="0" fontId="0" fillId="10" borderId="2" xfId="0" quotePrefix="1" applyFill="1" applyBorder="1" applyAlignment="1">
      <alignment horizontal="center" vertical="center" wrapText="1"/>
    </xf>
    <xf numFmtId="164" fontId="3" fillId="2" borderId="1" xfId="1" applyNumberFormat="1" applyAlignment="1">
      <alignment horizontal="center"/>
    </xf>
    <xf numFmtId="166" fontId="4" fillId="3" borderId="2" xfId="2" applyNumberFormat="1" applyBorder="1"/>
    <xf numFmtId="0" fontId="14" fillId="0" borderId="0" xfId="0" applyFont="1" applyAlignment="1">
      <alignment wrapText="1"/>
    </xf>
    <xf numFmtId="0" fontId="0" fillId="14" borderId="2" xfId="0" applyFill="1" applyBorder="1" applyAlignment="1">
      <alignment horizontal="center" wrapText="1"/>
    </xf>
    <xf numFmtId="0" fontId="0" fillId="0" borderId="23" xfId="0" applyBorder="1" applyAlignment="1">
      <alignment horizontal="center" vertical="center" wrapText="1"/>
    </xf>
    <xf numFmtId="2" fontId="0" fillId="4" borderId="2" xfId="3" applyNumberFormat="1" applyFont="1" applyBorder="1" applyAlignment="1">
      <alignment horizontal="center" wrapText="1"/>
    </xf>
    <xf numFmtId="2" fontId="4" fillId="18" borderId="2" xfId="6" applyNumberFormat="1" applyFont="1" applyFill="1" applyBorder="1" applyAlignment="1">
      <alignment horizontal="center"/>
    </xf>
    <xf numFmtId="2" fontId="2" fillId="18" borderId="2" xfId="6" applyNumberFormat="1" applyFill="1" applyBorder="1" applyAlignment="1">
      <alignment horizontal="center"/>
    </xf>
    <xf numFmtId="2" fontId="4" fillId="19" borderId="2" xfId="6" applyNumberFormat="1" applyFont="1" applyFill="1" applyBorder="1" applyAlignment="1">
      <alignment horizontal="center"/>
    </xf>
    <xf numFmtId="0" fontId="14" fillId="19" borderId="0" xfId="0" applyFont="1" applyFill="1" applyAlignment="1">
      <alignment wrapText="1"/>
    </xf>
    <xf numFmtId="0" fontId="15" fillId="19" borderId="0" xfId="0" applyFont="1" applyFill="1"/>
    <xf numFmtId="167" fontId="0" fillId="0" borderId="0" xfId="0" applyNumberFormat="1"/>
    <xf numFmtId="0" fontId="15" fillId="16" borderId="0" xfId="0" applyFont="1" applyFill="1"/>
    <xf numFmtId="2" fontId="7" fillId="4" borderId="2" xfId="3" applyNumberFormat="1" applyFont="1" applyBorder="1" applyAlignment="1">
      <alignment horizontal="center"/>
    </xf>
    <xf numFmtId="164" fontId="7" fillId="19" borderId="0" xfId="0" applyNumberFormat="1" applyFont="1" applyFill="1"/>
    <xf numFmtId="164" fontId="6" fillId="3" borderId="18" xfId="2" applyNumberFormat="1" applyFont="1" applyBorder="1" applyAlignment="1">
      <alignment horizontal="center" wrapText="1"/>
    </xf>
    <xf numFmtId="164" fontId="6" fillId="3" borderId="14" xfId="2" applyNumberFormat="1" applyFont="1" applyBorder="1" applyAlignment="1">
      <alignment horizontal="center" wrapText="1"/>
    </xf>
    <xf numFmtId="164" fontId="6" fillId="5" borderId="2" xfId="4" applyNumberFormat="1" applyFont="1" applyBorder="1" applyAlignment="1">
      <alignment horizontal="center"/>
    </xf>
    <xf numFmtId="164" fontId="4" fillId="11" borderId="14" xfId="0" applyNumberFormat="1" applyFont="1" applyFill="1" applyBorder="1" applyAlignment="1">
      <alignment horizontal="center" vertical="top" wrapText="1"/>
    </xf>
    <xf numFmtId="164" fontId="4" fillId="11" borderId="19" xfId="0" applyNumberFormat="1" applyFont="1" applyFill="1" applyBorder="1" applyAlignment="1">
      <alignment horizontal="center" vertical="top" wrapText="1"/>
    </xf>
    <xf numFmtId="164" fontId="0" fillId="10" borderId="14" xfId="0" applyNumberFormat="1" applyFill="1" applyBorder="1" applyAlignment="1">
      <alignment horizontal="center" vertical="top" wrapText="1"/>
    </xf>
    <xf numFmtId="164" fontId="0" fillId="10" borderId="13" xfId="0" applyNumberFormat="1" applyFill="1" applyBorder="1" applyAlignment="1">
      <alignment horizontal="center" vertical="top" wrapText="1"/>
    </xf>
    <xf numFmtId="0" fontId="0" fillId="10" borderId="11" xfId="0" applyFill="1" applyBorder="1" applyAlignment="1">
      <alignment horizontal="center" vertical="top" wrapText="1"/>
    </xf>
    <xf numFmtId="0" fontId="0" fillId="10" borderId="12" xfId="0" applyFill="1" applyBorder="1" applyAlignment="1">
      <alignment horizontal="center" vertical="top" wrapText="1"/>
    </xf>
    <xf numFmtId="0" fontId="0" fillId="10" borderId="13" xfId="0" applyFill="1" applyBorder="1" applyAlignment="1">
      <alignment horizontal="center" vertical="top" wrapText="1"/>
    </xf>
    <xf numFmtId="0" fontId="0" fillId="11" borderId="11" xfId="0" applyFill="1" applyBorder="1" applyAlignment="1">
      <alignment horizontal="center" vertical="top" wrapText="1"/>
    </xf>
    <xf numFmtId="0" fontId="0" fillId="11" borderId="13" xfId="0" applyFill="1" applyBorder="1" applyAlignment="1">
      <alignment horizontal="center" vertical="top" wrapText="1"/>
    </xf>
    <xf numFmtId="0" fontId="0" fillId="11" borderId="12" xfId="0" applyFill="1" applyBorder="1" applyAlignment="1">
      <alignment horizontal="center" vertical="top" wrapText="1"/>
    </xf>
    <xf numFmtId="0" fontId="0" fillId="14" borderId="2" xfId="0" applyFill="1" applyBorder="1" applyAlignment="1">
      <alignment horizontal="center" vertical="top" wrapText="1"/>
    </xf>
    <xf numFmtId="164" fontId="6" fillId="11" borderId="14" xfId="0" applyNumberFormat="1" applyFont="1" applyFill="1" applyBorder="1" applyAlignment="1">
      <alignment horizontal="center" vertical="top" wrapText="1"/>
    </xf>
    <xf numFmtId="164" fontId="6" fillId="11" borderId="19" xfId="0" applyNumberFormat="1" applyFont="1" applyFill="1" applyBorder="1" applyAlignment="1">
      <alignment horizontal="center" vertical="top" wrapText="1"/>
    </xf>
    <xf numFmtId="164" fontId="7" fillId="10" borderId="16" xfId="0" applyNumberFormat="1" applyFont="1" applyFill="1" applyBorder="1" applyAlignment="1">
      <alignment horizontal="center" vertical="top" wrapText="1"/>
    </xf>
    <xf numFmtId="164" fontId="7" fillId="10" borderId="17" xfId="0" applyNumberFormat="1" applyFont="1" applyFill="1" applyBorder="1" applyAlignment="1">
      <alignment horizontal="center" vertical="top" wrapText="1"/>
    </xf>
    <xf numFmtId="164" fontId="0" fillId="10" borderId="21" xfId="0" applyNumberFormat="1" applyFill="1" applyBorder="1" applyAlignment="1">
      <alignment horizontal="center" vertical="top" wrapText="1"/>
    </xf>
    <xf numFmtId="164" fontId="0" fillId="10" borderId="10" xfId="0" applyNumberFormat="1" applyFill="1" applyBorder="1" applyAlignment="1">
      <alignment horizontal="center" vertical="top" wrapText="1"/>
    </xf>
    <xf numFmtId="0" fontId="0" fillId="14" borderId="11" xfId="0" applyFill="1" applyBorder="1" applyAlignment="1">
      <alignment horizontal="center" vertical="center" wrapText="1"/>
    </xf>
    <xf numFmtId="0" fontId="0" fillId="14" borderId="13" xfId="0" applyFill="1" applyBorder="1" applyAlignment="1">
      <alignment horizontal="center" vertical="center" wrapText="1"/>
    </xf>
    <xf numFmtId="0" fontId="0" fillId="10" borderId="11" xfId="0" applyFill="1" applyBorder="1" applyAlignment="1">
      <alignment horizontal="center" vertical="center" wrapText="1"/>
    </xf>
    <xf numFmtId="0" fontId="0" fillId="10" borderId="13" xfId="0" applyFill="1" applyBorder="1" applyAlignment="1">
      <alignment horizontal="center" vertical="center" wrapText="1"/>
    </xf>
    <xf numFmtId="0" fontId="0" fillId="14" borderId="22" xfId="0" applyFill="1" applyBorder="1" applyAlignment="1">
      <alignment horizontal="center" vertical="center" wrapText="1"/>
    </xf>
    <xf numFmtId="0" fontId="0" fillId="14" borderId="23" xfId="0" applyFill="1" applyBorder="1" applyAlignment="1">
      <alignment horizontal="center" vertical="center" wrapText="1"/>
    </xf>
    <xf numFmtId="0" fontId="0" fillId="14" borderId="24" xfId="0" applyFill="1" applyBorder="1" applyAlignment="1">
      <alignment horizontal="center" vertical="center"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9" xfId="0" applyBorder="1" applyAlignment="1">
      <alignment horizontal="center" vertical="top"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14" borderId="2" xfId="0" applyFill="1" applyBorder="1" applyAlignment="1">
      <alignment horizontal="center" vertical="center" wrapText="1"/>
    </xf>
    <xf numFmtId="0" fontId="0" fillId="0" borderId="2" xfId="0" applyBorder="1" applyAlignment="1">
      <alignment horizontal="center" vertical="top" wrapText="1"/>
    </xf>
    <xf numFmtId="0" fontId="7" fillId="13" borderId="7" xfId="0" applyFont="1" applyFill="1" applyBorder="1" applyAlignment="1">
      <alignment horizontal="left" vertical="center" wrapText="1"/>
    </xf>
    <xf numFmtId="0" fontId="7" fillId="13" borderId="26" xfId="0" applyFont="1" applyFill="1" applyBorder="1" applyAlignment="1">
      <alignment horizontal="left" vertical="center" wrapText="1"/>
    </xf>
    <xf numFmtId="0" fontId="4" fillId="15" borderId="11" xfId="0" applyFont="1" applyFill="1" applyBorder="1" applyAlignment="1">
      <alignment horizontal="center" vertical="top" wrapText="1"/>
    </xf>
    <xf numFmtId="0" fontId="4" fillId="15" borderId="13" xfId="0" applyFont="1" applyFill="1" applyBorder="1" applyAlignment="1">
      <alignment horizontal="center" vertical="top" wrapText="1"/>
    </xf>
    <xf numFmtId="0" fontId="4" fillId="15" borderId="12" xfId="0" applyFont="1" applyFill="1" applyBorder="1" applyAlignment="1">
      <alignment horizontal="center" vertical="top" wrapText="1"/>
    </xf>
    <xf numFmtId="0" fontId="7" fillId="14" borderId="2" xfId="0" applyFont="1" applyFill="1" applyBorder="1" applyAlignment="1">
      <alignment horizontal="center" vertical="top" wrapText="1"/>
    </xf>
    <xf numFmtId="0" fontId="0" fillId="14" borderId="12" xfId="0" applyFill="1" applyBorder="1" applyAlignment="1">
      <alignment horizontal="center" vertical="center" wrapText="1"/>
    </xf>
    <xf numFmtId="0" fontId="0" fillId="10" borderId="12" xfId="0" applyFill="1" applyBorder="1" applyAlignment="1">
      <alignment horizontal="center" vertical="center" wrapText="1"/>
    </xf>
    <xf numFmtId="0" fontId="0" fillId="11" borderId="11"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13" xfId="0" applyFill="1" applyBorder="1" applyAlignment="1">
      <alignment horizontal="center" vertical="center" wrapText="1"/>
    </xf>
    <xf numFmtId="0" fontId="0" fillId="10" borderId="2" xfId="0" applyFill="1" applyBorder="1" applyAlignment="1">
      <alignment horizontal="center" vertical="center" wrapText="1"/>
    </xf>
    <xf numFmtId="0" fontId="0" fillId="0" borderId="12" xfId="0" applyBorder="1" applyAlignment="1">
      <alignment horizontal="center" vertical="center" wrapText="1"/>
    </xf>
    <xf numFmtId="164" fontId="0" fillId="14" borderId="9" xfId="0" applyNumberFormat="1" applyFill="1" applyBorder="1" applyAlignment="1">
      <alignment horizontal="center" vertical="top" wrapText="1"/>
    </xf>
    <xf numFmtId="164" fontId="0" fillId="14" borderId="10" xfId="0" applyNumberFormat="1" applyFill="1" applyBorder="1" applyAlignment="1">
      <alignment horizontal="center" vertical="top" wrapText="1"/>
    </xf>
    <xf numFmtId="164" fontId="0" fillId="14" borderId="6" xfId="0" applyNumberFormat="1" applyFill="1" applyBorder="1" applyAlignment="1">
      <alignment horizontal="center" vertical="top" wrapText="1"/>
    </xf>
    <xf numFmtId="164" fontId="0" fillId="14" borderId="8" xfId="0" applyNumberFormat="1" applyFill="1" applyBorder="1" applyAlignment="1">
      <alignment horizontal="center" vertical="top" wrapText="1"/>
    </xf>
    <xf numFmtId="164" fontId="7" fillId="14" borderId="11" xfId="0" applyNumberFormat="1" applyFont="1" applyFill="1" applyBorder="1" applyAlignment="1">
      <alignment horizontal="center" vertical="top"/>
    </xf>
    <xf numFmtId="164" fontId="7" fillId="14" borderId="13" xfId="0" applyNumberFormat="1" applyFont="1" applyFill="1" applyBorder="1" applyAlignment="1">
      <alignment horizontal="center" vertical="top"/>
    </xf>
    <xf numFmtId="0" fontId="0" fillId="11" borderId="22" xfId="0" applyFill="1" applyBorder="1" applyAlignment="1">
      <alignment horizontal="center" vertical="center" wrapText="1"/>
    </xf>
    <xf numFmtId="0" fontId="0" fillId="11" borderId="23" xfId="0" applyFill="1" applyBorder="1" applyAlignment="1">
      <alignment horizontal="center" vertical="center" wrapText="1"/>
    </xf>
    <xf numFmtId="0" fontId="0" fillId="11" borderId="24" xfId="0" applyFill="1" applyBorder="1" applyAlignment="1">
      <alignment horizontal="center" vertical="center"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7" fillId="0" borderId="7" xfId="0" applyFont="1" applyBorder="1" applyAlignment="1">
      <alignment horizontal="center"/>
    </xf>
    <xf numFmtId="0" fontId="6" fillId="11" borderId="11" xfId="0" applyFont="1" applyFill="1" applyBorder="1" applyAlignment="1">
      <alignment horizontal="center"/>
    </xf>
    <xf numFmtId="0" fontId="4" fillId="11" borderId="12" xfId="0" applyFont="1" applyFill="1" applyBorder="1" applyAlignment="1">
      <alignment horizontal="center"/>
    </xf>
    <xf numFmtId="0" fontId="4" fillId="11" borderId="13" xfId="0" applyFont="1" applyFill="1" applyBorder="1" applyAlignment="1">
      <alignment horizontal="center"/>
    </xf>
    <xf numFmtId="164" fontId="7" fillId="0" borderId="11" xfId="0" applyNumberFormat="1" applyFont="1" applyBorder="1" applyAlignment="1">
      <alignment horizontal="center"/>
    </xf>
    <xf numFmtId="164" fontId="7" fillId="0" borderId="13" xfId="0" applyNumberFormat="1" applyFont="1" applyBorder="1" applyAlignment="1">
      <alignment horizontal="center"/>
    </xf>
    <xf numFmtId="164" fontId="5" fillId="17" borderId="11" xfId="0" applyNumberFormat="1" applyFont="1" applyFill="1" applyBorder="1" applyAlignment="1">
      <alignment horizontal="center"/>
    </xf>
    <xf numFmtId="164" fontId="5" fillId="17" borderId="13" xfId="0" applyNumberFormat="1" applyFont="1" applyFill="1" applyBorder="1" applyAlignment="1">
      <alignment horizontal="center"/>
    </xf>
    <xf numFmtId="0" fontId="5" fillId="10" borderId="11" xfId="0" applyFont="1" applyFill="1" applyBorder="1" applyAlignment="1">
      <alignment horizontal="center"/>
    </xf>
    <xf numFmtId="0" fontId="5" fillId="10" borderId="13" xfId="0" applyFont="1" applyFill="1" applyBorder="1" applyAlignment="1">
      <alignment horizontal="center"/>
    </xf>
    <xf numFmtId="0" fontId="5" fillId="11" borderId="11" xfId="0" applyFont="1" applyFill="1" applyBorder="1" applyAlignment="1">
      <alignment horizontal="center"/>
    </xf>
    <xf numFmtId="0" fontId="5" fillId="11" borderId="13" xfId="0" applyFont="1" applyFill="1" applyBorder="1" applyAlignment="1">
      <alignment horizontal="center"/>
    </xf>
    <xf numFmtId="0" fontId="0" fillId="12" borderId="6" xfId="0" applyFill="1" applyBorder="1" applyAlignment="1">
      <alignment horizontal="center" vertical="center"/>
    </xf>
    <xf numFmtId="0" fontId="0" fillId="12" borderId="8" xfId="0" applyFill="1" applyBorder="1" applyAlignment="1">
      <alignment horizontal="center" vertical="center"/>
    </xf>
    <xf numFmtId="0" fontId="0" fillId="14" borderId="2" xfId="0" applyFill="1" applyBorder="1" applyAlignment="1">
      <alignment horizontal="center"/>
    </xf>
    <xf numFmtId="0" fontId="7" fillId="14" borderId="2" xfId="0" applyFont="1" applyFill="1" applyBorder="1" applyAlignment="1">
      <alignment horizontal="center" vertical="center" wrapText="1"/>
    </xf>
    <xf numFmtId="0" fontId="4" fillId="11" borderId="2" xfId="0" applyFont="1" applyFill="1" applyBorder="1" applyAlignment="1">
      <alignment horizontal="center"/>
    </xf>
    <xf numFmtId="0" fontId="6" fillId="11"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0" fillId="10" borderId="2" xfId="0" applyFill="1" applyBorder="1" applyAlignment="1">
      <alignment horizontal="center"/>
    </xf>
    <xf numFmtId="0" fontId="0" fillId="10" borderId="2" xfId="0" applyFill="1" applyBorder="1" applyAlignment="1">
      <alignment horizontal="center" vertical="center"/>
    </xf>
    <xf numFmtId="0" fontId="0" fillId="14" borderId="2" xfId="0" applyFill="1" applyBorder="1" applyAlignment="1">
      <alignment horizontal="center" vertical="center"/>
    </xf>
    <xf numFmtId="0" fontId="0" fillId="10" borderId="11" xfId="0" applyFill="1" applyBorder="1" applyAlignment="1">
      <alignment horizontal="center"/>
    </xf>
    <xf numFmtId="0" fontId="0" fillId="10" borderId="13" xfId="0" applyFill="1" applyBorder="1" applyAlignment="1">
      <alignment horizontal="center"/>
    </xf>
  </cellXfs>
  <cellStyles count="9">
    <cellStyle name="20% — akcent 1" xfId="3" builtinId="30"/>
    <cellStyle name="20% — akcent 3" xfId="6" builtinId="38"/>
    <cellStyle name="40% — akcent 3" xfId="7" builtinId="39"/>
    <cellStyle name="60% — akcent 3" xfId="8" builtinId="40"/>
    <cellStyle name="Akcent 1" xfId="2" builtinId="29"/>
    <cellStyle name="Akcent 2" xfId="4" builtinId="33"/>
    <cellStyle name="Akcent 3" xfId="5" builtinId="37"/>
    <cellStyle name="Normalny" xfId="0" builtinId="0"/>
    <cellStyle name="Obliczenia" xfId="1" builtin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11</xdr:col>
      <xdr:colOff>18749</xdr:colOff>
      <xdr:row>20</xdr:row>
      <xdr:rowOff>94344</xdr:rowOff>
    </xdr:from>
    <xdr:to>
      <xdr:col>18</xdr:col>
      <xdr:colOff>622041</xdr:colOff>
      <xdr:row>23</xdr:row>
      <xdr:rowOff>349898</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678723" y="4458349"/>
          <a:ext cx="5735129" cy="1499636"/>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 (general):</a:t>
          </a:r>
          <a:r>
            <a:rPr lang="pl-PL" sz="1100" b="1">
              <a:solidFill>
                <a:schemeClr val="dk1"/>
              </a:solidFill>
              <a:effectLst/>
              <a:latin typeface="+mn-lt"/>
              <a:ea typeface="+mn-ea"/>
              <a:cs typeface="+mn-cs"/>
            </a:rPr>
            <a:t> </a:t>
          </a:r>
          <a:r>
            <a:rPr lang="pl-PL" sz="1100" b="0">
              <a:solidFill>
                <a:schemeClr val="dk1"/>
              </a:solidFill>
              <a:effectLst/>
              <a:latin typeface="+mn-lt"/>
              <a:ea typeface="+mn-ea"/>
              <a:cs typeface="+mn-cs"/>
            </a:rPr>
            <a:t>In a 5 mL vial, furfuryl alcohol (0.1 mmol), cyclohexane (0.5 mL), fatty acid (0.3 mmol) were mixed, and then 150 mg of MgO·SiO2-C8-LAO were added. The reaction was performed at 25°C and stirred in a thermostatic shaker (250 rpm) for 45 min. Reaction progress was monitored by GC. After the reaction, the biocatalyst was filtered off, and the product was separated by 1M solution of K2CO3 (10 mL)/heptane (3x10 mL) extraction system, brine, and dried with anhydrous sodium sulphate, filtrate, then solvent was evaporated, and obtained ester was analyzed via 1H and 13C NMR. </a:t>
          </a:r>
          <a:br>
            <a:rPr lang="pl-PL" sz="1100" b="1">
              <a:solidFill>
                <a:schemeClr val="dk1"/>
              </a:solidFill>
              <a:effectLst/>
              <a:latin typeface="+mn-lt"/>
              <a:ea typeface="+mn-ea"/>
              <a:cs typeface="+mn-cs"/>
            </a:rPr>
          </a:br>
          <a:endParaRPr lang="en-GB" b="1">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7546" y="3031671"/>
          <a:ext cx="1997529"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0333" y="3622221"/>
          <a:ext cx="2653393"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8149" y="4204607"/>
          <a:ext cx="3288847"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217807" y="12631513"/>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5129893"/>
          <a:ext cx="896711"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1080796</xdr:colOff>
      <xdr:row>24</xdr:row>
      <xdr:rowOff>104968</xdr:rowOff>
    </xdr:from>
    <xdr:ext cx="5783035" cy="1125693"/>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8642480" y="6092111"/>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18749</xdr:colOff>
      <xdr:row>20</xdr:row>
      <xdr:rowOff>94344</xdr:rowOff>
    </xdr:from>
    <xdr:to>
      <xdr:col>18</xdr:col>
      <xdr:colOff>622041</xdr:colOff>
      <xdr:row>23</xdr:row>
      <xdr:rowOff>349898</xdr:rowOff>
    </xdr:to>
    <xdr:sp macro="" textlink="">
      <xdr:nvSpPr>
        <xdr:cNvPr id="2" name="TextBox 1">
          <a:extLst>
            <a:ext uri="{FF2B5EF4-FFF2-40B4-BE49-F238E27FC236}">
              <a16:creationId xmlns:a16="http://schemas.microsoft.com/office/drawing/2014/main" id="{1CE69E6A-3E29-884E-B126-029746171206}"/>
            </a:ext>
          </a:extLst>
        </xdr:cNvPr>
        <xdr:cNvSpPr txBox="1"/>
      </xdr:nvSpPr>
      <xdr:spPr>
        <a:xfrm>
          <a:off x="12337749" y="4386944"/>
          <a:ext cx="8134392" cy="148745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 (general):</a:t>
          </a:r>
          <a:r>
            <a:rPr lang="pl-PL" sz="1100" b="1">
              <a:solidFill>
                <a:schemeClr val="dk1"/>
              </a:solidFill>
              <a:effectLst/>
              <a:latin typeface="+mn-lt"/>
              <a:ea typeface="+mn-ea"/>
              <a:cs typeface="+mn-cs"/>
            </a:rPr>
            <a:t> </a:t>
          </a:r>
          <a:r>
            <a:rPr lang="pl-PL" sz="1100" b="0">
              <a:solidFill>
                <a:schemeClr val="dk1"/>
              </a:solidFill>
              <a:effectLst/>
              <a:latin typeface="+mn-lt"/>
              <a:ea typeface="+mn-ea"/>
              <a:cs typeface="+mn-cs"/>
            </a:rPr>
            <a:t>The continuous-flow furfuryl alcohol esterification was performed in a fully automated Syrris Asia flow reactor. The mixture of furfuryl alcohol in cyclohexane (2.0 M) and caprylic acid (1:3, n:n) was pumped with a flow 0.070 mLmin-1 through the column reactor filled with 300 mg of MgO·SiO2-C8-LAO biocatalyst at 25°C for 48 h. Reaction progress was monitored by GC.</a:t>
          </a:r>
          <a:r>
            <a:rPr lang="pl-PL" sz="1100" b="0" baseline="0">
              <a:solidFill>
                <a:schemeClr val="dk1"/>
              </a:solidFill>
              <a:effectLst/>
              <a:latin typeface="+mn-lt"/>
              <a:ea typeface="+mn-ea"/>
              <a:cs typeface="+mn-cs"/>
            </a:rPr>
            <a:t> After the reaction product (from 5 mL sample of reaction mixture) was separated by 1M solution of K2CO3 (20 mL)/heptane (3x10 mL) extraction system, brine, and dried with anhydrous sodium sulphate, filtrate, then solvent was evaporated, and obtained ester was analyzed via 1H and 13C NMR.</a:t>
          </a:r>
          <a:endParaRPr lang="en-GB" b="1">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F43EEC55-91FE-8449-ADA7-83CC5673995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2925" y="3282950"/>
          <a:ext cx="2300514"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F5FD80AE-C914-E941-A640-D4EC4381C89C}"/>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5712" y="3873500"/>
          <a:ext cx="31822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DFBEA984-B70C-3944-A43E-22C498AD8A2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8" y="4455886"/>
          <a:ext cx="3891189" cy="360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6">
          <a:extLst>
            <a:ext uri="{FF2B5EF4-FFF2-40B4-BE49-F238E27FC236}">
              <a16:creationId xmlns:a16="http://schemas.microsoft.com/office/drawing/2014/main" id="{84AA4502-32BE-C740-969B-7F13CE78B0C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82050" y="112100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7">
          <a:extLst>
            <a:ext uri="{FF2B5EF4-FFF2-40B4-BE49-F238E27FC236}">
              <a16:creationId xmlns:a16="http://schemas.microsoft.com/office/drawing/2014/main" id="{F718C5C6-ADF6-8C48-9475-DCE83AE4F3D3}"/>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629" y="4998357"/>
          <a:ext cx="896711" cy="259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1080796</xdr:colOff>
      <xdr:row>24</xdr:row>
      <xdr:rowOff>104968</xdr:rowOff>
    </xdr:from>
    <xdr:ext cx="5783035" cy="1125693"/>
    <xdr:sp macro="" textlink="">
      <xdr:nvSpPr>
        <xdr:cNvPr id="8" name="TextBox 5">
          <a:extLst>
            <a:ext uri="{FF2B5EF4-FFF2-40B4-BE49-F238E27FC236}">
              <a16:creationId xmlns:a16="http://schemas.microsoft.com/office/drawing/2014/main" id="{0EDA3DEC-1C78-304D-9DF5-913548A65152}"/>
            </a:ext>
          </a:extLst>
        </xdr:cNvPr>
        <xdr:cNvSpPr txBox="1"/>
      </xdr:nvSpPr>
      <xdr:spPr>
        <a:xfrm>
          <a:off x="12142496" y="6010468"/>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18749</xdr:colOff>
      <xdr:row>20</xdr:row>
      <xdr:rowOff>94344</xdr:rowOff>
    </xdr:from>
    <xdr:to>
      <xdr:col>18</xdr:col>
      <xdr:colOff>622041</xdr:colOff>
      <xdr:row>23</xdr:row>
      <xdr:rowOff>349898</xdr:rowOff>
    </xdr:to>
    <xdr:sp macro="" textlink="">
      <xdr:nvSpPr>
        <xdr:cNvPr id="2" name="TextBox 1">
          <a:extLst>
            <a:ext uri="{FF2B5EF4-FFF2-40B4-BE49-F238E27FC236}">
              <a16:creationId xmlns:a16="http://schemas.microsoft.com/office/drawing/2014/main" id="{0074DF7A-8751-334C-B2F2-D8C690706526}"/>
            </a:ext>
          </a:extLst>
        </xdr:cNvPr>
        <xdr:cNvSpPr txBox="1"/>
      </xdr:nvSpPr>
      <xdr:spPr>
        <a:xfrm>
          <a:off x="12337749" y="4386944"/>
          <a:ext cx="8134392" cy="148745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 (general):</a:t>
          </a:r>
          <a:r>
            <a:rPr lang="pl-PL" sz="1100" b="1">
              <a:solidFill>
                <a:schemeClr val="dk1"/>
              </a:solidFill>
              <a:effectLst/>
              <a:latin typeface="+mn-lt"/>
              <a:ea typeface="+mn-ea"/>
              <a:cs typeface="+mn-cs"/>
            </a:rPr>
            <a:t> </a:t>
          </a:r>
          <a:r>
            <a:rPr lang="pl-PL" sz="1100" b="0">
              <a:solidFill>
                <a:schemeClr val="dk1"/>
              </a:solidFill>
              <a:effectLst/>
              <a:latin typeface="+mn-lt"/>
              <a:ea typeface="+mn-ea"/>
              <a:cs typeface="+mn-cs"/>
            </a:rPr>
            <a:t>Alcohol</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(10 mmol) was added to acid</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(50 mmol) containing (20%, w/w with respect to substrate)</a:t>
          </a:r>
        </a:p>
        <a:p>
          <a:pPr marL="0" marR="0" indent="0" defTabSz="914400" eaLnBrk="1" fontAlgn="auto" latinLnBrk="0" hangingPunct="1">
            <a:lnSpc>
              <a:spcPct val="100000"/>
            </a:lnSpc>
            <a:spcBef>
              <a:spcPts val="0"/>
            </a:spcBef>
            <a:spcAft>
              <a:spcPts val="0"/>
            </a:spcAft>
            <a:buClrTx/>
            <a:buSzTx/>
            <a:buFontTx/>
            <a:buNone/>
            <a:tabLst/>
            <a:defRPr/>
          </a:pPr>
          <a:r>
            <a:rPr lang="pl-PL" sz="1100" b="0">
              <a:solidFill>
                <a:schemeClr val="dk1"/>
              </a:solidFill>
              <a:effectLst/>
              <a:latin typeface="+mn-lt"/>
              <a:ea typeface="+mn-ea"/>
              <a:cs typeface="+mn-cs"/>
            </a:rPr>
            <a:t>and mixture was heated to 110 °C for 7 h. The reaction was monitored by TLC.</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After completion of reaction, the catalyst was filtered;</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filtrate was concentrated, diluted with water</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(15 ml) and extracted with CH2Cl2 (2 x 20 ml).The organic layer was separated, washed with</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10% aqueous NaHCO3, brine, water and dried</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over Na2SO4. The solvent was removed and the</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crude product was chromatographed on silica gel</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column (3% EtOAc in light petroleum ether) to</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afford the product in high yield. The structure</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was confirmed by 1H NMR, mass spectroscopy</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and also by comparison with authentic sample.</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After the reaction, the catalyst is recovered with retention</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of its catalytic activity. It can be further reactivated</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for reuse by heating it at 500 °C in the presence of air.</a:t>
          </a:r>
          <a:br>
            <a:rPr lang="pl-PL" sz="1100" b="1">
              <a:solidFill>
                <a:schemeClr val="dk1"/>
              </a:solidFill>
              <a:effectLst/>
              <a:latin typeface="+mn-lt"/>
              <a:ea typeface="+mn-ea"/>
              <a:cs typeface="+mn-cs"/>
            </a:rPr>
          </a:br>
          <a:endParaRPr lang="en-GB" b="1">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F8E70B91-EBCC-B147-BD41-D051EE95502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2925" y="3282950"/>
          <a:ext cx="2300514"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499B9D49-AA44-4742-A5E6-10AF7D18E8B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5712" y="3873500"/>
          <a:ext cx="31822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283B4D47-2CE9-E649-AEDD-A2BB65B3D46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8" y="4455886"/>
          <a:ext cx="3891189" cy="360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6">
          <a:extLst>
            <a:ext uri="{FF2B5EF4-FFF2-40B4-BE49-F238E27FC236}">
              <a16:creationId xmlns:a16="http://schemas.microsoft.com/office/drawing/2014/main" id="{2CCD0519-2B4B-4E47-A9AC-790C0A5A122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82050" y="112100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7">
          <a:extLst>
            <a:ext uri="{FF2B5EF4-FFF2-40B4-BE49-F238E27FC236}">
              <a16:creationId xmlns:a16="http://schemas.microsoft.com/office/drawing/2014/main" id="{1EDE2977-3592-C949-B8C8-2F1DF46AFC9C}"/>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629" y="4998357"/>
          <a:ext cx="896711" cy="259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1080796</xdr:colOff>
      <xdr:row>24</xdr:row>
      <xdr:rowOff>104968</xdr:rowOff>
    </xdr:from>
    <xdr:ext cx="5783035" cy="1125693"/>
    <xdr:sp macro="" textlink="">
      <xdr:nvSpPr>
        <xdr:cNvPr id="8" name="TextBox 5">
          <a:extLst>
            <a:ext uri="{FF2B5EF4-FFF2-40B4-BE49-F238E27FC236}">
              <a16:creationId xmlns:a16="http://schemas.microsoft.com/office/drawing/2014/main" id="{C2071D7D-CB05-F54A-8439-37BC0CCF4DB9}"/>
            </a:ext>
          </a:extLst>
        </xdr:cNvPr>
        <xdr:cNvSpPr txBox="1"/>
      </xdr:nvSpPr>
      <xdr:spPr>
        <a:xfrm>
          <a:off x="12142496" y="6010468"/>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11</xdr:col>
      <xdr:colOff>18749</xdr:colOff>
      <xdr:row>20</xdr:row>
      <xdr:rowOff>94344</xdr:rowOff>
    </xdr:from>
    <xdr:to>
      <xdr:col>18</xdr:col>
      <xdr:colOff>622041</xdr:colOff>
      <xdr:row>23</xdr:row>
      <xdr:rowOff>349898</xdr:rowOff>
    </xdr:to>
    <xdr:sp macro="" textlink="">
      <xdr:nvSpPr>
        <xdr:cNvPr id="2" name="TextBox 1">
          <a:extLst>
            <a:ext uri="{FF2B5EF4-FFF2-40B4-BE49-F238E27FC236}">
              <a16:creationId xmlns:a16="http://schemas.microsoft.com/office/drawing/2014/main" id="{EFAC0818-C6D9-8C47-864B-FE986025C253}"/>
            </a:ext>
          </a:extLst>
        </xdr:cNvPr>
        <xdr:cNvSpPr txBox="1"/>
      </xdr:nvSpPr>
      <xdr:spPr>
        <a:xfrm>
          <a:off x="12718749" y="4386944"/>
          <a:ext cx="9391692" cy="148745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 (general):</a:t>
          </a:r>
          <a:r>
            <a:rPr lang="pl-PL" sz="1100" b="1">
              <a:solidFill>
                <a:schemeClr val="dk1"/>
              </a:solidFill>
              <a:effectLst/>
              <a:latin typeface="+mn-lt"/>
              <a:ea typeface="+mn-ea"/>
              <a:cs typeface="+mn-cs"/>
            </a:rPr>
            <a:t> </a:t>
          </a:r>
          <a:r>
            <a:rPr lang="pl-PL" sz="1100" b="0">
              <a:solidFill>
                <a:schemeClr val="dk1"/>
              </a:solidFill>
              <a:effectLst/>
              <a:latin typeface="+mn-lt"/>
              <a:ea typeface="+mn-ea"/>
              <a:cs typeface="+mn-cs"/>
            </a:rPr>
            <a:t>Known amounts of</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furfuryl alcohol (0.046 mol) and acetic acid (0.28 mol) were</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added into the glass reactor and the total volume of the</a:t>
          </a:r>
        </a:p>
        <a:p>
          <a:pPr marL="0" marR="0" indent="0" defTabSz="914400" eaLnBrk="1" fontAlgn="auto" latinLnBrk="0" hangingPunct="1">
            <a:lnSpc>
              <a:spcPct val="100000"/>
            </a:lnSpc>
            <a:spcBef>
              <a:spcPts val="0"/>
            </a:spcBef>
            <a:spcAft>
              <a:spcPts val="0"/>
            </a:spcAft>
            <a:buClrTx/>
            <a:buSzTx/>
            <a:buFontTx/>
            <a:buNone/>
            <a:tabLst/>
            <a:defRPr/>
          </a:pPr>
          <a:r>
            <a:rPr lang="pl-PL" sz="1100" b="0">
              <a:solidFill>
                <a:schemeClr val="dk1"/>
              </a:solidFill>
              <a:effectLst/>
              <a:latin typeface="+mn-lt"/>
              <a:ea typeface="+mn-ea"/>
              <a:cs typeface="+mn-cs"/>
            </a:rPr>
            <a:t>reaction mixture was 21 mL. 0.006g of</a:t>
          </a:r>
          <a:r>
            <a:rPr lang="pl-PL" sz="1100" b="0" baseline="0">
              <a:solidFill>
                <a:schemeClr val="dk1"/>
              </a:solidFill>
              <a:effectLst/>
              <a:latin typeface="+mn-lt"/>
              <a:ea typeface="+mn-ea"/>
              <a:cs typeface="+mn-cs"/>
            </a:rPr>
            <a:t> Fe</a:t>
          </a:r>
          <a:r>
            <a:rPr lang="pl-PL" sz="1100" b="0">
              <a:solidFill>
                <a:schemeClr val="dk1"/>
              </a:solidFill>
              <a:effectLst/>
              <a:latin typeface="+mn-lt"/>
              <a:ea typeface="+mn-ea"/>
              <a:cs typeface="+mn-cs"/>
            </a:rPr>
            <a:t>-DTP@ZIF-8 was added to the above reaction mixture and the temperature raised to 100 °C.</a:t>
          </a:r>
        </a:p>
        <a:p>
          <a:pPr marL="0" marR="0" indent="0" defTabSz="914400" eaLnBrk="1" fontAlgn="auto" latinLnBrk="0" hangingPunct="1">
            <a:lnSpc>
              <a:spcPct val="100000"/>
            </a:lnSpc>
            <a:spcBef>
              <a:spcPts val="0"/>
            </a:spcBef>
            <a:spcAft>
              <a:spcPts val="0"/>
            </a:spcAft>
            <a:buClrTx/>
            <a:buSzTx/>
            <a:buFontTx/>
            <a:buNone/>
            <a:tabLst/>
            <a:defRPr/>
          </a:pPr>
          <a:r>
            <a:rPr lang="pl-PL" sz="1100" b="0">
              <a:solidFill>
                <a:schemeClr val="dk1"/>
              </a:solidFill>
              <a:effectLst/>
              <a:latin typeface="+mn-lt"/>
              <a:ea typeface="+mn-ea"/>
              <a:cs typeface="+mn-cs"/>
            </a:rPr>
            <a:t>Thereafter, the mixture was maintained under isothermal</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conditions until the reaction was completed, typically</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within 6 h. The reaction mass was agitated at 800 rpm</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with the stirrer speed optimized to ensure removal of external</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mass transfer limitations. Periodically, samples were</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withdrawn and analysed by a GC.</a:t>
          </a:r>
        </a:p>
        <a:p>
          <a:pPr marL="0" marR="0" indent="0" defTabSz="914400" eaLnBrk="1" fontAlgn="auto" latinLnBrk="0" hangingPunct="1">
            <a:lnSpc>
              <a:spcPct val="100000"/>
            </a:lnSpc>
            <a:spcBef>
              <a:spcPts val="0"/>
            </a:spcBef>
            <a:spcAft>
              <a:spcPts val="0"/>
            </a:spcAft>
            <a:buClrTx/>
            <a:buSzTx/>
            <a:buFontTx/>
            <a:buNone/>
            <a:tabLst/>
            <a:defRPr/>
          </a:pPr>
          <a:endParaRPr lang="pl-PL" sz="11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br>
            <a:rPr lang="pl-PL" sz="1100" b="1">
              <a:solidFill>
                <a:schemeClr val="dk1"/>
              </a:solidFill>
              <a:effectLst/>
              <a:latin typeface="+mn-lt"/>
              <a:ea typeface="+mn-ea"/>
              <a:cs typeface="+mn-cs"/>
            </a:rPr>
          </a:br>
          <a:endParaRPr lang="en-GB" b="1">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1DF66EE0-C5F6-2546-B678-A5C615E4486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2925" y="3282950"/>
          <a:ext cx="2300514"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DA229DFC-1F26-C54F-9934-1B2784577F6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5712" y="3873500"/>
          <a:ext cx="31822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A8D0B529-4DD8-9049-8820-40B04204816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8" y="4455886"/>
          <a:ext cx="3891189" cy="360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6">
          <a:extLst>
            <a:ext uri="{FF2B5EF4-FFF2-40B4-BE49-F238E27FC236}">
              <a16:creationId xmlns:a16="http://schemas.microsoft.com/office/drawing/2014/main" id="{CA879CB5-DA30-F549-8168-F3EF817C0B1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82050" y="112100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7">
          <a:extLst>
            <a:ext uri="{FF2B5EF4-FFF2-40B4-BE49-F238E27FC236}">
              <a16:creationId xmlns:a16="http://schemas.microsoft.com/office/drawing/2014/main" id="{3CF67C90-D105-D043-A806-A190985F7B37}"/>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629" y="4998357"/>
          <a:ext cx="896711" cy="259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1080796</xdr:colOff>
      <xdr:row>24</xdr:row>
      <xdr:rowOff>104968</xdr:rowOff>
    </xdr:from>
    <xdr:ext cx="5783035" cy="1125693"/>
    <xdr:sp macro="" textlink="">
      <xdr:nvSpPr>
        <xdr:cNvPr id="8" name="TextBox 5">
          <a:extLst>
            <a:ext uri="{FF2B5EF4-FFF2-40B4-BE49-F238E27FC236}">
              <a16:creationId xmlns:a16="http://schemas.microsoft.com/office/drawing/2014/main" id="{26123C60-8AE7-8347-9025-AC11111ECA8A}"/>
            </a:ext>
          </a:extLst>
        </xdr:cNvPr>
        <xdr:cNvSpPr txBox="1"/>
      </xdr:nvSpPr>
      <xdr:spPr>
        <a:xfrm>
          <a:off x="12142496" y="6010468"/>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11</xdr:col>
      <xdr:colOff>18749</xdr:colOff>
      <xdr:row>20</xdr:row>
      <xdr:rowOff>94344</xdr:rowOff>
    </xdr:from>
    <xdr:to>
      <xdr:col>18</xdr:col>
      <xdr:colOff>622041</xdr:colOff>
      <xdr:row>23</xdr:row>
      <xdr:rowOff>349898</xdr:rowOff>
    </xdr:to>
    <xdr:sp macro="" textlink="">
      <xdr:nvSpPr>
        <xdr:cNvPr id="2" name="TextBox 1">
          <a:extLst>
            <a:ext uri="{FF2B5EF4-FFF2-40B4-BE49-F238E27FC236}">
              <a16:creationId xmlns:a16="http://schemas.microsoft.com/office/drawing/2014/main" id="{A29053C0-4A54-B046-A2AB-83EF16CDCF88}"/>
            </a:ext>
          </a:extLst>
        </xdr:cNvPr>
        <xdr:cNvSpPr txBox="1"/>
      </xdr:nvSpPr>
      <xdr:spPr>
        <a:xfrm>
          <a:off x="12337749" y="4386944"/>
          <a:ext cx="8134392" cy="148745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 (general):</a:t>
          </a:r>
          <a:r>
            <a:rPr lang="pl-PL" sz="1100" b="1">
              <a:solidFill>
                <a:schemeClr val="dk1"/>
              </a:solidFill>
              <a:effectLst/>
              <a:latin typeface="+mn-lt"/>
              <a:ea typeface="+mn-ea"/>
              <a:cs typeface="+mn-cs"/>
            </a:rPr>
            <a:t> </a:t>
          </a:r>
          <a:r>
            <a:rPr lang="pl-PL" sz="1100" b="0">
              <a:solidFill>
                <a:schemeClr val="dk1"/>
              </a:solidFill>
              <a:effectLst/>
              <a:latin typeface="+mn-lt"/>
              <a:ea typeface="+mn-ea"/>
              <a:cs typeface="+mn-cs"/>
            </a:rPr>
            <a:t>Oleic acid (20 g) and furfuryl alcohol at 1:1</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mole ratio were taken in 100 mL round</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bottom flask with continuous stirring by a magnetic stirrer</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bar at 60 °C, in the presence of Candida antartica lipase B</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at 5 % level (w/w) on the weight of total acid and alcohol</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and the reactions were carried out at reduced pressure of</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533.29 Pa absolute. The reaction course was followed by</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determining the acid value of the product as a function of</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time.</a:t>
          </a:r>
        </a:p>
        <a:p>
          <a:pPr marL="0" marR="0" indent="0" defTabSz="914400" eaLnBrk="1" fontAlgn="auto" latinLnBrk="0" hangingPunct="1">
            <a:lnSpc>
              <a:spcPct val="100000"/>
            </a:lnSpc>
            <a:spcBef>
              <a:spcPts val="0"/>
            </a:spcBef>
            <a:spcAft>
              <a:spcPts val="0"/>
            </a:spcAft>
            <a:buClrTx/>
            <a:buSzTx/>
            <a:buFontTx/>
            <a:buNone/>
            <a:tabLst/>
            <a:defRPr/>
          </a:pPr>
          <a:br>
            <a:rPr lang="pl-PL" sz="1100" b="1">
              <a:solidFill>
                <a:schemeClr val="dk1"/>
              </a:solidFill>
              <a:effectLst/>
              <a:latin typeface="+mn-lt"/>
              <a:ea typeface="+mn-ea"/>
              <a:cs typeface="+mn-cs"/>
            </a:rPr>
          </a:br>
          <a:endParaRPr lang="en-GB" b="1">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879F9AF8-667C-4A4C-A146-A906A7F9B34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2925" y="3282950"/>
          <a:ext cx="2300514"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852489BB-E3A1-354A-8D38-3F71BDCBE275}"/>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5712" y="3873500"/>
          <a:ext cx="31822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64A8FF29-9DCA-2146-A968-A4F9951AFBF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8" y="4455886"/>
          <a:ext cx="3891189" cy="360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6">
          <a:extLst>
            <a:ext uri="{FF2B5EF4-FFF2-40B4-BE49-F238E27FC236}">
              <a16:creationId xmlns:a16="http://schemas.microsoft.com/office/drawing/2014/main" id="{DBED7E8B-0A33-CA4A-B16E-9BEF79FC8D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82050" y="112100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7">
          <a:extLst>
            <a:ext uri="{FF2B5EF4-FFF2-40B4-BE49-F238E27FC236}">
              <a16:creationId xmlns:a16="http://schemas.microsoft.com/office/drawing/2014/main" id="{6480C0F4-8FC2-A34D-BBB5-E0D5FB946BC5}"/>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629" y="4998357"/>
          <a:ext cx="896711" cy="259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1080796</xdr:colOff>
      <xdr:row>24</xdr:row>
      <xdr:rowOff>104968</xdr:rowOff>
    </xdr:from>
    <xdr:ext cx="5783035" cy="1125693"/>
    <xdr:sp macro="" textlink="">
      <xdr:nvSpPr>
        <xdr:cNvPr id="8" name="TextBox 5">
          <a:extLst>
            <a:ext uri="{FF2B5EF4-FFF2-40B4-BE49-F238E27FC236}">
              <a16:creationId xmlns:a16="http://schemas.microsoft.com/office/drawing/2014/main" id="{3240D8B6-8779-3449-A6A2-2C724106783B}"/>
            </a:ext>
          </a:extLst>
        </xdr:cNvPr>
        <xdr:cNvSpPr txBox="1"/>
      </xdr:nvSpPr>
      <xdr:spPr>
        <a:xfrm>
          <a:off x="12142496" y="6010468"/>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11</xdr:col>
      <xdr:colOff>18749</xdr:colOff>
      <xdr:row>20</xdr:row>
      <xdr:rowOff>94344</xdr:rowOff>
    </xdr:from>
    <xdr:to>
      <xdr:col>18</xdr:col>
      <xdr:colOff>622041</xdr:colOff>
      <xdr:row>23</xdr:row>
      <xdr:rowOff>349898</xdr:rowOff>
    </xdr:to>
    <xdr:sp macro="" textlink="">
      <xdr:nvSpPr>
        <xdr:cNvPr id="2" name="TextBox 1">
          <a:extLst>
            <a:ext uri="{FF2B5EF4-FFF2-40B4-BE49-F238E27FC236}">
              <a16:creationId xmlns:a16="http://schemas.microsoft.com/office/drawing/2014/main" id="{C416D7C2-735C-4749-8D79-A282E0072A01}"/>
            </a:ext>
          </a:extLst>
        </xdr:cNvPr>
        <xdr:cNvSpPr txBox="1"/>
      </xdr:nvSpPr>
      <xdr:spPr>
        <a:xfrm>
          <a:off x="12337749" y="4386944"/>
          <a:ext cx="8134392" cy="148745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 (general):</a:t>
          </a:r>
          <a:r>
            <a:rPr lang="pl-PL" sz="1100" b="1">
              <a:solidFill>
                <a:schemeClr val="dk1"/>
              </a:solidFill>
              <a:effectLst/>
              <a:latin typeface="+mn-lt"/>
              <a:ea typeface="+mn-ea"/>
              <a:cs typeface="+mn-cs"/>
            </a:rPr>
            <a:t> </a:t>
          </a:r>
          <a:r>
            <a:rPr lang="pl-PL" sz="1100" b="0">
              <a:solidFill>
                <a:schemeClr val="dk1"/>
              </a:solidFill>
              <a:effectLst/>
              <a:latin typeface="+mn-lt"/>
              <a:ea typeface="+mn-ea"/>
              <a:cs typeface="+mn-cs"/>
            </a:rPr>
            <a:t>Equimolar</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amounts of the C3–C18 acids and furfuryl alcohol (FA) were mixed. Before adding 0.2 wt% of catalyst to the mixture, the stirrer was set to</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250 rpm and the temperature was set to 55 °C.</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The reaction mixture was stirred for 24 h at the corresponding</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temperature.</a:t>
          </a:r>
        </a:p>
        <a:p>
          <a:pPr marL="0" marR="0" indent="0" defTabSz="914400" eaLnBrk="1" fontAlgn="auto" latinLnBrk="0" hangingPunct="1">
            <a:lnSpc>
              <a:spcPct val="100000"/>
            </a:lnSpc>
            <a:spcBef>
              <a:spcPts val="0"/>
            </a:spcBef>
            <a:spcAft>
              <a:spcPts val="0"/>
            </a:spcAft>
            <a:buClrTx/>
            <a:buSzTx/>
            <a:buFontTx/>
            <a:buNone/>
            <a:tabLst/>
            <a:defRPr/>
          </a:pPr>
          <a:br>
            <a:rPr lang="pl-PL" sz="1100" b="1">
              <a:solidFill>
                <a:schemeClr val="dk1"/>
              </a:solidFill>
              <a:effectLst/>
              <a:latin typeface="+mn-lt"/>
              <a:ea typeface="+mn-ea"/>
              <a:cs typeface="+mn-cs"/>
            </a:rPr>
          </a:br>
          <a:r>
            <a:rPr lang="pl-PL" sz="1100" b="0">
              <a:solidFill>
                <a:schemeClr val="dk1"/>
              </a:solidFill>
              <a:effectLst/>
              <a:latin typeface="+mn-lt"/>
              <a:ea typeface="+mn-ea"/>
              <a:cs typeface="+mn-cs"/>
            </a:rPr>
            <a:t>Authors did not decribed scale of experiments,</a:t>
          </a:r>
          <a:r>
            <a:rPr lang="pl-PL" sz="1100" b="0" baseline="0">
              <a:solidFill>
                <a:schemeClr val="dk1"/>
              </a:solidFill>
              <a:effectLst/>
              <a:latin typeface="+mn-lt"/>
              <a:ea typeface="+mn-ea"/>
              <a:cs typeface="+mn-cs"/>
            </a:rPr>
            <a:t> so we calculated it for 1 mmol of FA amount.</a:t>
          </a:r>
          <a:endParaRPr lang="en-GB" b="0">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1CA0F885-2F59-B748-9BA3-7F01D52A0E2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2925" y="3282950"/>
          <a:ext cx="2300514"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D2361EBD-AFC8-2747-A7DE-56E5AB23D70D}"/>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5712" y="3873500"/>
          <a:ext cx="31822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3DA7D130-D9C2-764C-AE42-C75A9E46736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8" y="4455886"/>
          <a:ext cx="3891189" cy="360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6">
          <a:extLst>
            <a:ext uri="{FF2B5EF4-FFF2-40B4-BE49-F238E27FC236}">
              <a16:creationId xmlns:a16="http://schemas.microsoft.com/office/drawing/2014/main" id="{FEAD8B0D-4934-0D44-92BD-6A99ADADF0F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82050" y="112100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7">
          <a:extLst>
            <a:ext uri="{FF2B5EF4-FFF2-40B4-BE49-F238E27FC236}">
              <a16:creationId xmlns:a16="http://schemas.microsoft.com/office/drawing/2014/main" id="{9F364109-1FFB-4940-9A69-4A5C5D40F687}"/>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629" y="4998357"/>
          <a:ext cx="896711" cy="259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1080796</xdr:colOff>
      <xdr:row>24</xdr:row>
      <xdr:rowOff>104968</xdr:rowOff>
    </xdr:from>
    <xdr:ext cx="5783035" cy="1125693"/>
    <xdr:sp macro="" textlink="">
      <xdr:nvSpPr>
        <xdr:cNvPr id="8" name="TextBox 5">
          <a:extLst>
            <a:ext uri="{FF2B5EF4-FFF2-40B4-BE49-F238E27FC236}">
              <a16:creationId xmlns:a16="http://schemas.microsoft.com/office/drawing/2014/main" id="{F7FBD250-2A7C-E942-B3D5-5A900CA18801}"/>
            </a:ext>
          </a:extLst>
        </xdr:cNvPr>
        <xdr:cNvSpPr txBox="1"/>
      </xdr:nvSpPr>
      <xdr:spPr>
        <a:xfrm>
          <a:off x="12142496" y="6010468"/>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11</xdr:col>
      <xdr:colOff>18749</xdr:colOff>
      <xdr:row>20</xdr:row>
      <xdr:rowOff>94344</xdr:rowOff>
    </xdr:from>
    <xdr:to>
      <xdr:col>18</xdr:col>
      <xdr:colOff>622041</xdr:colOff>
      <xdr:row>23</xdr:row>
      <xdr:rowOff>349898</xdr:rowOff>
    </xdr:to>
    <xdr:sp macro="" textlink="">
      <xdr:nvSpPr>
        <xdr:cNvPr id="2" name="TextBox 1">
          <a:extLst>
            <a:ext uri="{FF2B5EF4-FFF2-40B4-BE49-F238E27FC236}">
              <a16:creationId xmlns:a16="http://schemas.microsoft.com/office/drawing/2014/main" id="{47E3FA38-0FD9-6346-B83F-FD61B008BF46}"/>
            </a:ext>
          </a:extLst>
        </xdr:cNvPr>
        <xdr:cNvSpPr txBox="1"/>
      </xdr:nvSpPr>
      <xdr:spPr>
        <a:xfrm>
          <a:off x="12337749" y="4386944"/>
          <a:ext cx="8134392" cy="148745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 (general):</a:t>
          </a:r>
          <a:r>
            <a:rPr lang="pl-PL" sz="1100" b="1">
              <a:solidFill>
                <a:schemeClr val="dk1"/>
              </a:solidFill>
              <a:effectLst/>
              <a:latin typeface="+mn-lt"/>
              <a:ea typeface="+mn-ea"/>
              <a:cs typeface="+mn-cs"/>
            </a:rPr>
            <a:t> </a:t>
          </a:r>
          <a:r>
            <a:rPr lang="pl-PL" sz="1100" b="0">
              <a:solidFill>
                <a:schemeClr val="dk1"/>
              </a:solidFill>
              <a:effectLst/>
              <a:latin typeface="+mn-lt"/>
              <a:ea typeface="+mn-ea"/>
              <a:cs typeface="+mn-cs"/>
            </a:rPr>
            <a:t>The esterification reaction was conducted at 3:1 molar ratio of FA: COFA in a flat bottom flask and stirred at 200 rpm at 60°Ctemperature for different course of time with 10% (w/w, on total weightof substrate) of immobilized lipase. The reaction was performed ina complete solvent free environment and under vacuum 28 mmHg</a:t>
          </a:r>
          <a:r>
            <a:rPr lang="pl-PL" sz="1100" b="0" baseline="0">
              <a:solidFill>
                <a:schemeClr val="dk1"/>
              </a:solidFill>
              <a:effectLst/>
              <a:latin typeface="+mn-lt"/>
              <a:ea typeface="+mn-ea"/>
              <a:cs typeface="+mn-cs"/>
            </a:rPr>
            <a:t> for 5 h. The reverse molar ratiosi.e. excess amount of COFA were not tried as the removal of excessfatty acid will be difficult from the ester of FA and COFA.</a:t>
          </a:r>
        </a:p>
        <a:p>
          <a:pPr marL="0" marR="0" indent="0" defTabSz="914400" eaLnBrk="1" fontAlgn="auto" latinLnBrk="0" hangingPunct="1">
            <a:lnSpc>
              <a:spcPct val="100000"/>
            </a:lnSpc>
            <a:spcBef>
              <a:spcPts val="0"/>
            </a:spcBef>
            <a:spcAft>
              <a:spcPts val="0"/>
            </a:spcAft>
            <a:buClrTx/>
            <a:buSzTx/>
            <a:buFontTx/>
            <a:buNone/>
            <a:tabLst/>
            <a:defRPr/>
          </a:pPr>
          <a:endParaRPr lang="pl-PL"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pl-PL" sz="1100" b="0">
              <a:solidFill>
                <a:schemeClr val="dk1"/>
              </a:solidFill>
              <a:effectLst/>
              <a:latin typeface="+mn-lt"/>
              <a:ea typeface="+mn-ea"/>
              <a:cs typeface="+mn-cs"/>
            </a:rPr>
            <a:t>Authors did not decribed scale of experiments,</a:t>
          </a:r>
          <a:r>
            <a:rPr lang="pl-PL" sz="1100" b="0" baseline="0">
              <a:solidFill>
                <a:schemeClr val="dk1"/>
              </a:solidFill>
              <a:effectLst/>
              <a:latin typeface="+mn-lt"/>
              <a:ea typeface="+mn-ea"/>
              <a:cs typeface="+mn-cs"/>
            </a:rPr>
            <a:t> so we calculated it for 1 mmol of ricinoleic acid amount.</a:t>
          </a: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966A57F9-B897-994F-8FA8-D04F8EE0A12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2925" y="3282950"/>
          <a:ext cx="2300514"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D69CE1D3-2A66-DD4C-82FE-0AB1C8C740FD}"/>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5712" y="3873500"/>
          <a:ext cx="31822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70B5F6FB-41E7-A448-9939-475599D9CB8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8" y="4455886"/>
          <a:ext cx="3891189" cy="360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6">
          <a:extLst>
            <a:ext uri="{FF2B5EF4-FFF2-40B4-BE49-F238E27FC236}">
              <a16:creationId xmlns:a16="http://schemas.microsoft.com/office/drawing/2014/main" id="{D86C71D0-C7F7-0D4D-B312-E9267CB078B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82050" y="112100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7">
          <a:extLst>
            <a:ext uri="{FF2B5EF4-FFF2-40B4-BE49-F238E27FC236}">
              <a16:creationId xmlns:a16="http://schemas.microsoft.com/office/drawing/2014/main" id="{A2EC8549-495B-D64D-A5AD-38B40DAAF1AE}"/>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629" y="4998357"/>
          <a:ext cx="896711" cy="259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1080796</xdr:colOff>
      <xdr:row>24</xdr:row>
      <xdr:rowOff>104968</xdr:rowOff>
    </xdr:from>
    <xdr:ext cx="5783035" cy="1125693"/>
    <xdr:sp macro="" textlink="">
      <xdr:nvSpPr>
        <xdr:cNvPr id="8" name="TextBox 5">
          <a:extLst>
            <a:ext uri="{FF2B5EF4-FFF2-40B4-BE49-F238E27FC236}">
              <a16:creationId xmlns:a16="http://schemas.microsoft.com/office/drawing/2014/main" id="{40A2C679-A8A1-094F-A585-A0A88618C706}"/>
            </a:ext>
          </a:extLst>
        </xdr:cNvPr>
        <xdr:cNvSpPr txBox="1"/>
      </xdr:nvSpPr>
      <xdr:spPr>
        <a:xfrm>
          <a:off x="12142496" y="6010468"/>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11</xdr:col>
      <xdr:colOff>18749</xdr:colOff>
      <xdr:row>20</xdr:row>
      <xdr:rowOff>94344</xdr:rowOff>
    </xdr:from>
    <xdr:to>
      <xdr:col>18</xdr:col>
      <xdr:colOff>622041</xdr:colOff>
      <xdr:row>23</xdr:row>
      <xdr:rowOff>349898</xdr:rowOff>
    </xdr:to>
    <xdr:sp macro="" textlink="">
      <xdr:nvSpPr>
        <xdr:cNvPr id="2" name="TextBox 1">
          <a:extLst>
            <a:ext uri="{FF2B5EF4-FFF2-40B4-BE49-F238E27FC236}">
              <a16:creationId xmlns:a16="http://schemas.microsoft.com/office/drawing/2014/main" id="{AB62968F-4C80-CF4D-A6CF-FE1F820A2434}"/>
            </a:ext>
          </a:extLst>
        </xdr:cNvPr>
        <xdr:cNvSpPr txBox="1"/>
      </xdr:nvSpPr>
      <xdr:spPr>
        <a:xfrm>
          <a:off x="12337749" y="4386944"/>
          <a:ext cx="8134392" cy="148745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 (general):</a:t>
          </a:r>
          <a:r>
            <a:rPr lang="pl-PL" sz="1100" b="1">
              <a:solidFill>
                <a:schemeClr val="dk1"/>
              </a:solidFill>
              <a:effectLst/>
              <a:latin typeface="+mn-lt"/>
              <a:ea typeface="+mn-ea"/>
              <a:cs typeface="+mn-cs"/>
            </a:rPr>
            <a:t> </a:t>
          </a:r>
          <a:r>
            <a:rPr lang="pl-PL" sz="1100" b="0">
              <a:solidFill>
                <a:schemeClr val="dk1"/>
              </a:solidFill>
              <a:effectLst/>
              <a:latin typeface="+mn-lt"/>
              <a:ea typeface="+mn-ea"/>
              <a:cs typeface="+mn-cs"/>
            </a:rPr>
            <a:t>2-Furoic acid (0.672 g, 6 mmol, 3 equiv.) and EDC (1.06 mL, 6 mmol, 3 equiv.) were dissolved in DCM (3mL) using a 10-mL pressure vial. Next, furfuryl alcohol (0.17 mL, 2 mmol, 1 equiv.) was added, and the reaction</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was carried out under MW conditions (standard mode,</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30 min, 90°C). The reaction mixture was then diluted</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with DCM (50 mL), washed successively using H2O (5mL),</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1N HCl (2x5mL), H2O (5mL), 1M NaOH (2x5mL), and</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H2O (5mL), and dried under anhydrous MgSO4. Product was purified by flash</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chromatography (hexane/ethyl</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acetate 10:1) and obtained as yellow oil with 71% yield</a:t>
          </a:r>
          <a:r>
            <a:rPr lang="pl-PL" sz="1100" b="0" baseline="0">
              <a:solidFill>
                <a:schemeClr val="dk1"/>
              </a:solidFill>
              <a:effectLst/>
              <a:latin typeface="+mn-lt"/>
              <a:ea typeface="+mn-ea"/>
              <a:cs typeface="+mn-cs"/>
            </a:rPr>
            <a:t> </a:t>
          </a:r>
          <a:r>
            <a:rPr lang="pl-PL" sz="1100" b="0">
              <a:solidFill>
                <a:schemeClr val="dk1"/>
              </a:solidFill>
              <a:effectLst/>
              <a:latin typeface="+mn-lt"/>
              <a:ea typeface="+mn-ea"/>
              <a:cs typeface="+mn-cs"/>
            </a:rPr>
            <a:t>(0.272 g).</a:t>
          </a:r>
          <a:br>
            <a:rPr lang="pl-PL" sz="1100" b="1">
              <a:solidFill>
                <a:schemeClr val="dk1"/>
              </a:solidFill>
              <a:effectLst/>
              <a:latin typeface="+mn-lt"/>
              <a:ea typeface="+mn-ea"/>
              <a:cs typeface="+mn-cs"/>
            </a:rPr>
          </a:br>
          <a:r>
            <a:rPr lang="pl-PL" sz="1100" b="1">
              <a:solidFill>
                <a:schemeClr val="dk1"/>
              </a:solidFill>
              <a:effectLst/>
              <a:latin typeface="+mn-lt"/>
              <a:ea typeface="+mn-ea"/>
              <a:cs typeface="+mn-cs"/>
            </a:rPr>
            <a:t>1-ethyl-3-(3-dimethylaminopropyl)carbodiimide (EDC)</a:t>
          </a:r>
        </a:p>
        <a:p>
          <a:pPr marL="0" marR="0" indent="0" defTabSz="914400" eaLnBrk="1" fontAlgn="auto" latinLnBrk="0" hangingPunct="1">
            <a:lnSpc>
              <a:spcPct val="100000"/>
            </a:lnSpc>
            <a:spcBef>
              <a:spcPts val="0"/>
            </a:spcBef>
            <a:spcAft>
              <a:spcPts val="0"/>
            </a:spcAft>
            <a:buClrTx/>
            <a:buSzTx/>
            <a:buFontTx/>
            <a:buNone/>
            <a:tabLst/>
            <a:defRPr/>
          </a:pPr>
          <a:endParaRPr lang="en-GB" b="1">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78E9FD15-97BA-034F-BA35-2ED1EF03916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2925" y="3282950"/>
          <a:ext cx="2300514"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70B68E38-66B1-734B-B43E-F6E8BF204615}"/>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5712" y="3873500"/>
          <a:ext cx="31822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1E0C65C8-EDC2-BF4E-A865-81E93ECD600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8" y="4455886"/>
          <a:ext cx="3891189" cy="360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6">
          <a:extLst>
            <a:ext uri="{FF2B5EF4-FFF2-40B4-BE49-F238E27FC236}">
              <a16:creationId xmlns:a16="http://schemas.microsoft.com/office/drawing/2014/main" id="{AF057D37-6A23-1B48-934F-5B878D7CBBD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82050" y="112100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7">
          <a:extLst>
            <a:ext uri="{FF2B5EF4-FFF2-40B4-BE49-F238E27FC236}">
              <a16:creationId xmlns:a16="http://schemas.microsoft.com/office/drawing/2014/main" id="{A2C9666C-8D7A-0343-9CCB-29CD828EF6EF}"/>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629" y="4998357"/>
          <a:ext cx="896711" cy="259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1080796</xdr:colOff>
      <xdr:row>24</xdr:row>
      <xdr:rowOff>104968</xdr:rowOff>
    </xdr:from>
    <xdr:ext cx="5783035" cy="1125693"/>
    <xdr:sp macro="" textlink="">
      <xdr:nvSpPr>
        <xdr:cNvPr id="8" name="TextBox 5">
          <a:extLst>
            <a:ext uri="{FF2B5EF4-FFF2-40B4-BE49-F238E27FC236}">
              <a16:creationId xmlns:a16="http://schemas.microsoft.com/office/drawing/2014/main" id="{A32DE462-6461-4C4E-A3ED-627689CA9D5E}"/>
            </a:ext>
          </a:extLst>
        </xdr:cNvPr>
        <xdr:cNvSpPr txBox="1"/>
      </xdr:nvSpPr>
      <xdr:spPr>
        <a:xfrm>
          <a:off x="12142496" y="6010468"/>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80"/>
  <sheetViews>
    <sheetView tabSelected="1" zoomScale="98" zoomScaleNormal="98" workbookViewId="0">
      <selection activeCell="F14" sqref="F14"/>
    </sheetView>
  </sheetViews>
  <sheetFormatPr baseColWidth="10" defaultColWidth="9.1640625" defaultRowHeight="15" x14ac:dyDescent="0.2"/>
  <cols>
    <col min="1" max="1" width="3.5" customWidth="1"/>
    <col min="2" max="2" width="20.83203125" customWidth="1"/>
    <col min="3" max="4" width="11" customWidth="1"/>
    <col min="5" max="5" width="9" customWidth="1"/>
    <col min="6" max="6" width="15.33203125" customWidth="1"/>
    <col min="7" max="7" width="8.5" customWidth="1"/>
    <col min="8" max="8" width="12" customWidth="1"/>
    <col min="9" max="9" width="42" customWidth="1"/>
    <col min="10" max="10" width="12" customWidth="1"/>
    <col min="11" max="11" width="16.5" customWidth="1"/>
    <col min="12" max="12" width="32.5" customWidth="1"/>
    <col min="13" max="13" width="9.5" customWidth="1"/>
    <col min="14" max="14" width="12" customWidth="1"/>
    <col min="15" max="15" width="9.5" customWidth="1"/>
    <col min="16" max="16" width="13.5" customWidth="1"/>
    <col min="17" max="17" width="9.6640625" customWidth="1"/>
    <col min="18" max="18" width="12.1640625" customWidth="1"/>
    <col min="19" max="19" width="9.5" customWidth="1"/>
  </cols>
  <sheetData>
    <row r="1" spans="2:21" x14ac:dyDescent="0.2">
      <c r="B1" s="20" t="s">
        <v>79</v>
      </c>
      <c r="F1" s="20" t="s">
        <v>78</v>
      </c>
    </row>
    <row r="2" spans="2:21" ht="5.25" customHeight="1" x14ac:dyDescent="0.2"/>
    <row r="3" spans="2:21" x14ac:dyDescent="0.2">
      <c r="B3" s="15" t="s">
        <v>88</v>
      </c>
    </row>
    <row r="4" spans="2:21" ht="48" customHeight="1" x14ac:dyDescent="0.2">
      <c r="B4" s="7" t="s">
        <v>55</v>
      </c>
      <c r="C4" s="7" t="s">
        <v>42</v>
      </c>
      <c r="D4" s="7" t="s">
        <v>48</v>
      </c>
      <c r="E4" s="7" t="s">
        <v>45</v>
      </c>
      <c r="F4" s="8" t="s">
        <v>1</v>
      </c>
      <c r="G4" s="8" t="s">
        <v>43</v>
      </c>
      <c r="H4" s="7" t="s">
        <v>2</v>
      </c>
      <c r="I4" s="7" t="s">
        <v>46</v>
      </c>
      <c r="J4" s="8" t="s">
        <v>51</v>
      </c>
      <c r="K4" s="8" t="s">
        <v>40</v>
      </c>
      <c r="L4" s="8" t="s">
        <v>44</v>
      </c>
      <c r="M4" s="8" t="s">
        <v>43</v>
      </c>
      <c r="N4" s="7" t="s">
        <v>52</v>
      </c>
      <c r="O4" s="7" t="s">
        <v>42</v>
      </c>
      <c r="P4" s="8" t="s">
        <v>53</v>
      </c>
      <c r="Q4" s="8" t="s">
        <v>41</v>
      </c>
      <c r="R4" s="8" t="s">
        <v>47</v>
      </c>
      <c r="S4" s="8" t="s">
        <v>42</v>
      </c>
    </row>
    <row r="5" spans="2:21" x14ac:dyDescent="0.2">
      <c r="B5" s="19" t="s">
        <v>110</v>
      </c>
      <c r="C5" s="10">
        <v>9.8000000000000004E-2</v>
      </c>
      <c r="D5" s="56">
        <v>98</v>
      </c>
      <c r="E5" s="60">
        <f>C5/D5</f>
        <v>1E-3</v>
      </c>
      <c r="F5" s="11" t="s">
        <v>113</v>
      </c>
      <c r="G5" s="11">
        <v>0.15</v>
      </c>
      <c r="H5" s="10"/>
      <c r="I5" s="10"/>
      <c r="J5" s="11" t="s">
        <v>114</v>
      </c>
      <c r="K5" s="11">
        <v>0.5</v>
      </c>
      <c r="L5" s="11">
        <v>0.77900000000000003</v>
      </c>
      <c r="M5" s="25">
        <f>K5*L5</f>
        <v>0.38950000000000001</v>
      </c>
      <c r="N5" s="10" t="s">
        <v>116</v>
      </c>
      <c r="O5" s="10">
        <v>1.38</v>
      </c>
      <c r="P5" s="11" t="s">
        <v>115</v>
      </c>
      <c r="Q5" s="11">
        <v>10</v>
      </c>
      <c r="R5" s="11">
        <v>1</v>
      </c>
      <c r="S5" s="25">
        <f>Q5*R5</f>
        <v>10</v>
      </c>
    </row>
    <row r="6" spans="2:21" x14ac:dyDescent="0.2">
      <c r="B6" s="10" t="s">
        <v>111</v>
      </c>
      <c r="C6" s="10">
        <v>0.432</v>
      </c>
      <c r="D6" s="56">
        <v>144</v>
      </c>
      <c r="E6" s="60">
        <f>C6/D6</f>
        <v>3.0000000000000001E-3</v>
      </c>
      <c r="F6" s="11"/>
      <c r="G6" s="11"/>
      <c r="H6" s="10"/>
      <c r="I6" s="10"/>
      <c r="J6" s="11"/>
      <c r="K6" s="11"/>
      <c r="L6" s="11"/>
      <c r="M6" s="25"/>
      <c r="N6" s="10" t="s">
        <v>122</v>
      </c>
      <c r="O6" s="10">
        <v>0.2</v>
      </c>
      <c r="P6" s="11" t="s">
        <v>118</v>
      </c>
      <c r="Q6" s="11">
        <v>30</v>
      </c>
      <c r="R6" s="11">
        <v>0.68400000000000005</v>
      </c>
      <c r="S6" s="25">
        <f>Q6*R6</f>
        <v>20.520000000000003</v>
      </c>
      <c r="U6" s="18"/>
    </row>
    <row r="7" spans="2:21" x14ac:dyDescent="0.2">
      <c r="B7" s="10"/>
      <c r="C7" s="10"/>
      <c r="D7" s="10"/>
      <c r="E7" s="25"/>
      <c r="F7" s="11"/>
      <c r="G7" s="11"/>
      <c r="H7" s="10"/>
      <c r="I7" s="10"/>
      <c r="J7" s="11"/>
      <c r="K7" s="11"/>
      <c r="L7" s="11"/>
      <c r="M7" s="25"/>
      <c r="N7" s="10"/>
      <c r="O7" s="10"/>
      <c r="P7" s="11"/>
      <c r="Q7" s="11"/>
      <c r="R7" s="11"/>
      <c r="S7" s="25"/>
      <c r="T7" s="18"/>
      <c r="U7" s="18"/>
    </row>
    <row r="8" spans="2:21" x14ac:dyDescent="0.2">
      <c r="B8" s="10"/>
      <c r="C8" s="10"/>
      <c r="D8" s="10"/>
      <c r="E8" s="25"/>
      <c r="F8" s="11"/>
      <c r="G8" s="11"/>
      <c r="H8" s="10"/>
      <c r="I8" s="10"/>
      <c r="J8" s="11"/>
      <c r="K8" s="11"/>
      <c r="L8" s="11"/>
      <c r="M8" s="25"/>
      <c r="N8" s="10"/>
      <c r="O8" s="10"/>
      <c r="P8" s="11"/>
      <c r="Q8" s="11"/>
      <c r="R8" s="11"/>
      <c r="S8" s="25"/>
      <c r="T8" s="18"/>
    </row>
    <row r="9" spans="2:21" x14ac:dyDescent="0.2">
      <c r="B9" s="10"/>
      <c r="C9" s="10"/>
      <c r="D9" s="10"/>
      <c r="E9" s="25"/>
      <c r="F9" s="11"/>
      <c r="G9" s="11"/>
      <c r="H9" s="10"/>
      <c r="I9" s="10"/>
      <c r="J9" s="11"/>
      <c r="K9" s="11"/>
      <c r="L9" s="11"/>
      <c r="M9" s="25"/>
      <c r="N9" s="10"/>
      <c r="O9" s="10"/>
      <c r="P9" s="11"/>
      <c r="Q9" s="11"/>
      <c r="R9" s="11"/>
      <c r="S9" s="25"/>
      <c r="T9" s="18"/>
    </row>
    <row r="10" spans="2:21" x14ac:dyDescent="0.2">
      <c r="B10" s="10"/>
      <c r="C10" s="10"/>
      <c r="D10" s="10"/>
      <c r="E10" s="25"/>
      <c r="F10" s="11"/>
      <c r="G10" s="11"/>
      <c r="H10" s="10"/>
      <c r="I10" s="10"/>
      <c r="J10" s="11"/>
      <c r="K10" s="11"/>
      <c r="L10" s="11"/>
      <c r="M10" s="25"/>
      <c r="N10" s="10"/>
      <c r="O10" s="10"/>
      <c r="P10" s="11"/>
      <c r="Q10" s="11"/>
      <c r="R10" s="11"/>
      <c r="S10" s="25"/>
      <c r="T10" s="18"/>
      <c r="U10" s="57"/>
    </row>
    <row r="11" spans="2:21" x14ac:dyDescent="0.2">
      <c r="B11" s="10"/>
      <c r="C11" s="10"/>
      <c r="D11" s="10"/>
      <c r="E11" s="25"/>
      <c r="F11" s="11"/>
      <c r="G11" s="11"/>
      <c r="H11" s="10"/>
      <c r="I11" s="10"/>
      <c r="J11" s="11"/>
      <c r="K11" s="11"/>
      <c r="L11" s="11"/>
      <c r="M11" s="25"/>
      <c r="N11" s="10"/>
      <c r="O11" s="10"/>
      <c r="P11" s="11"/>
      <c r="Q11" s="11"/>
      <c r="R11" s="11"/>
      <c r="S11" s="25"/>
      <c r="T11" s="18"/>
    </row>
    <row r="12" spans="2:21" x14ac:dyDescent="0.2">
      <c r="B12" s="25" t="s">
        <v>4</v>
      </c>
      <c r="C12" s="25">
        <f>SUM(C5:C11)</f>
        <v>0.53</v>
      </c>
      <c r="D12" s="25">
        <f>SUM(D5:D11)</f>
        <v>242</v>
      </c>
      <c r="E12" s="17"/>
      <c r="F12" s="17"/>
      <c r="G12" s="25">
        <f>SUM(G5:G11)</f>
        <v>0.15</v>
      </c>
      <c r="H12" s="17"/>
      <c r="I12" s="25">
        <f>SUM(I5:I11)</f>
        <v>0</v>
      </c>
      <c r="J12" s="17"/>
      <c r="K12" s="17"/>
      <c r="L12" s="17"/>
      <c r="M12" s="25">
        <f>SUM(M5:M11)</f>
        <v>0.38950000000000001</v>
      </c>
      <c r="N12" s="17"/>
      <c r="O12" s="25">
        <f>SUM(O5:O11)</f>
        <v>1.5799999999999998</v>
      </c>
      <c r="P12" s="17"/>
      <c r="Q12" s="17"/>
      <c r="R12" s="17"/>
      <c r="S12" s="25">
        <f>SUM(S5:S11)</f>
        <v>30.520000000000003</v>
      </c>
      <c r="T12" s="18"/>
    </row>
    <row r="13" spans="2:21" x14ac:dyDescent="0.2">
      <c r="B13" s="17"/>
      <c r="C13" s="17"/>
      <c r="D13" s="17"/>
      <c r="E13" s="17"/>
      <c r="F13" s="17"/>
      <c r="G13" s="17"/>
      <c r="H13" s="17"/>
      <c r="I13" s="17"/>
      <c r="J13" s="17"/>
      <c r="K13" s="17" t="s">
        <v>14</v>
      </c>
      <c r="L13" s="17"/>
      <c r="M13" s="17"/>
      <c r="N13" s="17"/>
      <c r="O13" s="17"/>
      <c r="P13" s="17"/>
      <c r="Q13" s="17"/>
      <c r="R13" s="17"/>
      <c r="S13" s="17"/>
      <c r="T13" s="18"/>
    </row>
    <row r="14" spans="2:21" x14ac:dyDescent="0.2">
      <c r="B14" s="18"/>
      <c r="C14" s="18"/>
      <c r="D14" s="18"/>
      <c r="E14" s="18"/>
      <c r="F14" s="18"/>
      <c r="G14" s="18"/>
      <c r="I14" s="26" t="s">
        <v>5</v>
      </c>
      <c r="J14" s="27">
        <f>(R17/E5)*100</f>
        <v>90.178571428571431</v>
      </c>
      <c r="K14" s="28">
        <f>J14</f>
        <v>90.178571428571431</v>
      </c>
    </row>
    <row r="15" spans="2:21" x14ac:dyDescent="0.2">
      <c r="B15" s="18"/>
      <c r="C15" s="18"/>
      <c r="D15" s="18"/>
      <c r="E15" s="18"/>
      <c r="F15" s="18"/>
      <c r="G15" s="18"/>
      <c r="I15" s="29" t="s">
        <v>11</v>
      </c>
      <c r="J15" s="30">
        <f>(1-(P19/C5))*100</f>
        <v>90.204081632653072</v>
      </c>
      <c r="K15" s="28">
        <f t="shared" ref="K15:K16" si="0">J15</f>
        <v>90.204081632653072</v>
      </c>
    </row>
    <row r="16" spans="2:21" x14ac:dyDescent="0.2">
      <c r="B16" s="18"/>
      <c r="C16" s="18"/>
      <c r="D16" s="18"/>
      <c r="E16" s="18"/>
      <c r="F16" s="18"/>
      <c r="G16" s="18"/>
      <c r="I16" s="31" t="s">
        <v>12</v>
      </c>
      <c r="J16" s="27">
        <f>(J14/J15)*100</f>
        <v>99.971719457013563</v>
      </c>
      <c r="K16" s="28">
        <f t="shared" si="0"/>
        <v>99.971719457013563</v>
      </c>
      <c r="P16" s="21" t="s">
        <v>49</v>
      </c>
      <c r="Q16" s="21" t="s">
        <v>48</v>
      </c>
      <c r="R16" s="21" t="s">
        <v>45</v>
      </c>
      <c r="U16" s="58"/>
    </row>
    <row r="17" spans="2:23" x14ac:dyDescent="0.2">
      <c r="B17" s="18"/>
      <c r="C17" s="18"/>
      <c r="D17" s="18"/>
      <c r="E17" s="18"/>
      <c r="F17" s="18"/>
      <c r="G17" s="18"/>
      <c r="I17" s="32" t="s">
        <v>6</v>
      </c>
      <c r="J17" s="30">
        <f>Q17/D12*100</f>
        <v>92.561983471074385</v>
      </c>
      <c r="K17" s="28"/>
      <c r="N17" s="77" t="s">
        <v>3</v>
      </c>
      <c r="O17" s="77"/>
      <c r="P17" s="51">
        <v>0.20200000000000001</v>
      </c>
      <c r="Q17" s="51">
        <v>224</v>
      </c>
      <c r="R17" s="53">
        <f>P17/Q17</f>
        <v>9.0178571428571434E-4</v>
      </c>
    </row>
    <row r="18" spans="2:23" x14ac:dyDescent="0.2">
      <c r="B18" s="18"/>
      <c r="C18" s="18"/>
      <c r="D18" s="18"/>
      <c r="E18" s="18"/>
      <c r="F18" s="18"/>
      <c r="G18" s="18"/>
      <c r="I18" s="26" t="s">
        <v>7</v>
      </c>
      <c r="J18" s="27">
        <f>P17/C12*100</f>
        <v>38.113207547169814</v>
      </c>
      <c r="K18" s="29" t="s">
        <v>83</v>
      </c>
      <c r="L18" s="30">
        <f>(J18/J17)*100</f>
        <v>41.175876010781671</v>
      </c>
      <c r="P18" s="33" t="s">
        <v>0</v>
      </c>
      <c r="Q18" s="34"/>
    </row>
    <row r="19" spans="2:23" ht="30" customHeight="1" x14ac:dyDescent="0.2">
      <c r="B19" s="18"/>
      <c r="C19" s="18"/>
      <c r="D19" s="18"/>
      <c r="E19" s="18"/>
      <c r="F19" s="18"/>
      <c r="G19" s="18"/>
      <c r="I19" s="32" t="s">
        <v>8</v>
      </c>
      <c r="J19" s="30">
        <f>(C12+G12+I12+M12+O12+S12)/P17</f>
        <v>164.20544554455444</v>
      </c>
      <c r="N19" s="75" t="s">
        <v>50</v>
      </c>
      <c r="O19" s="76"/>
      <c r="P19" s="61">
        <v>9.5999999999999992E-3</v>
      </c>
      <c r="V19" s="57"/>
    </row>
    <row r="20" spans="2:23" x14ac:dyDescent="0.2">
      <c r="B20" s="18"/>
      <c r="C20" s="18"/>
      <c r="D20" s="18"/>
      <c r="E20" s="18"/>
      <c r="F20" s="18"/>
      <c r="G20" s="18"/>
      <c r="I20" s="1" t="s">
        <v>9</v>
      </c>
      <c r="J20" s="35">
        <f>(C12+G12+I12+M12)/P17</f>
        <v>5.294554455445545</v>
      </c>
      <c r="M20" s="18"/>
      <c r="N20" s="18"/>
      <c r="O20" s="18"/>
      <c r="P20" s="18"/>
    </row>
    <row r="21" spans="2:23" ht="32.25" customHeight="1" x14ac:dyDescent="0.2">
      <c r="B21" s="18"/>
      <c r="C21" s="18"/>
      <c r="D21" s="18"/>
      <c r="E21" s="18"/>
      <c r="F21" s="18"/>
      <c r="G21" s="18"/>
      <c r="H21" s="18"/>
      <c r="I21" s="5" t="s">
        <v>13</v>
      </c>
      <c r="J21" s="36">
        <f>(C12+G12+I12)/P17</f>
        <v>3.3663366336633662</v>
      </c>
      <c r="M21" s="18"/>
      <c r="N21" s="18"/>
      <c r="O21" s="18"/>
      <c r="P21" s="18"/>
    </row>
    <row r="22" spans="2:23" ht="33.75" customHeight="1" x14ac:dyDescent="0.2">
      <c r="G22" s="18"/>
      <c r="H22" s="18"/>
      <c r="I22" s="6" t="s">
        <v>15</v>
      </c>
      <c r="J22" s="2">
        <f>(M12)/P17</f>
        <v>1.9282178217821782</v>
      </c>
      <c r="K22" s="18"/>
      <c r="L22" s="18"/>
      <c r="M22" s="18"/>
      <c r="N22" s="18"/>
      <c r="O22" s="18"/>
      <c r="P22" s="18"/>
      <c r="Q22" s="18"/>
      <c r="R22" s="18"/>
      <c r="S22" s="18"/>
      <c r="T22" s="18"/>
    </row>
    <row r="23" spans="2:23" ht="32.25" customHeight="1" x14ac:dyDescent="0.2">
      <c r="I23" s="3" t="s">
        <v>10</v>
      </c>
      <c r="J23" s="4">
        <f>(O12+S12)/P17</f>
        <v>158.9108910891089</v>
      </c>
      <c r="K23" s="18"/>
      <c r="L23" s="18"/>
      <c r="M23" s="18"/>
      <c r="N23" s="18"/>
      <c r="O23" s="18"/>
      <c r="P23" s="18"/>
      <c r="Q23" s="18"/>
      <c r="R23" s="18"/>
      <c r="S23" s="18"/>
      <c r="T23" s="18"/>
    </row>
    <row r="24" spans="2:23" ht="30" customHeight="1" x14ac:dyDescent="0.2">
      <c r="I24" s="5" t="s">
        <v>16</v>
      </c>
      <c r="J24" s="36">
        <f>(O12)/P17</f>
        <v>7.8217821782178207</v>
      </c>
      <c r="K24" s="18"/>
      <c r="L24" s="18"/>
      <c r="M24" s="18"/>
      <c r="N24" s="18"/>
      <c r="O24" s="18"/>
      <c r="P24" s="18"/>
      <c r="Q24" s="18"/>
      <c r="R24" s="18"/>
      <c r="S24" s="18"/>
      <c r="T24" s="18"/>
    </row>
    <row r="25" spans="2:23" ht="31.5" customHeight="1" x14ac:dyDescent="0.2">
      <c r="I25" s="6" t="s">
        <v>17</v>
      </c>
      <c r="J25" s="2">
        <f>(S12)/P17</f>
        <v>151.0891089108911</v>
      </c>
      <c r="K25" s="18"/>
      <c r="L25" s="18"/>
      <c r="M25" s="18"/>
      <c r="N25" s="18"/>
      <c r="O25" s="18"/>
      <c r="P25" s="18"/>
      <c r="Q25" s="18"/>
      <c r="R25" s="18"/>
      <c r="S25" s="18"/>
      <c r="T25" s="18"/>
    </row>
    <row r="26" spans="2:23" ht="13.5" customHeight="1" x14ac:dyDescent="0.2">
      <c r="I26" s="18"/>
      <c r="J26" s="18"/>
      <c r="K26" s="18"/>
      <c r="L26" s="18"/>
      <c r="M26" s="18"/>
      <c r="N26" s="18"/>
      <c r="O26" s="18"/>
      <c r="P26" s="18"/>
      <c r="Q26" s="18"/>
      <c r="R26" s="18"/>
      <c r="S26" s="18"/>
      <c r="T26" s="18"/>
    </row>
    <row r="27" spans="2:23" ht="16.5" customHeight="1" x14ac:dyDescent="0.2">
      <c r="B27" s="114" t="s">
        <v>57</v>
      </c>
      <c r="C27" s="115"/>
      <c r="I27" s="149" t="s">
        <v>84</v>
      </c>
      <c r="J27" s="150"/>
      <c r="K27" s="18"/>
      <c r="L27" s="18"/>
      <c r="M27" s="18"/>
      <c r="N27" s="18"/>
      <c r="O27" s="18"/>
      <c r="P27" s="18"/>
      <c r="Q27" s="18"/>
      <c r="T27" s="18"/>
    </row>
    <row r="28" spans="2:23" ht="47.25" customHeight="1" x14ac:dyDescent="0.2">
      <c r="B28" s="119" t="s">
        <v>29</v>
      </c>
      <c r="C28" s="88"/>
      <c r="D28" s="88" t="s">
        <v>120</v>
      </c>
      <c r="E28" s="88"/>
      <c r="F28" s="88"/>
      <c r="G28" s="88"/>
      <c r="H28" s="88"/>
      <c r="I28" s="151" t="s">
        <v>115</v>
      </c>
      <c r="J28" s="152"/>
      <c r="K28" s="18"/>
      <c r="Q28" s="18"/>
      <c r="T28" s="18"/>
      <c r="W28" s="37"/>
    </row>
    <row r="29" spans="2:23" ht="61.5" customHeight="1" x14ac:dyDescent="0.2">
      <c r="B29" s="82" t="s">
        <v>89</v>
      </c>
      <c r="C29" s="84"/>
      <c r="D29" s="82" t="s">
        <v>121</v>
      </c>
      <c r="E29" s="83"/>
      <c r="F29" s="83"/>
      <c r="G29" s="83"/>
      <c r="H29" s="84"/>
      <c r="I29" s="153" t="s">
        <v>119</v>
      </c>
      <c r="J29" s="154"/>
      <c r="N29" s="54"/>
    </row>
    <row r="30" spans="2:23" ht="47.25" customHeight="1" x14ac:dyDescent="0.2">
      <c r="B30" s="85" t="s">
        <v>90</v>
      </c>
      <c r="C30" s="86"/>
      <c r="D30" s="85" t="s">
        <v>91</v>
      </c>
      <c r="E30" s="87"/>
      <c r="F30" s="87"/>
      <c r="G30" s="87"/>
      <c r="H30" s="86"/>
      <c r="I30" s="155"/>
      <c r="J30" s="156"/>
    </row>
    <row r="31" spans="2:23" ht="46.5" customHeight="1" x14ac:dyDescent="0.2">
      <c r="B31" s="116" t="s">
        <v>92</v>
      </c>
      <c r="C31" s="117"/>
      <c r="D31" s="116" t="s">
        <v>107</v>
      </c>
      <c r="E31" s="118"/>
      <c r="F31" s="118"/>
      <c r="G31" s="118"/>
      <c r="H31" s="117"/>
      <c r="I31" s="157"/>
      <c r="J31" s="158"/>
    </row>
    <row r="32" spans="2:23" ht="15" customHeight="1" x14ac:dyDescent="0.2"/>
    <row r="33" spans="2:14" ht="16" x14ac:dyDescent="0.2">
      <c r="B33" s="15" t="s">
        <v>58</v>
      </c>
      <c r="F33" s="23" t="s">
        <v>85</v>
      </c>
      <c r="L33" s="23" t="s">
        <v>85</v>
      </c>
      <c r="N33" s="55"/>
    </row>
    <row r="34" spans="2:14" ht="16" x14ac:dyDescent="0.2">
      <c r="B34" s="95" t="s">
        <v>93</v>
      </c>
      <c r="C34" s="120"/>
      <c r="D34" s="96"/>
      <c r="E34" s="38" t="s">
        <v>82</v>
      </c>
      <c r="F34" s="39" t="s">
        <v>108</v>
      </c>
      <c r="G34" s="40"/>
      <c r="H34" s="112" t="s">
        <v>61</v>
      </c>
      <c r="I34" s="112"/>
      <c r="J34" s="112"/>
      <c r="K34" s="38" t="s">
        <v>82</v>
      </c>
      <c r="L34" s="38"/>
    </row>
    <row r="35" spans="2:14" ht="32" x14ac:dyDescent="0.2">
      <c r="B35" s="97" t="s">
        <v>60</v>
      </c>
      <c r="C35" s="121"/>
      <c r="D35" s="98"/>
      <c r="E35" s="41" t="s">
        <v>64</v>
      </c>
      <c r="F35" s="41"/>
      <c r="G35" s="40"/>
      <c r="H35" s="125" t="s">
        <v>62</v>
      </c>
      <c r="I35" s="125"/>
      <c r="J35" s="125"/>
      <c r="K35" s="41" t="s">
        <v>64</v>
      </c>
      <c r="L35" s="59" t="s">
        <v>108</v>
      </c>
    </row>
    <row r="36" spans="2:14" ht="34.5" customHeight="1" x14ac:dyDescent="0.2">
      <c r="B36" s="122" t="s">
        <v>59</v>
      </c>
      <c r="C36" s="123"/>
      <c r="D36" s="124"/>
      <c r="E36" s="42" t="s">
        <v>100</v>
      </c>
      <c r="F36" s="43"/>
      <c r="G36" s="40"/>
      <c r="H36" s="40"/>
      <c r="I36" s="40"/>
    </row>
    <row r="37" spans="2:14" ht="18.75" customHeight="1" x14ac:dyDescent="0.2">
      <c r="B37" s="40"/>
      <c r="C37" s="40"/>
      <c r="D37" s="40"/>
      <c r="E37" s="40"/>
      <c r="F37" s="40"/>
      <c r="G37" s="40"/>
      <c r="H37" s="40"/>
    </row>
    <row r="38" spans="2:14" ht="20.25" customHeight="1" x14ac:dyDescent="0.2">
      <c r="B38" s="40"/>
      <c r="C38" s="40"/>
      <c r="D38" s="40"/>
      <c r="E38" s="40"/>
      <c r="F38" s="40"/>
      <c r="G38" s="40"/>
      <c r="H38" s="40"/>
    </row>
    <row r="39" spans="2:14" x14ac:dyDescent="0.2">
      <c r="B39" s="9" t="s">
        <v>54</v>
      </c>
      <c r="D39" s="40"/>
      <c r="E39" s="40"/>
      <c r="F39" s="40"/>
      <c r="G39" s="40"/>
      <c r="H39" s="40"/>
    </row>
    <row r="40" spans="2:14" ht="32" x14ac:dyDescent="0.2">
      <c r="B40" s="16" t="s">
        <v>37</v>
      </c>
      <c r="C40" s="16" t="s">
        <v>38</v>
      </c>
      <c r="D40" s="16" t="s">
        <v>87</v>
      </c>
      <c r="E40" s="40"/>
      <c r="F40" s="40"/>
      <c r="G40" s="40"/>
      <c r="H40" s="40"/>
    </row>
    <row r="41" spans="2:14" ht="21" customHeight="1" x14ac:dyDescent="0.2">
      <c r="B41" s="44" t="s">
        <v>33</v>
      </c>
      <c r="C41" s="42" t="s">
        <v>34</v>
      </c>
      <c r="D41" s="42"/>
      <c r="E41" s="40"/>
      <c r="F41" s="40"/>
      <c r="G41" s="40"/>
      <c r="H41" s="40"/>
    </row>
    <row r="42" spans="2:14" ht="30.75" customHeight="1" x14ac:dyDescent="0.2">
      <c r="B42" s="44" t="s">
        <v>35</v>
      </c>
      <c r="C42" s="41" t="s">
        <v>64</v>
      </c>
      <c r="D42" s="41" t="s">
        <v>108</v>
      </c>
      <c r="E42" s="40"/>
      <c r="F42" s="40"/>
      <c r="G42" s="40"/>
      <c r="H42" s="40"/>
    </row>
    <row r="43" spans="2:14" ht="30.75" customHeight="1" x14ac:dyDescent="0.2">
      <c r="B43" s="44" t="s">
        <v>36</v>
      </c>
      <c r="C43" s="38" t="s">
        <v>39</v>
      </c>
      <c r="D43" s="38"/>
      <c r="E43" s="40"/>
      <c r="F43" s="40"/>
      <c r="G43" s="40"/>
      <c r="H43" s="40"/>
    </row>
    <row r="44" spans="2:14" ht="21" customHeight="1" x14ac:dyDescent="0.2">
      <c r="B44" s="40"/>
      <c r="C44" s="40"/>
      <c r="D44" s="40"/>
      <c r="E44" s="40"/>
      <c r="F44" s="40"/>
      <c r="G44" s="40"/>
      <c r="H44" s="40"/>
    </row>
    <row r="45" spans="2:14" ht="21" customHeight="1" x14ac:dyDescent="0.2">
      <c r="B45" s="40"/>
      <c r="C45" s="40"/>
      <c r="D45" s="40"/>
      <c r="E45" s="40"/>
      <c r="F45" s="40"/>
      <c r="G45" s="40"/>
      <c r="H45" s="40"/>
    </row>
    <row r="46" spans="2:14" ht="26.25" customHeight="1" x14ac:dyDescent="0.2">
      <c r="D46" s="40"/>
      <c r="E46" s="40"/>
      <c r="F46" s="40"/>
      <c r="G46" s="40"/>
      <c r="H46" s="40"/>
    </row>
    <row r="47" spans="2:14" ht="21" customHeight="1" x14ac:dyDescent="0.2">
      <c r="B47" s="40"/>
      <c r="C47" s="40"/>
      <c r="D47" s="40"/>
      <c r="E47" s="40"/>
      <c r="F47" s="40"/>
      <c r="G47" s="40"/>
      <c r="H47" s="40"/>
    </row>
    <row r="48" spans="2:14" ht="21" customHeight="1" x14ac:dyDescent="0.2">
      <c r="B48" s="40"/>
      <c r="C48" s="40"/>
      <c r="D48" s="40"/>
      <c r="E48" s="40"/>
      <c r="F48" s="40"/>
      <c r="G48" s="40"/>
      <c r="H48" s="40"/>
    </row>
    <row r="49" spans="2:13" ht="21" customHeight="1" x14ac:dyDescent="0.2">
      <c r="B49" s="40"/>
      <c r="C49" s="40"/>
      <c r="D49" s="40"/>
      <c r="E49" s="40"/>
      <c r="F49" s="40"/>
      <c r="G49" s="40"/>
      <c r="H49" s="40"/>
    </row>
    <row r="50" spans="2:13" x14ac:dyDescent="0.2">
      <c r="B50" s="40"/>
      <c r="C50" s="40"/>
      <c r="D50" s="40"/>
      <c r="E50" s="40"/>
      <c r="F50" s="40"/>
      <c r="G50" s="40"/>
      <c r="H50" s="40"/>
    </row>
    <row r="51" spans="2:13" ht="18" customHeight="1" x14ac:dyDescent="0.2">
      <c r="B51" s="40"/>
      <c r="C51" s="40"/>
      <c r="D51" s="40"/>
      <c r="E51" s="40"/>
      <c r="F51" s="40"/>
      <c r="G51" s="40"/>
      <c r="H51" s="40"/>
    </row>
    <row r="52" spans="2:13" ht="15" customHeight="1" x14ac:dyDescent="0.2">
      <c r="B52" s="40"/>
      <c r="C52" s="40"/>
      <c r="D52" s="40"/>
      <c r="E52" s="40"/>
      <c r="F52" s="40"/>
      <c r="G52" s="40"/>
      <c r="H52" s="40"/>
    </row>
    <row r="53" spans="2:13" x14ac:dyDescent="0.2">
      <c r="B53" s="40"/>
      <c r="C53" s="40"/>
      <c r="D53" s="40"/>
      <c r="E53" s="40"/>
      <c r="F53" s="40"/>
      <c r="G53" s="40"/>
      <c r="H53" s="40"/>
    </row>
    <row r="54" spans="2:13" ht="16" x14ac:dyDescent="0.2">
      <c r="B54" s="15" t="s">
        <v>63</v>
      </c>
      <c r="C54" s="40"/>
      <c r="D54" s="40"/>
      <c r="E54" s="22" t="s">
        <v>85</v>
      </c>
      <c r="F54" s="40"/>
      <c r="G54" s="40"/>
      <c r="H54" s="40"/>
      <c r="K54" s="22" t="s">
        <v>85</v>
      </c>
    </row>
    <row r="55" spans="2:13" ht="31.5" customHeight="1" x14ac:dyDescent="0.2">
      <c r="B55" s="113" t="s">
        <v>94</v>
      </c>
      <c r="C55" s="113"/>
      <c r="D55" s="38" t="s">
        <v>39</v>
      </c>
      <c r="E55" s="39" t="s">
        <v>108</v>
      </c>
      <c r="F55" s="40"/>
      <c r="G55" s="110" t="s">
        <v>65</v>
      </c>
      <c r="H55" s="110"/>
      <c r="I55" s="110"/>
      <c r="J55" s="42" t="s">
        <v>34</v>
      </c>
      <c r="K55" s="42" t="s">
        <v>86</v>
      </c>
    </row>
    <row r="56" spans="2:13" ht="33" customHeight="1" x14ac:dyDescent="0.2">
      <c r="B56" s="108" t="s">
        <v>95</v>
      </c>
      <c r="C56" s="109"/>
      <c r="D56" s="41" t="s">
        <v>64</v>
      </c>
      <c r="E56" s="41"/>
      <c r="F56" s="40"/>
      <c r="G56" s="111" t="s">
        <v>96</v>
      </c>
      <c r="H56" s="111"/>
      <c r="I56" s="111"/>
      <c r="J56" s="112" t="s">
        <v>39</v>
      </c>
      <c r="K56" s="112" t="s">
        <v>108</v>
      </c>
    </row>
    <row r="57" spans="2:13" ht="34.5" customHeight="1" x14ac:dyDescent="0.2">
      <c r="B57" s="108" t="s">
        <v>97</v>
      </c>
      <c r="C57" s="109"/>
      <c r="D57" s="42" t="s">
        <v>34</v>
      </c>
      <c r="E57" s="43"/>
      <c r="F57" s="40"/>
      <c r="G57" s="111"/>
      <c r="H57" s="111"/>
      <c r="I57" s="111"/>
      <c r="J57" s="112"/>
      <c r="K57" s="112"/>
    </row>
    <row r="58" spans="2:13" x14ac:dyDescent="0.2">
      <c r="B58" s="15"/>
      <c r="C58" s="40"/>
      <c r="D58" s="40"/>
      <c r="E58" s="40"/>
      <c r="F58" s="40"/>
      <c r="G58" s="40"/>
      <c r="H58" s="40"/>
    </row>
    <row r="59" spans="2:13" ht="16" x14ac:dyDescent="0.2">
      <c r="B59" s="15" t="s">
        <v>102</v>
      </c>
      <c r="C59" s="40"/>
      <c r="D59" s="40"/>
      <c r="E59" s="22" t="s">
        <v>85</v>
      </c>
      <c r="G59" s="15" t="s">
        <v>101</v>
      </c>
      <c r="J59" s="40"/>
      <c r="K59" s="22" t="s">
        <v>106</v>
      </c>
      <c r="L59" s="40"/>
      <c r="M59" s="40"/>
    </row>
    <row r="60" spans="2:13" x14ac:dyDescent="0.2">
      <c r="B60" s="45" t="s">
        <v>66</v>
      </c>
      <c r="C60" s="95" t="s">
        <v>39</v>
      </c>
      <c r="D60" s="96"/>
      <c r="E60" s="46"/>
      <c r="G60" s="102" t="s">
        <v>74</v>
      </c>
      <c r="H60" s="103"/>
      <c r="I60" s="104"/>
      <c r="J60" s="99" t="s">
        <v>39</v>
      </c>
      <c r="K60" s="99" t="s">
        <v>123</v>
      </c>
      <c r="L60" s="40"/>
    </row>
    <row r="61" spans="2:13" ht="16" x14ac:dyDescent="0.2">
      <c r="B61" s="45" t="s">
        <v>67</v>
      </c>
      <c r="C61" s="97" t="s">
        <v>64</v>
      </c>
      <c r="D61" s="98"/>
      <c r="E61" s="52" t="s">
        <v>108</v>
      </c>
      <c r="G61" s="105" t="s">
        <v>68</v>
      </c>
      <c r="H61" s="106"/>
      <c r="I61" s="107"/>
      <c r="J61" s="100"/>
      <c r="K61" s="100"/>
      <c r="L61" s="40"/>
    </row>
    <row r="62" spans="2:13" x14ac:dyDescent="0.2">
      <c r="G62" s="105" t="s">
        <v>69</v>
      </c>
      <c r="H62" s="106"/>
      <c r="I62" s="107"/>
      <c r="J62" s="100"/>
      <c r="K62" s="100"/>
      <c r="L62" s="40"/>
    </row>
    <row r="63" spans="2:13" ht="21" x14ac:dyDescent="0.25">
      <c r="G63" s="105" t="s">
        <v>70</v>
      </c>
      <c r="H63" s="106"/>
      <c r="I63" s="107"/>
      <c r="J63" s="100"/>
      <c r="K63" s="100"/>
      <c r="L63" s="62"/>
    </row>
    <row r="64" spans="2:13" ht="30" hidden="1" customHeight="1" x14ac:dyDescent="0.2">
      <c r="G64" s="136" t="s">
        <v>98</v>
      </c>
      <c r="H64" s="137"/>
      <c r="I64" s="138"/>
      <c r="J64" s="101"/>
      <c r="K64" s="101"/>
      <c r="L64" s="40"/>
    </row>
    <row r="65" spans="2:15" ht="74" customHeight="1" x14ac:dyDescent="0.2">
      <c r="G65" s="139" t="s">
        <v>81</v>
      </c>
      <c r="H65" s="140"/>
      <c r="I65" s="141"/>
      <c r="J65" s="41" t="s">
        <v>64</v>
      </c>
      <c r="K65" s="41" t="s">
        <v>124</v>
      </c>
      <c r="M65" s="40"/>
    </row>
    <row r="66" spans="2:15" ht="15" customHeight="1" x14ac:dyDescent="0.2">
      <c r="G66" s="102" t="s">
        <v>80</v>
      </c>
      <c r="H66" s="103"/>
      <c r="I66" s="104"/>
      <c r="J66" s="133" t="s">
        <v>34</v>
      </c>
      <c r="K66" s="133"/>
      <c r="L66" s="40"/>
      <c r="M66" s="40"/>
    </row>
    <row r="67" spans="2:15" ht="13.5" customHeight="1" x14ac:dyDescent="0.2">
      <c r="G67" s="105" t="s">
        <v>99</v>
      </c>
      <c r="H67" s="106"/>
      <c r="I67" s="107"/>
      <c r="J67" s="134"/>
      <c r="K67" s="134"/>
      <c r="L67" s="40"/>
      <c r="M67" s="40"/>
    </row>
    <row r="68" spans="2:15" x14ac:dyDescent="0.2">
      <c r="G68" s="142" t="s">
        <v>75</v>
      </c>
      <c r="H68" s="143"/>
      <c r="I68" s="144"/>
      <c r="J68" s="135"/>
      <c r="K68" s="135"/>
      <c r="L68" s="18"/>
      <c r="M68" s="18"/>
    </row>
    <row r="69" spans="2:15" x14ac:dyDescent="0.2">
      <c r="C69" s="47"/>
      <c r="D69" s="47"/>
      <c r="E69" s="47"/>
      <c r="F69" s="47"/>
      <c r="G69" s="47"/>
      <c r="H69" s="18"/>
      <c r="I69" s="18"/>
    </row>
    <row r="70" spans="2:15" ht="15" customHeight="1" x14ac:dyDescent="0.2">
      <c r="G70" s="18"/>
      <c r="H70" s="18"/>
      <c r="I70" s="162" t="s">
        <v>105</v>
      </c>
      <c r="J70" s="162"/>
      <c r="K70" s="163" t="s">
        <v>105</v>
      </c>
      <c r="L70" s="163"/>
      <c r="M70" s="160" t="s">
        <v>105</v>
      </c>
      <c r="N70" s="160"/>
      <c r="O70" s="160"/>
    </row>
    <row r="71" spans="2:15" x14ac:dyDescent="0.2">
      <c r="B71" s="15" t="s">
        <v>56</v>
      </c>
      <c r="G71" s="18"/>
      <c r="H71" s="18"/>
      <c r="I71" s="162"/>
      <c r="J71" s="162"/>
      <c r="K71" s="163"/>
      <c r="L71" s="163"/>
      <c r="M71" s="160"/>
      <c r="N71" s="160"/>
      <c r="O71" s="160"/>
    </row>
    <row r="72" spans="2:15" x14ac:dyDescent="0.2">
      <c r="B72" s="12"/>
      <c r="C72" s="89" t="s">
        <v>71</v>
      </c>
      <c r="D72" s="90"/>
      <c r="E72" s="91" t="s">
        <v>72</v>
      </c>
      <c r="F72" s="92"/>
      <c r="G72" s="131" t="s">
        <v>39</v>
      </c>
      <c r="H72" s="132"/>
      <c r="I72" s="161" t="s">
        <v>127</v>
      </c>
      <c r="J72" s="161"/>
      <c r="K72" s="164" t="s">
        <v>125</v>
      </c>
      <c r="L72" s="164"/>
      <c r="M72" s="159" t="s">
        <v>115</v>
      </c>
      <c r="N72" s="159"/>
      <c r="O72" s="159"/>
    </row>
    <row r="73" spans="2:15" ht="29.25" customHeight="1" x14ac:dyDescent="0.2">
      <c r="B73" s="13" t="s">
        <v>20</v>
      </c>
      <c r="C73" s="78" t="s">
        <v>18</v>
      </c>
      <c r="D73" s="79"/>
      <c r="E73" s="80" t="s">
        <v>32</v>
      </c>
      <c r="F73" s="81"/>
      <c r="G73" s="127" t="s">
        <v>73</v>
      </c>
      <c r="H73" s="128"/>
      <c r="I73" s="161" t="s">
        <v>128</v>
      </c>
      <c r="J73" s="161"/>
      <c r="K73" s="165" t="s">
        <v>126</v>
      </c>
      <c r="L73" s="165"/>
      <c r="M73" s="166" t="s">
        <v>129</v>
      </c>
      <c r="N73" s="166"/>
      <c r="O73" s="166"/>
    </row>
    <row r="74" spans="2:15" ht="32" x14ac:dyDescent="0.2">
      <c r="B74" s="14" t="s">
        <v>21</v>
      </c>
      <c r="C74" s="78" t="s">
        <v>22</v>
      </c>
      <c r="D74" s="79"/>
      <c r="E74" s="93" t="s">
        <v>23</v>
      </c>
      <c r="F74" s="94"/>
      <c r="G74" s="127"/>
      <c r="H74" s="128"/>
      <c r="I74" s="161"/>
      <c r="J74" s="161"/>
      <c r="K74" s="164"/>
      <c r="L74" s="164"/>
      <c r="M74" s="166" t="s">
        <v>122</v>
      </c>
      <c r="N74" s="166"/>
      <c r="O74" s="166"/>
    </row>
    <row r="75" spans="2:15" ht="15" customHeight="1" x14ac:dyDescent="0.2">
      <c r="B75" s="13" t="s">
        <v>24</v>
      </c>
      <c r="C75" s="78" t="s">
        <v>19</v>
      </c>
      <c r="D75" s="79"/>
      <c r="E75" s="80" t="s">
        <v>25</v>
      </c>
      <c r="F75" s="81"/>
      <c r="G75" s="127"/>
      <c r="H75" s="128"/>
      <c r="I75" s="161"/>
      <c r="J75" s="161"/>
      <c r="K75" s="164"/>
      <c r="L75" s="164"/>
      <c r="M75" s="159" t="s">
        <v>156</v>
      </c>
      <c r="N75" s="159"/>
      <c r="O75" s="159"/>
    </row>
    <row r="76" spans="2:15" ht="30" customHeight="1" x14ac:dyDescent="0.2">
      <c r="B76" s="14" t="s">
        <v>26</v>
      </c>
      <c r="C76" s="78" t="s">
        <v>27</v>
      </c>
      <c r="D76" s="79"/>
      <c r="E76" s="93" t="s">
        <v>30</v>
      </c>
      <c r="F76" s="94"/>
      <c r="G76" s="127"/>
      <c r="H76" s="128"/>
      <c r="I76" s="161"/>
      <c r="J76" s="161"/>
      <c r="K76" s="164"/>
      <c r="L76" s="164"/>
      <c r="M76" s="159"/>
      <c r="N76" s="159"/>
      <c r="O76" s="159"/>
    </row>
    <row r="77" spans="2:15" ht="30" customHeight="1" x14ac:dyDescent="0.2">
      <c r="B77" s="13" t="s">
        <v>28</v>
      </c>
      <c r="C77" s="78" t="s">
        <v>77</v>
      </c>
      <c r="D77" s="79"/>
      <c r="E77" s="80" t="s">
        <v>31</v>
      </c>
      <c r="F77" s="81"/>
      <c r="G77" s="129"/>
      <c r="H77" s="130"/>
      <c r="I77" s="161"/>
      <c r="J77" s="161"/>
      <c r="K77" s="164"/>
      <c r="L77" s="164"/>
      <c r="M77" s="159"/>
      <c r="N77" s="159"/>
      <c r="O77" s="159"/>
    </row>
    <row r="78" spans="2:15" x14ac:dyDescent="0.2">
      <c r="I78" s="18"/>
    </row>
    <row r="79" spans="2:15" x14ac:dyDescent="0.2">
      <c r="B79" s="145" t="s">
        <v>76</v>
      </c>
      <c r="C79" s="145"/>
      <c r="D79" s="145"/>
      <c r="E79" s="145"/>
      <c r="G79" s="146" t="s">
        <v>103</v>
      </c>
      <c r="H79" s="147"/>
      <c r="I79" s="148"/>
    </row>
    <row r="80" spans="2:15" ht="36.75" customHeight="1" x14ac:dyDescent="0.2">
      <c r="B80" s="108" t="s">
        <v>104</v>
      </c>
      <c r="C80" s="126"/>
      <c r="D80" s="126"/>
      <c r="E80" s="109"/>
      <c r="F80" s="24" t="s">
        <v>71</v>
      </c>
      <c r="G80" s="48"/>
      <c r="H80" s="49"/>
      <c r="I80" s="50" t="s">
        <v>130</v>
      </c>
    </row>
  </sheetData>
  <mergeCells count="81">
    <mergeCell ref="M76:O76"/>
    <mergeCell ref="M77:O77"/>
    <mergeCell ref="M75:O75"/>
    <mergeCell ref="M74:O74"/>
    <mergeCell ref="M73:O73"/>
    <mergeCell ref="M72:O72"/>
    <mergeCell ref="M70:O71"/>
    <mergeCell ref="I77:J77"/>
    <mergeCell ref="I70:J71"/>
    <mergeCell ref="K70:L71"/>
    <mergeCell ref="K72:L72"/>
    <mergeCell ref="K73:L73"/>
    <mergeCell ref="K74:L74"/>
    <mergeCell ref="K75:L75"/>
    <mergeCell ref="K76:L76"/>
    <mergeCell ref="K77:L77"/>
    <mergeCell ref="I72:J72"/>
    <mergeCell ref="I73:J73"/>
    <mergeCell ref="I74:J74"/>
    <mergeCell ref="I76:J76"/>
    <mergeCell ref="I75:J75"/>
    <mergeCell ref="K56:K57"/>
    <mergeCell ref="K60:K64"/>
    <mergeCell ref="K66:K68"/>
    <mergeCell ref="I27:J27"/>
    <mergeCell ref="I28:J28"/>
    <mergeCell ref="I29:J29"/>
    <mergeCell ref="I30:J30"/>
    <mergeCell ref="I31:J31"/>
    <mergeCell ref="B80:E80"/>
    <mergeCell ref="G73:H77"/>
    <mergeCell ref="G72:H72"/>
    <mergeCell ref="J66:J68"/>
    <mergeCell ref="G62:I62"/>
    <mergeCell ref="G63:I63"/>
    <mergeCell ref="G64:I64"/>
    <mergeCell ref="G65:I65"/>
    <mergeCell ref="G66:I66"/>
    <mergeCell ref="G68:I68"/>
    <mergeCell ref="E74:F74"/>
    <mergeCell ref="E73:F73"/>
    <mergeCell ref="E75:F75"/>
    <mergeCell ref="B79:E79"/>
    <mergeCell ref="G79:I79"/>
    <mergeCell ref="B34:D34"/>
    <mergeCell ref="B35:D35"/>
    <mergeCell ref="B36:D36"/>
    <mergeCell ref="H34:J34"/>
    <mergeCell ref="H35:J35"/>
    <mergeCell ref="B27:C27"/>
    <mergeCell ref="B31:C31"/>
    <mergeCell ref="D31:H31"/>
    <mergeCell ref="B29:C29"/>
    <mergeCell ref="B28:C28"/>
    <mergeCell ref="B56:C56"/>
    <mergeCell ref="G55:I55"/>
    <mergeCell ref="G56:I57"/>
    <mergeCell ref="J56:J57"/>
    <mergeCell ref="B55:C55"/>
    <mergeCell ref="B57:C57"/>
    <mergeCell ref="C61:D61"/>
    <mergeCell ref="J60:J64"/>
    <mergeCell ref="G60:I60"/>
    <mergeCell ref="G67:I67"/>
    <mergeCell ref="G61:I61"/>
    <mergeCell ref="N19:O19"/>
    <mergeCell ref="N17:O17"/>
    <mergeCell ref="C77:D77"/>
    <mergeCell ref="E77:F77"/>
    <mergeCell ref="D29:H29"/>
    <mergeCell ref="B30:C30"/>
    <mergeCell ref="D30:H30"/>
    <mergeCell ref="D28:H28"/>
    <mergeCell ref="C72:D72"/>
    <mergeCell ref="E72:F72"/>
    <mergeCell ref="C73:D73"/>
    <mergeCell ref="C74:D74"/>
    <mergeCell ref="C75:D75"/>
    <mergeCell ref="C76:D76"/>
    <mergeCell ref="E76:F76"/>
    <mergeCell ref="C60:D60"/>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25" right="0.25" top="0.75" bottom="0.75" header="0.3" footer="0.3"/>
  <pageSetup paperSize="9"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02569-CC3C-D44B-9907-5700E2594AA4}">
  <sheetPr>
    <pageSetUpPr fitToPage="1"/>
  </sheetPr>
  <dimension ref="B1:W80"/>
  <sheetViews>
    <sheetView topLeftCell="J1" zoomScale="98" zoomScaleNormal="98" workbookViewId="0">
      <selection activeCell="S7" sqref="S7:S11"/>
    </sheetView>
  </sheetViews>
  <sheetFormatPr baseColWidth="10" defaultColWidth="9.1640625" defaultRowHeight="15" x14ac:dyDescent="0.2"/>
  <cols>
    <col min="1" max="1" width="3.5" customWidth="1"/>
    <col min="2" max="2" width="20.83203125" customWidth="1"/>
    <col min="3" max="4" width="11" customWidth="1"/>
    <col min="5" max="5" width="9" customWidth="1"/>
    <col min="6" max="6" width="15.33203125" customWidth="1"/>
    <col min="7" max="7" width="8.5" customWidth="1"/>
    <col min="8" max="8" width="12" customWidth="1"/>
    <col min="9" max="9" width="42" customWidth="1"/>
    <col min="10" max="10" width="12" customWidth="1"/>
    <col min="11" max="11" width="16.5" customWidth="1"/>
    <col min="12" max="12" width="32.5" customWidth="1"/>
    <col min="13" max="13" width="9.5" customWidth="1"/>
    <col min="14" max="14" width="12" customWidth="1"/>
    <col min="15" max="15" width="9.5" customWidth="1"/>
    <col min="16" max="16" width="13.5" customWidth="1"/>
    <col min="17" max="17" width="9.6640625" customWidth="1"/>
    <col min="18" max="18" width="12.1640625" customWidth="1"/>
    <col min="19" max="19" width="9.5" customWidth="1"/>
  </cols>
  <sheetData>
    <row r="1" spans="2:21" x14ac:dyDescent="0.2">
      <c r="B1" s="20" t="s">
        <v>79</v>
      </c>
      <c r="F1" s="20" t="s">
        <v>78</v>
      </c>
    </row>
    <row r="2" spans="2:21" ht="5.25" customHeight="1" x14ac:dyDescent="0.2"/>
    <row r="3" spans="2:21" x14ac:dyDescent="0.2">
      <c r="B3" s="15" t="s">
        <v>88</v>
      </c>
    </row>
    <row r="4" spans="2:21" ht="48" customHeight="1" x14ac:dyDescent="0.2">
      <c r="B4" s="7" t="s">
        <v>55</v>
      </c>
      <c r="C4" s="7" t="s">
        <v>42</v>
      </c>
      <c r="D4" s="7" t="s">
        <v>48</v>
      </c>
      <c r="E4" s="7" t="s">
        <v>45</v>
      </c>
      <c r="F4" s="8" t="s">
        <v>1</v>
      </c>
      <c r="G4" s="8" t="s">
        <v>43</v>
      </c>
      <c r="H4" s="7" t="s">
        <v>2</v>
      </c>
      <c r="I4" s="7" t="s">
        <v>46</v>
      </c>
      <c r="J4" s="8" t="s">
        <v>51</v>
      </c>
      <c r="K4" s="8" t="s">
        <v>40</v>
      </c>
      <c r="L4" s="8" t="s">
        <v>44</v>
      </c>
      <c r="M4" s="8" t="s">
        <v>43</v>
      </c>
      <c r="N4" s="7" t="s">
        <v>52</v>
      </c>
      <c r="O4" s="7" t="s">
        <v>42</v>
      </c>
      <c r="P4" s="8" t="s">
        <v>53</v>
      </c>
      <c r="Q4" s="8" t="s">
        <v>41</v>
      </c>
      <c r="R4" s="8" t="s">
        <v>47</v>
      </c>
      <c r="S4" s="8" t="s">
        <v>42</v>
      </c>
    </row>
    <row r="5" spans="2:21" x14ac:dyDescent="0.2">
      <c r="B5" s="19" t="s">
        <v>110</v>
      </c>
      <c r="C5" s="10">
        <v>18.63</v>
      </c>
      <c r="D5" s="56">
        <v>98</v>
      </c>
      <c r="E5" s="60">
        <f>C5/D5</f>
        <v>0.19010204081632653</v>
      </c>
      <c r="F5" s="11" t="s">
        <v>113</v>
      </c>
      <c r="G5" s="11">
        <v>0.3</v>
      </c>
      <c r="H5" s="10"/>
      <c r="I5" s="10"/>
      <c r="J5" s="11" t="s">
        <v>114</v>
      </c>
      <c r="K5" s="11">
        <v>95</v>
      </c>
      <c r="L5" s="11">
        <v>0.77900000000000003</v>
      </c>
      <c r="M5" s="25">
        <f>K5*L5</f>
        <v>74.004999999999995</v>
      </c>
      <c r="N5" s="10" t="s">
        <v>116</v>
      </c>
      <c r="O5" s="10">
        <f>1.38</f>
        <v>1.38</v>
      </c>
      <c r="P5" s="11" t="s">
        <v>115</v>
      </c>
      <c r="Q5" s="11">
        <v>10</v>
      </c>
      <c r="R5" s="11">
        <v>1</v>
      </c>
      <c r="S5" s="25">
        <f>Q5*R5</f>
        <v>10</v>
      </c>
    </row>
    <row r="6" spans="2:21" x14ac:dyDescent="0.2">
      <c r="B6" s="10" t="s">
        <v>111</v>
      </c>
      <c r="C6" s="10">
        <v>82.11</v>
      </c>
      <c r="D6" s="56">
        <v>144</v>
      </c>
      <c r="E6" s="60">
        <f>C6/D6</f>
        <v>0.57020833333333332</v>
      </c>
      <c r="F6" s="11"/>
      <c r="G6" s="11"/>
      <c r="H6" s="10"/>
      <c r="I6" s="10"/>
      <c r="J6" s="11"/>
      <c r="K6" s="11"/>
      <c r="L6" s="11"/>
      <c r="M6" s="25"/>
      <c r="N6" s="10" t="s">
        <v>122</v>
      </c>
      <c r="O6" s="10">
        <v>0.2</v>
      </c>
      <c r="P6" s="11" t="s">
        <v>118</v>
      </c>
      <c r="Q6" s="11">
        <v>30</v>
      </c>
      <c r="R6" s="11">
        <v>0.68400000000000005</v>
      </c>
      <c r="S6" s="25">
        <f>Q6*R6</f>
        <v>20.520000000000003</v>
      </c>
      <c r="U6" s="18"/>
    </row>
    <row r="7" spans="2:21" x14ac:dyDescent="0.2">
      <c r="B7" s="10"/>
      <c r="C7" s="10"/>
      <c r="D7" s="10"/>
      <c r="E7" s="25"/>
      <c r="F7" s="11"/>
      <c r="G7" s="11"/>
      <c r="H7" s="10"/>
      <c r="I7" s="10"/>
      <c r="J7" s="11"/>
      <c r="K7" s="11"/>
      <c r="L7" s="11"/>
      <c r="M7" s="25"/>
      <c r="N7" s="10"/>
      <c r="O7" s="10"/>
      <c r="P7" s="11"/>
      <c r="Q7" s="11"/>
      <c r="R7" s="11"/>
      <c r="S7" s="25"/>
      <c r="T7" s="18"/>
      <c r="U7" s="18"/>
    </row>
    <row r="8" spans="2:21" x14ac:dyDescent="0.2">
      <c r="B8" s="10"/>
      <c r="C8" s="10"/>
      <c r="D8" s="10"/>
      <c r="E8" s="25"/>
      <c r="F8" s="11"/>
      <c r="G8" s="11"/>
      <c r="H8" s="10"/>
      <c r="I8" s="10"/>
      <c r="J8" s="11"/>
      <c r="K8" s="11"/>
      <c r="L8" s="11"/>
      <c r="M8" s="25"/>
      <c r="N8" s="10"/>
      <c r="O8" s="10"/>
      <c r="P8" s="11"/>
      <c r="Q8" s="11"/>
      <c r="R8" s="11"/>
      <c r="S8" s="25"/>
      <c r="T8" s="18"/>
    </row>
    <row r="9" spans="2:21" x14ac:dyDescent="0.2">
      <c r="B9" s="10"/>
      <c r="C9" s="10"/>
      <c r="D9" s="10"/>
      <c r="E9" s="25"/>
      <c r="F9" s="11"/>
      <c r="G9" s="11"/>
      <c r="H9" s="10"/>
      <c r="I9" s="10"/>
      <c r="J9" s="11"/>
      <c r="K9" s="11"/>
      <c r="L9" s="11"/>
      <c r="M9" s="25"/>
      <c r="N9" s="10"/>
      <c r="O9" s="10"/>
      <c r="P9" s="11"/>
      <c r="Q9" s="11"/>
      <c r="R9" s="11"/>
      <c r="S9" s="25"/>
      <c r="T9" s="18"/>
    </row>
    <row r="10" spans="2:21" x14ac:dyDescent="0.2">
      <c r="B10" s="10"/>
      <c r="C10" s="10"/>
      <c r="D10" s="10"/>
      <c r="E10" s="25"/>
      <c r="F10" s="11"/>
      <c r="G10" s="11"/>
      <c r="H10" s="10"/>
      <c r="I10" s="10"/>
      <c r="J10" s="11"/>
      <c r="K10" s="11"/>
      <c r="L10" s="11"/>
      <c r="M10" s="25"/>
      <c r="N10" s="10"/>
      <c r="O10" s="10"/>
      <c r="P10" s="11"/>
      <c r="Q10" s="11"/>
      <c r="R10" s="11"/>
      <c r="S10" s="25"/>
      <c r="T10" s="18"/>
      <c r="U10" s="17"/>
    </row>
    <row r="11" spans="2:21" x14ac:dyDescent="0.2">
      <c r="B11" s="10"/>
      <c r="C11" s="10"/>
      <c r="D11" s="10"/>
      <c r="E11" s="25"/>
      <c r="F11" s="11"/>
      <c r="G11" s="11"/>
      <c r="H11" s="10"/>
      <c r="I11" s="10"/>
      <c r="J11" s="11"/>
      <c r="K11" s="11"/>
      <c r="L11" s="11"/>
      <c r="M11" s="25"/>
      <c r="N11" s="10"/>
      <c r="O11" s="10"/>
      <c r="P11" s="11"/>
      <c r="Q11" s="11"/>
      <c r="R11" s="11"/>
      <c r="S11" s="25"/>
      <c r="T11" s="18"/>
    </row>
    <row r="12" spans="2:21" x14ac:dyDescent="0.2">
      <c r="B12" s="25" t="s">
        <v>4</v>
      </c>
      <c r="C12" s="25">
        <f>SUM(C5:C11)</f>
        <v>100.74</v>
      </c>
      <c r="D12" s="25">
        <f>SUM(D5:D11)</f>
        <v>242</v>
      </c>
      <c r="E12" s="17"/>
      <c r="F12" s="17"/>
      <c r="G12" s="25">
        <f>SUM(G5:G11)</f>
        <v>0.3</v>
      </c>
      <c r="H12" s="17"/>
      <c r="I12" s="25">
        <f>SUM(I5:I11)</f>
        <v>0</v>
      </c>
      <c r="J12" s="17"/>
      <c r="K12" s="17"/>
      <c r="L12" s="17"/>
      <c r="M12" s="25">
        <f>SUM(M5:M11)</f>
        <v>74.004999999999995</v>
      </c>
      <c r="N12" s="17"/>
      <c r="O12" s="25">
        <f>SUM(O5:O11)</f>
        <v>1.5799999999999998</v>
      </c>
      <c r="P12" s="17"/>
      <c r="Q12" s="17"/>
      <c r="R12" s="17"/>
      <c r="S12" s="25">
        <f>SUM(S5:S11)</f>
        <v>30.520000000000003</v>
      </c>
      <c r="T12" s="18"/>
    </row>
    <row r="13" spans="2:21" x14ac:dyDescent="0.2">
      <c r="B13" s="17"/>
      <c r="C13" s="17"/>
      <c r="D13" s="17"/>
      <c r="E13" s="17"/>
      <c r="F13" s="17"/>
      <c r="G13" s="17"/>
      <c r="H13" s="17"/>
      <c r="I13" s="17"/>
      <c r="J13" s="17"/>
      <c r="K13" s="17" t="s">
        <v>14</v>
      </c>
      <c r="L13" s="17"/>
      <c r="M13" s="17"/>
      <c r="N13" s="17"/>
      <c r="O13" s="17"/>
      <c r="P13" s="17"/>
      <c r="Q13" s="17"/>
      <c r="R13" s="17"/>
      <c r="S13" s="17"/>
      <c r="T13" s="18"/>
    </row>
    <row r="14" spans="2:21" x14ac:dyDescent="0.2">
      <c r="B14" s="18"/>
      <c r="C14" s="18"/>
      <c r="D14" s="18"/>
      <c r="E14" s="18"/>
      <c r="F14" s="18"/>
      <c r="G14" s="18"/>
      <c r="I14" s="26" t="s">
        <v>5</v>
      </c>
      <c r="J14" s="27">
        <f>(R17/E5)*100</f>
        <v>96.799516908212553</v>
      </c>
      <c r="K14" s="28">
        <f>J14</f>
        <v>96.799516908212553</v>
      </c>
    </row>
    <row r="15" spans="2:21" x14ac:dyDescent="0.2">
      <c r="B15" s="18"/>
      <c r="C15" s="18"/>
      <c r="D15" s="18"/>
      <c r="E15" s="18"/>
      <c r="F15" s="18"/>
      <c r="G15" s="18"/>
      <c r="I15" s="29" t="s">
        <v>11</v>
      </c>
      <c r="J15" s="30">
        <f>(1-(P19/C5))*100</f>
        <v>96.800858829844344</v>
      </c>
      <c r="K15" s="28">
        <f t="shared" ref="K15:K16" si="0">J15</f>
        <v>96.800858829844344</v>
      </c>
    </row>
    <row r="16" spans="2:21" x14ac:dyDescent="0.2">
      <c r="B16" s="18"/>
      <c r="C16" s="18"/>
      <c r="D16" s="18"/>
      <c r="E16" s="18"/>
      <c r="F16" s="18"/>
      <c r="G16" s="18"/>
      <c r="I16" s="31" t="s">
        <v>12</v>
      </c>
      <c r="J16" s="27">
        <f>(J14/J15)*100</f>
        <v>99.998613729621809</v>
      </c>
      <c r="K16" s="28">
        <f t="shared" si="0"/>
        <v>99.998613729621809</v>
      </c>
      <c r="P16" s="21" t="s">
        <v>49</v>
      </c>
      <c r="Q16" s="21" t="s">
        <v>48</v>
      </c>
      <c r="R16" s="21" t="s">
        <v>45</v>
      </c>
      <c r="U16" s="58"/>
    </row>
    <row r="17" spans="2:23" x14ac:dyDescent="0.2">
      <c r="B17" s="18"/>
      <c r="C17" s="18"/>
      <c r="D17" s="18"/>
      <c r="E17" s="18"/>
      <c r="F17" s="18"/>
      <c r="G17" s="18"/>
      <c r="I17" s="32" t="s">
        <v>6</v>
      </c>
      <c r="J17" s="30">
        <f>Q17/D12*100</f>
        <v>92.561983471074385</v>
      </c>
      <c r="K17" s="28"/>
      <c r="N17" s="77" t="s">
        <v>3</v>
      </c>
      <c r="O17" s="77"/>
      <c r="P17" s="51">
        <v>41.22</v>
      </c>
      <c r="Q17" s="51">
        <v>224</v>
      </c>
      <c r="R17" s="53">
        <f>P17/Q17</f>
        <v>0.18401785714285715</v>
      </c>
    </row>
    <row r="18" spans="2:23" x14ac:dyDescent="0.2">
      <c r="B18" s="18"/>
      <c r="C18" s="18"/>
      <c r="D18" s="18"/>
      <c r="E18" s="18"/>
      <c r="F18" s="18"/>
      <c r="G18" s="18"/>
      <c r="I18" s="26" t="s">
        <v>7</v>
      </c>
      <c r="J18" s="27">
        <f>P17/C12*100</f>
        <v>40.917212626563433</v>
      </c>
      <c r="K18" s="29" t="s">
        <v>83</v>
      </c>
      <c r="L18" s="30">
        <f>(J18/J17)*100</f>
        <v>44.205202926912278</v>
      </c>
      <c r="P18" s="33" t="s">
        <v>0</v>
      </c>
      <c r="Q18" s="34"/>
    </row>
    <row r="19" spans="2:23" ht="30" customHeight="1" x14ac:dyDescent="0.2">
      <c r="B19" s="18"/>
      <c r="C19" s="18"/>
      <c r="D19" s="18"/>
      <c r="E19" s="18"/>
      <c r="F19" s="18"/>
      <c r="G19" s="18"/>
      <c r="I19" s="32" t="s">
        <v>8</v>
      </c>
      <c r="J19" s="30">
        <f>(C12+G12+I12+M12+O12+S12)/P17</f>
        <v>5.0253517709849591</v>
      </c>
      <c r="N19" s="75" t="s">
        <v>50</v>
      </c>
      <c r="O19" s="76"/>
      <c r="P19" s="61">
        <v>0.59599999999999997</v>
      </c>
      <c r="V19" s="57"/>
    </row>
    <row r="20" spans="2:23" x14ac:dyDescent="0.2">
      <c r="B20" s="18"/>
      <c r="C20" s="18"/>
      <c r="D20" s="18"/>
      <c r="E20" s="18"/>
      <c r="F20" s="18"/>
      <c r="G20" s="18"/>
      <c r="I20" s="1" t="s">
        <v>9</v>
      </c>
      <c r="J20" s="35">
        <f>(C12+G12+I12+M12)/P17</f>
        <v>4.2466035904900528</v>
      </c>
      <c r="M20" s="18"/>
      <c r="N20" s="18"/>
      <c r="O20" s="18"/>
      <c r="P20" s="18"/>
    </row>
    <row r="21" spans="2:23" ht="32.25" customHeight="1" x14ac:dyDescent="0.2">
      <c r="B21" s="18"/>
      <c r="C21" s="18"/>
      <c r="D21" s="18"/>
      <c r="E21" s="18"/>
      <c r="F21" s="18"/>
      <c r="G21" s="18"/>
      <c r="H21" s="18"/>
      <c r="I21" s="5" t="s">
        <v>13</v>
      </c>
      <c r="J21" s="36">
        <f>(C12+G12+I12)/P17</f>
        <v>2.4512372634643378</v>
      </c>
      <c r="M21" s="18"/>
      <c r="N21" s="18"/>
      <c r="O21" s="18"/>
      <c r="P21" s="18"/>
    </row>
    <row r="22" spans="2:23" ht="33.75" customHeight="1" x14ac:dyDescent="0.2">
      <c r="G22" s="18"/>
      <c r="H22" s="18"/>
      <c r="I22" s="6" t="s">
        <v>15</v>
      </c>
      <c r="J22" s="2">
        <f>(M12)/P17</f>
        <v>1.7953663270257156</v>
      </c>
      <c r="K22" s="18"/>
      <c r="L22" s="18"/>
      <c r="M22" s="18"/>
      <c r="N22" s="18"/>
      <c r="O22" s="18"/>
      <c r="P22" s="18"/>
      <c r="Q22" s="18"/>
      <c r="R22" s="18"/>
      <c r="S22" s="18"/>
      <c r="T22" s="18"/>
    </row>
    <row r="23" spans="2:23" ht="32.25" customHeight="1" x14ac:dyDescent="0.2">
      <c r="I23" s="3" t="s">
        <v>10</v>
      </c>
      <c r="J23" s="4">
        <f>(O12+S12)/P17</f>
        <v>0.77874818049490546</v>
      </c>
      <c r="K23" s="18"/>
      <c r="L23" s="18"/>
      <c r="M23" s="18"/>
      <c r="N23" s="18"/>
      <c r="O23" s="18"/>
      <c r="P23" s="18"/>
      <c r="Q23" s="18"/>
      <c r="R23" s="18"/>
      <c r="S23" s="18"/>
      <c r="T23" s="18"/>
    </row>
    <row r="24" spans="2:23" ht="30" customHeight="1" x14ac:dyDescent="0.2">
      <c r="I24" s="5" t="s">
        <v>16</v>
      </c>
      <c r="J24" s="36">
        <f>(O12)/P17</f>
        <v>3.8330907326540514E-2</v>
      </c>
      <c r="K24" s="18"/>
      <c r="L24" s="18"/>
      <c r="M24" s="18"/>
      <c r="N24" s="18"/>
      <c r="O24" s="18"/>
      <c r="P24" s="18"/>
      <c r="Q24" s="18"/>
      <c r="R24" s="18"/>
      <c r="S24" s="18"/>
      <c r="T24" s="18"/>
    </row>
    <row r="25" spans="2:23" ht="31.5" customHeight="1" x14ac:dyDescent="0.2">
      <c r="I25" s="6" t="s">
        <v>17</v>
      </c>
      <c r="J25" s="2">
        <f>(S12)/P17</f>
        <v>0.74041727316836492</v>
      </c>
      <c r="K25" s="18"/>
      <c r="L25" s="18"/>
      <c r="M25" s="18"/>
      <c r="N25" s="18"/>
      <c r="O25" s="18"/>
      <c r="P25" s="18"/>
      <c r="Q25" s="18"/>
      <c r="R25" s="18"/>
      <c r="S25" s="18"/>
      <c r="T25" s="18"/>
    </row>
    <row r="26" spans="2:23" ht="13.5" customHeight="1" x14ac:dyDescent="0.2">
      <c r="I26" s="18"/>
      <c r="J26" s="18"/>
      <c r="K26" s="18"/>
      <c r="L26" s="18"/>
      <c r="M26" s="18"/>
      <c r="N26" s="18"/>
      <c r="O26" s="18"/>
      <c r="P26" s="18"/>
      <c r="Q26" s="18"/>
      <c r="R26" s="18"/>
      <c r="S26" s="18"/>
      <c r="T26" s="18"/>
    </row>
    <row r="27" spans="2:23" ht="16.5" customHeight="1" x14ac:dyDescent="0.2">
      <c r="B27" s="114" t="s">
        <v>57</v>
      </c>
      <c r="C27" s="115"/>
      <c r="I27" s="149" t="s">
        <v>84</v>
      </c>
      <c r="J27" s="150"/>
      <c r="K27" s="18"/>
      <c r="L27" s="18"/>
      <c r="M27" s="18"/>
      <c r="N27" s="18"/>
      <c r="O27" s="18"/>
      <c r="P27" s="18"/>
      <c r="Q27" s="18"/>
      <c r="T27" s="18"/>
    </row>
    <row r="28" spans="2:23" ht="47.25" customHeight="1" x14ac:dyDescent="0.2">
      <c r="B28" s="119" t="s">
        <v>29</v>
      </c>
      <c r="C28" s="88"/>
      <c r="D28" s="88" t="s">
        <v>120</v>
      </c>
      <c r="E28" s="88"/>
      <c r="F28" s="88"/>
      <c r="G28" s="88"/>
      <c r="H28" s="88"/>
      <c r="I28" s="151" t="s">
        <v>115</v>
      </c>
      <c r="J28" s="152"/>
      <c r="K28" s="18"/>
      <c r="Q28" s="18"/>
      <c r="T28" s="18"/>
      <c r="W28" s="37"/>
    </row>
    <row r="29" spans="2:23" ht="61.5" customHeight="1" x14ac:dyDescent="0.2">
      <c r="B29" s="82" t="s">
        <v>89</v>
      </c>
      <c r="C29" s="84"/>
      <c r="D29" s="82" t="s">
        <v>121</v>
      </c>
      <c r="E29" s="83"/>
      <c r="F29" s="83"/>
      <c r="G29" s="83"/>
      <c r="H29" s="84"/>
      <c r="I29" s="153" t="s">
        <v>119</v>
      </c>
      <c r="J29" s="154"/>
      <c r="N29" s="54"/>
    </row>
    <row r="30" spans="2:23" ht="47.25" customHeight="1" x14ac:dyDescent="0.2">
      <c r="B30" s="85" t="s">
        <v>90</v>
      </c>
      <c r="C30" s="86"/>
      <c r="D30" s="85" t="s">
        <v>91</v>
      </c>
      <c r="E30" s="87"/>
      <c r="F30" s="87"/>
      <c r="G30" s="87"/>
      <c r="H30" s="86"/>
      <c r="I30" s="155"/>
      <c r="J30" s="156"/>
    </row>
    <row r="31" spans="2:23" ht="46.5" customHeight="1" x14ac:dyDescent="0.2">
      <c r="B31" s="116" t="s">
        <v>92</v>
      </c>
      <c r="C31" s="117"/>
      <c r="D31" s="116" t="s">
        <v>107</v>
      </c>
      <c r="E31" s="118"/>
      <c r="F31" s="118"/>
      <c r="G31" s="118"/>
      <c r="H31" s="117"/>
      <c r="I31" s="157"/>
      <c r="J31" s="158"/>
    </row>
    <row r="32" spans="2:23" ht="15" customHeight="1" x14ac:dyDescent="0.2"/>
    <row r="33" spans="2:14" ht="16" x14ac:dyDescent="0.2">
      <c r="B33" s="15" t="s">
        <v>58</v>
      </c>
      <c r="F33" s="23" t="s">
        <v>85</v>
      </c>
      <c r="L33" s="23" t="s">
        <v>85</v>
      </c>
      <c r="N33" s="55"/>
    </row>
    <row r="34" spans="2:14" ht="16" x14ac:dyDescent="0.2">
      <c r="B34" s="95" t="s">
        <v>93</v>
      </c>
      <c r="C34" s="120"/>
      <c r="D34" s="96"/>
      <c r="E34" s="38" t="s">
        <v>82</v>
      </c>
      <c r="F34" s="39" t="s">
        <v>108</v>
      </c>
      <c r="G34" s="40"/>
      <c r="H34" s="112" t="s">
        <v>61</v>
      </c>
      <c r="I34" s="112"/>
      <c r="J34" s="112"/>
      <c r="K34" s="38" t="s">
        <v>82</v>
      </c>
      <c r="L34" s="38"/>
    </row>
    <row r="35" spans="2:14" ht="32" x14ac:dyDescent="0.2">
      <c r="B35" s="97" t="s">
        <v>60</v>
      </c>
      <c r="C35" s="121"/>
      <c r="D35" s="98"/>
      <c r="E35" s="41" t="s">
        <v>64</v>
      </c>
      <c r="F35" s="41"/>
      <c r="G35" s="40"/>
      <c r="H35" s="125" t="s">
        <v>62</v>
      </c>
      <c r="I35" s="125"/>
      <c r="J35" s="125"/>
      <c r="K35" s="41" t="s">
        <v>64</v>
      </c>
      <c r="L35" s="59" t="s">
        <v>108</v>
      </c>
    </row>
    <row r="36" spans="2:14" ht="34.5" customHeight="1" x14ac:dyDescent="0.2">
      <c r="B36" s="122" t="s">
        <v>59</v>
      </c>
      <c r="C36" s="123"/>
      <c r="D36" s="124"/>
      <c r="E36" s="42" t="s">
        <v>100</v>
      </c>
      <c r="F36" s="43"/>
      <c r="G36" s="40"/>
      <c r="H36" s="40"/>
      <c r="I36" s="40"/>
    </row>
    <row r="37" spans="2:14" ht="18.75" customHeight="1" x14ac:dyDescent="0.2">
      <c r="B37" s="40"/>
      <c r="C37" s="40"/>
      <c r="D37" s="40"/>
      <c r="E37" s="40"/>
      <c r="F37" s="40"/>
      <c r="G37" s="40"/>
      <c r="H37" s="40"/>
    </row>
    <row r="38" spans="2:14" ht="20.25" customHeight="1" x14ac:dyDescent="0.2">
      <c r="B38" s="40"/>
      <c r="C38" s="40"/>
      <c r="D38" s="40"/>
      <c r="E38" s="40"/>
      <c r="F38" s="40"/>
      <c r="G38" s="40"/>
      <c r="H38" s="40"/>
    </row>
    <row r="39" spans="2:14" x14ac:dyDescent="0.2">
      <c r="B39" s="9" t="s">
        <v>54</v>
      </c>
      <c r="D39" s="40"/>
      <c r="E39" s="40"/>
      <c r="F39" s="40"/>
      <c r="G39" s="40"/>
      <c r="H39" s="40"/>
    </row>
    <row r="40" spans="2:14" ht="32" x14ac:dyDescent="0.2">
      <c r="B40" s="16" t="s">
        <v>37</v>
      </c>
      <c r="C40" s="16" t="s">
        <v>38</v>
      </c>
      <c r="D40" s="16" t="s">
        <v>87</v>
      </c>
      <c r="E40" s="40"/>
      <c r="F40" s="40"/>
      <c r="G40" s="40"/>
      <c r="H40" s="40"/>
    </row>
    <row r="41" spans="2:14" ht="21" customHeight="1" x14ac:dyDescent="0.2">
      <c r="B41" s="44" t="s">
        <v>33</v>
      </c>
      <c r="C41" s="42" t="s">
        <v>34</v>
      </c>
      <c r="D41" s="42"/>
      <c r="E41" s="40"/>
      <c r="F41" s="40"/>
      <c r="G41" s="40"/>
      <c r="H41" s="40"/>
    </row>
    <row r="42" spans="2:14" ht="30.75" customHeight="1" x14ac:dyDescent="0.2">
      <c r="B42" s="44" t="s">
        <v>35</v>
      </c>
      <c r="C42" s="41" t="s">
        <v>64</v>
      </c>
      <c r="D42" s="41" t="s">
        <v>108</v>
      </c>
      <c r="E42" s="40"/>
      <c r="F42" s="40"/>
      <c r="G42" s="40"/>
      <c r="H42" s="40"/>
    </row>
    <row r="43" spans="2:14" ht="30.75" customHeight="1" x14ac:dyDescent="0.2">
      <c r="B43" s="44" t="s">
        <v>36</v>
      </c>
      <c r="C43" s="38" t="s">
        <v>39</v>
      </c>
      <c r="D43" s="38"/>
      <c r="E43" s="40"/>
      <c r="F43" s="40"/>
      <c r="G43" s="40"/>
      <c r="H43" s="40"/>
    </row>
    <row r="44" spans="2:14" ht="21" customHeight="1" x14ac:dyDescent="0.2">
      <c r="B44" s="40"/>
      <c r="C44" s="40"/>
      <c r="D44" s="40"/>
      <c r="E44" s="40"/>
      <c r="F44" s="40"/>
      <c r="G44" s="40"/>
      <c r="H44" s="40"/>
    </row>
    <row r="45" spans="2:14" ht="21" customHeight="1" x14ac:dyDescent="0.2">
      <c r="B45" s="40"/>
      <c r="C45" s="40"/>
      <c r="D45" s="40"/>
      <c r="E45" s="40"/>
      <c r="F45" s="40"/>
      <c r="G45" s="40"/>
      <c r="H45" s="40"/>
    </row>
    <row r="46" spans="2:14" ht="26.25" customHeight="1" x14ac:dyDescent="0.2">
      <c r="D46" s="40"/>
      <c r="E46" s="40"/>
      <c r="F46" s="40"/>
      <c r="G46" s="40"/>
      <c r="H46" s="40"/>
    </row>
    <row r="47" spans="2:14" ht="21" customHeight="1" x14ac:dyDescent="0.2">
      <c r="B47" s="40"/>
      <c r="C47" s="40"/>
      <c r="D47" s="40"/>
      <c r="E47" s="40"/>
      <c r="F47" s="40"/>
      <c r="G47" s="40"/>
      <c r="H47" s="40"/>
    </row>
    <row r="48" spans="2:14" ht="21" customHeight="1" x14ac:dyDescent="0.2">
      <c r="B48" s="40"/>
      <c r="C48" s="40"/>
      <c r="D48" s="40"/>
      <c r="E48" s="40"/>
      <c r="F48" s="40"/>
      <c r="G48" s="40"/>
      <c r="H48" s="40"/>
    </row>
    <row r="49" spans="2:13" ht="21" customHeight="1" x14ac:dyDescent="0.2">
      <c r="B49" s="40"/>
      <c r="C49" s="40"/>
      <c r="D49" s="40"/>
      <c r="E49" s="40"/>
      <c r="F49" s="40"/>
      <c r="G49" s="40"/>
      <c r="H49" s="40"/>
    </row>
    <row r="50" spans="2:13" x14ac:dyDescent="0.2">
      <c r="B50" s="40"/>
      <c r="C50" s="40"/>
      <c r="D50" s="40"/>
      <c r="E50" s="40"/>
      <c r="F50" s="40"/>
      <c r="G50" s="40"/>
      <c r="H50" s="40"/>
    </row>
    <row r="51" spans="2:13" ht="18" customHeight="1" x14ac:dyDescent="0.2">
      <c r="B51" s="40"/>
      <c r="C51" s="40"/>
      <c r="D51" s="40"/>
      <c r="E51" s="40"/>
      <c r="F51" s="40"/>
      <c r="G51" s="40"/>
      <c r="H51" s="40"/>
    </row>
    <row r="52" spans="2:13" ht="15" customHeight="1" x14ac:dyDescent="0.2">
      <c r="B52" s="40"/>
      <c r="C52" s="40"/>
      <c r="D52" s="40"/>
      <c r="E52" s="40"/>
      <c r="F52" s="40"/>
      <c r="G52" s="40"/>
      <c r="H52" s="40"/>
    </row>
    <row r="53" spans="2:13" x14ac:dyDescent="0.2">
      <c r="B53" s="40"/>
      <c r="C53" s="40"/>
      <c r="D53" s="40"/>
      <c r="E53" s="40"/>
      <c r="F53" s="40"/>
      <c r="G53" s="40"/>
      <c r="H53" s="40"/>
    </row>
    <row r="54" spans="2:13" ht="16" x14ac:dyDescent="0.2">
      <c r="B54" s="15" t="s">
        <v>63</v>
      </c>
      <c r="C54" s="40"/>
      <c r="D54" s="40"/>
      <c r="E54" s="22" t="s">
        <v>85</v>
      </c>
      <c r="F54" s="40"/>
      <c r="G54" s="40"/>
      <c r="H54" s="40"/>
      <c r="K54" s="22" t="s">
        <v>85</v>
      </c>
    </row>
    <row r="55" spans="2:13" ht="31.5" customHeight="1" x14ac:dyDescent="0.2">
      <c r="B55" s="113" t="s">
        <v>94</v>
      </c>
      <c r="C55" s="113"/>
      <c r="D55" s="38" t="s">
        <v>39</v>
      </c>
      <c r="E55" s="39" t="s">
        <v>108</v>
      </c>
      <c r="F55" s="40"/>
      <c r="G55" s="110" t="s">
        <v>65</v>
      </c>
      <c r="H55" s="110"/>
      <c r="I55" s="110"/>
      <c r="J55" s="42" t="s">
        <v>34</v>
      </c>
      <c r="K55" s="42" t="s">
        <v>86</v>
      </c>
    </row>
    <row r="56" spans="2:13" ht="33" customHeight="1" x14ac:dyDescent="0.2">
      <c r="B56" s="108" t="s">
        <v>95</v>
      </c>
      <c r="C56" s="109"/>
      <c r="D56" s="41" t="s">
        <v>64</v>
      </c>
      <c r="E56" s="41"/>
      <c r="F56" s="40"/>
      <c r="G56" s="111" t="s">
        <v>96</v>
      </c>
      <c r="H56" s="111"/>
      <c r="I56" s="111"/>
      <c r="J56" s="112" t="s">
        <v>39</v>
      </c>
      <c r="K56" s="112" t="s">
        <v>108</v>
      </c>
    </row>
    <row r="57" spans="2:13" ht="34.5" customHeight="1" x14ac:dyDescent="0.2">
      <c r="B57" s="108" t="s">
        <v>97</v>
      </c>
      <c r="C57" s="109"/>
      <c r="D57" s="42" t="s">
        <v>34</v>
      </c>
      <c r="E57" s="43"/>
      <c r="F57" s="40"/>
      <c r="G57" s="111"/>
      <c r="H57" s="111"/>
      <c r="I57" s="111"/>
      <c r="J57" s="112"/>
      <c r="K57" s="112"/>
    </row>
    <row r="58" spans="2:13" x14ac:dyDescent="0.2">
      <c r="B58" s="15"/>
      <c r="C58" s="40"/>
      <c r="D58" s="40"/>
      <c r="E58" s="40"/>
      <c r="F58" s="40"/>
      <c r="G58" s="40"/>
      <c r="H58" s="40"/>
    </row>
    <row r="59" spans="2:13" ht="16" x14ac:dyDescent="0.2">
      <c r="B59" s="15" t="s">
        <v>102</v>
      </c>
      <c r="C59" s="40"/>
      <c r="D59" s="40"/>
      <c r="E59" s="22" t="s">
        <v>85</v>
      </c>
      <c r="G59" s="15" t="s">
        <v>101</v>
      </c>
      <c r="J59" s="40"/>
      <c r="K59" s="22" t="s">
        <v>106</v>
      </c>
      <c r="L59" s="40"/>
      <c r="M59" s="40"/>
    </row>
    <row r="60" spans="2:13" ht="16" x14ac:dyDescent="0.2">
      <c r="B60" s="45" t="s">
        <v>66</v>
      </c>
      <c r="C60" s="95" t="s">
        <v>39</v>
      </c>
      <c r="D60" s="96"/>
      <c r="E60" s="63" t="s">
        <v>108</v>
      </c>
      <c r="G60" s="102" t="s">
        <v>74</v>
      </c>
      <c r="H60" s="103"/>
      <c r="I60" s="104"/>
      <c r="J60" s="99" t="s">
        <v>39</v>
      </c>
      <c r="K60" s="99"/>
      <c r="L60" s="40"/>
    </row>
    <row r="61" spans="2:13" x14ac:dyDescent="0.2">
      <c r="B61" s="45" t="s">
        <v>67</v>
      </c>
      <c r="C61" s="97" t="s">
        <v>64</v>
      </c>
      <c r="D61" s="98"/>
      <c r="E61" s="52"/>
      <c r="G61" s="105" t="s">
        <v>68</v>
      </c>
      <c r="H61" s="106"/>
      <c r="I61" s="107"/>
      <c r="J61" s="100"/>
      <c r="K61" s="100"/>
      <c r="L61" s="40"/>
    </row>
    <row r="62" spans="2:13" x14ac:dyDescent="0.2">
      <c r="G62" s="105" t="s">
        <v>69</v>
      </c>
      <c r="H62" s="106"/>
      <c r="I62" s="107"/>
      <c r="J62" s="100"/>
      <c r="K62" s="100"/>
      <c r="L62" s="40"/>
    </row>
    <row r="63" spans="2:13" ht="21" x14ac:dyDescent="0.25">
      <c r="G63" s="105" t="s">
        <v>70</v>
      </c>
      <c r="H63" s="106"/>
      <c r="I63" s="107"/>
      <c r="J63" s="100"/>
      <c r="K63" s="100"/>
      <c r="L63" s="62"/>
    </row>
    <row r="64" spans="2:13" ht="30" hidden="1" customHeight="1" x14ac:dyDescent="0.2">
      <c r="G64" s="136" t="s">
        <v>98</v>
      </c>
      <c r="H64" s="137"/>
      <c r="I64" s="138"/>
      <c r="J64" s="101"/>
      <c r="K64" s="101"/>
      <c r="L64" s="40"/>
    </row>
    <row r="65" spans="2:15" ht="74" customHeight="1" x14ac:dyDescent="0.2">
      <c r="G65" s="139" t="s">
        <v>81</v>
      </c>
      <c r="H65" s="140"/>
      <c r="I65" s="141"/>
      <c r="J65" s="41" t="s">
        <v>64</v>
      </c>
      <c r="K65" s="41" t="s">
        <v>124</v>
      </c>
      <c r="M65" s="40"/>
    </row>
    <row r="66" spans="2:15" ht="15" customHeight="1" x14ac:dyDescent="0.2">
      <c r="G66" s="102" t="s">
        <v>80</v>
      </c>
      <c r="H66" s="103"/>
      <c r="I66" s="104"/>
      <c r="J66" s="133" t="s">
        <v>34</v>
      </c>
      <c r="K66" s="133"/>
      <c r="L66" s="40"/>
      <c r="M66" s="40"/>
    </row>
    <row r="67" spans="2:15" ht="13.5" customHeight="1" x14ac:dyDescent="0.2">
      <c r="G67" s="105" t="s">
        <v>99</v>
      </c>
      <c r="H67" s="106"/>
      <c r="I67" s="107"/>
      <c r="J67" s="134"/>
      <c r="K67" s="134"/>
      <c r="L67" s="40"/>
      <c r="M67" s="40"/>
    </row>
    <row r="68" spans="2:15" x14ac:dyDescent="0.2">
      <c r="G68" s="142" t="s">
        <v>75</v>
      </c>
      <c r="H68" s="143"/>
      <c r="I68" s="144"/>
      <c r="J68" s="135"/>
      <c r="K68" s="135"/>
      <c r="L68" s="18"/>
      <c r="M68" s="18"/>
    </row>
    <row r="69" spans="2:15" x14ac:dyDescent="0.2">
      <c r="C69" s="47"/>
      <c r="D69" s="47"/>
      <c r="E69" s="47"/>
      <c r="F69" s="47"/>
      <c r="G69" s="47"/>
      <c r="H69" s="18"/>
      <c r="I69" s="18"/>
    </row>
    <row r="70" spans="2:15" ht="15" customHeight="1" x14ac:dyDescent="0.2">
      <c r="G70" s="18"/>
      <c r="H70" s="18"/>
      <c r="I70" s="162" t="s">
        <v>105</v>
      </c>
      <c r="J70" s="162"/>
      <c r="K70" s="163" t="s">
        <v>105</v>
      </c>
      <c r="L70" s="163"/>
      <c r="M70" s="160" t="s">
        <v>105</v>
      </c>
      <c r="N70" s="160"/>
      <c r="O70" s="160"/>
    </row>
    <row r="71" spans="2:15" x14ac:dyDescent="0.2">
      <c r="B71" s="15" t="s">
        <v>56</v>
      </c>
      <c r="G71" s="18"/>
      <c r="H71" s="18"/>
      <c r="I71" s="162"/>
      <c r="J71" s="162"/>
      <c r="K71" s="163"/>
      <c r="L71" s="163"/>
      <c r="M71" s="160"/>
      <c r="N71" s="160"/>
      <c r="O71" s="160"/>
    </row>
    <row r="72" spans="2:15" x14ac:dyDescent="0.2">
      <c r="B72" s="12"/>
      <c r="C72" s="89" t="s">
        <v>71</v>
      </c>
      <c r="D72" s="90"/>
      <c r="E72" s="91" t="s">
        <v>72</v>
      </c>
      <c r="F72" s="92"/>
      <c r="G72" s="131" t="s">
        <v>39</v>
      </c>
      <c r="H72" s="132"/>
      <c r="I72" s="161" t="s">
        <v>127</v>
      </c>
      <c r="J72" s="161"/>
      <c r="K72" s="164" t="s">
        <v>125</v>
      </c>
      <c r="L72" s="164"/>
      <c r="M72" s="159" t="s">
        <v>115</v>
      </c>
      <c r="N72" s="159"/>
      <c r="O72" s="159"/>
    </row>
    <row r="73" spans="2:15" ht="29.25" customHeight="1" x14ac:dyDescent="0.2">
      <c r="B73" s="13" t="s">
        <v>20</v>
      </c>
      <c r="C73" s="78" t="s">
        <v>18</v>
      </c>
      <c r="D73" s="79"/>
      <c r="E73" s="80" t="s">
        <v>32</v>
      </c>
      <c r="F73" s="81"/>
      <c r="G73" s="127" t="s">
        <v>73</v>
      </c>
      <c r="H73" s="128"/>
      <c r="I73" s="161" t="s">
        <v>128</v>
      </c>
      <c r="J73" s="161"/>
      <c r="K73" s="165" t="s">
        <v>126</v>
      </c>
      <c r="L73" s="165"/>
      <c r="M73" s="166" t="s">
        <v>129</v>
      </c>
      <c r="N73" s="166"/>
      <c r="O73" s="166"/>
    </row>
    <row r="74" spans="2:15" ht="32" x14ac:dyDescent="0.2">
      <c r="B74" s="14" t="s">
        <v>21</v>
      </c>
      <c r="C74" s="78" t="s">
        <v>22</v>
      </c>
      <c r="D74" s="79"/>
      <c r="E74" s="93" t="s">
        <v>23</v>
      </c>
      <c r="F74" s="94"/>
      <c r="G74" s="127"/>
      <c r="H74" s="128"/>
      <c r="I74" s="161"/>
      <c r="J74" s="161"/>
      <c r="K74" s="164"/>
      <c r="L74" s="164"/>
      <c r="M74" s="166" t="s">
        <v>122</v>
      </c>
      <c r="N74" s="166"/>
      <c r="O74" s="166"/>
    </row>
    <row r="75" spans="2:15" ht="15" customHeight="1" x14ac:dyDescent="0.2">
      <c r="B75" s="13" t="s">
        <v>24</v>
      </c>
      <c r="C75" s="78" t="s">
        <v>19</v>
      </c>
      <c r="D75" s="79"/>
      <c r="E75" s="80" t="s">
        <v>25</v>
      </c>
      <c r="F75" s="81"/>
      <c r="G75" s="127"/>
      <c r="H75" s="128"/>
      <c r="I75" s="161"/>
      <c r="J75" s="161"/>
      <c r="K75" s="164"/>
      <c r="L75" s="164"/>
      <c r="M75" s="159" t="s">
        <v>156</v>
      </c>
      <c r="N75" s="159"/>
      <c r="O75" s="159"/>
    </row>
    <row r="76" spans="2:15" ht="30" customHeight="1" x14ac:dyDescent="0.2">
      <c r="B76" s="14" t="s">
        <v>26</v>
      </c>
      <c r="C76" s="78" t="s">
        <v>27</v>
      </c>
      <c r="D76" s="79"/>
      <c r="E76" s="93" t="s">
        <v>30</v>
      </c>
      <c r="F76" s="94"/>
      <c r="G76" s="127"/>
      <c r="H76" s="128"/>
      <c r="I76" s="161"/>
      <c r="J76" s="161"/>
      <c r="K76" s="164"/>
      <c r="L76" s="164"/>
      <c r="M76" s="159"/>
      <c r="N76" s="159"/>
      <c r="O76" s="159"/>
    </row>
    <row r="77" spans="2:15" ht="30" customHeight="1" x14ac:dyDescent="0.2">
      <c r="B77" s="13" t="s">
        <v>28</v>
      </c>
      <c r="C77" s="78" t="s">
        <v>77</v>
      </c>
      <c r="D77" s="79"/>
      <c r="E77" s="80" t="s">
        <v>31</v>
      </c>
      <c r="F77" s="81"/>
      <c r="G77" s="129"/>
      <c r="H77" s="130"/>
      <c r="I77" s="161"/>
      <c r="J77" s="161"/>
      <c r="K77" s="164"/>
      <c r="L77" s="164"/>
      <c r="M77" s="159"/>
      <c r="N77" s="159"/>
      <c r="O77" s="159"/>
    </row>
    <row r="78" spans="2:15" x14ac:dyDescent="0.2">
      <c r="I78" s="18"/>
    </row>
    <row r="79" spans="2:15" x14ac:dyDescent="0.2">
      <c r="B79" s="145" t="s">
        <v>76</v>
      </c>
      <c r="C79" s="145"/>
      <c r="D79" s="145"/>
      <c r="E79" s="145"/>
      <c r="G79" s="146" t="s">
        <v>103</v>
      </c>
      <c r="H79" s="147"/>
      <c r="I79" s="148"/>
    </row>
    <row r="80" spans="2:15" ht="36.75" customHeight="1" x14ac:dyDescent="0.2">
      <c r="B80" s="108" t="s">
        <v>104</v>
      </c>
      <c r="C80" s="126"/>
      <c r="D80" s="126"/>
      <c r="E80" s="109"/>
      <c r="F80" s="24" t="s">
        <v>71</v>
      </c>
      <c r="G80" s="48"/>
      <c r="H80" s="49"/>
      <c r="I80" s="50" t="s">
        <v>130</v>
      </c>
    </row>
  </sheetData>
  <mergeCells count="81">
    <mergeCell ref="B79:E79"/>
    <mergeCell ref="G79:I79"/>
    <mergeCell ref="B80:E80"/>
    <mergeCell ref="C76:D76"/>
    <mergeCell ref="E76:F76"/>
    <mergeCell ref="I76:J76"/>
    <mergeCell ref="K76:L76"/>
    <mergeCell ref="M76:O76"/>
    <mergeCell ref="C77:D77"/>
    <mergeCell ref="E77:F77"/>
    <mergeCell ref="I77:J77"/>
    <mergeCell ref="K77:L77"/>
    <mergeCell ref="M77:O77"/>
    <mergeCell ref="M73:O73"/>
    <mergeCell ref="C74:D74"/>
    <mergeCell ref="E74:F74"/>
    <mergeCell ref="I74:J74"/>
    <mergeCell ref="K74:L74"/>
    <mergeCell ref="C73:D73"/>
    <mergeCell ref="E73:F73"/>
    <mergeCell ref="G73:H77"/>
    <mergeCell ref="I73:J73"/>
    <mergeCell ref="K73:L73"/>
    <mergeCell ref="M74:O74"/>
    <mergeCell ref="C75:D75"/>
    <mergeCell ref="E75:F75"/>
    <mergeCell ref="I75:J75"/>
    <mergeCell ref="K75:L75"/>
    <mergeCell ref="M75:O75"/>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25" right="0.25" top="0.75" bottom="0.75" header="0.3" footer="0.3"/>
  <pageSetup paperSize="9" scale="5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97C50-01A0-9648-B74D-0E599E8E2CC5}">
  <sheetPr>
    <pageSetUpPr fitToPage="1"/>
  </sheetPr>
  <dimension ref="B1:X80"/>
  <sheetViews>
    <sheetView topLeftCell="G1" zoomScale="98" zoomScaleNormal="98" workbookViewId="0">
      <selection activeCell="P14" sqref="P14"/>
    </sheetView>
  </sheetViews>
  <sheetFormatPr baseColWidth="10" defaultColWidth="9.1640625" defaultRowHeight="15" x14ac:dyDescent="0.2"/>
  <cols>
    <col min="1" max="1" width="3.5" customWidth="1"/>
    <col min="2" max="2" width="20.83203125" customWidth="1"/>
    <col min="3" max="4" width="11" customWidth="1"/>
    <col min="5" max="5" width="9" customWidth="1"/>
    <col min="6" max="6" width="15.33203125" customWidth="1"/>
    <col min="7" max="7" width="8.5" customWidth="1"/>
    <col min="8" max="8" width="12" customWidth="1"/>
    <col min="9" max="9" width="42" customWidth="1"/>
    <col min="10" max="10" width="12" customWidth="1"/>
    <col min="11" max="11" width="21.5" customWidth="1"/>
    <col min="12" max="12" width="32.5" customWidth="1"/>
    <col min="13" max="13" width="26" customWidth="1"/>
    <col min="14" max="14" width="12" customWidth="1"/>
    <col min="15" max="15" width="9.5" customWidth="1"/>
    <col min="16" max="16" width="13.5" customWidth="1"/>
    <col min="17" max="17" width="9.6640625" customWidth="1"/>
    <col min="18" max="18" width="12.1640625" customWidth="1"/>
    <col min="19" max="19" width="9.5" customWidth="1"/>
    <col min="21" max="21" width="12" bestFit="1" customWidth="1"/>
  </cols>
  <sheetData>
    <row r="1" spans="2:24" x14ac:dyDescent="0.2">
      <c r="B1" s="20" t="s">
        <v>79</v>
      </c>
      <c r="F1" s="20" t="s">
        <v>78</v>
      </c>
    </row>
    <row r="2" spans="2:24" ht="5.25" customHeight="1" x14ac:dyDescent="0.2"/>
    <row r="3" spans="2:24" x14ac:dyDescent="0.2">
      <c r="B3" s="15" t="s">
        <v>88</v>
      </c>
    </row>
    <row r="4" spans="2:24" ht="48" customHeight="1" x14ac:dyDescent="0.2">
      <c r="B4" s="7" t="s">
        <v>55</v>
      </c>
      <c r="C4" s="7" t="s">
        <v>42</v>
      </c>
      <c r="D4" s="7" t="s">
        <v>48</v>
      </c>
      <c r="E4" s="7" t="s">
        <v>45</v>
      </c>
      <c r="F4" s="8" t="s">
        <v>1</v>
      </c>
      <c r="G4" s="8" t="s">
        <v>43</v>
      </c>
      <c r="H4" s="7" t="s">
        <v>2</v>
      </c>
      <c r="I4" s="7" t="s">
        <v>46</v>
      </c>
      <c r="J4" s="8" t="s">
        <v>51</v>
      </c>
      <c r="K4" s="8" t="s">
        <v>40</v>
      </c>
      <c r="L4" s="8" t="s">
        <v>44</v>
      </c>
      <c r="M4" s="8" t="s">
        <v>43</v>
      </c>
      <c r="N4" s="7" t="s">
        <v>52</v>
      </c>
      <c r="O4" s="7" t="s">
        <v>42</v>
      </c>
      <c r="P4" s="8" t="s">
        <v>53</v>
      </c>
      <c r="Q4" s="8" t="s">
        <v>41</v>
      </c>
      <c r="R4" s="8" t="s">
        <v>47</v>
      </c>
      <c r="S4" s="8" t="s">
        <v>42</v>
      </c>
    </row>
    <row r="5" spans="2:24" x14ac:dyDescent="0.2">
      <c r="B5" s="19" t="s">
        <v>110</v>
      </c>
      <c r="C5" s="10">
        <v>0.98</v>
      </c>
      <c r="D5" s="56">
        <v>98</v>
      </c>
      <c r="E5" s="60">
        <f>C5/D5</f>
        <v>0.01</v>
      </c>
      <c r="F5" s="11" t="s">
        <v>131</v>
      </c>
      <c r="G5" s="11">
        <v>0.19600000000000001</v>
      </c>
      <c r="H5" s="10"/>
      <c r="I5" s="10"/>
      <c r="J5" s="11"/>
      <c r="K5" s="11"/>
      <c r="L5" s="11"/>
      <c r="M5" s="25"/>
      <c r="N5" s="10" t="s">
        <v>138</v>
      </c>
      <c r="O5" s="10" t="s">
        <v>109</v>
      </c>
      <c r="P5" s="11" t="s">
        <v>115</v>
      </c>
      <c r="Q5" s="11">
        <v>15</v>
      </c>
      <c r="R5" s="11">
        <v>1</v>
      </c>
      <c r="S5" s="25">
        <f>Q5*R5</f>
        <v>15</v>
      </c>
    </row>
    <row r="6" spans="2:24" x14ac:dyDescent="0.2">
      <c r="B6" s="10" t="s">
        <v>135</v>
      </c>
      <c r="C6" s="10">
        <v>3</v>
      </c>
      <c r="D6" s="56">
        <v>60</v>
      </c>
      <c r="E6" s="60">
        <f>C6/D6</f>
        <v>0.05</v>
      </c>
      <c r="F6" s="11"/>
      <c r="G6" s="11"/>
      <c r="H6" s="10"/>
      <c r="I6" s="10"/>
      <c r="J6" s="11"/>
      <c r="K6" s="11"/>
      <c r="L6" s="11"/>
      <c r="M6" s="25"/>
      <c r="N6" s="10" t="s">
        <v>122</v>
      </c>
      <c r="O6" s="10" t="s">
        <v>109</v>
      </c>
      <c r="P6" s="11" t="s">
        <v>137</v>
      </c>
      <c r="Q6" s="11">
        <v>40</v>
      </c>
      <c r="R6" s="11">
        <v>1.33</v>
      </c>
      <c r="S6" s="25">
        <f>Q6*R6</f>
        <v>53.2</v>
      </c>
      <c r="U6" s="18"/>
    </row>
    <row r="7" spans="2:24" x14ac:dyDescent="0.2">
      <c r="B7" s="10"/>
      <c r="C7" s="10"/>
      <c r="D7" s="10"/>
      <c r="E7" s="25"/>
      <c r="F7" s="11"/>
      <c r="G7" s="11"/>
      <c r="H7" s="10"/>
      <c r="I7" s="10"/>
      <c r="J7" s="11"/>
      <c r="K7" s="11"/>
      <c r="L7" s="11"/>
      <c r="M7" s="25"/>
      <c r="N7" s="10" t="s">
        <v>139</v>
      </c>
      <c r="O7" s="10" t="s">
        <v>109</v>
      </c>
      <c r="P7" s="11" t="s">
        <v>140</v>
      </c>
      <c r="Q7" s="11"/>
      <c r="R7" s="11"/>
      <c r="S7" s="25"/>
      <c r="T7" s="11" t="s">
        <v>109</v>
      </c>
      <c r="U7" s="18"/>
    </row>
    <row r="8" spans="2:24" x14ac:dyDescent="0.2">
      <c r="B8" s="10"/>
      <c r="C8" s="10"/>
      <c r="D8" s="10"/>
      <c r="E8" s="25"/>
      <c r="F8" s="11"/>
      <c r="G8" s="11"/>
      <c r="H8" s="10"/>
      <c r="I8" s="10"/>
      <c r="J8" s="11"/>
      <c r="K8" s="11"/>
      <c r="L8" s="11"/>
      <c r="M8" s="25"/>
      <c r="N8" s="10"/>
      <c r="O8" s="10"/>
      <c r="P8" s="11" t="s">
        <v>141</v>
      </c>
      <c r="Q8" s="11"/>
      <c r="R8" s="11"/>
      <c r="S8" s="25"/>
      <c r="T8" s="11" t="s">
        <v>109</v>
      </c>
      <c r="V8" t="s">
        <v>112</v>
      </c>
      <c r="W8" t="s">
        <v>134</v>
      </c>
      <c r="X8" t="s">
        <v>117</v>
      </c>
    </row>
    <row r="9" spans="2:24" x14ac:dyDescent="0.2">
      <c r="B9" s="10"/>
      <c r="C9" s="10"/>
      <c r="D9" s="10"/>
      <c r="E9" s="25"/>
      <c r="F9" s="11"/>
      <c r="G9" s="11"/>
      <c r="H9" s="10"/>
      <c r="I9" s="10"/>
      <c r="J9" s="11"/>
      <c r="K9" s="11"/>
      <c r="L9" s="11"/>
      <c r="M9" s="25"/>
      <c r="N9" s="10"/>
      <c r="O9" s="10"/>
      <c r="P9" s="11"/>
      <c r="Q9" s="11"/>
      <c r="R9" s="11"/>
      <c r="S9" s="25"/>
      <c r="T9" s="18"/>
      <c r="V9" t="s">
        <v>132</v>
      </c>
      <c r="W9" t="s">
        <v>133</v>
      </c>
      <c r="X9" t="s">
        <v>136</v>
      </c>
    </row>
    <row r="10" spans="2:24" x14ac:dyDescent="0.2">
      <c r="B10" s="10"/>
      <c r="C10" s="10"/>
      <c r="D10" s="10"/>
      <c r="E10" s="25"/>
      <c r="F10" s="11"/>
      <c r="G10" s="11"/>
      <c r="H10" s="10"/>
      <c r="I10" s="10"/>
      <c r="J10" s="11"/>
      <c r="K10" s="11"/>
      <c r="L10" s="11"/>
      <c r="M10" s="25"/>
      <c r="N10" s="10"/>
      <c r="O10" s="10"/>
      <c r="P10" s="11"/>
      <c r="Q10" s="11"/>
      <c r="R10" s="11"/>
      <c r="S10" s="25"/>
      <c r="T10" s="18"/>
      <c r="U10" s="57"/>
      <c r="V10">
        <v>98</v>
      </c>
      <c r="W10">
        <v>60</v>
      </c>
      <c r="X10">
        <f>98-17+59</f>
        <v>140</v>
      </c>
    </row>
    <row r="11" spans="2:24" x14ac:dyDescent="0.2">
      <c r="B11" s="10"/>
      <c r="C11" s="10"/>
      <c r="D11" s="10"/>
      <c r="E11" s="25"/>
      <c r="F11" s="11"/>
      <c r="G11" s="11"/>
      <c r="H11" s="10"/>
      <c r="I11" s="10"/>
      <c r="J11" s="11"/>
      <c r="K11" s="11"/>
      <c r="L11" s="11"/>
      <c r="M11" s="25"/>
      <c r="N11" s="10"/>
      <c r="O11" s="10"/>
      <c r="P11" s="11"/>
      <c r="Q11" s="11"/>
      <c r="R11" s="11"/>
      <c r="S11" s="25"/>
      <c r="T11" s="18"/>
      <c r="V11">
        <f>10/1000*V10</f>
        <v>0.98</v>
      </c>
      <c r="W11">
        <f>50/1000*W10</f>
        <v>3</v>
      </c>
    </row>
    <row r="12" spans="2:24" x14ac:dyDescent="0.2">
      <c r="B12" s="25" t="s">
        <v>4</v>
      </c>
      <c r="C12" s="25">
        <f>SUM(C5:C11)</f>
        <v>3.98</v>
      </c>
      <c r="D12" s="25">
        <f>SUM(D5:D11)</f>
        <v>158</v>
      </c>
      <c r="E12" s="17"/>
      <c r="F12" s="17"/>
      <c r="G12" s="25">
        <f>SUM(G5:G11)</f>
        <v>0.19600000000000001</v>
      </c>
      <c r="H12" s="17"/>
      <c r="I12" s="25">
        <f>SUM(I5:I11)</f>
        <v>0</v>
      </c>
      <c r="J12" s="17"/>
      <c r="K12" s="17"/>
      <c r="L12" s="17"/>
      <c r="M12" s="25">
        <f>SUM(M5:M11)</f>
        <v>0</v>
      </c>
      <c r="N12" s="17"/>
      <c r="O12" s="25">
        <f>SUM(O5:O11)</f>
        <v>0</v>
      </c>
      <c r="P12" s="17"/>
      <c r="Q12" s="17"/>
      <c r="R12" s="17"/>
      <c r="S12" s="25">
        <f>SUM(S5:S11)</f>
        <v>68.2</v>
      </c>
      <c r="T12" s="18"/>
    </row>
    <row r="13" spans="2:24" x14ac:dyDescent="0.2">
      <c r="B13" s="17"/>
      <c r="C13" s="17"/>
      <c r="D13" s="17"/>
      <c r="E13" s="17"/>
      <c r="F13" s="17"/>
      <c r="G13" s="17"/>
      <c r="H13" s="17"/>
      <c r="I13" s="17"/>
      <c r="J13" s="17"/>
      <c r="K13" s="17" t="s">
        <v>14</v>
      </c>
      <c r="L13" s="17"/>
      <c r="M13" s="17"/>
      <c r="N13" s="17"/>
      <c r="O13" s="17"/>
      <c r="P13" s="17"/>
      <c r="Q13" s="17"/>
      <c r="R13" s="17"/>
      <c r="S13" s="17"/>
      <c r="T13" s="18"/>
    </row>
    <row r="14" spans="2:24" x14ac:dyDescent="0.2">
      <c r="B14" s="18"/>
      <c r="C14" s="18"/>
      <c r="D14" s="18"/>
      <c r="E14" s="18"/>
      <c r="F14" s="18"/>
      <c r="G14" s="18"/>
      <c r="I14" s="26" t="s">
        <v>5</v>
      </c>
      <c r="J14" s="27">
        <f>(R17/E5)*100</f>
        <v>88</v>
      </c>
      <c r="K14" s="28">
        <f>J14</f>
        <v>88</v>
      </c>
    </row>
    <row r="15" spans="2:24" x14ac:dyDescent="0.2">
      <c r="B15" s="18"/>
      <c r="C15" s="18"/>
      <c r="D15" s="18"/>
      <c r="E15" s="18"/>
      <c r="F15" s="18"/>
      <c r="G15" s="18"/>
      <c r="I15" s="29" t="s">
        <v>11</v>
      </c>
      <c r="J15" s="30">
        <f>(1-(P19/C5))*100</f>
        <v>88</v>
      </c>
      <c r="K15" s="28">
        <f t="shared" ref="K15:K16" si="0">J15</f>
        <v>88</v>
      </c>
    </row>
    <row r="16" spans="2:24" x14ac:dyDescent="0.2">
      <c r="B16" s="18"/>
      <c r="C16" s="18"/>
      <c r="D16" s="18"/>
      <c r="E16" s="18"/>
      <c r="F16" s="18"/>
      <c r="G16" s="18"/>
      <c r="I16" s="31" t="s">
        <v>12</v>
      </c>
      <c r="J16" s="27">
        <f>(J14/J15)*100</f>
        <v>100</v>
      </c>
      <c r="K16" s="28">
        <f t="shared" si="0"/>
        <v>100</v>
      </c>
      <c r="P16" s="21" t="s">
        <v>49</v>
      </c>
      <c r="Q16" s="21" t="s">
        <v>48</v>
      </c>
      <c r="R16" s="21" t="s">
        <v>45</v>
      </c>
      <c r="U16" s="58"/>
      <c r="V16" s="57"/>
    </row>
    <row r="17" spans="2:23" x14ac:dyDescent="0.2">
      <c r="B17" s="18"/>
      <c r="C17" s="18"/>
      <c r="D17" s="18"/>
      <c r="E17" s="18"/>
      <c r="F17" s="18"/>
      <c r="G17" s="18"/>
      <c r="I17" s="32" t="s">
        <v>6</v>
      </c>
      <c r="J17" s="30">
        <f>Q17/D12*100</f>
        <v>88.60759493670885</v>
      </c>
      <c r="K17" s="28"/>
      <c r="N17" s="77" t="s">
        <v>3</v>
      </c>
      <c r="O17" s="77"/>
      <c r="P17" s="51">
        <v>1.232</v>
      </c>
      <c r="Q17" s="51">
        <v>140</v>
      </c>
      <c r="R17" s="53">
        <f>P17/Q17</f>
        <v>8.8000000000000005E-3</v>
      </c>
    </row>
    <row r="18" spans="2:23" x14ac:dyDescent="0.2">
      <c r="B18" s="18"/>
      <c r="C18" s="18"/>
      <c r="D18" s="18"/>
      <c r="E18" s="18"/>
      <c r="F18" s="18"/>
      <c r="G18" s="18"/>
      <c r="I18" s="26" t="s">
        <v>7</v>
      </c>
      <c r="J18" s="27">
        <f>P17/C12*100</f>
        <v>30.954773869346734</v>
      </c>
      <c r="K18" s="29" t="s">
        <v>83</v>
      </c>
      <c r="L18" s="30">
        <f>(J18/J17)*100</f>
        <v>34.934673366834176</v>
      </c>
      <c r="P18" s="33" t="s">
        <v>0</v>
      </c>
      <c r="Q18" s="34"/>
    </row>
    <row r="19" spans="2:23" ht="30" customHeight="1" x14ac:dyDescent="0.2">
      <c r="B19" s="18"/>
      <c r="C19" s="18"/>
      <c r="D19" s="18"/>
      <c r="E19" s="18"/>
      <c r="F19" s="18"/>
      <c r="G19" s="18"/>
      <c r="I19" s="32" t="s">
        <v>8</v>
      </c>
      <c r="J19" s="30">
        <f>(C12+G12+I12+M12+O12+S12)/P17</f>
        <v>58.746753246753251</v>
      </c>
      <c r="N19" s="75" t="s">
        <v>50</v>
      </c>
      <c r="O19" s="76"/>
      <c r="P19" s="61">
        <v>0.1176</v>
      </c>
      <c r="V19" s="57"/>
    </row>
    <row r="20" spans="2:23" x14ac:dyDescent="0.2">
      <c r="B20" s="18"/>
      <c r="C20" s="18"/>
      <c r="D20" s="18"/>
      <c r="E20" s="18"/>
      <c r="F20" s="18"/>
      <c r="G20" s="18"/>
      <c r="I20" s="1" t="s">
        <v>9</v>
      </c>
      <c r="J20" s="35">
        <f>(C12+G12+I12+M12)/P17</f>
        <v>3.38961038961039</v>
      </c>
      <c r="M20" s="18"/>
      <c r="N20" s="18"/>
      <c r="O20" s="18"/>
      <c r="P20" s="18"/>
    </row>
    <row r="21" spans="2:23" ht="32.25" customHeight="1" x14ac:dyDescent="0.2">
      <c r="B21" s="18"/>
      <c r="C21" s="18"/>
      <c r="D21" s="18"/>
      <c r="E21" s="18"/>
      <c r="F21" s="18"/>
      <c r="G21" s="18"/>
      <c r="H21" s="18"/>
      <c r="I21" s="5" t="s">
        <v>13</v>
      </c>
      <c r="J21" s="36">
        <f>(C12+G12+I12)/P17</f>
        <v>3.38961038961039</v>
      </c>
      <c r="M21" s="18"/>
      <c r="N21" s="18"/>
      <c r="O21" s="18"/>
      <c r="P21" s="18"/>
    </row>
    <row r="22" spans="2:23" ht="33.75" customHeight="1" x14ac:dyDescent="0.2">
      <c r="G22" s="18"/>
      <c r="H22" s="18"/>
      <c r="I22" s="6" t="s">
        <v>15</v>
      </c>
      <c r="J22" s="2">
        <f>(M12)/P17</f>
        <v>0</v>
      </c>
      <c r="K22" s="18"/>
      <c r="L22" s="18"/>
      <c r="M22" s="18"/>
      <c r="N22" s="18"/>
      <c r="O22" s="18"/>
      <c r="P22" s="18"/>
      <c r="Q22" s="18"/>
      <c r="R22" s="18"/>
      <c r="S22" s="18"/>
      <c r="T22" s="18"/>
    </row>
    <row r="23" spans="2:23" ht="32.25" customHeight="1" x14ac:dyDescent="0.2">
      <c r="I23" s="3" t="s">
        <v>10</v>
      </c>
      <c r="J23" s="4">
        <f>(O12+S12)/P17</f>
        <v>55.357142857142861</v>
      </c>
      <c r="K23" s="18"/>
      <c r="L23" s="18"/>
      <c r="M23" s="18"/>
      <c r="N23" s="18"/>
      <c r="O23" s="18"/>
      <c r="P23" s="18"/>
      <c r="Q23" s="18"/>
      <c r="R23" s="18"/>
      <c r="S23" s="18"/>
      <c r="T23" s="18"/>
    </row>
    <row r="24" spans="2:23" ht="30" customHeight="1" x14ac:dyDescent="0.2">
      <c r="I24" s="5" t="s">
        <v>16</v>
      </c>
      <c r="J24" s="36">
        <f>(O12)/P17</f>
        <v>0</v>
      </c>
      <c r="K24" s="18"/>
      <c r="L24" s="18"/>
      <c r="M24" s="18"/>
      <c r="N24" s="18"/>
      <c r="O24" s="18"/>
      <c r="P24" s="18"/>
      <c r="Q24" s="18"/>
      <c r="R24" s="18"/>
      <c r="S24" s="18"/>
      <c r="T24" s="18"/>
    </row>
    <row r="25" spans="2:23" ht="31.5" customHeight="1" x14ac:dyDescent="0.2">
      <c r="I25" s="6" t="s">
        <v>17</v>
      </c>
      <c r="J25" s="2">
        <f>(S12)/P17</f>
        <v>55.357142857142861</v>
      </c>
      <c r="K25" s="18"/>
      <c r="L25" s="18"/>
      <c r="M25" s="18"/>
      <c r="N25" s="18"/>
      <c r="O25" s="18"/>
      <c r="P25" s="18"/>
      <c r="Q25" s="18"/>
      <c r="R25" s="18"/>
      <c r="S25" s="18"/>
      <c r="T25" s="18"/>
    </row>
    <row r="26" spans="2:23" ht="13.5" customHeight="1" x14ac:dyDescent="0.2">
      <c r="I26" s="18"/>
      <c r="J26" s="18"/>
      <c r="K26" s="18"/>
      <c r="L26" s="18"/>
      <c r="M26" s="18"/>
      <c r="N26" s="18"/>
      <c r="O26" s="18"/>
      <c r="P26" s="18"/>
      <c r="Q26" s="18"/>
      <c r="R26" s="18"/>
      <c r="S26" s="18"/>
      <c r="T26" s="18"/>
    </row>
    <row r="27" spans="2:23" ht="16.5" customHeight="1" x14ac:dyDescent="0.2">
      <c r="B27" s="114" t="s">
        <v>57</v>
      </c>
      <c r="C27" s="115"/>
      <c r="I27" s="149" t="s">
        <v>84</v>
      </c>
      <c r="J27" s="150"/>
      <c r="K27" s="18"/>
      <c r="L27" s="18"/>
      <c r="M27" s="18"/>
      <c r="N27" s="18"/>
      <c r="O27" s="18"/>
      <c r="P27" s="18"/>
      <c r="Q27" s="18"/>
      <c r="T27" s="18"/>
    </row>
    <row r="28" spans="2:23" ht="47.25" customHeight="1" x14ac:dyDescent="0.2">
      <c r="B28" s="119" t="s">
        <v>29</v>
      </c>
      <c r="C28" s="88"/>
      <c r="D28" s="88" t="s">
        <v>144</v>
      </c>
      <c r="E28" s="88"/>
      <c r="F28" s="88"/>
      <c r="G28" s="88"/>
      <c r="H28" s="88"/>
      <c r="I28" s="151" t="s">
        <v>143</v>
      </c>
      <c r="J28" s="152"/>
      <c r="K28" s="18"/>
      <c r="Q28" s="18"/>
      <c r="T28" s="18"/>
      <c r="W28" s="37"/>
    </row>
    <row r="29" spans="2:23" ht="61.5" customHeight="1" x14ac:dyDescent="0.2">
      <c r="B29" s="82" t="s">
        <v>89</v>
      </c>
      <c r="C29" s="84"/>
      <c r="D29" s="82" t="s">
        <v>145</v>
      </c>
      <c r="E29" s="83"/>
      <c r="F29" s="83"/>
      <c r="G29" s="83"/>
      <c r="H29" s="84"/>
      <c r="I29" s="153" t="s">
        <v>141</v>
      </c>
      <c r="J29" s="154"/>
      <c r="N29" s="54"/>
    </row>
    <row r="30" spans="2:23" ht="47.25" customHeight="1" x14ac:dyDescent="0.2">
      <c r="B30" s="85" t="s">
        <v>90</v>
      </c>
      <c r="C30" s="86"/>
      <c r="D30" s="85" t="s">
        <v>91</v>
      </c>
      <c r="E30" s="87"/>
      <c r="F30" s="87"/>
      <c r="G30" s="87"/>
      <c r="H30" s="86"/>
      <c r="I30" s="155" t="s">
        <v>142</v>
      </c>
      <c r="J30" s="156"/>
    </row>
    <row r="31" spans="2:23" ht="46.5" customHeight="1" x14ac:dyDescent="0.2">
      <c r="B31" s="116" t="s">
        <v>92</v>
      </c>
      <c r="C31" s="117"/>
      <c r="D31" s="116" t="s">
        <v>107</v>
      </c>
      <c r="E31" s="118"/>
      <c r="F31" s="118"/>
      <c r="G31" s="118"/>
      <c r="H31" s="117"/>
      <c r="I31" s="157"/>
      <c r="J31" s="158"/>
    </row>
    <row r="32" spans="2:23" ht="15" customHeight="1" x14ac:dyDescent="0.2"/>
    <row r="33" spans="2:14" ht="16" x14ac:dyDescent="0.2">
      <c r="B33" s="15" t="s">
        <v>58</v>
      </c>
      <c r="F33" s="23" t="s">
        <v>85</v>
      </c>
      <c r="L33" s="23" t="s">
        <v>85</v>
      </c>
      <c r="N33" s="55"/>
    </row>
    <row r="34" spans="2:14" ht="16" x14ac:dyDescent="0.2">
      <c r="B34" s="95" t="s">
        <v>93</v>
      </c>
      <c r="C34" s="120"/>
      <c r="D34" s="96"/>
      <c r="E34" s="38" t="s">
        <v>82</v>
      </c>
      <c r="F34" s="39" t="s">
        <v>108</v>
      </c>
      <c r="G34" s="40"/>
      <c r="H34" s="112" t="s">
        <v>61</v>
      </c>
      <c r="I34" s="112"/>
      <c r="J34" s="112"/>
      <c r="K34" s="38" t="s">
        <v>82</v>
      </c>
      <c r="L34" s="38" t="s">
        <v>108</v>
      </c>
      <c r="M34" s="64" t="s">
        <v>147</v>
      </c>
    </row>
    <row r="35" spans="2:14" ht="32" x14ac:dyDescent="0.2">
      <c r="B35" s="97" t="s">
        <v>60</v>
      </c>
      <c r="C35" s="121"/>
      <c r="D35" s="98"/>
      <c r="E35" s="41" t="s">
        <v>64</v>
      </c>
      <c r="F35" s="41"/>
      <c r="G35" s="40"/>
      <c r="H35" s="125" t="s">
        <v>62</v>
      </c>
      <c r="I35" s="125"/>
      <c r="J35" s="125"/>
      <c r="K35" s="41" t="s">
        <v>64</v>
      </c>
      <c r="L35" s="59"/>
    </row>
    <row r="36" spans="2:14" ht="34.5" customHeight="1" x14ac:dyDescent="0.2">
      <c r="B36" s="122" t="s">
        <v>59</v>
      </c>
      <c r="C36" s="123"/>
      <c r="D36" s="124"/>
      <c r="E36" s="42" t="s">
        <v>100</v>
      </c>
      <c r="F36" s="43"/>
      <c r="G36" s="40"/>
      <c r="H36" s="40"/>
      <c r="I36" s="40"/>
    </row>
    <row r="37" spans="2:14" ht="18.75" customHeight="1" x14ac:dyDescent="0.2">
      <c r="B37" s="40"/>
      <c r="C37" s="40"/>
      <c r="D37" s="40"/>
      <c r="E37" s="40"/>
      <c r="F37" s="40"/>
      <c r="G37" s="40"/>
      <c r="H37" s="40"/>
    </row>
    <row r="38" spans="2:14" ht="20.25" customHeight="1" x14ac:dyDescent="0.2">
      <c r="B38" s="40"/>
      <c r="C38" s="40"/>
      <c r="D38" s="40"/>
      <c r="E38" s="40"/>
      <c r="F38" s="40"/>
      <c r="G38" s="40"/>
      <c r="H38" s="40"/>
    </row>
    <row r="39" spans="2:14" x14ac:dyDescent="0.2">
      <c r="B39" s="9" t="s">
        <v>54</v>
      </c>
      <c r="D39" s="40"/>
      <c r="E39" s="40"/>
      <c r="F39" s="40"/>
      <c r="G39" s="40"/>
      <c r="H39" s="40"/>
    </row>
    <row r="40" spans="2:14" ht="32" x14ac:dyDescent="0.2">
      <c r="B40" s="16" t="s">
        <v>37</v>
      </c>
      <c r="C40" s="16" t="s">
        <v>38</v>
      </c>
      <c r="D40" s="16" t="s">
        <v>87</v>
      </c>
      <c r="E40" s="40"/>
      <c r="F40" s="40"/>
      <c r="G40" s="40"/>
      <c r="H40" s="40"/>
    </row>
    <row r="41" spans="2:14" ht="21" customHeight="1" x14ac:dyDescent="0.2">
      <c r="B41" s="44" t="s">
        <v>33</v>
      </c>
      <c r="C41" s="42" t="s">
        <v>34</v>
      </c>
      <c r="D41" s="42"/>
      <c r="E41" s="40"/>
      <c r="F41" s="40"/>
      <c r="G41" s="40"/>
      <c r="H41" s="40"/>
    </row>
    <row r="42" spans="2:14" ht="30.75" customHeight="1" x14ac:dyDescent="0.2">
      <c r="B42" s="44" t="s">
        <v>35</v>
      </c>
      <c r="C42" s="41" t="s">
        <v>64</v>
      </c>
      <c r="D42" s="41" t="s">
        <v>108</v>
      </c>
      <c r="E42" s="40"/>
      <c r="F42" s="40"/>
      <c r="G42" s="40"/>
      <c r="H42" s="40"/>
    </row>
    <row r="43" spans="2:14" ht="30.75" customHeight="1" x14ac:dyDescent="0.2">
      <c r="B43" s="44" t="s">
        <v>36</v>
      </c>
      <c r="C43" s="38" t="s">
        <v>39</v>
      </c>
      <c r="D43" s="38"/>
      <c r="E43" s="40"/>
      <c r="F43" s="40"/>
      <c r="G43" s="40"/>
      <c r="H43" s="40"/>
    </row>
    <row r="44" spans="2:14" ht="21" customHeight="1" x14ac:dyDescent="0.2">
      <c r="B44" s="40"/>
      <c r="C44" s="40"/>
      <c r="D44" s="40"/>
      <c r="E44" s="40"/>
      <c r="F44" s="40"/>
      <c r="G44" s="40"/>
      <c r="H44" s="40"/>
    </row>
    <row r="45" spans="2:14" ht="21" customHeight="1" x14ac:dyDescent="0.2">
      <c r="B45" s="40"/>
      <c r="C45" s="40"/>
      <c r="D45" s="40"/>
      <c r="E45" s="40"/>
      <c r="F45" s="40"/>
      <c r="G45" s="40"/>
      <c r="H45" s="40"/>
    </row>
    <row r="46" spans="2:14" ht="26.25" customHeight="1" x14ac:dyDescent="0.2">
      <c r="D46" s="40"/>
      <c r="E46" s="40"/>
      <c r="F46" s="40"/>
      <c r="G46" s="40"/>
      <c r="H46" s="40"/>
    </row>
    <row r="47" spans="2:14" ht="21" customHeight="1" x14ac:dyDescent="0.2">
      <c r="B47" s="40"/>
      <c r="C47" s="40"/>
      <c r="D47" s="40"/>
      <c r="E47" s="40"/>
      <c r="F47" s="40"/>
      <c r="G47" s="40"/>
      <c r="H47" s="40"/>
    </row>
    <row r="48" spans="2:14" ht="21" customHeight="1" x14ac:dyDescent="0.2">
      <c r="B48" s="40"/>
      <c r="C48" s="40"/>
      <c r="D48" s="40"/>
      <c r="E48" s="40"/>
      <c r="F48" s="40"/>
      <c r="G48" s="40"/>
      <c r="H48" s="40"/>
    </row>
    <row r="49" spans="2:13" ht="21" customHeight="1" x14ac:dyDescent="0.2">
      <c r="B49" s="40"/>
      <c r="C49" s="40"/>
      <c r="D49" s="40"/>
      <c r="E49" s="40"/>
      <c r="F49" s="40"/>
      <c r="G49" s="40"/>
      <c r="H49" s="40"/>
    </row>
    <row r="50" spans="2:13" x14ac:dyDescent="0.2">
      <c r="B50" s="40"/>
      <c r="C50" s="40"/>
      <c r="D50" s="40"/>
      <c r="E50" s="40"/>
      <c r="F50" s="40"/>
      <c r="G50" s="40"/>
      <c r="H50" s="40"/>
    </row>
    <row r="51" spans="2:13" ht="18" customHeight="1" x14ac:dyDescent="0.2">
      <c r="B51" s="40"/>
      <c r="C51" s="40"/>
      <c r="D51" s="40"/>
      <c r="E51" s="40"/>
      <c r="F51" s="40"/>
      <c r="G51" s="40"/>
      <c r="H51" s="40"/>
    </row>
    <row r="52" spans="2:13" ht="15" customHeight="1" x14ac:dyDescent="0.2">
      <c r="B52" s="40"/>
      <c r="C52" s="40"/>
      <c r="D52" s="40"/>
      <c r="E52" s="40"/>
      <c r="F52" s="40"/>
      <c r="G52" s="40"/>
      <c r="H52" s="40"/>
    </row>
    <row r="53" spans="2:13" x14ac:dyDescent="0.2">
      <c r="B53" s="40"/>
      <c r="C53" s="40"/>
      <c r="D53" s="40"/>
      <c r="E53" s="40"/>
      <c r="F53" s="40"/>
      <c r="G53" s="40"/>
      <c r="H53" s="40"/>
    </row>
    <row r="54" spans="2:13" ht="16" x14ac:dyDescent="0.2">
      <c r="B54" s="15" t="s">
        <v>63</v>
      </c>
      <c r="C54" s="40"/>
      <c r="D54" s="40"/>
      <c r="E54" s="22" t="s">
        <v>85</v>
      </c>
      <c r="F54" s="40"/>
      <c r="G54" s="40"/>
      <c r="H54" s="40"/>
      <c r="K54" s="22" t="s">
        <v>85</v>
      </c>
    </row>
    <row r="55" spans="2:13" ht="31.5" customHeight="1" x14ac:dyDescent="0.2">
      <c r="B55" s="113" t="s">
        <v>94</v>
      </c>
      <c r="C55" s="113"/>
      <c r="D55" s="38" t="s">
        <v>39</v>
      </c>
      <c r="E55" s="39"/>
      <c r="F55" s="40"/>
      <c r="G55" s="110" t="s">
        <v>65</v>
      </c>
      <c r="H55" s="110"/>
      <c r="I55" s="110"/>
      <c r="J55" s="42" t="s">
        <v>34</v>
      </c>
      <c r="K55" s="42" t="s">
        <v>86</v>
      </c>
    </row>
    <row r="56" spans="2:13" ht="33" customHeight="1" x14ac:dyDescent="0.2">
      <c r="B56" s="108" t="s">
        <v>95</v>
      </c>
      <c r="C56" s="109"/>
      <c r="D56" s="41" t="s">
        <v>64</v>
      </c>
      <c r="E56" s="41" t="s">
        <v>108</v>
      </c>
      <c r="F56" s="40"/>
      <c r="G56" s="111" t="s">
        <v>96</v>
      </c>
      <c r="H56" s="111"/>
      <c r="I56" s="111"/>
      <c r="J56" s="112" t="s">
        <v>39</v>
      </c>
      <c r="K56" s="112" t="s">
        <v>108</v>
      </c>
    </row>
    <row r="57" spans="2:13" ht="34.5" customHeight="1" x14ac:dyDescent="0.2">
      <c r="B57" s="108" t="s">
        <v>97</v>
      </c>
      <c r="C57" s="109"/>
      <c r="D57" s="42" t="s">
        <v>34</v>
      </c>
      <c r="E57" s="43"/>
      <c r="F57" s="40"/>
      <c r="G57" s="111"/>
      <c r="H57" s="111"/>
      <c r="I57" s="111"/>
      <c r="J57" s="112"/>
      <c r="K57" s="112"/>
    </row>
    <row r="58" spans="2:13" x14ac:dyDescent="0.2">
      <c r="B58" s="15"/>
      <c r="C58" s="40"/>
      <c r="D58" s="40"/>
      <c r="E58" s="40"/>
      <c r="F58" s="40"/>
      <c r="G58" s="40"/>
      <c r="H58" s="40"/>
    </row>
    <row r="59" spans="2:13" ht="16" x14ac:dyDescent="0.2">
      <c r="B59" s="15" t="s">
        <v>102</v>
      </c>
      <c r="C59" s="40"/>
      <c r="D59" s="40"/>
      <c r="E59" s="22" t="s">
        <v>85</v>
      </c>
      <c r="G59" s="15" t="s">
        <v>101</v>
      </c>
      <c r="J59" s="40"/>
      <c r="K59" s="22" t="s">
        <v>106</v>
      </c>
      <c r="L59" s="40"/>
      <c r="M59" s="40"/>
    </row>
    <row r="60" spans="2:13" x14ac:dyDescent="0.2">
      <c r="B60" s="45" t="s">
        <v>66</v>
      </c>
      <c r="C60" s="95" t="s">
        <v>39</v>
      </c>
      <c r="D60" s="96"/>
      <c r="E60" s="46"/>
      <c r="G60" s="102" t="s">
        <v>74</v>
      </c>
      <c r="H60" s="103"/>
      <c r="I60" s="104"/>
      <c r="J60" s="99" t="s">
        <v>39</v>
      </c>
      <c r="K60" s="99" t="s">
        <v>149</v>
      </c>
      <c r="L60" s="40"/>
    </row>
    <row r="61" spans="2:13" ht="16" x14ac:dyDescent="0.2">
      <c r="B61" s="45" t="s">
        <v>67</v>
      </c>
      <c r="C61" s="97" t="s">
        <v>64</v>
      </c>
      <c r="D61" s="98"/>
      <c r="E61" s="52" t="s">
        <v>108</v>
      </c>
      <c r="G61" s="105" t="s">
        <v>68</v>
      </c>
      <c r="H61" s="106"/>
      <c r="I61" s="107"/>
      <c r="J61" s="100"/>
      <c r="K61" s="100"/>
      <c r="L61" s="40"/>
    </row>
    <row r="62" spans="2:13" x14ac:dyDescent="0.2">
      <c r="G62" s="105" t="s">
        <v>69</v>
      </c>
      <c r="H62" s="106"/>
      <c r="I62" s="107"/>
      <c r="J62" s="100"/>
      <c r="K62" s="100"/>
      <c r="L62" s="40"/>
    </row>
    <row r="63" spans="2:13" ht="21" x14ac:dyDescent="0.25">
      <c r="G63" s="105" t="s">
        <v>70</v>
      </c>
      <c r="H63" s="106"/>
      <c r="I63" s="107"/>
      <c r="J63" s="100"/>
      <c r="K63" s="100"/>
      <c r="L63" s="62"/>
    </row>
    <row r="64" spans="2:13" ht="30" hidden="1" customHeight="1" x14ac:dyDescent="0.2">
      <c r="G64" s="136" t="s">
        <v>98</v>
      </c>
      <c r="H64" s="137"/>
      <c r="I64" s="138"/>
      <c r="J64" s="101"/>
      <c r="K64" s="101"/>
      <c r="L64" s="40"/>
    </row>
    <row r="65" spans="2:15" ht="74" customHeight="1" x14ac:dyDescent="0.2">
      <c r="G65" s="139" t="s">
        <v>81</v>
      </c>
      <c r="H65" s="140"/>
      <c r="I65" s="141"/>
      <c r="J65" s="41" t="s">
        <v>64</v>
      </c>
      <c r="K65" s="41" t="s">
        <v>148</v>
      </c>
      <c r="M65" s="40"/>
    </row>
    <row r="66" spans="2:15" ht="15" customHeight="1" x14ac:dyDescent="0.2">
      <c r="G66" s="102" t="s">
        <v>80</v>
      </c>
      <c r="H66" s="103"/>
      <c r="I66" s="104"/>
      <c r="J66" s="133" t="s">
        <v>34</v>
      </c>
      <c r="K66" s="133" t="s">
        <v>150</v>
      </c>
      <c r="L66" s="40"/>
      <c r="M66" s="40"/>
    </row>
    <row r="67" spans="2:15" ht="13.5" customHeight="1" x14ac:dyDescent="0.2">
      <c r="G67" s="105" t="s">
        <v>99</v>
      </c>
      <c r="H67" s="106"/>
      <c r="I67" s="107"/>
      <c r="J67" s="134"/>
      <c r="K67" s="134"/>
      <c r="L67" s="40"/>
      <c r="M67" s="40"/>
    </row>
    <row r="68" spans="2:15" x14ac:dyDescent="0.2">
      <c r="G68" s="142" t="s">
        <v>75</v>
      </c>
      <c r="H68" s="143"/>
      <c r="I68" s="144"/>
      <c r="J68" s="135"/>
      <c r="K68" s="135"/>
      <c r="L68" s="18"/>
      <c r="M68" s="18"/>
    </row>
    <row r="69" spans="2:15" x14ac:dyDescent="0.2">
      <c r="C69" s="47"/>
      <c r="D69" s="47"/>
      <c r="E69" s="47"/>
      <c r="F69" s="47"/>
      <c r="G69" s="47"/>
      <c r="H69" s="18"/>
      <c r="I69" s="18"/>
    </row>
    <row r="70" spans="2:15" ht="15" customHeight="1" x14ac:dyDescent="0.2">
      <c r="G70" s="18"/>
      <c r="H70" s="18"/>
      <c r="I70" s="162" t="s">
        <v>105</v>
      </c>
      <c r="J70" s="162"/>
      <c r="K70" s="163" t="s">
        <v>105</v>
      </c>
      <c r="L70" s="163"/>
      <c r="M70" s="160" t="s">
        <v>105</v>
      </c>
      <c r="N70" s="160"/>
      <c r="O70" s="160"/>
    </row>
    <row r="71" spans="2:15" x14ac:dyDescent="0.2">
      <c r="B71" s="15" t="s">
        <v>56</v>
      </c>
      <c r="G71" s="18"/>
      <c r="H71" s="18"/>
      <c r="I71" s="162"/>
      <c r="J71" s="162"/>
      <c r="K71" s="163"/>
      <c r="L71" s="163"/>
      <c r="M71" s="160"/>
      <c r="N71" s="160"/>
      <c r="O71" s="160"/>
    </row>
    <row r="72" spans="2:15" x14ac:dyDescent="0.2">
      <c r="B72" s="12"/>
      <c r="C72" s="89" t="s">
        <v>71</v>
      </c>
      <c r="D72" s="90"/>
      <c r="E72" s="91" t="s">
        <v>72</v>
      </c>
      <c r="F72" s="92"/>
      <c r="G72" s="131" t="s">
        <v>39</v>
      </c>
      <c r="H72" s="132"/>
      <c r="I72" s="161" t="s">
        <v>146</v>
      </c>
      <c r="J72" s="161"/>
      <c r="K72" s="164" t="s">
        <v>125</v>
      </c>
      <c r="L72" s="164"/>
      <c r="M72" s="159" t="s">
        <v>115</v>
      </c>
      <c r="N72" s="159"/>
      <c r="O72" s="159"/>
    </row>
    <row r="73" spans="2:15" ht="29.25" customHeight="1" x14ac:dyDescent="0.2">
      <c r="B73" s="13" t="s">
        <v>20</v>
      </c>
      <c r="C73" s="78" t="s">
        <v>18</v>
      </c>
      <c r="D73" s="79"/>
      <c r="E73" s="80" t="s">
        <v>32</v>
      </c>
      <c r="F73" s="81"/>
      <c r="G73" s="127" t="s">
        <v>73</v>
      </c>
      <c r="H73" s="128"/>
      <c r="I73" s="161"/>
      <c r="J73" s="161"/>
      <c r="K73" s="165"/>
      <c r="L73" s="165"/>
      <c r="M73" s="166" t="s">
        <v>138</v>
      </c>
      <c r="N73" s="166"/>
      <c r="O73" s="166"/>
    </row>
    <row r="74" spans="2:15" ht="32" x14ac:dyDescent="0.2">
      <c r="B74" s="14" t="s">
        <v>21</v>
      </c>
      <c r="C74" s="78" t="s">
        <v>22</v>
      </c>
      <c r="D74" s="79"/>
      <c r="E74" s="93" t="s">
        <v>23</v>
      </c>
      <c r="F74" s="94"/>
      <c r="G74" s="127"/>
      <c r="H74" s="128"/>
      <c r="I74" s="161"/>
      <c r="J74" s="161"/>
      <c r="K74" s="164"/>
      <c r="L74" s="164"/>
      <c r="M74" s="166" t="s">
        <v>122</v>
      </c>
      <c r="N74" s="166"/>
      <c r="O74" s="166"/>
    </row>
    <row r="75" spans="2:15" ht="15" customHeight="1" x14ac:dyDescent="0.2">
      <c r="B75" s="13" t="s">
        <v>24</v>
      </c>
      <c r="C75" s="78" t="s">
        <v>19</v>
      </c>
      <c r="D75" s="79"/>
      <c r="E75" s="80" t="s">
        <v>25</v>
      </c>
      <c r="F75" s="81"/>
      <c r="G75" s="127"/>
      <c r="H75" s="128"/>
      <c r="I75" s="161"/>
      <c r="J75" s="161"/>
      <c r="K75" s="164"/>
      <c r="L75" s="164"/>
      <c r="M75" s="159" t="s">
        <v>151</v>
      </c>
      <c r="N75" s="159"/>
      <c r="O75" s="159"/>
    </row>
    <row r="76" spans="2:15" ht="30" customHeight="1" x14ac:dyDescent="0.2">
      <c r="B76" s="14" t="s">
        <v>26</v>
      </c>
      <c r="C76" s="78" t="s">
        <v>27</v>
      </c>
      <c r="D76" s="79"/>
      <c r="E76" s="93" t="s">
        <v>30</v>
      </c>
      <c r="F76" s="94"/>
      <c r="G76" s="127"/>
      <c r="H76" s="128"/>
      <c r="I76" s="161"/>
      <c r="J76" s="161"/>
      <c r="K76" s="164"/>
      <c r="L76" s="164"/>
      <c r="M76" s="159" t="s">
        <v>152</v>
      </c>
      <c r="N76" s="159"/>
      <c r="O76" s="159"/>
    </row>
    <row r="77" spans="2:15" ht="30" customHeight="1" x14ac:dyDescent="0.2">
      <c r="B77" s="13" t="s">
        <v>28</v>
      </c>
      <c r="C77" s="78" t="s">
        <v>77</v>
      </c>
      <c r="D77" s="79"/>
      <c r="E77" s="80" t="s">
        <v>31</v>
      </c>
      <c r="F77" s="81"/>
      <c r="G77" s="129"/>
      <c r="H77" s="130"/>
      <c r="I77" s="161"/>
      <c r="J77" s="161"/>
      <c r="K77" s="164"/>
      <c r="L77" s="164"/>
      <c r="M77" s="159"/>
      <c r="N77" s="159"/>
      <c r="O77" s="159"/>
    </row>
    <row r="78" spans="2:15" x14ac:dyDescent="0.2">
      <c r="I78" s="18"/>
    </row>
    <row r="79" spans="2:15" x14ac:dyDescent="0.2">
      <c r="B79" s="145" t="s">
        <v>76</v>
      </c>
      <c r="C79" s="145"/>
      <c r="D79" s="145"/>
      <c r="E79" s="145"/>
      <c r="G79" s="146" t="s">
        <v>103</v>
      </c>
      <c r="H79" s="147"/>
      <c r="I79" s="148"/>
    </row>
    <row r="80" spans="2:15" ht="36.75" customHeight="1" x14ac:dyDescent="0.2">
      <c r="B80" s="108" t="s">
        <v>104</v>
      </c>
      <c r="C80" s="126"/>
      <c r="D80" s="126"/>
      <c r="E80" s="109"/>
      <c r="F80" s="24" t="s">
        <v>71</v>
      </c>
      <c r="G80" s="48"/>
      <c r="H80" s="49"/>
      <c r="I80" s="50" t="s">
        <v>130</v>
      </c>
    </row>
  </sheetData>
  <mergeCells count="81">
    <mergeCell ref="B79:E79"/>
    <mergeCell ref="G79:I79"/>
    <mergeCell ref="B80:E80"/>
    <mergeCell ref="C76:D76"/>
    <mergeCell ref="E76:F76"/>
    <mergeCell ref="I76:J76"/>
    <mergeCell ref="K76:L76"/>
    <mergeCell ref="M76:O76"/>
    <mergeCell ref="C77:D77"/>
    <mergeCell ref="E77:F77"/>
    <mergeCell ref="I77:J77"/>
    <mergeCell ref="K77:L77"/>
    <mergeCell ref="M77:O77"/>
    <mergeCell ref="M73:O73"/>
    <mergeCell ref="C74:D74"/>
    <mergeCell ref="E74:F74"/>
    <mergeCell ref="I74:J74"/>
    <mergeCell ref="K74:L74"/>
    <mergeCell ref="C73:D73"/>
    <mergeCell ref="E73:F73"/>
    <mergeCell ref="G73:H77"/>
    <mergeCell ref="I73:J73"/>
    <mergeCell ref="K73:L73"/>
    <mergeCell ref="M74:O74"/>
    <mergeCell ref="C75:D75"/>
    <mergeCell ref="E75:F75"/>
    <mergeCell ref="I75:J75"/>
    <mergeCell ref="K75:L75"/>
    <mergeCell ref="M75:O75"/>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25" right="0.25" top="0.75" bottom="0.75" header="0.3" footer="0.3"/>
  <pageSetup paperSize="9" scale="5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76FE-61A5-6841-A36B-46415EC7E5E5}">
  <sheetPr>
    <pageSetUpPr fitToPage="1"/>
  </sheetPr>
  <dimension ref="B1:W80"/>
  <sheetViews>
    <sheetView topLeftCell="B1" zoomScale="98" zoomScaleNormal="98" workbookViewId="0">
      <selection activeCell="E7" sqref="E7:E11"/>
    </sheetView>
  </sheetViews>
  <sheetFormatPr baseColWidth="10" defaultColWidth="9.1640625" defaultRowHeight="15" x14ac:dyDescent="0.2"/>
  <cols>
    <col min="1" max="1" width="3.5" customWidth="1"/>
    <col min="2" max="2" width="20.83203125" customWidth="1"/>
    <col min="3" max="4" width="11" customWidth="1"/>
    <col min="5" max="5" width="9" customWidth="1"/>
    <col min="6" max="6" width="15.33203125" customWidth="1"/>
    <col min="7" max="7" width="8.5" customWidth="1"/>
    <col min="8" max="8" width="12" customWidth="1"/>
    <col min="9" max="9" width="42" customWidth="1"/>
    <col min="10" max="10" width="12" customWidth="1"/>
    <col min="11" max="11" width="21.5" customWidth="1"/>
    <col min="12" max="12" width="32.5" customWidth="1"/>
    <col min="13" max="13" width="26" customWidth="1"/>
    <col min="14" max="14" width="12" customWidth="1"/>
    <col min="15" max="15" width="9.5" customWidth="1"/>
    <col min="16" max="16" width="13.5" customWidth="1"/>
    <col min="17" max="17" width="9.6640625" customWidth="1"/>
    <col min="18" max="18" width="12.1640625" customWidth="1"/>
    <col min="19" max="19" width="9.5" customWidth="1"/>
    <col min="21" max="21" width="12" bestFit="1" customWidth="1"/>
  </cols>
  <sheetData>
    <row r="1" spans="2:22" x14ac:dyDescent="0.2">
      <c r="B1" s="20" t="s">
        <v>79</v>
      </c>
      <c r="F1" s="20" t="s">
        <v>78</v>
      </c>
    </row>
    <row r="2" spans="2:22" ht="5.25" customHeight="1" x14ac:dyDescent="0.2"/>
    <row r="3" spans="2:22" x14ac:dyDescent="0.2">
      <c r="B3" s="15" t="s">
        <v>88</v>
      </c>
    </row>
    <row r="4" spans="2:22" ht="48" customHeight="1" x14ac:dyDescent="0.2">
      <c r="B4" s="7" t="s">
        <v>55</v>
      </c>
      <c r="C4" s="7" t="s">
        <v>42</v>
      </c>
      <c r="D4" s="7" t="s">
        <v>48</v>
      </c>
      <c r="E4" s="7" t="s">
        <v>45</v>
      </c>
      <c r="F4" s="8" t="s">
        <v>1</v>
      </c>
      <c r="G4" s="8" t="s">
        <v>43</v>
      </c>
      <c r="H4" s="7" t="s">
        <v>2</v>
      </c>
      <c r="I4" s="7" t="s">
        <v>46</v>
      </c>
      <c r="J4" s="8" t="s">
        <v>51</v>
      </c>
      <c r="K4" s="8" t="s">
        <v>40</v>
      </c>
      <c r="L4" s="8" t="s">
        <v>44</v>
      </c>
      <c r="M4" s="8" t="s">
        <v>43</v>
      </c>
      <c r="N4" s="7" t="s">
        <v>52</v>
      </c>
      <c r="O4" s="7" t="s">
        <v>42</v>
      </c>
      <c r="P4" s="8" t="s">
        <v>53</v>
      </c>
      <c r="Q4" s="8" t="s">
        <v>41</v>
      </c>
      <c r="R4" s="8" t="s">
        <v>47</v>
      </c>
      <c r="S4" s="8" t="s">
        <v>42</v>
      </c>
    </row>
    <row r="5" spans="2:22" ht="16" x14ac:dyDescent="0.2">
      <c r="B5" s="68" t="s">
        <v>135</v>
      </c>
      <c r="C5" s="10">
        <v>1.68</v>
      </c>
      <c r="D5" s="56">
        <v>60</v>
      </c>
      <c r="E5" s="60">
        <f>C5/D5</f>
        <v>2.8000000000000001E-2</v>
      </c>
      <c r="F5" s="65" t="s">
        <v>153</v>
      </c>
      <c r="G5" s="11">
        <v>6.0000000000000001E-3</v>
      </c>
      <c r="H5" s="10"/>
      <c r="I5" s="10"/>
      <c r="J5" s="11"/>
      <c r="K5" s="11"/>
      <c r="L5" s="11"/>
      <c r="M5" s="25"/>
      <c r="N5" s="10"/>
      <c r="O5" s="10"/>
      <c r="P5" s="11"/>
      <c r="Q5" s="11"/>
      <c r="R5" s="11"/>
      <c r="S5" s="25"/>
    </row>
    <row r="6" spans="2:22" x14ac:dyDescent="0.2">
      <c r="B6" s="67" t="s">
        <v>110</v>
      </c>
      <c r="C6" s="10">
        <v>4.508</v>
      </c>
      <c r="D6" s="56">
        <v>98</v>
      </c>
      <c r="E6" s="60">
        <f>C6/D6</f>
        <v>4.5999999999999999E-2</v>
      </c>
      <c r="F6" s="11"/>
      <c r="G6" s="11"/>
      <c r="H6" s="10"/>
      <c r="I6" s="10"/>
      <c r="J6" s="11"/>
      <c r="K6" s="11"/>
      <c r="L6" s="11"/>
      <c r="M6" s="25"/>
      <c r="N6" s="10"/>
      <c r="O6" s="10"/>
      <c r="P6" s="11"/>
      <c r="Q6" s="11"/>
      <c r="R6" s="11"/>
      <c r="S6" s="25"/>
      <c r="U6" s="18"/>
    </row>
    <row r="7" spans="2:22" x14ac:dyDescent="0.2">
      <c r="B7" s="10"/>
      <c r="C7" s="10"/>
      <c r="D7" s="56"/>
      <c r="E7" s="25"/>
      <c r="F7" s="11"/>
      <c r="G7" s="11"/>
      <c r="H7" s="10"/>
      <c r="I7" s="10"/>
      <c r="J7" s="11"/>
      <c r="K7" s="11"/>
      <c r="L7" s="11"/>
      <c r="M7" s="25"/>
      <c r="N7" s="10"/>
      <c r="O7" s="10"/>
      <c r="P7" s="11"/>
      <c r="Q7" s="11"/>
      <c r="R7" s="11"/>
      <c r="S7" s="25"/>
      <c r="T7" s="18"/>
      <c r="U7" s="18"/>
    </row>
    <row r="8" spans="2:22" x14ac:dyDescent="0.2">
      <c r="B8" s="10"/>
      <c r="C8" s="10"/>
      <c r="D8" s="10"/>
      <c r="E8" s="25"/>
      <c r="F8" s="11"/>
      <c r="G8" s="11"/>
      <c r="H8" s="10"/>
      <c r="I8" s="10"/>
      <c r="J8" s="11"/>
      <c r="K8" s="11"/>
      <c r="L8" s="11"/>
      <c r="M8" s="25"/>
      <c r="N8" s="10"/>
      <c r="O8" s="10"/>
      <c r="P8" s="11"/>
      <c r="Q8" s="11"/>
      <c r="R8" s="11"/>
      <c r="S8" s="25"/>
      <c r="T8" s="18"/>
    </row>
    <row r="9" spans="2:22" x14ac:dyDescent="0.2">
      <c r="B9" s="10"/>
      <c r="C9" s="10"/>
      <c r="D9" s="10"/>
      <c r="E9" s="25"/>
      <c r="F9" s="11"/>
      <c r="G9" s="11"/>
      <c r="H9" s="10"/>
      <c r="I9" s="10"/>
      <c r="J9" s="11"/>
      <c r="K9" s="11"/>
      <c r="L9" s="11"/>
      <c r="M9" s="25"/>
      <c r="N9" s="10"/>
      <c r="O9" s="10"/>
      <c r="P9" s="11"/>
      <c r="Q9" s="11"/>
      <c r="R9" s="11"/>
      <c r="S9" s="25"/>
      <c r="T9" s="18"/>
    </row>
    <row r="10" spans="2:22" x14ac:dyDescent="0.2">
      <c r="B10" s="10"/>
      <c r="C10" s="10"/>
      <c r="D10" s="10"/>
      <c r="E10" s="25"/>
      <c r="F10" s="11"/>
      <c r="G10" s="11"/>
      <c r="H10" s="10"/>
      <c r="I10" s="10"/>
      <c r="J10" s="11"/>
      <c r="K10" s="11"/>
      <c r="L10" s="11"/>
      <c r="M10" s="25"/>
      <c r="N10" s="10"/>
      <c r="O10" s="10"/>
      <c r="P10" s="11"/>
      <c r="Q10" s="11"/>
      <c r="R10" s="11"/>
      <c r="S10" s="25"/>
      <c r="T10" s="18"/>
      <c r="U10" s="57"/>
    </row>
    <row r="11" spans="2:22" x14ac:dyDescent="0.2">
      <c r="B11" s="10"/>
      <c r="C11" s="10"/>
      <c r="D11" s="10"/>
      <c r="E11" s="25"/>
      <c r="F11" s="11"/>
      <c r="G11" s="11"/>
      <c r="H11" s="10"/>
      <c r="I11" s="10"/>
      <c r="J11" s="11"/>
      <c r="K11" s="11"/>
      <c r="L11" s="11"/>
      <c r="M11" s="25"/>
      <c r="N11" s="10"/>
      <c r="O11" s="10"/>
      <c r="P11" s="11"/>
      <c r="Q11" s="11"/>
      <c r="R11" s="11"/>
      <c r="S11" s="25"/>
      <c r="T11" s="18"/>
    </row>
    <row r="12" spans="2:22" x14ac:dyDescent="0.2">
      <c r="B12" s="25" t="s">
        <v>4</v>
      </c>
      <c r="C12" s="25">
        <f>SUM(C5:C11)</f>
        <v>6.1879999999999997</v>
      </c>
      <c r="D12" s="25">
        <f>SUM(D5:D11)</f>
        <v>158</v>
      </c>
      <c r="E12" s="17"/>
      <c r="F12" s="17"/>
      <c r="G12" s="25">
        <f>SUM(G5:G11)</f>
        <v>6.0000000000000001E-3</v>
      </c>
      <c r="H12" s="17"/>
      <c r="I12" s="25">
        <f>SUM(I5:I11)</f>
        <v>0</v>
      </c>
      <c r="J12" s="17"/>
      <c r="K12" s="17"/>
      <c r="L12" s="17"/>
      <c r="M12" s="25">
        <f>SUM(M5:M11)</f>
        <v>0</v>
      </c>
      <c r="N12" s="17"/>
      <c r="O12" s="25">
        <f>SUM(O5:O11)</f>
        <v>0</v>
      </c>
      <c r="P12" s="17"/>
      <c r="Q12" s="17"/>
      <c r="R12" s="17"/>
      <c r="S12" s="25">
        <f>SUM(S5:S11)</f>
        <v>0</v>
      </c>
      <c r="T12" s="18"/>
    </row>
    <row r="13" spans="2:22" x14ac:dyDescent="0.2">
      <c r="B13" s="17"/>
      <c r="C13" s="17"/>
      <c r="D13" s="17"/>
      <c r="E13" s="17"/>
      <c r="F13" s="17"/>
      <c r="G13" s="17"/>
      <c r="H13" s="17"/>
      <c r="I13" s="17"/>
      <c r="J13" s="17"/>
      <c r="K13" s="17" t="s">
        <v>14</v>
      </c>
      <c r="L13" s="17"/>
      <c r="M13" s="17"/>
      <c r="N13" s="17"/>
      <c r="O13" s="17"/>
      <c r="P13" s="17"/>
      <c r="Q13" s="17"/>
      <c r="R13" s="17"/>
      <c r="S13" s="17"/>
      <c r="T13" s="18"/>
    </row>
    <row r="14" spans="2:22" x14ac:dyDescent="0.2">
      <c r="B14" s="18"/>
      <c r="C14" s="18"/>
      <c r="D14" s="18"/>
      <c r="E14" s="18"/>
      <c r="F14" s="18"/>
      <c r="G14" s="18"/>
      <c r="I14" s="26" t="s">
        <v>5</v>
      </c>
      <c r="J14" s="27">
        <f>(R17/E5)*100</f>
        <v>75.688775510204081</v>
      </c>
      <c r="K14" s="28">
        <f>J14</f>
        <v>75.688775510204081</v>
      </c>
    </row>
    <row r="15" spans="2:22" x14ac:dyDescent="0.2">
      <c r="B15" s="18"/>
      <c r="C15" s="18"/>
      <c r="D15" s="18"/>
      <c r="E15" s="18"/>
      <c r="F15" s="18"/>
      <c r="G15" s="18"/>
      <c r="I15" s="29" t="s">
        <v>11</v>
      </c>
      <c r="J15" s="30">
        <f>(1-(P19/C5))*100</f>
        <v>87.678571428571431</v>
      </c>
      <c r="K15" s="28">
        <f t="shared" ref="K15:K16" si="0">J15</f>
        <v>87.678571428571431</v>
      </c>
    </row>
    <row r="16" spans="2:22" x14ac:dyDescent="0.2">
      <c r="B16" s="18"/>
      <c r="C16" s="18"/>
      <c r="D16" s="18"/>
      <c r="E16" s="18"/>
      <c r="F16" s="18"/>
      <c r="G16" s="18"/>
      <c r="I16" s="31" t="s">
        <v>12</v>
      </c>
      <c r="J16" s="27">
        <f>(J14/J15)*100</f>
        <v>86.325283677625833</v>
      </c>
      <c r="K16" s="28">
        <f t="shared" si="0"/>
        <v>86.325283677625833</v>
      </c>
      <c r="P16" s="21" t="s">
        <v>49</v>
      </c>
      <c r="Q16" s="21" t="s">
        <v>48</v>
      </c>
      <c r="R16" s="21" t="s">
        <v>45</v>
      </c>
      <c r="U16" s="58"/>
      <c r="V16" s="57"/>
    </row>
    <row r="17" spans="2:23" x14ac:dyDescent="0.2">
      <c r="B17" s="18"/>
      <c r="C17" s="18"/>
      <c r="D17" s="18"/>
      <c r="E17" s="18"/>
      <c r="F17" s="18"/>
      <c r="G17" s="18"/>
      <c r="I17" s="32" t="s">
        <v>6</v>
      </c>
      <c r="J17" s="30">
        <f>Q17/D12*100</f>
        <v>88.60759493670885</v>
      </c>
      <c r="K17" s="28"/>
      <c r="N17" s="77" t="s">
        <v>3</v>
      </c>
      <c r="O17" s="77"/>
      <c r="P17" s="51">
        <v>2.9670000000000001</v>
      </c>
      <c r="Q17" s="51">
        <v>140</v>
      </c>
      <c r="R17" s="53">
        <f>P17/Q17</f>
        <v>2.1192857142857142E-2</v>
      </c>
    </row>
    <row r="18" spans="2:23" x14ac:dyDescent="0.2">
      <c r="B18" s="18"/>
      <c r="C18" s="18"/>
      <c r="D18" s="18"/>
      <c r="E18" s="18"/>
      <c r="F18" s="18"/>
      <c r="G18" s="18"/>
      <c r="I18" s="26" t="s">
        <v>7</v>
      </c>
      <c r="J18" s="27">
        <f>P17/C12*100</f>
        <v>47.947640594699422</v>
      </c>
      <c r="K18" s="29" t="s">
        <v>83</v>
      </c>
      <c r="L18" s="30">
        <f>(J18/J17)*100</f>
        <v>54.112337242589362</v>
      </c>
      <c r="P18" s="33" t="s">
        <v>0</v>
      </c>
      <c r="Q18" s="34"/>
    </row>
    <row r="19" spans="2:23" ht="30" customHeight="1" x14ac:dyDescent="0.2">
      <c r="B19" s="18"/>
      <c r="C19" s="18"/>
      <c r="D19" s="18"/>
      <c r="E19" s="18"/>
      <c r="F19" s="18"/>
      <c r="G19" s="18"/>
      <c r="I19" s="32" t="s">
        <v>8</v>
      </c>
      <c r="J19" s="30">
        <f>(C12+G12+I12+M12+O12+S12)/P17</f>
        <v>2.0876306033029994</v>
      </c>
      <c r="N19" s="75" t="s">
        <v>50</v>
      </c>
      <c r="O19" s="76"/>
      <c r="P19" s="61">
        <v>0.20699999999999999</v>
      </c>
      <c r="V19" s="57"/>
    </row>
    <row r="20" spans="2:23" x14ac:dyDescent="0.2">
      <c r="B20" s="18"/>
      <c r="C20" s="18"/>
      <c r="D20" s="18"/>
      <c r="E20" s="18"/>
      <c r="F20" s="18"/>
      <c r="G20" s="18"/>
      <c r="I20" s="1" t="s">
        <v>9</v>
      </c>
      <c r="J20" s="35">
        <f>(C12+G12+I12+M12)/P17</f>
        <v>2.0876306033029994</v>
      </c>
      <c r="M20" s="18"/>
      <c r="N20" s="18"/>
      <c r="O20" s="18"/>
      <c r="P20" s="18"/>
    </row>
    <row r="21" spans="2:23" ht="32.25" customHeight="1" x14ac:dyDescent="0.2">
      <c r="B21" s="18"/>
      <c r="C21" s="18"/>
      <c r="D21" s="18"/>
      <c r="E21" s="18"/>
      <c r="F21" s="18"/>
      <c r="G21" s="18"/>
      <c r="H21" s="18"/>
      <c r="I21" s="5" t="s">
        <v>13</v>
      </c>
      <c r="J21" s="36">
        <f>(C12+G12+I12)/P17</f>
        <v>2.0876306033029994</v>
      </c>
      <c r="M21" s="18"/>
      <c r="N21" s="18"/>
      <c r="O21" s="18"/>
      <c r="P21" s="18"/>
    </row>
    <row r="22" spans="2:23" ht="33.75" customHeight="1" x14ac:dyDescent="0.2">
      <c r="G22" s="18"/>
      <c r="H22" s="18"/>
      <c r="I22" s="6" t="s">
        <v>15</v>
      </c>
      <c r="J22" s="2">
        <f>(M12)/P17</f>
        <v>0</v>
      </c>
      <c r="K22" s="18"/>
      <c r="L22" s="18"/>
      <c r="M22" s="18"/>
      <c r="N22" s="18"/>
      <c r="O22" s="18"/>
      <c r="P22" s="18"/>
      <c r="Q22" s="18"/>
      <c r="R22" s="18"/>
      <c r="S22" s="18"/>
      <c r="T22" s="18"/>
    </row>
    <row r="23" spans="2:23" ht="32.25" customHeight="1" x14ac:dyDescent="0.2">
      <c r="I23" s="3" t="s">
        <v>10</v>
      </c>
      <c r="J23" s="4">
        <f>(O12+S12)/P17</f>
        <v>0</v>
      </c>
      <c r="K23" s="18"/>
      <c r="L23" s="18"/>
      <c r="M23" s="18"/>
      <c r="N23" s="18"/>
      <c r="O23" s="18"/>
      <c r="P23" s="18"/>
      <c r="Q23" s="18"/>
      <c r="R23" s="18"/>
      <c r="S23" s="18"/>
      <c r="T23" s="18"/>
    </row>
    <row r="24" spans="2:23" ht="30" customHeight="1" x14ac:dyDescent="0.2">
      <c r="I24" s="5" t="s">
        <v>16</v>
      </c>
      <c r="J24" s="36">
        <f>(O12)/P17</f>
        <v>0</v>
      </c>
      <c r="K24" s="18"/>
      <c r="L24" s="18"/>
      <c r="M24" s="18"/>
      <c r="N24" s="18"/>
      <c r="O24" s="18"/>
      <c r="P24" s="18"/>
      <c r="Q24" s="18"/>
      <c r="R24" s="18"/>
      <c r="S24" s="18"/>
      <c r="T24" s="18"/>
    </row>
    <row r="25" spans="2:23" ht="31.5" customHeight="1" x14ac:dyDescent="0.2">
      <c r="I25" s="6" t="s">
        <v>17</v>
      </c>
      <c r="J25" s="2">
        <f>(S12)/P17</f>
        <v>0</v>
      </c>
      <c r="K25" s="18"/>
      <c r="L25" s="18"/>
      <c r="M25" s="18"/>
      <c r="N25" s="18"/>
      <c r="O25" s="18"/>
      <c r="P25" s="18"/>
      <c r="Q25" s="18"/>
      <c r="R25" s="18"/>
      <c r="S25" s="18"/>
      <c r="T25" s="18"/>
    </row>
    <row r="26" spans="2:23" ht="13.5" customHeight="1" x14ac:dyDescent="0.2">
      <c r="I26" s="18"/>
      <c r="J26" s="18"/>
      <c r="K26" s="18"/>
      <c r="L26" s="18"/>
      <c r="M26" s="18"/>
      <c r="N26" s="18"/>
      <c r="O26" s="18"/>
      <c r="P26" s="18"/>
      <c r="Q26" s="18"/>
      <c r="R26" s="18"/>
      <c r="S26" s="18"/>
      <c r="T26" s="18"/>
    </row>
    <row r="27" spans="2:23" ht="16.5" customHeight="1" x14ac:dyDescent="0.2">
      <c r="B27" s="114" t="s">
        <v>57</v>
      </c>
      <c r="C27" s="115"/>
      <c r="I27" s="149" t="s">
        <v>84</v>
      </c>
      <c r="J27" s="150"/>
      <c r="K27" s="18"/>
      <c r="L27" s="18"/>
      <c r="M27" s="18"/>
      <c r="N27" s="18"/>
      <c r="O27" s="18"/>
      <c r="P27" s="18"/>
      <c r="Q27" s="18"/>
      <c r="T27" s="18"/>
    </row>
    <row r="28" spans="2:23" ht="47.25" customHeight="1" x14ac:dyDescent="0.2">
      <c r="B28" s="119" t="s">
        <v>29</v>
      </c>
      <c r="C28" s="88"/>
      <c r="D28" s="88" t="s">
        <v>144</v>
      </c>
      <c r="E28" s="88"/>
      <c r="F28" s="88"/>
      <c r="G28" s="88"/>
      <c r="H28" s="88"/>
      <c r="I28" s="151"/>
      <c r="J28" s="152"/>
      <c r="K28" s="18"/>
      <c r="Q28" s="18"/>
      <c r="T28" s="18"/>
      <c r="W28" s="37"/>
    </row>
    <row r="29" spans="2:23" ht="61.5" customHeight="1" x14ac:dyDescent="0.3">
      <c r="B29" s="82" t="s">
        <v>89</v>
      </c>
      <c r="C29" s="84"/>
      <c r="D29" s="82" t="s">
        <v>145</v>
      </c>
      <c r="E29" s="83"/>
      <c r="F29" s="83"/>
      <c r="G29" s="83"/>
      <c r="H29" s="84"/>
      <c r="I29" s="153"/>
      <c r="J29" s="154"/>
      <c r="K29" s="70" t="s">
        <v>109</v>
      </c>
      <c r="N29" s="54"/>
    </row>
    <row r="30" spans="2:23" ht="47.25" customHeight="1" x14ac:dyDescent="0.2">
      <c r="B30" s="85" t="s">
        <v>90</v>
      </c>
      <c r="C30" s="86"/>
      <c r="D30" s="85" t="s">
        <v>91</v>
      </c>
      <c r="E30" s="87"/>
      <c r="F30" s="87"/>
      <c r="G30" s="87"/>
      <c r="H30" s="86"/>
      <c r="I30" s="155"/>
      <c r="J30" s="156"/>
    </row>
    <row r="31" spans="2:23" ht="46.5" customHeight="1" x14ac:dyDescent="0.2">
      <c r="B31" s="116" t="s">
        <v>92</v>
      </c>
      <c r="C31" s="117"/>
      <c r="D31" s="116" t="s">
        <v>107</v>
      </c>
      <c r="E31" s="118"/>
      <c r="F31" s="118"/>
      <c r="G31" s="118"/>
      <c r="H31" s="117"/>
      <c r="I31" s="157"/>
      <c r="J31" s="158"/>
    </row>
    <row r="32" spans="2:23" ht="15" customHeight="1" x14ac:dyDescent="0.2"/>
    <row r="33" spans="2:14" ht="16" x14ac:dyDescent="0.2">
      <c r="B33" s="15" t="s">
        <v>58</v>
      </c>
      <c r="F33" s="23" t="s">
        <v>85</v>
      </c>
      <c r="L33" s="23" t="s">
        <v>85</v>
      </c>
      <c r="N33" s="55"/>
    </row>
    <row r="34" spans="2:14" ht="16" x14ac:dyDescent="0.2">
      <c r="B34" s="95" t="s">
        <v>93</v>
      </c>
      <c r="C34" s="120"/>
      <c r="D34" s="96"/>
      <c r="E34" s="38" t="s">
        <v>82</v>
      </c>
      <c r="F34" s="39" t="s">
        <v>108</v>
      </c>
      <c r="G34" s="40"/>
      <c r="H34" s="112" t="s">
        <v>61</v>
      </c>
      <c r="I34" s="112"/>
      <c r="J34" s="112"/>
      <c r="K34" s="38" t="s">
        <v>82</v>
      </c>
      <c r="L34" s="38"/>
      <c r="M34" s="64"/>
    </row>
    <row r="35" spans="2:14" ht="32" x14ac:dyDescent="0.2">
      <c r="B35" s="97" t="s">
        <v>60</v>
      </c>
      <c r="C35" s="121"/>
      <c r="D35" s="98"/>
      <c r="E35" s="41" t="s">
        <v>64</v>
      </c>
      <c r="F35" s="41"/>
      <c r="G35" s="40"/>
      <c r="H35" s="125" t="s">
        <v>62</v>
      </c>
      <c r="I35" s="125"/>
      <c r="J35" s="125"/>
      <c r="K35" s="41" t="s">
        <v>64</v>
      </c>
      <c r="L35" s="59" t="s">
        <v>108</v>
      </c>
    </row>
    <row r="36" spans="2:14" ht="34.5" customHeight="1" x14ac:dyDescent="0.2">
      <c r="B36" s="122" t="s">
        <v>59</v>
      </c>
      <c r="C36" s="123"/>
      <c r="D36" s="124"/>
      <c r="E36" s="42" t="s">
        <v>100</v>
      </c>
      <c r="F36" s="43"/>
      <c r="G36" s="40"/>
      <c r="H36" s="40"/>
      <c r="I36" s="40"/>
    </row>
    <row r="37" spans="2:14" ht="18.75" customHeight="1" x14ac:dyDescent="0.2">
      <c r="B37" s="40"/>
      <c r="C37" s="40"/>
      <c r="D37" s="40"/>
      <c r="E37" s="40"/>
      <c r="F37" s="40"/>
      <c r="G37" s="40"/>
      <c r="H37" s="40"/>
    </row>
    <row r="38" spans="2:14" ht="20.25" customHeight="1" x14ac:dyDescent="0.2">
      <c r="B38" s="40"/>
      <c r="C38" s="40"/>
      <c r="D38" s="40"/>
      <c r="E38" s="40"/>
      <c r="F38" s="40"/>
      <c r="G38" s="40"/>
      <c r="H38" s="40"/>
    </row>
    <row r="39" spans="2:14" x14ac:dyDescent="0.2">
      <c r="B39" s="9" t="s">
        <v>54</v>
      </c>
      <c r="D39" s="40"/>
      <c r="E39" s="40"/>
      <c r="F39" s="40"/>
      <c r="G39" s="40"/>
      <c r="H39" s="40"/>
    </row>
    <row r="40" spans="2:14" ht="32" x14ac:dyDescent="0.2">
      <c r="B40" s="16" t="s">
        <v>37</v>
      </c>
      <c r="C40" s="16" t="s">
        <v>38</v>
      </c>
      <c r="D40" s="16" t="s">
        <v>87</v>
      </c>
      <c r="E40" s="40"/>
      <c r="F40" s="40"/>
      <c r="G40" s="40"/>
      <c r="H40" s="40"/>
    </row>
    <row r="41" spans="2:14" ht="21" customHeight="1" x14ac:dyDescent="0.2">
      <c r="B41" s="44" t="s">
        <v>33</v>
      </c>
      <c r="C41" s="42" t="s">
        <v>34</v>
      </c>
      <c r="D41" s="42" t="s">
        <v>108</v>
      </c>
      <c r="E41" s="40"/>
      <c r="F41" s="40"/>
      <c r="G41" s="40"/>
      <c r="H41" s="40"/>
    </row>
    <row r="42" spans="2:14" ht="30.75" customHeight="1" x14ac:dyDescent="0.2">
      <c r="B42" s="44" t="s">
        <v>35</v>
      </c>
      <c r="C42" s="41" t="s">
        <v>64</v>
      </c>
      <c r="D42" s="41"/>
      <c r="E42" s="40"/>
      <c r="F42" s="40"/>
      <c r="G42" s="40"/>
      <c r="H42" s="40"/>
    </row>
    <row r="43" spans="2:14" ht="30.75" customHeight="1" x14ac:dyDescent="0.2">
      <c r="B43" s="44" t="s">
        <v>36</v>
      </c>
      <c r="C43" s="38" t="s">
        <v>39</v>
      </c>
      <c r="D43" s="38"/>
      <c r="E43" s="40"/>
      <c r="F43" s="40"/>
      <c r="G43" s="40"/>
      <c r="H43" s="40"/>
    </row>
    <row r="44" spans="2:14" ht="21" customHeight="1" x14ac:dyDescent="0.2">
      <c r="B44" s="40"/>
      <c r="C44" s="40"/>
      <c r="D44" s="40"/>
      <c r="E44" s="40"/>
      <c r="F44" s="40"/>
      <c r="G44" s="40"/>
      <c r="H44" s="40"/>
    </row>
    <row r="45" spans="2:14" ht="21" customHeight="1" x14ac:dyDescent="0.2">
      <c r="B45" s="40"/>
      <c r="C45" s="40"/>
      <c r="D45" s="40"/>
      <c r="E45" s="40"/>
      <c r="F45" s="40"/>
      <c r="G45" s="40"/>
      <c r="H45" s="40"/>
    </row>
    <row r="46" spans="2:14" ht="26.25" customHeight="1" x14ac:dyDescent="0.2">
      <c r="D46" s="40"/>
      <c r="E46" s="40"/>
      <c r="F46" s="40"/>
      <c r="G46" s="40"/>
      <c r="H46" s="40"/>
    </row>
    <row r="47" spans="2:14" ht="21" customHeight="1" x14ac:dyDescent="0.2">
      <c r="B47" s="40"/>
      <c r="C47" s="40"/>
      <c r="D47" s="40"/>
      <c r="E47" s="40"/>
      <c r="F47" s="40"/>
      <c r="G47" s="40"/>
      <c r="H47" s="40"/>
    </row>
    <row r="48" spans="2:14" ht="21" customHeight="1" x14ac:dyDescent="0.2">
      <c r="B48" s="40"/>
      <c r="C48" s="40"/>
      <c r="D48" s="40"/>
      <c r="E48" s="40"/>
      <c r="F48" s="40"/>
      <c r="G48" s="40"/>
      <c r="H48" s="40"/>
    </row>
    <row r="49" spans="2:13" ht="21" customHeight="1" x14ac:dyDescent="0.2">
      <c r="B49" s="40"/>
      <c r="C49" s="40"/>
      <c r="D49" s="40"/>
      <c r="E49" s="40"/>
      <c r="F49" s="40"/>
      <c r="G49" s="40"/>
      <c r="H49" s="40"/>
    </row>
    <row r="50" spans="2:13" x14ac:dyDescent="0.2">
      <c r="B50" s="40"/>
      <c r="C50" s="40"/>
      <c r="D50" s="40"/>
      <c r="E50" s="40"/>
      <c r="F50" s="40"/>
      <c r="G50" s="40"/>
      <c r="H50" s="40"/>
    </row>
    <row r="51" spans="2:13" ht="18" customHeight="1" x14ac:dyDescent="0.2">
      <c r="B51" s="40"/>
      <c r="C51" s="40"/>
      <c r="D51" s="40"/>
      <c r="E51" s="40"/>
      <c r="F51" s="40"/>
      <c r="G51" s="40"/>
      <c r="H51" s="40"/>
    </row>
    <row r="52" spans="2:13" ht="15" customHeight="1" x14ac:dyDescent="0.2">
      <c r="B52" s="40"/>
      <c r="C52" s="40"/>
      <c r="D52" s="40"/>
      <c r="E52" s="40"/>
      <c r="F52" s="40"/>
      <c r="G52" s="40"/>
      <c r="H52" s="40"/>
    </row>
    <row r="53" spans="2:13" x14ac:dyDescent="0.2">
      <c r="B53" s="40"/>
      <c r="C53" s="40"/>
      <c r="D53" s="40"/>
      <c r="E53" s="40"/>
      <c r="F53" s="40"/>
      <c r="G53" s="40"/>
      <c r="H53" s="40"/>
    </row>
    <row r="54" spans="2:13" ht="16" x14ac:dyDescent="0.2">
      <c r="B54" s="15" t="s">
        <v>63</v>
      </c>
      <c r="C54" s="40"/>
      <c r="D54" s="40"/>
      <c r="E54" s="22" t="s">
        <v>85</v>
      </c>
      <c r="F54" s="40"/>
      <c r="G54" s="40"/>
      <c r="H54" s="40"/>
      <c r="K54" s="22" t="s">
        <v>85</v>
      </c>
    </row>
    <row r="55" spans="2:13" ht="31.5" customHeight="1" x14ac:dyDescent="0.2">
      <c r="B55" s="113" t="s">
        <v>94</v>
      </c>
      <c r="C55" s="113"/>
      <c r="D55" s="38" t="s">
        <v>39</v>
      </c>
      <c r="E55" s="39"/>
      <c r="F55" s="40"/>
      <c r="G55" s="110" t="s">
        <v>65</v>
      </c>
      <c r="H55" s="110"/>
      <c r="I55" s="110"/>
      <c r="J55" s="42" t="s">
        <v>34</v>
      </c>
      <c r="K55" s="42" t="s">
        <v>86</v>
      </c>
    </row>
    <row r="56" spans="2:13" ht="33" customHeight="1" x14ac:dyDescent="0.2">
      <c r="B56" s="108" t="s">
        <v>95</v>
      </c>
      <c r="C56" s="109"/>
      <c r="D56" s="41" t="s">
        <v>64</v>
      </c>
      <c r="E56" s="41" t="s">
        <v>108</v>
      </c>
      <c r="F56" s="40"/>
      <c r="G56" s="111" t="s">
        <v>96</v>
      </c>
      <c r="H56" s="111"/>
      <c r="I56" s="111"/>
      <c r="J56" s="112" t="s">
        <v>39</v>
      </c>
      <c r="K56" s="112" t="s">
        <v>108</v>
      </c>
    </row>
    <row r="57" spans="2:13" ht="34.5" customHeight="1" x14ac:dyDescent="0.2">
      <c r="B57" s="108" t="s">
        <v>97</v>
      </c>
      <c r="C57" s="109"/>
      <c r="D57" s="42" t="s">
        <v>34</v>
      </c>
      <c r="E57" s="43"/>
      <c r="F57" s="40"/>
      <c r="G57" s="111"/>
      <c r="H57" s="111"/>
      <c r="I57" s="111"/>
      <c r="J57" s="112"/>
      <c r="K57" s="112"/>
    </row>
    <row r="58" spans="2:13" x14ac:dyDescent="0.2">
      <c r="B58" s="15"/>
      <c r="C58" s="40"/>
      <c r="D58" s="40"/>
      <c r="E58" s="40"/>
      <c r="F58" s="40"/>
      <c r="G58" s="40"/>
      <c r="H58" s="40"/>
    </row>
    <row r="59" spans="2:13" ht="16" x14ac:dyDescent="0.2">
      <c r="B59" s="15" t="s">
        <v>102</v>
      </c>
      <c r="C59" s="40"/>
      <c r="D59" s="40"/>
      <c r="E59" s="22" t="s">
        <v>85</v>
      </c>
      <c r="G59" s="15" t="s">
        <v>101</v>
      </c>
      <c r="J59" s="40"/>
      <c r="K59" s="22" t="s">
        <v>106</v>
      </c>
      <c r="L59" s="40"/>
      <c r="M59" s="40"/>
    </row>
    <row r="60" spans="2:13" x14ac:dyDescent="0.2">
      <c r="B60" s="45" t="s">
        <v>66</v>
      </c>
      <c r="C60" s="95" t="s">
        <v>39</v>
      </c>
      <c r="D60" s="96"/>
      <c r="E60" s="46"/>
      <c r="G60" s="102" t="s">
        <v>74</v>
      </c>
      <c r="H60" s="103"/>
      <c r="I60" s="104"/>
      <c r="J60" s="99" t="s">
        <v>39</v>
      </c>
      <c r="K60" s="99"/>
      <c r="L60" s="40"/>
    </row>
    <row r="61" spans="2:13" ht="16" x14ac:dyDescent="0.2">
      <c r="B61" s="45" t="s">
        <v>67</v>
      </c>
      <c r="C61" s="97" t="s">
        <v>64</v>
      </c>
      <c r="D61" s="98"/>
      <c r="E61" s="52" t="s">
        <v>108</v>
      </c>
      <c r="G61" s="105" t="s">
        <v>68</v>
      </c>
      <c r="H61" s="106"/>
      <c r="I61" s="107"/>
      <c r="J61" s="100"/>
      <c r="K61" s="100"/>
      <c r="L61" s="40"/>
    </row>
    <row r="62" spans="2:13" x14ac:dyDescent="0.2">
      <c r="G62" s="105" t="s">
        <v>69</v>
      </c>
      <c r="H62" s="106"/>
      <c r="I62" s="107"/>
      <c r="J62" s="100"/>
      <c r="K62" s="100"/>
      <c r="L62" s="40"/>
    </row>
    <row r="63" spans="2:13" ht="22" x14ac:dyDescent="0.25">
      <c r="G63" s="105" t="s">
        <v>70</v>
      </c>
      <c r="H63" s="106"/>
      <c r="I63" s="107"/>
      <c r="J63" s="100"/>
      <c r="K63" s="100"/>
      <c r="L63" s="69" t="s">
        <v>109</v>
      </c>
    </row>
    <row r="64" spans="2:13" ht="30" hidden="1" customHeight="1" x14ac:dyDescent="0.2">
      <c r="G64" s="136" t="s">
        <v>98</v>
      </c>
      <c r="H64" s="137"/>
      <c r="I64" s="138"/>
      <c r="J64" s="101"/>
      <c r="K64" s="101"/>
      <c r="L64" s="40"/>
    </row>
    <row r="65" spans="2:15" ht="74" customHeight="1" x14ac:dyDescent="0.2">
      <c r="G65" s="139" t="s">
        <v>81</v>
      </c>
      <c r="H65" s="140"/>
      <c r="I65" s="141"/>
      <c r="J65" s="41" t="s">
        <v>64</v>
      </c>
      <c r="K65" s="41"/>
      <c r="M65" s="40"/>
    </row>
    <row r="66" spans="2:15" ht="15" customHeight="1" x14ac:dyDescent="0.2">
      <c r="G66" s="102" t="s">
        <v>80</v>
      </c>
      <c r="H66" s="103"/>
      <c r="I66" s="104"/>
      <c r="J66" s="133" t="s">
        <v>34</v>
      </c>
      <c r="K66" s="133"/>
      <c r="L66" s="40"/>
      <c r="M66" s="40"/>
    </row>
    <row r="67" spans="2:15" ht="13.5" customHeight="1" x14ac:dyDescent="0.2">
      <c r="G67" s="105" t="s">
        <v>99</v>
      </c>
      <c r="H67" s="106"/>
      <c r="I67" s="107"/>
      <c r="J67" s="134"/>
      <c r="K67" s="134"/>
      <c r="L67" s="40"/>
      <c r="M67" s="40"/>
    </row>
    <row r="68" spans="2:15" x14ac:dyDescent="0.2">
      <c r="G68" s="142" t="s">
        <v>75</v>
      </c>
      <c r="H68" s="143"/>
      <c r="I68" s="144"/>
      <c r="J68" s="135"/>
      <c r="K68" s="135"/>
      <c r="L68" s="18"/>
      <c r="M68" s="18"/>
    </row>
    <row r="69" spans="2:15" x14ac:dyDescent="0.2">
      <c r="C69" s="47"/>
      <c r="D69" s="47"/>
      <c r="E69" s="47"/>
      <c r="F69" s="47"/>
      <c r="G69" s="47"/>
      <c r="H69" s="18"/>
      <c r="I69" s="18"/>
    </row>
    <row r="70" spans="2:15" ht="15" customHeight="1" x14ac:dyDescent="0.2">
      <c r="G70" s="18"/>
      <c r="H70" s="18"/>
      <c r="I70" s="162" t="s">
        <v>105</v>
      </c>
      <c r="J70" s="162"/>
      <c r="K70" s="163" t="s">
        <v>105</v>
      </c>
      <c r="L70" s="163"/>
      <c r="M70" s="160" t="s">
        <v>105</v>
      </c>
      <c r="N70" s="160"/>
      <c r="O70" s="160"/>
    </row>
    <row r="71" spans="2:15" x14ac:dyDescent="0.2">
      <c r="B71" s="15" t="s">
        <v>56</v>
      </c>
      <c r="G71" s="18"/>
      <c r="H71" s="18"/>
      <c r="I71" s="162"/>
      <c r="J71" s="162"/>
      <c r="K71" s="163"/>
      <c r="L71" s="163"/>
      <c r="M71" s="160"/>
      <c r="N71" s="160"/>
      <c r="O71" s="160"/>
    </row>
    <row r="72" spans="2:15" x14ac:dyDescent="0.2">
      <c r="B72" s="12"/>
      <c r="C72" s="89" t="s">
        <v>71</v>
      </c>
      <c r="D72" s="90"/>
      <c r="E72" s="91" t="s">
        <v>72</v>
      </c>
      <c r="F72" s="92"/>
      <c r="G72" s="131" t="s">
        <v>39</v>
      </c>
      <c r="H72" s="132"/>
      <c r="I72" s="161"/>
      <c r="J72" s="161"/>
      <c r="K72" s="164" t="s">
        <v>125</v>
      </c>
      <c r="L72" s="164"/>
      <c r="M72" s="159" t="s">
        <v>151</v>
      </c>
      <c r="N72" s="159"/>
      <c r="O72" s="159"/>
    </row>
    <row r="73" spans="2:15" ht="29.25" customHeight="1" x14ac:dyDescent="0.2">
      <c r="B73" s="13" t="s">
        <v>20</v>
      </c>
      <c r="C73" s="78" t="s">
        <v>18</v>
      </c>
      <c r="D73" s="79"/>
      <c r="E73" s="80" t="s">
        <v>32</v>
      </c>
      <c r="F73" s="81"/>
      <c r="G73" s="127" t="s">
        <v>73</v>
      </c>
      <c r="H73" s="128"/>
      <c r="I73" s="161"/>
      <c r="J73" s="161"/>
      <c r="K73" s="165"/>
      <c r="L73" s="165"/>
      <c r="M73" s="166"/>
      <c r="N73" s="166"/>
      <c r="O73" s="166"/>
    </row>
    <row r="74" spans="2:15" ht="32" x14ac:dyDescent="0.2">
      <c r="B74" s="14" t="s">
        <v>21</v>
      </c>
      <c r="C74" s="78" t="s">
        <v>22</v>
      </c>
      <c r="D74" s="79"/>
      <c r="E74" s="93" t="s">
        <v>23</v>
      </c>
      <c r="F74" s="94"/>
      <c r="G74" s="127"/>
      <c r="H74" s="128"/>
      <c r="I74" s="161"/>
      <c r="J74" s="161"/>
      <c r="K74" s="164"/>
      <c r="L74" s="164"/>
      <c r="M74" s="166"/>
      <c r="N74" s="166"/>
      <c r="O74" s="166"/>
    </row>
    <row r="75" spans="2:15" ht="15" customHeight="1" x14ac:dyDescent="0.2">
      <c r="B75" s="13" t="s">
        <v>24</v>
      </c>
      <c r="C75" s="78" t="s">
        <v>19</v>
      </c>
      <c r="D75" s="79"/>
      <c r="E75" s="80" t="s">
        <v>25</v>
      </c>
      <c r="F75" s="81"/>
      <c r="G75" s="127"/>
      <c r="H75" s="128"/>
      <c r="I75" s="161"/>
      <c r="J75" s="161"/>
      <c r="K75" s="164"/>
      <c r="L75" s="164"/>
      <c r="M75" s="159"/>
      <c r="N75" s="159"/>
      <c r="O75" s="159"/>
    </row>
    <row r="76" spans="2:15" ht="30" customHeight="1" x14ac:dyDescent="0.2">
      <c r="B76" s="14" t="s">
        <v>26</v>
      </c>
      <c r="C76" s="78" t="s">
        <v>27</v>
      </c>
      <c r="D76" s="79"/>
      <c r="E76" s="93" t="s">
        <v>30</v>
      </c>
      <c r="F76" s="94"/>
      <c r="G76" s="127"/>
      <c r="H76" s="128"/>
      <c r="I76" s="161"/>
      <c r="J76" s="161"/>
      <c r="K76" s="164"/>
      <c r="L76" s="164"/>
      <c r="M76" s="159"/>
      <c r="N76" s="159"/>
      <c r="O76" s="159"/>
    </row>
    <row r="77" spans="2:15" ht="30" customHeight="1" x14ac:dyDescent="0.2">
      <c r="B77" s="13" t="s">
        <v>28</v>
      </c>
      <c r="C77" s="78" t="s">
        <v>77</v>
      </c>
      <c r="D77" s="79"/>
      <c r="E77" s="80" t="s">
        <v>31</v>
      </c>
      <c r="F77" s="81"/>
      <c r="G77" s="129"/>
      <c r="H77" s="130"/>
      <c r="I77" s="161"/>
      <c r="J77" s="161"/>
      <c r="K77" s="164"/>
      <c r="L77" s="164"/>
      <c r="M77" s="159"/>
      <c r="N77" s="159"/>
      <c r="O77" s="159"/>
    </row>
    <row r="78" spans="2:15" x14ac:dyDescent="0.2">
      <c r="I78" s="18"/>
    </row>
    <row r="79" spans="2:15" x14ac:dyDescent="0.2">
      <c r="B79" s="145" t="s">
        <v>76</v>
      </c>
      <c r="C79" s="145"/>
      <c r="D79" s="145"/>
      <c r="E79" s="145"/>
      <c r="G79" s="146" t="s">
        <v>103</v>
      </c>
      <c r="H79" s="147"/>
      <c r="I79" s="148"/>
    </row>
    <row r="80" spans="2:15" ht="36.75" customHeight="1" x14ac:dyDescent="0.2">
      <c r="B80" s="108" t="s">
        <v>104</v>
      </c>
      <c r="C80" s="126"/>
      <c r="D80" s="126"/>
      <c r="E80" s="109"/>
      <c r="F80" s="24" t="s">
        <v>71</v>
      </c>
      <c r="G80" s="48"/>
      <c r="H80" s="49"/>
      <c r="I80" s="50" t="s">
        <v>130</v>
      </c>
    </row>
  </sheetData>
  <mergeCells count="81">
    <mergeCell ref="B79:E79"/>
    <mergeCell ref="G79:I79"/>
    <mergeCell ref="B80:E80"/>
    <mergeCell ref="C76:D76"/>
    <mergeCell ref="E76:F76"/>
    <mergeCell ref="I76:J76"/>
    <mergeCell ref="K76:L76"/>
    <mergeCell ref="M76:O76"/>
    <mergeCell ref="C77:D77"/>
    <mergeCell ref="E77:F77"/>
    <mergeCell ref="I77:J77"/>
    <mergeCell ref="K77:L77"/>
    <mergeCell ref="M77:O77"/>
    <mergeCell ref="M73:O73"/>
    <mergeCell ref="C74:D74"/>
    <mergeCell ref="E74:F74"/>
    <mergeCell ref="I74:J74"/>
    <mergeCell ref="K74:L74"/>
    <mergeCell ref="C73:D73"/>
    <mergeCell ref="E73:F73"/>
    <mergeCell ref="G73:H77"/>
    <mergeCell ref="I73:J73"/>
    <mergeCell ref="K73:L73"/>
    <mergeCell ref="M74:O74"/>
    <mergeCell ref="C75:D75"/>
    <mergeCell ref="E75:F75"/>
    <mergeCell ref="I75:J75"/>
    <mergeCell ref="K75:L75"/>
    <mergeCell ref="M75:O75"/>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25" right="0.25" top="0.75" bottom="0.75" header="0.3" footer="0.3"/>
  <pageSetup paperSize="9"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9D774-7F56-674A-97ED-3CB22B89461C}">
  <sheetPr>
    <pageSetUpPr fitToPage="1"/>
  </sheetPr>
  <dimension ref="B1:W80"/>
  <sheetViews>
    <sheetView topLeftCell="B1" zoomScale="98" zoomScaleNormal="98" workbookViewId="0">
      <selection activeCell="T12" sqref="T12:V14"/>
    </sheetView>
  </sheetViews>
  <sheetFormatPr baseColWidth="10" defaultColWidth="9.1640625" defaultRowHeight="15" x14ac:dyDescent="0.2"/>
  <cols>
    <col min="1" max="1" width="3.5" customWidth="1"/>
    <col min="2" max="2" width="20.83203125" customWidth="1"/>
    <col min="3" max="4" width="11" customWidth="1"/>
    <col min="5" max="5" width="9" customWidth="1"/>
    <col min="6" max="6" width="15.33203125" customWidth="1"/>
    <col min="7" max="7" width="8.5" customWidth="1"/>
    <col min="8" max="8" width="12" customWidth="1"/>
    <col min="9" max="9" width="42" customWidth="1"/>
    <col min="10" max="10" width="12" customWidth="1"/>
    <col min="11" max="11" width="16.5" customWidth="1"/>
    <col min="12" max="12" width="32.5" customWidth="1"/>
    <col min="13" max="13" width="9.5" customWidth="1"/>
    <col min="14" max="14" width="12" customWidth="1"/>
    <col min="15" max="15" width="9.5" customWidth="1"/>
    <col min="16" max="16" width="13.5" customWidth="1"/>
    <col min="17" max="17" width="9.6640625" customWidth="1"/>
    <col min="18" max="18" width="12.1640625" customWidth="1"/>
    <col min="19" max="19" width="9.5" customWidth="1"/>
  </cols>
  <sheetData>
    <row r="1" spans="2:21" x14ac:dyDescent="0.2">
      <c r="B1" s="20" t="s">
        <v>79</v>
      </c>
      <c r="F1" s="20" t="s">
        <v>78</v>
      </c>
    </row>
    <row r="2" spans="2:21" ht="5.25" customHeight="1" x14ac:dyDescent="0.2"/>
    <row r="3" spans="2:21" x14ac:dyDescent="0.2">
      <c r="B3" s="15" t="s">
        <v>88</v>
      </c>
    </row>
    <row r="4" spans="2:21" ht="48" customHeight="1" x14ac:dyDescent="0.2">
      <c r="B4" s="7" t="s">
        <v>55</v>
      </c>
      <c r="C4" s="7" t="s">
        <v>42</v>
      </c>
      <c r="D4" s="7" t="s">
        <v>48</v>
      </c>
      <c r="E4" s="7" t="s">
        <v>45</v>
      </c>
      <c r="F4" s="8" t="s">
        <v>1</v>
      </c>
      <c r="G4" s="8" t="s">
        <v>43</v>
      </c>
      <c r="H4" s="7" t="s">
        <v>2</v>
      </c>
      <c r="I4" s="7" t="s">
        <v>46</v>
      </c>
      <c r="J4" s="8" t="s">
        <v>51</v>
      </c>
      <c r="K4" s="8" t="s">
        <v>40</v>
      </c>
      <c r="L4" s="8" t="s">
        <v>44</v>
      </c>
      <c r="M4" s="8" t="s">
        <v>43</v>
      </c>
      <c r="N4" s="7" t="s">
        <v>52</v>
      </c>
      <c r="O4" s="7" t="s">
        <v>42</v>
      </c>
      <c r="P4" s="8" t="s">
        <v>53</v>
      </c>
      <c r="Q4" s="8" t="s">
        <v>41</v>
      </c>
      <c r="R4" s="8" t="s">
        <v>47</v>
      </c>
      <c r="S4" s="8" t="s">
        <v>42</v>
      </c>
    </row>
    <row r="5" spans="2:21" x14ac:dyDescent="0.2">
      <c r="B5" s="19" t="s">
        <v>154</v>
      </c>
      <c r="C5" s="10">
        <v>20</v>
      </c>
      <c r="D5" s="56">
        <v>282.5</v>
      </c>
      <c r="E5" s="60">
        <f>C5/D5</f>
        <v>7.0796460176991149E-2</v>
      </c>
      <c r="F5" s="11" t="s">
        <v>155</v>
      </c>
      <c r="G5" s="11">
        <v>1</v>
      </c>
      <c r="H5" s="10"/>
      <c r="I5" s="10"/>
      <c r="J5" s="11"/>
      <c r="K5" s="11"/>
      <c r="L5" s="11"/>
      <c r="M5" s="25"/>
      <c r="N5" s="10"/>
      <c r="O5" s="10"/>
      <c r="P5" s="73" t="s">
        <v>109</v>
      </c>
      <c r="Q5" s="11"/>
      <c r="R5" s="11"/>
      <c r="S5" s="25"/>
    </row>
    <row r="6" spans="2:21" x14ac:dyDescent="0.2">
      <c r="B6" s="67" t="s">
        <v>110</v>
      </c>
      <c r="C6" s="10">
        <v>6.9580000000000002</v>
      </c>
      <c r="D6" s="56">
        <v>98</v>
      </c>
      <c r="E6" s="60">
        <f>C6/D6</f>
        <v>7.1000000000000008E-2</v>
      </c>
      <c r="F6" s="11"/>
      <c r="G6" s="11"/>
      <c r="H6" s="10"/>
      <c r="I6" s="10"/>
      <c r="J6" s="11"/>
      <c r="K6" s="11"/>
      <c r="L6" s="11"/>
      <c r="M6" s="25"/>
      <c r="N6" s="10"/>
      <c r="O6" s="10"/>
      <c r="P6" s="11"/>
      <c r="Q6" s="11"/>
      <c r="R6" s="11"/>
      <c r="S6" s="25"/>
      <c r="U6" s="18"/>
    </row>
    <row r="7" spans="2:21" x14ac:dyDescent="0.2">
      <c r="B7" s="66"/>
      <c r="C7" s="10"/>
      <c r="D7" s="56"/>
      <c r="E7" s="25"/>
      <c r="F7" s="11"/>
      <c r="G7" s="11"/>
      <c r="H7" s="10"/>
      <c r="I7" s="10"/>
      <c r="J7" s="11"/>
      <c r="K7" s="11"/>
      <c r="L7" s="11"/>
      <c r="M7" s="25"/>
      <c r="N7" s="10"/>
      <c r="O7" s="10"/>
      <c r="P7" s="11"/>
      <c r="Q7" s="11"/>
      <c r="R7" s="11"/>
      <c r="S7" s="25"/>
      <c r="T7" s="18"/>
      <c r="U7" s="18"/>
    </row>
    <row r="8" spans="2:21" x14ac:dyDescent="0.2">
      <c r="B8" s="10"/>
      <c r="C8" s="10"/>
      <c r="D8" s="10"/>
      <c r="E8" s="25"/>
      <c r="F8" s="11"/>
      <c r="G8" s="11"/>
      <c r="H8" s="10"/>
      <c r="I8" s="10"/>
      <c r="J8" s="11"/>
      <c r="K8" s="11"/>
      <c r="L8" s="11"/>
      <c r="M8" s="25"/>
      <c r="N8" s="10"/>
      <c r="O8" s="10"/>
      <c r="P8" s="11"/>
      <c r="Q8" s="11"/>
      <c r="R8" s="11"/>
      <c r="S8" s="25"/>
      <c r="T8" s="18"/>
    </row>
    <row r="9" spans="2:21" x14ac:dyDescent="0.2">
      <c r="B9" s="10"/>
      <c r="C9" s="10"/>
      <c r="D9" s="10"/>
      <c r="E9" s="25"/>
      <c r="F9" s="11"/>
      <c r="G9" s="11"/>
      <c r="H9" s="10"/>
      <c r="I9" s="10"/>
      <c r="J9" s="11"/>
      <c r="K9" s="11"/>
      <c r="L9" s="11"/>
      <c r="M9" s="25"/>
      <c r="N9" s="10"/>
      <c r="O9" s="10"/>
      <c r="P9" s="11"/>
      <c r="Q9" s="11"/>
      <c r="R9" s="11"/>
      <c r="S9" s="25"/>
      <c r="T9" s="18"/>
    </row>
    <row r="10" spans="2:21" x14ac:dyDescent="0.2">
      <c r="B10" s="10"/>
      <c r="C10" s="10"/>
      <c r="D10" s="10"/>
      <c r="E10" s="25"/>
      <c r="F10" s="11"/>
      <c r="G10" s="11"/>
      <c r="H10" s="10"/>
      <c r="I10" s="10"/>
      <c r="J10" s="11"/>
      <c r="K10" s="11"/>
      <c r="L10" s="11"/>
      <c r="M10" s="25"/>
      <c r="N10" s="10"/>
      <c r="O10" s="10"/>
      <c r="P10" s="11"/>
      <c r="Q10" s="11"/>
      <c r="R10" s="11"/>
      <c r="S10" s="25"/>
      <c r="T10" s="18"/>
      <c r="U10" s="57"/>
    </row>
    <row r="11" spans="2:21" x14ac:dyDescent="0.2">
      <c r="B11" s="10"/>
      <c r="C11" s="10"/>
      <c r="D11" s="10"/>
      <c r="E11" s="25"/>
      <c r="F11" s="11"/>
      <c r="G11" s="11"/>
      <c r="H11" s="10"/>
      <c r="I11" s="10"/>
      <c r="J11" s="11"/>
      <c r="K11" s="11"/>
      <c r="L11" s="11"/>
      <c r="M11" s="25"/>
      <c r="N11" s="10"/>
      <c r="O11" s="10"/>
      <c r="P11" s="11"/>
      <c r="Q11" s="11"/>
      <c r="R11" s="11"/>
      <c r="S11" s="25"/>
      <c r="T11" s="18"/>
    </row>
    <row r="12" spans="2:21" x14ac:dyDescent="0.2">
      <c r="B12" s="25" t="s">
        <v>4</v>
      </c>
      <c r="C12" s="25">
        <f>SUM(C5:C11)</f>
        <v>26.957999999999998</v>
      </c>
      <c r="D12" s="25">
        <f>SUM(D5:D11)</f>
        <v>380.5</v>
      </c>
      <c r="E12" s="17"/>
      <c r="F12" s="17"/>
      <c r="G12" s="25">
        <f>SUM(G5:G11)</f>
        <v>1</v>
      </c>
      <c r="H12" s="17"/>
      <c r="I12" s="25">
        <f>SUM(I5:I11)</f>
        <v>0</v>
      </c>
      <c r="J12" s="17"/>
      <c r="K12" s="17"/>
      <c r="L12" s="17"/>
      <c r="M12" s="25">
        <f>SUM(M5:M11)</f>
        <v>0</v>
      </c>
      <c r="N12" s="17"/>
      <c r="O12" s="25">
        <f>SUM(O5:O11)</f>
        <v>0</v>
      </c>
      <c r="P12" s="17"/>
      <c r="Q12" s="17"/>
      <c r="R12" s="17"/>
      <c r="S12" s="25">
        <f>SUM(S5:S11)</f>
        <v>0</v>
      </c>
      <c r="T12" s="18"/>
    </row>
    <row r="13" spans="2:21" x14ac:dyDescent="0.2">
      <c r="B13" s="17"/>
      <c r="C13" s="17"/>
      <c r="D13" s="17"/>
      <c r="E13" s="17"/>
      <c r="F13" s="17"/>
      <c r="G13" s="17"/>
      <c r="H13" s="17"/>
      <c r="I13" s="17"/>
      <c r="J13" s="17"/>
      <c r="K13" s="17" t="s">
        <v>14</v>
      </c>
      <c r="L13" s="17"/>
      <c r="M13" s="17"/>
      <c r="N13" s="17"/>
      <c r="O13" s="17"/>
      <c r="P13" s="17"/>
      <c r="Q13" s="17"/>
      <c r="R13" s="17"/>
      <c r="S13" s="17"/>
      <c r="T13" s="71"/>
    </row>
    <row r="14" spans="2:21" x14ac:dyDescent="0.2">
      <c r="B14" s="18"/>
      <c r="C14" s="18"/>
      <c r="D14" s="18"/>
      <c r="E14" s="18"/>
      <c r="F14" s="18"/>
      <c r="G14" s="18"/>
      <c r="I14" s="26" t="s">
        <v>5</v>
      </c>
      <c r="J14" s="27">
        <f>(R17/E5)*100</f>
        <v>99.899793103448303</v>
      </c>
      <c r="K14" s="28">
        <f>J14</f>
        <v>99.899793103448303</v>
      </c>
    </row>
    <row r="15" spans="2:21" x14ac:dyDescent="0.2">
      <c r="B15" s="18"/>
      <c r="C15" s="18"/>
      <c r="D15" s="18"/>
      <c r="E15" s="18"/>
      <c r="F15" s="18"/>
      <c r="G15" s="18"/>
      <c r="I15" s="29" t="s">
        <v>11</v>
      </c>
      <c r="J15" s="30">
        <f>(1-(P19/C5))*100</f>
        <v>99.866</v>
      </c>
      <c r="K15" s="28">
        <f t="shared" ref="K15:K16" si="0">J15</f>
        <v>99.866</v>
      </c>
    </row>
    <row r="16" spans="2:21" x14ac:dyDescent="0.2">
      <c r="B16" s="18"/>
      <c r="C16" s="18"/>
      <c r="D16" s="18"/>
      <c r="E16" s="18"/>
      <c r="F16" s="18"/>
      <c r="G16" s="18"/>
      <c r="I16" s="31" t="s">
        <v>12</v>
      </c>
      <c r="J16" s="27">
        <f>(J14/J15)*100</f>
        <v>100.03383844696725</v>
      </c>
      <c r="K16" s="28">
        <f t="shared" si="0"/>
        <v>100.03383844696725</v>
      </c>
      <c r="P16" s="21" t="s">
        <v>49</v>
      </c>
      <c r="Q16" s="21" t="s">
        <v>48</v>
      </c>
      <c r="R16" s="21" t="s">
        <v>45</v>
      </c>
      <c r="U16" s="58"/>
    </row>
    <row r="17" spans="2:23" x14ac:dyDescent="0.2">
      <c r="B17" s="18"/>
      <c r="C17" s="18"/>
      <c r="D17" s="18"/>
      <c r="E17" s="18"/>
      <c r="F17" s="18"/>
      <c r="G17" s="18"/>
      <c r="I17" s="32" t="s">
        <v>6</v>
      </c>
      <c r="J17" s="30">
        <f>Q17/D12*100</f>
        <v>95.269382391590014</v>
      </c>
      <c r="K17" s="28"/>
      <c r="N17" s="77" t="s">
        <v>3</v>
      </c>
      <c r="O17" s="77"/>
      <c r="P17" s="51">
        <v>25.638000000000002</v>
      </c>
      <c r="Q17" s="51">
        <v>362.5</v>
      </c>
      <c r="R17" s="53">
        <f>P17/Q17</f>
        <v>7.0725517241379321E-2</v>
      </c>
    </row>
    <row r="18" spans="2:23" x14ac:dyDescent="0.2">
      <c r="B18" s="18"/>
      <c r="C18" s="18"/>
      <c r="D18" s="18"/>
      <c r="E18" s="18"/>
      <c r="F18" s="18"/>
      <c r="G18" s="18"/>
      <c r="I18" s="26" t="s">
        <v>7</v>
      </c>
      <c r="J18" s="27">
        <f>P17/C12*100</f>
        <v>95.103494324504794</v>
      </c>
      <c r="K18" s="29" t="s">
        <v>83</v>
      </c>
      <c r="L18" s="30">
        <f>(J18/J17)*100</f>
        <v>99.825874732342271</v>
      </c>
      <c r="P18" s="33" t="s">
        <v>0</v>
      </c>
      <c r="Q18" s="34"/>
    </row>
    <row r="19" spans="2:23" ht="30" customHeight="1" x14ac:dyDescent="0.2">
      <c r="B19" s="18"/>
      <c r="C19" s="18"/>
      <c r="D19" s="18"/>
      <c r="E19" s="18"/>
      <c r="F19" s="18"/>
      <c r="G19" s="18"/>
      <c r="I19" s="32" t="s">
        <v>8</v>
      </c>
      <c r="J19" s="30">
        <f>(C12+G12+I12+M12+O12+S12)/P17</f>
        <v>1.0904906778999921</v>
      </c>
      <c r="N19" s="75" t="s">
        <v>50</v>
      </c>
      <c r="O19" s="76"/>
      <c r="P19" s="61">
        <v>2.6800000000000001E-2</v>
      </c>
      <c r="V19" s="57"/>
    </row>
    <row r="20" spans="2:23" x14ac:dyDescent="0.2">
      <c r="B20" s="18"/>
      <c r="C20" s="18"/>
      <c r="D20" s="18"/>
      <c r="E20" s="18"/>
      <c r="F20" s="18"/>
      <c r="G20" s="18"/>
      <c r="I20" s="1" t="s">
        <v>9</v>
      </c>
      <c r="J20" s="35">
        <f>(C12+G12+I12+M12)/P17</f>
        <v>1.0904906778999921</v>
      </c>
      <c r="M20" s="18"/>
      <c r="N20" s="18"/>
      <c r="O20" s="18"/>
      <c r="P20" s="18"/>
    </row>
    <row r="21" spans="2:23" ht="32.25" customHeight="1" x14ac:dyDescent="0.2">
      <c r="B21" s="18"/>
      <c r="C21" s="18"/>
      <c r="D21" s="18"/>
      <c r="E21" s="18"/>
      <c r="F21" s="18"/>
      <c r="G21" s="18"/>
      <c r="H21" s="18"/>
      <c r="I21" s="5" t="s">
        <v>13</v>
      </c>
      <c r="J21" s="36">
        <f>(C12+G12+I12)/P17</f>
        <v>1.0904906778999921</v>
      </c>
      <c r="M21" s="18"/>
      <c r="N21" s="18"/>
      <c r="O21" s="18"/>
      <c r="P21" s="18"/>
    </row>
    <row r="22" spans="2:23" ht="33.75" customHeight="1" x14ac:dyDescent="0.2">
      <c r="G22" s="18"/>
      <c r="H22" s="18"/>
      <c r="I22" s="6" t="s">
        <v>15</v>
      </c>
      <c r="J22" s="2">
        <f>(M12)/P17</f>
        <v>0</v>
      </c>
      <c r="K22" s="18"/>
      <c r="L22" s="18"/>
      <c r="M22" s="18"/>
      <c r="N22" s="18"/>
      <c r="O22" s="18"/>
      <c r="P22" s="18"/>
      <c r="Q22" s="18"/>
      <c r="R22" s="18"/>
      <c r="S22" s="18"/>
      <c r="T22" s="18"/>
    </row>
    <row r="23" spans="2:23" ht="32.25" customHeight="1" x14ac:dyDescent="0.2">
      <c r="I23" s="3" t="s">
        <v>10</v>
      </c>
      <c r="J23" s="4">
        <f>(O12+S12)/P17</f>
        <v>0</v>
      </c>
      <c r="K23" s="18"/>
      <c r="L23" s="18"/>
      <c r="M23" s="18"/>
      <c r="N23" s="18"/>
      <c r="O23" s="18"/>
      <c r="P23" s="18"/>
      <c r="Q23" s="18"/>
      <c r="R23" s="18"/>
      <c r="S23" s="18"/>
      <c r="T23" s="18"/>
    </row>
    <row r="24" spans="2:23" ht="30" customHeight="1" x14ac:dyDescent="0.2">
      <c r="I24" s="5" t="s">
        <v>16</v>
      </c>
      <c r="J24" s="36">
        <f>(O12)/P17</f>
        <v>0</v>
      </c>
      <c r="K24" s="18"/>
      <c r="L24" s="18"/>
      <c r="M24" s="18"/>
      <c r="N24" s="18"/>
      <c r="O24" s="18"/>
      <c r="P24" s="18"/>
      <c r="Q24" s="18"/>
      <c r="R24" s="18"/>
      <c r="S24" s="18"/>
      <c r="T24" s="18"/>
    </row>
    <row r="25" spans="2:23" ht="31.5" customHeight="1" x14ac:dyDescent="0.2">
      <c r="I25" s="6" t="s">
        <v>17</v>
      </c>
      <c r="J25" s="2">
        <f>(S12)/P17</f>
        <v>0</v>
      </c>
      <c r="K25" s="18"/>
      <c r="L25" s="18"/>
      <c r="M25" s="18"/>
      <c r="N25" s="18"/>
      <c r="O25" s="18"/>
      <c r="P25" s="18"/>
      <c r="Q25" s="18"/>
      <c r="R25" s="18"/>
      <c r="S25" s="18"/>
      <c r="T25" s="18"/>
    </row>
    <row r="26" spans="2:23" ht="13.5" customHeight="1" x14ac:dyDescent="0.2">
      <c r="I26" s="18"/>
      <c r="J26" s="18"/>
      <c r="K26" s="18"/>
      <c r="L26" s="18"/>
      <c r="M26" s="18"/>
      <c r="N26" s="18"/>
      <c r="O26" s="18"/>
      <c r="P26" s="18"/>
      <c r="Q26" s="18"/>
      <c r="R26" s="18"/>
      <c r="S26" s="18"/>
      <c r="T26" s="18"/>
    </row>
    <row r="27" spans="2:23" ht="16.5" customHeight="1" x14ac:dyDescent="0.2">
      <c r="B27" s="114" t="s">
        <v>57</v>
      </c>
      <c r="C27" s="115"/>
      <c r="I27" s="149" t="s">
        <v>84</v>
      </c>
      <c r="J27" s="150"/>
      <c r="K27" s="18"/>
      <c r="L27" s="18"/>
      <c r="M27" s="18"/>
      <c r="N27" s="18"/>
      <c r="O27" s="18"/>
      <c r="P27" s="18"/>
      <c r="Q27" s="18"/>
      <c r="T27" s="18"/>
    </row>
    <row r="28" spans="2:23" ht="47.25" customHeight="1" x14ac:dyDescent="0.2">
      <c r="B28" s="119" t="s">
        <v>29</v>
      </c>
      <c r="C28" s="88"/>
      <c r="D28" s="88" t="s">
        <v>144</v>
      </c>
      <c r="E28" s="88"/>
      <c r="F28" s="88"/>
      <c r="G28" s="88"/>
      <c r="H28" s="88"/>
      <c r="I28" s="151"/>
      <c r="J28" s="152"/>
      <c r="K28" s="18"/>
      <c r="Q28" s="18"/>
      <c r="T28" s="18"/>
      <c r="W28" s="37"/>
    </row>
    <row r="29" spans="2:23" ht="61.5" customHeight="1" x14ac:dyDescent="0.3">
      <c r="B29" s="82" t="s">
        <v>89</v>
      </c>
      <c r="C29" s="84"/>
      <c r="D29" s="82" t="s">
        <v>145</v>
      </c>
      <c r="E29" s="83"/>
      <c r="F29" s="83"/>
      <c r="G29" s="83"/>
      <c r="H29" s="84"/>
      <c r="I29" s="153"/>
      <c r="J29" s="154"/>
      <c r="K29" s="72" t="s">
        <v>109</v>
      </c>
      <c r="N29" s="54"/>
    </row>
    <row r="30" spans="2:23" ht="47.25" customHeight="1" x14ac:dyDescent="0.2">
      <c r="B30" s="85" t="s">
        <v>90</v>
      </c>
      <c r="C30" s="86"/>
      <c r="D30" s="85" t="s">
        <v>91</v>
      </c>
      <c r="E30" s="87"/>
      <c r="F30" s="87"/>
      <c r="G30" s="87"/>
      <c r="H30" s="86"/>
      <c r="I30" s="155"/>
      <c r="J30" s="156"/>
    </row>
    <row r="31" spans="2:23" ht="46.5" customHeight="1" x14ac:dyDescent="0.2">
      <c r="B31" s="116" t="s">
        <v>92</v>
      </c>
      <c r="C31" s="117"/>
      <c r="D31" s="116" t="s">
        <v>107</v>
      </c>
      <c r="E31" s="118"/>
      <c r="F31" s="118"/>
      <c r="G31" s="118"/>
      <c r="H31" s="117"/>
      <c r="I31" s="157"/>
      <c r="J31" s="158"/>
    </row>
    <row r="32" spans="2:23" ht="15" customHeight="1" x14ac:dyDescent="0.2"/>
    <row r="33" spans="2:14" ht="16" x14ac:dyDescent="0.2">
      <c r="B33" s="15" t="s">
        <v>58</v>
      </c>
      <c r="F33" s="23" t="s">
        <v>85</v>
      </c>
      <c r="L33" s="23" t="s">
        <v>85</v>
      </c>
      <c r="N33" s="55"/>
    </row>
    <row r="34" spans="2:14" ht="16" x14ac:dyDescent="0.2">
      <c r="B34" s="95" t="s">
        <v>93</v>
      </c>
      <c r="C34" s="120"/>
      <c r="D34" s="96"/>
      <c r="E34" s="38" t="s">
        <v>82</v>
      </c>
      <c r="F34" s="39" t="s">
        <v>108</v>
      </c>
      <c r="G34" s="40"/>
      <c r="H34" s="112" t="s">
        <v>61</v>
      </c>
      <c r="I34" s="112"/>
      <c r="J34" s="112"/>
      <c r="K34" s="38" t="s">
        <v>82</v>
      </c>
      <c r="L34" s="38"/>
    </row>
    <row r="35" spans="2:14" ht="32" x14ac:dyDescent="0.3">
      <c r="B35" s="97" t="s">
        <v>60</v>
      </c>
      <c r="C35" s="121"/>
      <c r="D35" s="98"/>
      <c r="E35" s="41" t="s">
        <v>64</v>
      </c>
      <c r="F35" s="41"/>
      <c r="G35" s="40"/>
      <c r="H35" s="125" t="s">
        <v>62</v>
      </c>
      <c r="I35" s="125"/>
      <c r="J35" s="125"/>
      <c r="K35" s="41" t="s">
        <v>64</v>
      </c>
      <c r="L35" s="59"/>
      <c r="M35" s="72" t="s">
        <v>109</v>
      </c>
    </row>
    <row r="36" spans="2:14" ht="34.5" customHeight="1" x14ac:dyDescent="0.2">
      <c r="B36" s="122" t="s">
        <v>59</v>
      </c>
      <c r="C36" s="123"/>
      <c r="D36" s="124"/>
      <c r="E36" s="42" t="s">
        <v>100</v>
      </c>
      <c r="F36" s="43"/>
      <c r="G36" s="40"/>
      <c r="H36" s="40"/>
      <c r="I36" s="40"/>
    </row>
    <row r="37" spans="2:14" ht="18.75" customHeight="1" x14ac:dyDescent="0.2">
      <c r="B37" s="40"/>
      <c r="C37" s="40"/>
      <c r="D37" s="40"/>
      <c r="E37" s="40"/>
      <c r="F37" s="40"/>
      <c r="G37" s="40"/>
      <c r="H37" s="40"/>
    </row>
    <row r="38" spans="2:14" ht="20.25" customHeight="1" x14ac:dyDescent="0.2">
      <c r="B38" s="40"/>
      <c r="C38" s="40"/>
      <c r="D38" s="40"/>
      <c r="E38" s="40"/>
      <c r="F38" s="40"/>
      <c r="G38" s="40"/>
      <c r="H38" s="40"/>
    </row>
    <row r="39" spans="2:14" x14ac:dyDescent="0.2">
      <c r="B39" s="9" t="s">
        <v>54</v>
      </c>
      <c r="D39" s="40"/>
      <c r="E39" s="40"/>
      <c r="F39" s="40"/>
      <c r="G39" s="40"/>
      <c r="H39" s="40"/>
    </row>
    <row r="40" spans="2:14" ht="32" x14ac:dyDescent="0.2">
      <c r="B40" s="16" t="s">
        <v>37</v>
      </c>
      <c r="C40" s="16" t="s">
        <v>38</v>
      </c>
      <c r="D40" s="16" t="s">
        <v>87</v>
      </c>
      <c r="E40" s="40"/>
      <c r="F40" s="40"/>
      <c r="G40" s="40"/>
      <c r="H40" s="40"/>
    </row>
    <row r="41" spans="2:14" ht="21" customHeight="1" x14ac:dyDescent="0.2">
      <c r="B41" s="44" t="s">
        <v>33</v>
      </c>
      <c r="C41" s="42" t="s">
        <v>34</v>
      </c>
      <c r="D41" s="42"/>
      <c r="E41" s="40"/>
      <c r="F41" s="40"/>
      <c r="G41" s="40"/>
      <c r="H41" s="40"/>
    </row>
    <row r="42" spans="2:14" ht="30.75" customHeight="1" x14ac:dyDescent="0.2">
      <c r="B42" s="44" t="s">
        <v>35</v>
      </c>
      <c r="C42" s="41" t="s">
        <v>64</v>
      </c>
      <c r="D42" s="41"/>
      <c r="E42" s="40"/>
      <c r="F42" s="40"/>
      <c r="G42" s="40"/>
      <c r="H42" s="40"/>
    </row>
    <row r="43" spans="2:14" ht="30.75" customHeight="1" x14ac:dyDescent="0.2">
      <c r="B43" s="44" t="s">
        <v>36</v>
      </c>
      <c r="C43" s="38" t="s">
        <v>39</v>
      </c>
      <c r="D43" s="38" t="s">
        <v>108</v>
      </c>
      <c r="E43" s="40"/>
      <c r="F43" s="40"/>
      <c r="G43" s="40"/>
      <c r="H43" s="40"/>
    </row>
    <row r="44" spans="2:14" ht="21" customHeight="1" x14ac:dyDescent="0.2">
      <c r="B44" s="40"/>
      <c r="C44" s="40"/>
      <c r="D44" s="40"/>
      <c r="E44" s="40"/>
      <c r="F44" s="40"/>
      <c r="G44" s="40"/>
      <c r="H44" s="40"/>
    </row>
    <row r="45" spans="2:14" ht="21" customHeight="1" x14ac:dyDescent="0.2">
      <c r="B45" s="40"/>
      <c r="C45" s="40"/>
      <c r="D45" s="40"/>
      <c r="E45" s="40"/>
      <c r="F45" s="40"/>
      <c r="G45" s="40"/>
      <c r="H45" s="40"/>
    </row>
    <row r="46" spans="2:14" ht="26.25" customHeight="1" x14ac:dyDescent="0.2">
      <c r="D46" s="40"/>
      <c r="E46" s="40"/>
      <c r="F46" s="40"/>
      <c r="G46" s="40"/>
      <c r="H46" s="40"/>
    </row>
    <row r="47" spans="2:14" ht="21" customHeight="1" x14ac:dyDescent="0.2">
      <c r="B47" s="40"/>
      <c r="C47" s="40"/>
      <c r="D47" s="40"/>
      <c r="E47" s="40"/>
      <c r="F47" s="40"/>
      <c r="G47" s="40"/>
      <c r="H47" s="40"/>
    </row>
    <row r="48" spans="2:14" ht="21" customHeight="1" x14ac:dyDescent="0.2">
      <c r="B48" s="40"/>
      <c r="C48" s="40"/>
      <c r="D48" s="40"/>
      <c r="E48" s="40"/>
      <c r="F48" s="40"/>
      <c r="G48" s="40"/>
      <c r="H48" s="40"/>
    </row>
    <row r="49" spans="2:13" ht="21" customHeight="1" x14ac:dyDescent="0.2">
      <c r="B49" s="40"/>
      <c r="C49" s="40"/>
      <c r="D49" s="40"/>
      <c r="E49" s="40"/>
      <c r="F49" s="40"/>
      <c r="G49" s="40"/>
      <c r="H49" s="40"/>
    </row>
    <row r="50" spans="2:13" x14ac:dyDescent="0.2">
      <c r="B50" s="40"/>
      <c r="C50" s="40"/>
      <c r="D50" s="40"/>
      <c r="E50" s="40"/>
      <c r="F50" s="40"/>
      <c r="G50" s="40"/>
      <c r="H50" s="40"/>
    </row>
    <row r="51" spans="2:13" ht="18" customHeight="1" x14ac:dyDescent="0.2">
      <c r="B51" s="40"/>
      <c r="C51" s="40"/>
      <c r="D51" s="40"/>
      <c r="E51" s="40"/>
      <c r="F51" s="40"/>
      <c r="G51" s="40"/>
      <c r="H51" s="40"/>
    </row>
    <row r="52" spans="2:13" ht="15" customHeight="1" x14ac:dyDescent="0.2">
      <c r="B52" s="40"/>
      <c r="C52" s="40"/>
      <c r="D52" s="40"/>
      <c r="E52" s="40"/>
      <c r="F52" s="40"/>
      <c r="G52" s="40"/>
      <c r="H52" s="40"/>
    </row>
    <row r="53" spans="2:13" x14ac:dyDescent="0.2">
      <c r="B53" s="40"/>
      <c r="C53" s="40"/>
      <c r="D53" s="40"/>
      <c r="E53" s="40"/>
      <c r="F53" s="40"/>
      <c r="G53" s="40"/>
      <c r="H53" s="40"/>
    </row>
    <row r="54" spans="2:13" ht="16" x14ac:dyDescent="0.2">
      <c r="B54" s="15" t="s">
        <v>63</v>
      </c>
      <c r="C54" s="40"/>
      <c r="D54" s="40"/>
      <c r="E54" s="22" t="s">
        <v>85</v>
      </c>
      <c r="F54" s="40"/>
      <c r="G54" s="40"/>
      <c r="H54" s="40"/>
      <c r="K54" s="22" t="s">
        <v>85</v>
      </c>
    </row>
    <row r="55" spans="2:13" ht="31.5" customHeight="1" x14ac:dyDescent="0.2">
      <c r="B55" s="113" t="s">
        <v>94</v>
      </c>
      <c r="C55" s="113"/>
      <c r="D55" s="38" t="s">
        <v>39</v>
      </c>
      <c r="E55" s="39" t="s">
        <v>108</v>
      </c>
      <c r="F55" s="40"/>
      <c r="G55" s="110" t="s">
        <v>65</v>
      </c>
      <c r="H55" s="110"/>
      <c r="I55" s="110"/>
      <c r="J55" s="42" t="s">
        <v>34</v>
      </c>
      <c r="K55" s="42" t="s">
        <v>86</v>
      </c>
    </row>
    <row r="56" spans="2:13" ht="33" customHeight="1" x14ac:dyDescent="0.2">
      <c r="B56" s="108" t="s">
        <v>95</v>
      </c>
      <c r="C56" s="109"/>
      <c r="D56" s="41" t="s">
        <v>64</v>
      </c>
      <c r="E56" s="41"/>
      <c r="F56" s="40"/>
      <c r="G56" s="111" t="s">
        <v>96</v>
      </c>
      <c r="H56" s="111"/>
      <c r="I56" s="111"/>
      <c r="J56" s="112" t="s">
        <v>39</v>
      </c>
      <c r="K56" s="112" t="s">
        <v>108</v>
      </c>
    </row>
    <row r="57" spans="2:13" ht="34.5" customHeight="1" x14ac:dyDescent="0.2">
      <c r="B57" s="108" t="s">
        <v>97</v>
      </c>
      <c r="C57" s="109"/>
      <c r="D57" s="42" t="s">
        <v>34</v>
      </c>
      <c r="E57" s="43"/>
      <c r="F57" s="40"/>
      <c r="G57" s="111"/>
      <c r="H57" s="111"/>
      <c r="I57" s="111"/>
      <c r="J57" s="112"/>
      <c r="K57" s="112"/>
    </row>
    <row r="58" spans="2:13" x14ac:dyDescent="0.2">
      <c r="B58" s="15"/>
      <c r="C58" s="40"/>
      <c r="D58" s="40"/>
      <c r="E58" s="40"/>
      <c r="F58" s="40"/>
      <c r="G58" s="40"/>
      <c r="H58" s="40"/>
    </row>
    <row r="59" spans="2:13" ht="16" x14ac:dyDescent="0.2">
      <c r="B59" s="15" t="s">
        <v>102</v>
      </c>
      <c r="C59" s="40"/>
      <c r="D59" s="40"/>
      <c r="E59" s="22" t="s">
        <v>85</v>
      </c>
      <c r="G59" s="15" t="s">
        <v>101</v>
      </c>
      <c r="J59" s="40"/>
      <c r="K59" s="22" t="s">
        <v>106</v>
      </c>
      <c r="L59" s="40"/>
      <c r="M59" s="40"/>
    </row>
    <row r="60" spans="2:13" x14ac:dyDescent="0.2">
      <c r="B60" s="45" t="s">
        <v>66</v>
      </c>
      <c r="C60" s="95" t="s">
        <v>39</v>
      </c>
      <c r="D60" s="96"/>
      <c r="E60" s="46"/>
      <c r="G60" s="102" t="s">
        <v>74</v>
      </c>
      <c r="H60" s="103"/>
      <c r="I60" s="104"/>
      <c r="J60" s="99" t="s">
        <v>39</v>
      </c>
      <c r="K60" s="99"/>
      <c r="L60" s="40"/>
    </row>
    <row r="61" spans="2:13" ht="16" x14ac:dyDescent="0.2">
      <c r="B61" s="45" t="s">
        <v>67</v>
      </c>
      <c r="C61" s="97" t="s">
        <v>64</v>
      </c>
      <c r="D61" s="98"/>
      <c r="E61" s="52" t="s">
        <v>108</v>
      </c>
      <c r="G61" s="105" t="s">
        <v>68</v>
      </c>
      <c r="H61" s="106"/>
      <c r="I61" s="107"/>
      <c r="J61" s="100"/>
      <c r="K61" s="100"/>
      <c r="L61" s="40"/>
    </row>
    <row r="62" spans="2:13" x14ac:dyDescent="0.2">
      <c r="G62" s="105" t="s">
        <v>69</v>
      </c>
      <c r="H62" s="106"/>
      <c r="I62" s="107"/>
      <c r="J62" s="100"/>
      <c r="K62" s="100"/>
      <c r="L62" s="40"/>
    </row>
    <row r="63" spans="2:13" ht="21" x14ac:dyDescent="0.25">
      <c r="G63" s="105" t="s">
        <v>70</v>
      </c>
      <c r="H63" s="106"/>
      <c r="I63" s="107"/>
      <c r="J63" s="100"/>
      <c r="K63" s="100"/>
      <c r="L63" s="62"/>
    </row>
    <row r="64" spans="2:13" ht="30" hidden="1" customHeight="1" x14ac:dyDescent="0.2">
      <c r="G64" s="136" t="s">
        <v>98</v>
      </c>
      <c r="H64" s="137"/>
      <c r="I64" s="138"/>
      <c r="J64" s="101"/>
      <c r="K64" s="101"/>
      <c r="L64" s="40"/>
    </row>
    <row r="65" spans="2:15" ht="74" customHeight="1" x14ac:dyDescent="0.3">
      <c r="G65" s="139" t="s">
        <v>81</v>
      </c>
      <c r="H65" s="140"/>
      <c r="I65" s="141"/>
      <c r="J65" s="41" t="s">
        <v>64</v>
      </c>
      <c r="K65" s="41"/>
      <c r="L65" s="72" t="s">
        <v>109</v>
      </c>
      <c r="M65" s="40"/>
    </row>
    <row r="66" spans="2:15" ht="15" customHeight="1" x14ac:dyDescent="0.2">
      <c r="G66" s="102" t="s">
        <v>80</v>
      </c>
      <c r="H66" s="103"/>
      <c r="I66" s="104"/>
      <c r="J66" s="133" t="s">
        <v>34</v>
      </c>
      <c r="K66" s="133"/>
      <c r="L66" s="40"/>
      <c r="M66" s="40"/>
    </row>
    <row r="67" spans="2:15" ht="13.5" customHeight="1" x14ac:dyDescent="0.2">
      <c r="G67" s="105" t="s">
        <v>99</v>
      </c>
      <c r="H67" s="106"/>
      <c r="I67" s="107"/>
      <c r="J67" s="134"/>
      <c r="K67" s="134"/>
      <c r="L67" s="40"/>
      <c r="M67" s="40"/>
    </row>
    <row r="68" spans="2:15" x14ac:dyDescent="0.2">
      <c r="G68" s="142" t="s">
        <v>75</v>
      </c>
      <c r="H68" s="143"/>
      <c r="I68" s="144"/>
      <c r="J68" s="135"/>
      <c r="K68" s="135"/>
      <c r="L68" s="18"/>
      <c r="M68" s="18"/>
    </row>
    <row r="69" spans="2:15" x14ac:dyDescent="0.2">
      <c r="C69" s="47"/>
      <c r="D69" s="47"/>
      <c r="E69" s="47"/>
      <c r="F69" s="47"/>
      <c r="G69" s="47"/>
      <c r="H69" s="18"/>
      <c r="I69" s="18"/>
    </row>
    <row r="70" spans="2:15" ht="15" customHeight="1" x14ac:dyDescent="0.2">
      <c r="G70" s="18"/>
      <c r="H70" s="18"/>
      <c r="I70" s="162" t="s">
        <v>105</v>
      </c>
      <c r="J70" s="162"/>
      <c r="K70" s="163" t="s">
        <v>105</v>
      </c>
      <c r="L70" s="163"/>
      <c r="M70" s="160" t="s">
        <v>105</v>
      </c>
      <c r="N70" s="160"/>
      <c r="O70" s="160"/>
    </row>
    <row r="71" spans="2:15" x14ac:dyDescent="0.2">
      <c r="B71" s="15" t="s">
        <v>56</v>
      </c>
      <c r="G71" s="18"/>
      <c r="H71" s="18"/>
      <c r="I71" s="162"/>
      <c r="J71" s="162"/>
      <c r="K71" s="163"/>
      <c r="L71" s="163"/>
      <c r="M71" s="160"/>
      <c r="N71" s="160"/>
      <c r="O71" s="160"/>
    </row>
    <row r="72" spans="2:15" x14ac:dyDescent="0.2">
      <c r="B72" s="12"/>
      <c r="C72" s="89" t="s">
        <v>71</v>
      </c>
      <c r="D72" s="90"/>
      <c r="E72" s="91" t="s">
        <v>72</v>
      </c>
      <c r="F72" s="92"/>
      <c r="G72" s="131" t="s">
        <v>39</v>
      </c>
      <c r="H72" s="132"/>
      <c r="I72" s="161"/>
      <c r="J72" s="161"/>
      <c r="K72" s="164" t="s">
        <v>125</v>
      </c>
      <c r="L72" s="164"/>
      <c r="M72" s="159" t="s">
        <v>154</v>
      </c>
      <c r="N72" s="159"/>
      <c r="O72" s="159"/>
    </row>
    <row r="73" spans="2:15" ht="29.25" customHeight="1" x14ac:dyDescent="0.2">
      <c r="B73" s="13" t="s">
        <v>20</v>
      </c>
      <c r="C73" s="78" t="s">
        <v>18</v>
      </c>
      <c r="D73" s="79"/>
      <c r="E73" s="80" t="s">
        <v>32</v>
      </c>
      <c r="F73" s="81"/>
      <c r="G73" s="127" t="s">
        <v>73</v>
      </c>
      <c r="H73" s="128"/>
      <c r="I73" s="161"/>
      <c r="J73" s="161"/>
      <c r="K73" s="165"/>
      <c r="L73" s="165"/>
      <c r="M73" s="166"/>
      <c r="N73" s="166"/>
      <c r="O73" s="166"/>
    </row>
    <row r="74" spans="2:15" ht="32" x14ac:dyDescent="0.2">
      <c r="B74" s="14" t="s">
        <v>21</v>
      </c>
      <c r="C74" s="78" t="s">
        <v>22</v>
      </c>
      <c r="D74" s="79"/>
      <c r="E74" s="93" t="s">
        <v>23</v>
      </c>
      <c r="F74" s="94"/>
      <c r="G74" s="127"/>
      <c r="H74" s="128"/>
      <c r="I74" s="161"/>
      <c r="J74" s="161"/>
      <c r="K74" s="164"/>
      <c r="L74" s="164"/>
      <c r="M74" s="166"/>
      <c r="N74" s="166"/>
      <c r="O74" s="166"/>
    </row>
    <row r="75" spans="2:15" ht="15" customHeight="1" x14ac:dyDescent="0.2">
      <c r="B75" s="13" t="s">
        <v>24</v>
      </c>
      <c r="C75" s="78" t="s">
        <v>19</v>
      </c>
      <c r="D75" s="79"/>
      <c r="E75" s="80" t="s">
        <v>25</v>
      </c>
      <c r="F75" s="81"/>
      <c r="G75" s="127"/>
      <c r="H75" s="128"/>
      <c r="I75" s="161"/>
      <c r="J75" s="161"/>
      <c r="K75" s="164"/>
      <c r="L75" s="164"/>
      <c r="M75" s="159"/>
      <c r="N75" s="159"/>
      <c r="O75" s="159"/>
    </row>
    <row r="76" spans="2:15" ht="30" customHeight="1" x14ac:dyDescent="0.2">
      <c r="B76" s="14" t="s">
        <v>26</v>
      </c>
      <c r="C76" s="78" t="s">
        <v>27</v>
      </c>
      <c r="D76" s="79"/>
      <c r="E76" s="93" t="s">
        <v>30</v>
      </c>
      <c r="F76" s="94"/>
      <c r="G76" s="127"/>
      <c r="H76" s="128"/>
      <c r="I76" s="161"/>
      <c r="J76" s="161"/>
      <c r="K76" s="164"/>
      <c r="L76" s="164"/>
      <c r="M76" s="159"/>
      <c r="N76" s="159"/>
      <c r="O76" s="159"/>
    </row>
    <row r="77" spans="2:15" ht="30" customHeight="1" x14ac:dyDescent="0.2">
      <c r="B77" s="13" t="s">
        <v>28</v>
      </c>
      <c r="C77" s="78" t="s">
        <v>77</v>
      </c>
      <c r="D77" s="79"/>
      <c r="E77" s="80" t="s">
        <v>31</v>
      </c>
      <c r="F77" s="81"/>
      <c r="G77" s="129"/>
      <c r="H77" s="130"/>
      <c r="I77" s="161"/>
      <c r="J77" s="161"/>
      <c r="K77" s="164"/>
      <c r="L77" s="164"/>
      <c r="M77" s="159"/>
      <c r="N77" s="159"/>
      <c r="O77" s="159"/>
    </row>
    <row r="78" spans="2:15" x14ac:dyDescent="0.2">
      <c r="I78" s="18"/>
    </row>
    <row r="79" spans="2:15" x14ac:dyDescent="0.2">
      <c r="B79" s="145" t="s">
        <v>76</v>
      </c>
      <c r="C79" s="145"/>
      <c r="D79" s="145"/>
      <c r="E79" s="145"/>
      <c r="G79" s="146" t="s">
        <v>103</v>
      </c>
      <c r="H79" s="147"/>
      <c r="I79" s="148"/>
    </row>
    <row r="80" spans="2:15" ht="36.75" customHeight="1" x14ac:dyDescent="0.2">
      <c r="B80" s="108" t="s">
        <v>104</v>
      </c>
      <c r="C80" s="126"/>
      <c r="D80" s="126"/>
      <c r="E80" s="109"/>
      <c r="F80" s="24" t="s">
        <v>71</v>
      </c>
      <c r="G80" s="48"/>
      <c r="H80" s="49"/>
      <c r="I80" s="50" t="s">
        <v>130</v>
      </c>
    </row>
  </sheetData>
  <mergeCells count="81">
    <mergeCell ref="B79:E79"/>
    <mergeCell ref="G79:I79"/>
    <mergeCell ref="B80:E80"/>
    <mergeCell ref="C76:D76"/>
    <mergeCell ref="E76:F76"/>
    <mergeCell ref="I76:J76"/>
    <mergeCell ref="K76:L76"/>
    <mergeCell ref="M76:O76"/>
    <mergeCell ref="C77:D77"/>
    <mergeCell ref="E77:F77"/>
    <mergeCell ref="I77:J77"/>
    <mergeCell ref="K77:L77"/>
    <mergeCell ref="M77:O77"/>
    <mergeCell ref="M73:O73"/>
    <mergeCell ref="C74:D74"/>
    <mergeCell ref="E74:F74"/>
    <mergeCell ref="I74:J74"/>
    <mergeCell ref="K74:L74"/>
    <mergeCell ref="C73:D73"/>
    <mergeCell ref="E73:F73"/>
    <mergeCell ref="G73:H77"/>
    <mergeCell ref="I73:J73"/>
    <mergeCell ref="K73:L73"/>
    <mergeCell ref="M74:O74"/>
    <mergeCell ref="C75:D75"/>
    <mergeCell ref="E75:F75"/>
    <mergeCell ref="I75:J75"/>
    <mergeCell ref="K75:L75"/>
    <mergeCell ref="M75:O75"/>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25" right="0.25" top="0.75" bottom="0.75" header="0.3" footer="0.3"/>
  <pageSetup paperSize="9" scale="5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514E7-7C68-604B-9240-52EC858B2B98}">
  <sheetPr>
    <pageSetUpPr fitToPage="1"/>
  </sheetPr>
  <dimension ref="B1:W80"/>
  <sheetViews>
    <sheetView topLeftCell="H1" zoomScale="98" zoomScaleNormal="98" workbookViewId="0">
      <selection activeCell="S5" sqref="S5:S11"/>
    </sheetView>
  </sheetViews>
  <sheetFormatPr baseColWidth="10" defaultColWidth="9.1640625" defaultRowHeight="15" x14ac:dyDescent="0.2"/>
  <cols>
    <col min="1" max="1" width="3.5" customWidth="1"/>
    <col min="2" max="2" width="20.83203125" customWidth="1"/>
    <col min="3" max="4" width="11" customWidth="1"/>
    <col min="5" max="5" width="9" customWidth="1"/>
    <col min="6" max="6" width="15.33203125" customWidth="1"/>
    <col min="7" max="7" width="8.5" customWidth="1"/>
    <col min="8" max="8" width="12" customWidth="1"/>
    <col min="9" max="9" width="42" customWidth="1"/>
    <col min="10" max="10" width="12" customWidth="1"/>
    <col min="11" max="11" width="16.5" customWidth="1"/>
    <col min="12" max="12" width="32.5" customWidth="1"/>
    <col min="13" max="13" width="9.5" customWidth="1"/>
    <col min="14" max="14" width="12" customWidth="1"/>
    <col min="15" max="15" width="9.5" customWidth="1"/>
    <col min="16" max="16" width="13.5" customWidth="1"/>
    <col min="17" max="17" width="9.6640625" customWidth="1"/>
    <col min="18" max="18" width="12.1640625" customWidth="1"/>
    <col min="19" max="19" width="9.5" customWidth="1"/>
  </cols>
  <sheetData>
    <row r="1" spans="2:21" x14ac:dyDescent="0.2">
      <c r="B1" s="20" t="s">
        <v>79</v>
      </c>
      <c r="F1" s="20" t="s">
        <v>78</v>
      </c>
    </row>
    <row r="2" spans="2:21" ht="5.25" customHeight="1" x14ac:dyDescent="0.2"/>
    <row r="3" spans="2:21" x14ac:dyDescent="0.2">
      <c r="B3" s="15" t="s">
        <v>88</v>
      </c>
    </row>
    <row r="4" spans="2:21" ht="48" customHeight="1" x14ac:dyDescent="0.2">
      <c r="B4" s="7" t="s">
        <v>55</v>
      </c>
      <c r="C4" s="7" t="s">
        <v>42</v>
      </c>
      <c r="D4" s="7" t="s">
        <v>48</v>
      </c>
      <c r="E4" s="7" t="s">
        <v>45</v>
      </c>
      <c r="F4" s="8" t="s">
        <v>1</v>
      </c>
      <c r="G4" s="8" t="s">
        <v>43</v>
      </c>
      <c r="H4" s="7" t="s">
        <v>2</v>
      </c>
      <c r="I4" s="7" t="s">
        <v>46</v>
      </c>
      <c r="J4" s="8" t="s">
        <v>51</v>
      </c>
      <c r="K4" s="8" t="s">
        <v>40</v>
      </c>
      <c r="L4" s="8" t="s">
        <v>44</v>
      </c>
      <c r="M4" s="8" t="s">
        <v>43</v>
      </c>
      <c r="N4" s="7" t="s">
        <v>52</v>
      </c>
      <c r="O4" s="7" t="s">
        <v>42</v>
      </c>
      <c r="P4" s="8" t="s">
        <v>53</v>
      </c>
      <c r="Q4" s="8" t="s">
        <v>41</v>
      </c>
      <c r="R4" s="8" t="s">
        <v>47</v>
      </c>
      <c r="S4" s="8" t="s">
        <v>42</v>
      </c>
    </row>
    <row r="5" spans="2:21" x14ac:dyDescent="0.2">
      <c r="B5" s="19" t="s">
        <v>110</v>
      </c>
      <c r="C5" s="10">
        <v>9.8000000000000004E-2</v>
      </c>
      <c r="D5" s="56">
        <v>98</v>
      </c>
      <c r="E5" s="60">
        <f>C5/D5</f>
        <v>1E-3</v>
      </c>
      <c r="F5" s="11" t="s">
        <v>155</v>
      </c>
      <c r="G5" s="11">
        <v>5.0000000000000001E-3</v>
      </c>
      <c r="H5" s="10"/>
      <c r="I5" s="10"/>
      <c r="J5" s="11"/>
      <c r="K5" s="11"/>
      <c r="L5" s="11"/>
      <c r="M5" s="25"/>
      <c r="N5" s="10"/>
      <c r="O5" s="10"/>
      <c r="P5" s="11"/>
      <c r="Q5" s="11"/>
      <c r="R5" s="11"/>
      <c r="S5" s="25"/>
    </row>
    <row r="6" spans="2:21" x14ac:dyDescent="0.2">
      <c r="B6" s="10" t="s">
        <v>111</v>
      </c>
      <c r="C6" s="10">
        <v>0.14000000000000001</v>
      </c>
      <c r="D6" s="56">
        <v>144</v>
      </c>
      <c r="E6" s="60">
        <f>C6/D6</f>
        <v>9.722222222222223E-4</v>
      </c>
      <c r="F6" s="11"/>
      <c r="G6" s="11"/>
      <c r="H6" s="10"/>
      <c r="I6" s="10"/>
      <c r="J6" s="11"/>
      <c r="K6" s="11"/>
      <c r="L6" s="11"/>
      <c r="M6" s="25"/>
      <c r="N6" s="10"/>
      <c r="O6" s="10"/>
      <c r="P6" s="11"/>
      <c r="Q6" s="11"/>
      <c r="R6" s="11"/>
      <c r="S6" s="25"/>
      <c r="U6" s="18"/>
    </row>
    <row r="7" spans="2:21" x14ac:dyDescent="0.2">
      <c r="B7" s="10"/>
      <c r="C7" s="10"/>
      <c r="D7" s="10"/>
      <c r="E7" s="25"/>
      <c r="F7" s="11"/>
      <c r="G7" s="11"/>
      <c r="H7" s="10"/>
      <c r="I7" s="10"/>
      <c r="J7" s="11"/>
      <c r="K7" s="11"/>
      <c r="L7" s="11"/>
      <c r="M7" s="25"/>
      <c r="N7" s="10"/>
      <c r="O7" s="10"/>
      <c r="P7" s="11"/>
      <c r="Q7" s="11"/>
      <c r="R7" s="11"/>
      <c r="S7" s="25"/>
      <c r="T7" s="18"/>
      <c r="U7" s="18"/>
    </row>
    <row r="8" spans="2:21" x14ac:dyDescent="0.2">
      <c r="B8" s="10"/>
      <c r="C8" s="10"/>
      <c r="D8" s="10"/>
      <c r="E8" s="25"/>
      <c r="F8" s="11"/>
      <c r="G8" s="11"/>
      <c r="H8" s="10"/>
      <c r="I8" s="10"/>
      <c r="J8" s="11"/>
      <c r="K8" s="11"/>
      <c r="L8" s="11"/>
      <c r="M8" s="25"/>
      <c r="N8" s="10"/>
      <c r="O8" s="10"/>
      <c r="P8" s="11"/>
      <c r="Q8" s="11"/>
      <c r="R8" s="11"/>
      <c r="S8" s="25"/>
      <c r="T8" s="18"/>
    </row>
    <row r="9" spans="2:21" x14ac:dyDescent="0.2">
      <c r="B9" s="10"/>
      <c r="C9" s="10"/>
      <c r="D9" s="10"/>
      <c r="E9" s="25"/>
      <c r="F9" s="11"/>
      <c r="G9" s="11"/>
      <c r="H9" s="10"/>
      <c r="I9" s="10"/>
      <c r="J9" s="11"/>
      <c r="K9" s="11"/>
      <c r="L9" s="11"/>
      <c r="M9" s="25"/>
      <c r="N9" s="10"/>
      <c r="O9" s="10"/>
      <c r="P9" s="11"/>
      <c r="Q9" s="11"/>
      <c r="R9" s="11"/>
      <c r="S9" s="25"/>
      <c r="T9" s="18"/>
    </row>
    <row r="10" spans="2:21" x14ac:dyDescent="0.2">
      <c r="B10" s="10"/>
      <c r="C10" s="10"/>
      <c r="D10" s="10"/>
      <c r="E10" s="25"/>
      <c r="F10" s="11"/>
      <c r="G10" s="11"/>
      <c r="H10" s="10"/>
      <c r="I10" s="10"/>
      <c r="J10" s="11"/>
      <c r="K10" s="11"/>
      <c r="L10" s="11"/>
      <c r="M10" s="25"/>
      <c r="N10" s="10"/>
      <c r="O10" s="10"/>
      <c r="P10" s="11"/>
      <c r="Q10" s="11"/>
      <c r="R10" s="11"/>
      <c r="S10" s="25"/>
      <c r="T10" s="18"/>
      <c r="U10" s="57"/>
    </row>
    <row r="11" spans="2:21" x14ac:dyDescent="0.2">
      <c r="B11" s="10"/>
      <c r="C11" s="10"/>
      <c r="D11" s="10"/>
      <c r="E11" s="25"/>
      <c r="F11" s="11"/>
      <c r="G11" s="11"/>
      <c r="H11" s="10"/>
      <c r="I11" s="10"/>
      <c r="J11" s="11"/>
      <c r="K11" s="11"/>
      <c r="L11" s="11"/>
      <c r="M11" s="25"/>
      <c r="N11" s="10"/>
      <c r="O11" s="10"/>
      <c r="P11" s="11"/>
      <c r="Q11" s="11"/>
      <c r="R11" s="11"/>
      <c r="S11" s="25"/>
      <c r="T11" s="18"/>
    </row>
    <row r="12" spans="2:21" x14ac:dyDescent="0.2">
      <c r="B12" s="25" t="s">
        <v>4</v>
      </c>
      <c r="C12" s="25">
        <f>SUM(C5:C11)</f>
        <v>0.23800000000000002</v>
      </c>
      <c r="D12" s="25">
        <f>SUM(D5:D11)</f>
        <v>242</v>
      </c>
      <c r="E12" s="17"/>
      <c r="F12" s="17"/>
      <c r="G12" s="25">
        <f>SUM(G5:G11)</f>
        <v>5.0000000000000001E-3</v>
      </c>
      <c r="H12" s="17"/>
      <c r="I12" s="25">
        <f>SUM(I5:I11)</f>
        <v>0</v>
      </c>
      <c r="J12" s="17"/>
      <c r="K12" s="17"/>
      <c r="L12" s="17"/>
      <c r="M12" s="25">
        <f>SUM(M5:M11)</f>
        <v>0</v>
      </c>
      <c r="N12" s="17"/>
      <c r="O12" s="25">
        <f>SUM(O5:O11)</f>
        <v>0</v>
      </c>
      <c r="P12" s="17"/>
      <c r="Q12" s="17"/>
      <c r="R12" s="17"/>
      <c r="S12" s="25">
        <f>SUM(S5:S11)</f>
        <v>0</v>
      </c>
      <c r="T12" s="18"/>
    </row>
    <row r="13" spans="2:21" x14ac:dyDescent="0.2">
      <c r="B13" s="17"/>
      <c r="C13" s="17"/>
      <c r="D13" s="17"/>
      <c r="E13" s="17"/>
      <c r="F13" s="17"/>
      <c r="G13" s="17"/>
      <c r="H13" s="17"/>
      <c r="I13" s="17"/>
      <c r="J13" s="17"/>
      <c r="K13" s="17" t="s">
        <v>14</v>
      </c>
      <c r="L13" s="17"/>
      <c r="M13" s="17"/>
      <c r="N13" s="17"/>
      <c r="O13" s="17"/>
      <c r="P13" s="17"/>
      <c r="Q13" s="17"/>
      <c r="R13" s="17"/>
      <c r="S13" s="17"/>
      <c r="T13" s="18"/>
      <c r="U13" s="57"/>
    </row>
    <row r="14" spans="2:21" x14ac:dyDescent="0.2">
      <c r="B14" s="18"/>
      <c r="C14" s="18"/>
      <c r="D14" s="18"/>
      <c r="E14" s="18"/>
      <c r="F14" s="18"/>
      <c r="G14" s="18"/>
      <c r="I14" s="26" t="s">
        <v>5</v>
      </c>
      <c r="J14" s="27">
        <f>(R17/E5)*100</f>
        <v>73</v>
      </c>
      <c r="K14" s="28">
        <f>J14</f>
        <v>73</v>
      </c>
    </row>
    <row r="15" spans="2:21" x14ac:dyDescent="0.2">
      <c r="B15" s="18"/>
      <c r="C15" s="18"/>
      <c r="D15" s="18"/>
      <c r="E15" s="18"/>
      <c r="F15" s="18"/>
      <c r="G15" s="18"/>
      <c r="I15" s="29" t="s">
        <v>11</v>
      </c>
      <c r="J15" s="30">
        <f>(1-(P19/C5))*100</f>
        <v>73</v>
      </c>
      <c r="K15" s="28">
        <f t="shared" ref="K15:K16" si="0">J15</f>
        <v>73</v>
      </c>
    </row>
    <row r="16" spans="2:21" x14ac:dyDescent="0.2">
      <c r="B16" s="18"/>
      <c r="C16" s="18"/>
      <c r="D16" s="18"/>
      <c r="E16" s="18"/>
      <c r="F16" s="18"/>
      <c r="G16" s="18"/>
      <c r="I16" s="31" t="s">
        <v>12</v>
      </c>
      <c r="J16" s="27">
        <f>(J14/J15)*100</f>
        <v>100</v>
      </c>
      <c r="K16" s="28">
        <f t="shared" si="0"/>
        <v>100</v>
      </c>
      <c r="P16" s="21" t="s">
        <v>49</v>
      </c>
      <c r="Q16" s="21" t="s">
        <v>48</v>
      </c>
      <c r="R16" s="21" t="s">
        <v>45</v>
      </c>
      <c r="U16" s="58"/>
    </row>
    <row r="17" spans="2:23" x14ac:dyDescent="0.2">
      <c r="B17" s="18"/>
      <c r="C17" s="18"/>
      <c r="D17" s="18"/>
      <c r="E17" s="18"/>
      <c r="F17" s="18"/>
      <c r="G17" s="18"/>
      <c r="I17" s="32" t="s">
        <v>6</v>
      </c>
      <c r="J17" s="30">
        <f>Q17/D12*100</f>
        <v>92.561983471074385</v>
      </c>
      <c r="K17" s="28"/>
      <c r="N17" s="77" t="s">
        <v>3</v>
      </c>
      <c r="O17" s="77"/>
      <c r="P17" s="51">
        <v>0.16352</v>
      </c>
      <c r="Q17" s="51">
        <v>224</v>
      </c>
      <c r="R17" s="53">
        <f>P17/Q17</f>
        <v>7.2999999999999996E-4</v>
      </c>
    </row>
    <row r="18" spans="2:23" x14ac:dyDescent="0.2">
      <c r="B18" s="18"/>
      <c r="C18" s="18"/>
      <c r="D18" s="18"/>
      <c r="E18" s="18"/>
      <c r="F18" s="18"/>
      <c r="G18" s="18"/>
      <c r="I18" s="26" t="s">
        <v>7</v>
      </c>
      <c r="J18" s="27">
        <f>P17/C12*100</f>
        <v>68.705882352941174</v>
      </c>
      <c r="K18" s="29" t="s">
        <v>83</v>
      </c>
      <c r="L18" s="30">
        <f>(J18/J17)*100</f>
        <v>74.22689075630251</v>
      </c>
      <c r="P18" s="33" t="s">
        <v>0</v>
      </c>
      <c r="Q18" s="34"/>
    </row>
    <row r="19" spans="2:23" ht="30" customHeight="1" x14ac:dyDescent="0.2">
      <c r="B19" s="18"/>
      <c r="C19" s="18"/>
      <c r="D19" s="18"/>
      <c r="E19" s="18"/>
      <c r="F19" s="18"/>
      <c r="G19" s="18"/>
      <c r="I19" s="32" t="s">
        <v>8</v>
      </c>
      <c r="J19" s="30">
        <f>(C12+G12+I12+M12+O12+S12)/P17</f>
        <v>1.4860567514677105</v>
      </c>
      <c r="N19" s="75" t="s">
        <v>50</v>
      </c>
      <c r="O19" s="76"/>
      <c r="P19" s="61">
        <v>2.6460000000000001E-2</v>
      </c>
      <c r="V19" s="57"/>
    </row>
    <row r="20" spans="2:23" x14ac:dyDescent="0.2">
      <c r="B20" s="18"/>
      <c r="C20" s="18"/>
      <c r="D20" s="18"/>
      <c r="E20" s="18"/>
      <c r="F20" s="18"/>
      <c r="G20" s="18"/>
      <c r="I20" s="1" t="s">
        <v>9</v>
      </c>
      <c r="J20" s="35">
        <f>(C12+G12+I12+M12)/P17</f>
        <v>1.4860567514677105</v>
      </c>
      <c r="M20" s="18"/>
      <c r="N20" s="18"/>
      <c r="O20" s="18"/>
      <c r="P20" s="18"/>
    </row>
    <row r="21" spans="2:23" ht="32.25" customHeight="1" x14ac:dyDescent="0.2">
      <c r="B21" s="18"/>
      <c r="C21" s="18"/>
      <c r="D21" s="18"/>
      <c r="E21" s="18"/>
      <c r="F21" s="18"/>
      <c r="G21" s="18"/>
      <c r="H21" s="18"/>
      <c r="I21" s="5" t="s">
        <v>13</v>
      </c>
      <c r="J21" s="36">
        <f>(C12+G12+I12)/P17</f>
        <v>1.4860567514677105</v>
      </c>
      <c r="M21" s="18"/>
      <c r="N21" s="18"/>
      <c r="O21" s="18"/>
      <c r="P21" s="18"/>
    </row>
    <row r="22" spans="2:23" ht="33.75" customHeight="1" x14ac:dyDescent="0.2">
      <c r="G22" s="18"/>
      <c r="H22" s="18"/>
      <c r="I22" s="6" t="s">
        <v>15</v>
      </c>
      <c r="J22" s="2">
        <f>(M12)/P17</f>
        <v>0</v>
      </c>
      <c r="K22" s="18"/>
      <c r="L22" s="18"/>
      <c r="M22" s="18"/>
      <c r="N22" s="18"/>
      <c r="O22" s="18"/>
      <c r="P22" s="18"/>
      <c r="Q22" s="18"/>
      <c r="R22" s="18"/>
      <c r="S22" s="18"/>
      <c r="T22" s="18"/>
    </row>
    <row r="23" spans="2:23" ht="32.25" customHeight="1" x14ac:dyDescent="0.2">
      <c r="I23" s="3" t="s">
        <v>10</v>
      </c>
      <c r="J23" s="4">
        <f>(O12+S12)/P17</f>
        <v>0</v>
      </c>
      <c r="K23" s="18"/>
      <c r="L23" s="18"/>
      <c r="M23" s="18"/>
      <c r="N23" s="18"/>
      <c r="O23" s="18"/>
      <c r="P23" s="18"/>
      <c r="Q23" s="18"/>
      <c r="R23" s="18"/>
      <c r="S23" s="18"/>
      <c r="T23" s="18"/>
    </row>
    <row r="24" spans="2:23" ht="30" customHeight="1" x14ac:dyDescent="0.2">
      <c r="I24" s="5" t="s">
        <v>16</v>
      </c>
      <c r="J24" s="36">
        <f>(O12)/P17</f>
        <v>0</v>
      </c>
      <c r="K24" s="18"/>
      <c r="L24" s="18"/>
      <c r="M24" s="18"/>
      <c r="N24" s="18"/>
      <c r="O24" s="18"/>
      <c r="P24" s="18"/>
      <c r="Q24" s="18"/>
      <c r="R24" s="18"/>
      <c r="S24" s="18"/>
      <c r="T24" s="18"/>
    </row>
    <row r="25" spans="2:23" ht="31.5" customHeight="1" x14ac:dyDescent="0.2">
      <c r="I25" s="6" t="s">
        <v>17</v>
      </c>
      <c r="J25" s="2">
        <f>(S12)/P17</f>
        <v>0</v>
      </c>
      <c r="K25" s="18"/>
      <c r="L25" s="18"/>
      <c r="M25" s="18"/>
      <c r="N25" s="18"/>
      <c r="O25" s="18"/>
      <c r="P25" s="18"/>
      <c r="Q25" s="18"/>
      <c r="R25" s="18"/>
      <c r="S25" s="18"/>
      <c r="T25" s="18"/>
    </row>
    <row r="26" spans="2:23" ht="13.5" customHeight="1" x14ac:dyDescent="0.2">
      <c r="I26" s="18"/>
      <c r="J26" s="18"/>
      <c r="K26" s="18"/>
      <c r="L26" s="18"/>
      <c r="M26" s="18"/>
      <c r="N26" s="18"/>
      <c r="O26" s="18"/>
      <c r="P26" s="18"/>
      <c r="Q26" s="18"/>
      <c r="R26" s="18"/>
      <c r="S26" s="18"/>
      <c r="T26" s="18"/>
    </row>
    <row r="27" spans="2:23" ht="16.5" customHeight="1" x14ac:dyDescent="0.2">
      <c r="B27" s="114" t="s">
        <v>57</v>
      </c>
      <c r="C27" s="115"/>
      <c r="I27" s="149" t="s">
        <v>84</v>
      </c>
      <c r="J27" s="150"/>
      <c r="K27" s="18"/>
      <c r="L27" s="18"/>
      <c r="M27" s="18"/>
      <c r="N27" s="18"/>
      <c r="O27" s="18"/>
      <c r="P27" s="18"/>
      <c r="Q27" s="18"/>
      <c r="T27" s="18"/>
    </row>
    <row r="28" spans="2:23" ht="47.25" customHeight="1" x14ac:dyDescent="0.2">
      <c r="B28" s="119" t="s">
        <v>29</v>
      </c>
      <c r="C28" s="88"/>
      <c r="D28" s="88" t="s">
        <v>144</v>
      </c>
      <c r="E28" s="88"/>
      <c r="F28" s="88"/>
      <c r="G28" s="88"/>
      <c r="H28" s="88"/>
      <c r="I28" s="151"/>
      <c r="J28" s="152"/>
      <c r="K28" s="18"/>
      <c r="Q28" s="18"/>
      <c r="T28" s="18"/>
      <c r="W28" s="37"/>
    </row>
    <row r="29" spans="2:23" ht="61.5" customHeight="1" x14ac:dyDescent="0.2">
      <c r="B29" s="82" t="s">
        <v>89</v>
      </c>
      <c r="C29" s="84"/>
      <c r="D29" s="82" t="s">
        <v>145</v>
      </c>
      <c r="E29" s="83"/>
      <c r="F29" s="83"/>
      <c r="G29" s="83"/>
      <c r="H29" s="84"/>
      <c r="I29" s="153"/>
      <c r="J29" s="154"/>
      <c r="N29" s="54"/>
    </row>
    <row r="30" spans="2:23" ht="47.25" customHeight="1" x14ac:dyDescent="0.3">
      <c r="B30" s="85" t="s">
        <v>90</v>
      </c>
      <c r="C30" s="86"/>
      <c r="D30" s="85" t="s">
        <v>91</v>
      </c>
      <c r="E30" s="87"/>
      <c r="F30" s="87"/>
      <c r="G30" s="87"/>
      <c r="H30" s="86"/>
      <c r="I30" s="155"/>
      <c r="J30" s="156"/>
      <c r="K30" s="70" t="s">
        <v>109</v>
      </c>
    </row>
    <row r="31" spans="2:23" ht="46.5" customHeight="1" x14ac:dyDescent="0.2">
      <c r="B31" s="116" t="s">
        <v>92</v>
      </c>
      <c r="C31" s="117"/>
      <c r="D31" s="116" t="s">
        <v>107</v>
      </c>
      <c r="E31" s="118"/>
      <c r="F31" s="118"/>
      <c r="G31" s="118"/>
      <c r="H31" s="117"/>
      <c r="I31" s="157"/>
      <c r="J31" s="158"/>
    </row>
    <row r="32" spans="2:23" ht="15" customHeight="1" x14ac:dyDescent="0.2"/>
    <row r="33" spans="2:14" ht="16" x14ac:dyDescent="0.2">
      <c r="B33" s="15" t="s">
        <v>58</v>
      </c>
      <c r="F33" s="23" t="s">
        <v>85</v>
      </c>
      <c r="L33" s="23" t="s">
        <v>85</v>
      </c>
      <c r="N33" s="55"/>
    </row>
    <row r="34" spans="2:14" ht="16" x14ac:dyDescent="0.2">
      <c r="B34" s="95" t="s">
        <v>93</v>
      </c>
      <c r="C34" s="120"/>
      <c r="D34" s="96"/>
      <c r="E34" s="38" t="s">
        <v>82</v>
      </c>
      <c r="F34" s="39" t="s">
        <v>108</v>
      </c>
      <c r="G34" s="40"/>
      <c r="H34" s="112" t="s">
        <v>61</v>
      </c>
      <c r="I34" s="112"/>
      <c r="J34" s="112"/>
      <c r="K34" s="38" t="s">
        <v>82</v>
      </c>
      <c r="L34" s="38"/>
    </row>
    <row r="35" spans="2:14" ht="32" x14ac:dyDescent="0.3">
      <c r="B35" s="97" t="s">
        <v>60</v>
      </c>
      <c r="C35" s="121"/>
      <c r="D35" s="98"/>
      <c r="E35" s="41" t="s">
        <v>64</v>
      </c>
      <c r="F35" s="41"/>
      <c r="G35" s="40"/>
      <c r="H35" s="125" t="s">
        <v>62</v>
      </c>
      <c r="I35" s="125"/>
      <c r="J35" s="125"/>
      <c r="K35" s="41" t="s">
        <v>64</v>
      </c>
      <c r="L35" s="59"/>
      <c r="M35" s="70" t="s">
        <v>109</v>
      </c>
    </row>
    <row r="36" spans="2:14" ht="34.5" customHeight="1" x14ac:dyDescent="0.2">
      <c r="B36" s="122" t="s">
        <v>59</v>
      </c>
      <c r="C36" s="123"/>
      <c r="D36" s="124"/>
      <c r="E36" s="42" t="s">
        <v>100</v>
      </c>
      <c r="F36" s="43"/>
      <c r="G36" s="40"/>
      <c r="H36" s="40"/>
      <c r="I36" s="40"/>
    </row>
    <row r="37" spans="2:14" ht="18.75" customHeight="1" x14ac:dyDescent="0.2">
      <c r="B37" s="40"/>
      <c r="C37" s="40"/>
      <c r="D37" s="40"/>
      <c r="E37" s="40"/>
      <c r="F37" s="40"/>
      <c r="G37" s="40"/>
      <c r="H37" s="40"/>
    </row>
    <row r="38" spans="2:14" ht="20.25" customHeight="1" x14ac:dyDescent="0.2">
      <c r="B38" s="40"/>
      <c r="C38" s="40"/>
      <c r="D38" s="40"/>
      <c r="E38" s="40"/>
      <c r="F38" s="40"/>
      <c r="G38" s="40"/>
      <c r="H38" s="40"/>
    </row>
    <row r="39" spans="2:14" x14ac:dyDescent="0.2">
      <c r="B39" s="9" t="s">
        <v>54</v>
      </c>
      <c r="D39" s="40"/>
      <c r="E39" s="40"/>
      <c r="F39" s="40"/>
      <c r="G39" s="40"/>
      <c r="H39" s="40"/>
    </row>
    <row r="40" spans="2:14" ht="32" x14ac:dyDescent="0.2">
      <c r="B40" s="16" t="s">
        <v>37</v>
      </c>
      <c r="C40" s="16" t="s">
        <v>38</v>
      </c>
      <c r="D40" s="16" t="s">
        <v>87</v>
      </c>
      <c r="E40" s="40"/>
      <c r="F40" s="40"/>
      <c r="G40" s="40"/>
      <c r="H40" s="40"/>
    </row>
    <row r="41" spans="2:14" ht="21" customHeight="1" x14ac:dyDescent="0.2">
      <c r="B41" s="44" t="s">
        <v>33</v>
      </c>
      <c r="C41" s="42" t="s">
        <v>34</v>
      </c>
      <c r="D41" s="42"/>
      <c r="E41" s="40"/>
      <c r="F41" s="40"/>
      <c r="G41" s="40"/>
      <c r="H41" s="40"/>
    </row>
    <row r="42" spans="2:14" ht="30.75" customHeight="1" x14ac:dyDescent="0.2">
      <c r="B42" s="44" t="s">
        <v>35</v>
      </c>
      <c r="C42" s="41" t="s">
        <v>64</v>
      </c>
      <c r="D42" s="41"/>
      <c r="E42" s="40"/>
      <c r="F42" s="40"/>
      <c r="G42" s="40"/>
      <c r="H42" s="40"/>
    </row>
    <row r="43" spans="2:14" ht="30.75" customHeight="1" x14ac:dyDescent="0.2">
      <c r="B43" s="44" t="s">
        <v>36</v>
      </c>
      <c r="C43" s="38" t="s">
        <v>39</v>
      </c>
      <c r="D43" s="38" t="s">
        <v>108</v>
      </c>
      <c r="E43" s="40"/>
      <c r="F43" s="40"/>
      <c r="G43" s="40"/>
      <c r="H43" s="40"/>
    </row>
    <row r="44" spans="2:14" ht="21" customHeight="1" x14ac:dyDescent="0.2">
      <c r="B44" s="40"/>
      <c r="C44" s="40"/>
      <c r="D44" s="40"/>
      <c r="E44" s="40"/>
      <c r="F44" s="40"/>
      <c r="G44" s="40"/>
      <c r="H44" s="40"/>
    </row>
    <row r="45" spans="2:14" ht="21" customHeight="1" x14ac:dyDescent="0.2">
      <c r="B45" s="40"/>
      <c r="C45" s="40"/>
      <c r="D45" s="40"/>
      <c r="E45" s="40"/>
      <c r="F45" s="40"/>
      <c r="G45" s="40"/>
      <c r="H45" s="40"/>
    </row>
    <row r="46" spans="2:14" ht="26.25" customHeight="1" x14ac:dyDescent="0.2">
      <c r="D46" s="40"/>
      <c r="E46" s="40"/>
      <c r="F46" s="40"/>
      <c r="G46" s="40"/>
      <c r="H46" s="40"/>
    </row>
    <row r="47" spans="2:14" ht="21" customHeight="1" x14ac:dyDescent="0.2">
      <c r="B47" s="40"/>
      <c r="C47" s="40"/>
      <c r="D47" s="40"/>
      <c r="E47" s="40"/>
      <c r="F47" s="40"/>
      <c r="G47" s="40"/>
      <c r="H47" s="40"/>
    </row>
    <row r="48" spans="2:14" ht="21" customHeight="1" x14ac:dyDescent="0.2">
      <c r="B48" s="40"/>
      <c r="C48" s="40"/>
      <c r="D48" s="40"/>
      <c r="E48" s="40"/>
      <c r="F48" s="40"/>
      <c r="G48" s="40"/>
      <c r="H48" s="40"/>
    </row>
    <row r="49" spans="2:13" ht="21" customHeight="1" x14ac:dyDescent="0.2">
      <c r="B49" s="40"/>
      <c r="C49" s="40"/>
      <c r="D49" s="40"/>
      <c r="E49" s="40"/>
      <c r="F49" s="40"/>
      <c r="G49" s="40"/>
      <c r="H49" s="40"/>
    </row>
    <row r="50" spans="2:13" x14ac:dyDescent="0.2">
      <c r="B50" s="40"/>
      <c r="C50" s="40"/>
      <c r="D50" s="40"/>
      <c r="E50" s="40"/>
      <c r="F50" s="40"/>
      <c r="G50" s="40"/>
      <c r="H50" s="40"/>
    </row>
    <row r="51" spans="2:13" ht="18" customHeight="1" x14ac:dyDescent="0.2">
      <c r="B51" s="40"/>
      <c r="C51" s="40"/>
      <c r="D51" s="40"/>
      <c r="E51" s="40"/>
      <c r="F51" s="40"/>
      <c r="G51" s="40"/>
      <c r="H51" s="40"/>
    </row>
    <row r="52" spans="2:13" ht="15" customHeight="1" x14ac:dyDescent="0.2">
      <c r="B52" s="40"/>
      <c r="C52" s="40"/>
      <c r="D52" s="40"/>
      <c r="E52" s="40"/>
      <c r="F52" s="40"/>
      <c r="G52" s="40"/>
      <c r="H52" s="40"/>
    </row>
    <row r="53" spans="2:13" x14ac:dyDescent="0.2">
      <c r="B53" s="40"/>
      <c r="C53" s="40"/>
      <c r="D53" s="40"/>
      <c r="E53" s="40"/>
      <c r="F53" s="40"/>
      <c r="G53" s="40"/>
      <c r="H53" s="40"/>
    </row>
    <row r="54" spans="2:13" ht="16" x14ac:dyDescent="0.2">
      <c r="B54" s="15" t="s">
        <v>63</v>
      </c>
      <c r="C54" s="40"/>
      <c r="D54" s="40"/>
      <c r="E54" s="22" t="s">
        <v>85</v>
      </c>
      <c r="F54" s="40"/>
      <c r="G54" s="40"/>
      <c r="H54" s="40"/>
      <c r="K54" s="22" t="s">
        <v>85</v>
      </c>
    </row>
    <row r="55" spans="2:13" ht="31.5" customHeight="1" x14ac:dyDescent="0.2">
      <c r="B55" s="113" t="s">
        <v>94</v>
      </c>
      <c r="C55" s="113"/>
      <c r="D55" s="38" t="s">
        <v>39</v>
      </c>
      <c r="E55" s="39" t="s">
        <v>108</v>
      </c>
      <c r="F55" s="40"/>
      <c r="G55" s="110" t="s">
        <v>65</v>
      </c>
      <c r="H55" s="110"/>
      <c r="I55" s="110"/>
      <c r="J55" s="42" t="s">
        <v>34</v>
      </c>
      <c r="K55" s="42" t="s">
        <v>86</v>
      </c>
    </row>
    <row r="56" spans="2:13" ht="33" customHeight="1" x14ac:dyDescent="0.2">
      <c r="B56" s="108" t="s">
        <v>95</v>
      </c>
      <c r="C56" s="109"/>
      <c r="D56" s="41" t="s">
        <v>64</v>
      </c>
      <c r="E56" s="41"/>
      <c r="F56" s="40"/>
      <c r="G56" s="111" t="s">
        <v>96</v>
      </c>
      <c r="H56" s="111"/>
      <c r="I56" s="111"/>
      <c r="J56" s="112" t="s">
        <v>39</v>
      </c>
      <c r="K56" s="112" t="s">
        <v>108</v>
      </c>
    </row>
    <row r="57" spans="2:13" ht="34.5" customHeight="1" x14ac:dyDescent="0.2">
      <c r="B57" s="108" t="s">
        <v>97</v>
      </c>
      <c r="C57" s="109"/>
      <c r="D57" s="42" t="s">
        <v>34</v>
      </c>
      <c r="E57" s="43"/>
      <c r="F57" s="40"/>
      <c r="G57" s="111"/>
      <c r="H57" s="111"/>
      <c r="I57" s="111"/>
      <c r="J57" s="112"/>
      <c r="K57" s="112"/>
    </row>
    <row r="58" spans="2:13" x14ac:dyDescent="0.2">
      <c r="B58" s="15"/>
      <c r="C58" s="40"/>
      <c r="D58" s="40"/>
      <c r="E58" s="40"/>
      <c r="F58" s="40"/>
      <c r="G58" s="40"/>
      <c r="H58" s="40"/>
    </row>
    <row r="59" spans="2:13" ht="16" x14ac:dyDescent="0.2">
      <c r="B59" s="15" t="s">
        <v>102</v>
      </c>
      <c r="C59" s="40"/>
      <c r="D59" s="40"/>
      <c r="E59" s="22" t="s">
        <v>85</v>
      </c>
      <c r="G59" s="15" t="s">
        <v>101</v>
      </c>
      <c r="J59" s="40"/>
      <c r="K59" s="22" t="s">
        <v>106</v>
      </c>
      <c r="L59" s="40"/>
      <c r="M59" s="40"/>
    </row>
    <row r="60" spans="2:13" x14ac:dyDescent="0.2">
      <c r="B60" s="45" t="s">
        <v>66</v>
      </c>
      <c r="C60" s="95" t="s">
        <v>39</v>
      </c>
      <c r="D60" s="96"/>
      <c r="E60" s="46"/>
      <c r="G60" s="102" t="s">
        <v>74</v>
      </c>
      <c r="H60" s="103"/>
      <c r="I60" s="104"/>
      <c r="J60" s="99" t="s">
        <v>39</v>
      </c>
      <c r="K60" s="99"/>
      <c r="L60" s="40"/>
    </row>
    <row r="61" spans="2:13" ht="16" x14ac:dyDescent="0.2">
      <c r="B61" s="45" t="s">
        <v>67</v>
      </c>
      <c r="C61" s="97" t="s">
        <v>64</v>
      </c>
      <c r="D61" s="98"/>
      <c r="E61" s="52" t="s">
        <v>108</v>
      </c>
      <c r="G61" s="105" t="s">
        <v>68</v>
      </c>
      <c r="H61" s="106"/>
      <c r="I61" s="107"/>
      <c r="J61" s="100"/>
      <c r="K61" s="100"/>
      <c r="L61" s="40"/>
    </row>
    <row r="62" spans="2:13" x14ac:dyDescent="0.2">
      <c r="G62" s="105" t="s">
        <v>69</v>
      </c>
      <c r="H62" s="106"/>
      <c r="I62" s="107"/>
      <c r="J62" s="100"/>
      <c r="K62" s="100"/>
      <c r="L62" s="40"/>
    </row>
    <row r="63" spans="2:13" ht="21" x14ac:dyDescent="0.25">
      <c r="G63" s="105" t="s">
        <v>70</v>
      </c>
      <c r="H63" s="106"/>
      <c r="I63" s="107"/>
      <c r="J63" s="100"/>
      <c r="K63" s="100"/>
      <c r="L63" s="62"/>
    </row>
    <row r="64" spans="2:13" ht="30" hidden="1" customHeight="1" x14ac:dyDescent="0.2">
      <c r="G64" s="136" t="s">
        <v>98</v>
      </c>
      <c r="H64" s="137"/>
      <c r="I64" s="138"/>
      <c r="J64" s="101"/>
      <c r="K64" s="101"/>
      <c r="L64" s="40"/>
    </row>
    <row r="65" spans="2:15" ht="74" customHeight="1" x14ac:dyDescent="0.3">
      <c r="G65" s="139" t="s">
        <v>81</v>
      </c>
      <c r="H65" s="140"/>
      <c r="I65" s="141"/>
      <c r="J65" s="41" t="s">
        <v>64</v>
      </c>
      <c r="K65" s="41"/>
      <c r="L65" s="70" t="s">
        <v>109</v>
      </c>
      <c r="M65" s="40"/>
    </row>
    <row r="66" spans="2:15" ht="15" customHeight="1" x14ac:dyDescent="0.2">
      <c r="G66" s="102" t="s">
        <v>80</v>
      </c>
      <c r="H66" s="103"/>
      <c r="I66" s="104"/>
      <c r="J66" s="133" t="s">
        <v>34</v>
      </c>
      <c r="K66" s="133"/>
      <c r="L66" s="40"/>
      <c r="M66" s="40"/>
    </row>
    <row r="67" spans="2:15" ht="13.5" customHeight="1" x14ac:dyDescent="0.2">
      <c r="G67" s="105" t="s">
        <v>99</v>
      </c>
      <c r="H67" s="106"/>
      <c r="I67" s="107"/>
      <c r="J67" s="134"/>
      <c r="K67" s="134"/>
      <c r="L67" s="40"/>
      <c r="M67" s="40"/>
    </row>
    <row r="68" spans="2:15" x14ac:dyDescent="0.2">
      <c r="G68" s="142" t="s">
        <v>75</v>
      </c>
      <c r="H68" s="143"/>
      <c r="I68" s="144"/>
      <c r="J68" s="135"/>
      <c r="K68" s="135"/>
      <c r="L68" s="18"/>
      <c r="M68" s="18"/>
    </row>
    <row r="69" spans="2:15" x14ac:dyDescent="0.2">
      <c r="C69" s="47"/>
      <c r="D69" s="47"/>
      <c r="E69" s="47"/>
      <c r="F69" s="47"/>
      <c r="G69" s="47"/>
      <c r="H69" s="18"/>
      <c r="I69" s="18"/>
    </row>
    <row r="70" spans="2:15" ht="15" customHeight="1" x14ac:dyDescent="0.2">
      <c r="G70" s="18"/>
      <c r="H70" s="18"/>
      <c r="I70" s="162" t="s">
        <v>105</v>
      </c>
      <c r="J70" s="162"/>
      <c r="K70" s="163" t="s">
        <v>105</v>
      </c>
      <c r="L70" s="163"/>
      <c r="M70" s="160" t="s">
        <v>105</v>
      </c>
      <c r="N70" s="160"/>
      <c r="O70" s="160"/>
    </row>
    <row r="71" spans="2:15" x14ac:dyDescent="0.2">
      <c r="B71" s="15" t="s">
        <v>56</v>
      </c>
      <c r="G71" s="18"/>
      <c r="H71" s="18"/>
      <c r="I71" s="162"/>
      <c r="J71" s="162"/>
      <c r="K71" s="163"/>
      <c r="L71" s="163"/>
      <c r="M71" s="160"/>
      <c r="N71" s="160"/>
      <c r="O71" s="160"/>
    </row>
    <row r="72" spans="2:15" x14ac:dyDescent="0.2">
      <c r="B72" s="12"/>
      <c r="C72" s="89" t="s">
        <v>71</v>
      </c>
      <c r="D72" s="90"/>
      <c r="E72" s="91" t="s">
        <v>72</v>
      </c>
      <c r="F72" s="92"/>
      <c r="G72" s="131" t="s">
        <v>39</v>
      </c>
      <c r="H72" s="132"/>
      <c r="I72" s="161"/>
      <c r="J72" s="161"/>
      <c r="K72" s="164" t="s">
        <v>125</v>
      </c>
      <c r="L72" s="164"/>
      <c r="M72" s="159"/>
      <c r="N72" s="159"/>
      <c r="O72" s="159"/>
    </row>
    <row r="73" spans="2:15" ht="29.25" customHeight="1" x14ac:dyDescent="0.2">
      <c r="B73" s="13" t="s">
        <v>20</v>
      </c>
      <c r="C73" s="78" t="s">
        <v>18</v>
      </c>
      <c r="D73" s="79"/>
      <c r="E73" s="80" t="s">
        <v>32</v>
      </c>
      <c r="F73" s="81"/>
      <c r="G73" s="127" t="s">
        <v>73</v>
      </c>
      <c r="H73" s="128"/>
      <c r="I73" s="161"/>
      <c r="J73" s="161"/>
      <c r="K73" s="165" t="s">
        <v>126</v>
      </c>
      <c r="L73" s="165"/>
      <c r="M73" s="166"/>
      <c r="N73" s="166"/>
      <c r="O73" s="166"/>
    </row>
    <row r="74" spans="2:15" ht="32" x14ac:dyDescent="0.2">
      <c r="B74" s="14" t="s">
        <v>21</v>
      </c>
      <c r="C74" s="78" t="s">
        <v>22</v>
      </c>
      <c r="D74" s="79"/>
      <c r="E74" s="93" t="s">
        <v>23</v>
      </c>
      <c r="F74" s="94"/>
      <c r="G74" s="127"/>
      <c r="H74" s="128"/>
      <c r="I74" s="161"/>
      <c r="J74" s="161"/>
      <c r="K74" s="164"/>
      <c r="L74" s="164"/>
      <c r="M74" s="166"/>
      <c r="N74" s="166"/>
      <c r="O74" s="166"/>
    </row>
    <row r="75" spans="2:15" ht="15" customHeight="1" x14ac:dyDescent="0.2">
      <c r="B75" s="13" t="s">
        <v>24</v>
      </c>
      <c r="C75" s="78" t="s">
        <v>19</v>
      </c>
      <c r="D75" s="79"/>
      <c r="E75" s="80" t="s">
        <v>25</v>
      </c>
      <c r="F75" s="81"/>
      <c r="G75" s="127"/>
      <c r="H75" s="128"/>
      <c r="I75" s="161"/>
      <c r="J75" s="161"/>
      <c r="K75" s="164"/>
      <c r="L75" s="164"/>
      <c r="M75" s="159"/>
      <c r="N75" s="159"/>
      <c r="O75" s="159"/>
    </row>
    <row r="76" spans="2:15" ht="30" customHeight="1" x14ac:dyDescent="0.2">
      <c r="B76" s="14" t="s">
        <v>26</v>
      </c>
      <c r="C76" s="78" t="s">
        <v>27</v>
      </c>
      <c r="D76" s="79"/>
      <c r="E76" s="93" t="s">
        <v>30</v>
      </c>
      <c r="F76" s="94"/>
      <c r="G76" s="127"/>
      <c r="H76" s="128"/>
      <c r="I76" s="161"/>
      <c r="J76" s="161"/>
      <c r="K76" s="164"/>
      <c r="L76" s="164"/>
      <c r="M76" s="159"/>
      <c r="N76" s="159"/>
      <c r="O76" s="159"/>
    </row>
    <row r="77" spans="2:15" ht="30" customHeight="1" x14ac:dyDescent="0.2">
      <c r="B77" s="13" t="s">
        <v>28</v>
      </c>
      <c r="C77" s="78" t="s">
        <v>77</v>
      </c>
      <c r="D77" s="79"/>
      <c r="E77" s="80" t="s">
        <v>31</v>
      </c>
      <c r="F77" s="81"/>
      <c r="G77" s="129"/>
      <c r="H77" s="130"/>
      <c r="I77" s="161"/>
      <c r="J77" s="161"/>
      <c r="K77" s="164"/>
      <c r="L77" s="164"/>
      <c r="M77" s="159"/>
      <c r="N77" s="159"/>
      <c r="O77" s="159"/>
    </row>
    <row r="78" spans="2:15" x14ac:dyDescent="0.2">
      <c r="I78" s="18"/>
    </row>
    <row r="79" spans="2:15" x14ac:dyDescent="0.2">
      <c r="B79" s="145" t="s">
        <v>76</v>
      </c>
      <c r="C79" s="145"/>
      <c r="D79" s="145"/>
      <c r="E79" s="145"/>
      <c r="G79" s="146" t="s">
        <v>103</v>
      </c>
      <c r="H79" s="147"/>
      <c r="I79" s="148"/>
    </row>
    <row r="80" spans="2:15" ht="36.75" customHeight="1" x14ac:dyDescent="0.2">
      <c r="B80" s="108" t="s">
        <v>104</v>
      </c>
      <c r="C80" s="126"/>
      <c r="D80" s="126"/>
      <c r="E80" s="109"/>
      <c r="F80" s="24" t="s">
        <v>71</v>
      </c>
      <c r="G80" s="48"/>
      <c r="H80" s="49"/>
      <c r="I80" s="50" t="s">
        <v>130</v>
      </c>
    </row>
  </sheetData>
  <mergeCells count="81">
    <mergeCell ref="B79:E79"/>
    <mergeCell ref="G79:I79"/>
    <mergeCell ref="B80:E80"/>
    <mergeCell ref="C76:D76"/>
    <mergeCell ref="E76:F76"/>
    <mergeCell ref="I76:J76"/>
    <mergeCell ref="K76:L76"/>
    <mergeCell ref="M76:O76"/>
    <mergeCell ref="C77:D77"/>
    <mergeCell ref="E77:F77"/>
    <mergeCell ref="I77:J77"/>
    <mergeCell ref="K77:L77"/>
    <mergeCell ref="M77:O77"/>
    <mergeCell ref="M73:O73"/>
    <mergeCell ref="C74:D74"/>
    <mergeCell ref="E74:F74"/>
    <mergeCell ref="I74:J74"/>
    <mergeCell ref="K74:L74"/>
    <mergeCell ref="C73:D73"/>
    <mergeCell ref="E73:F73"/>
    <mergeCell ref="G73:H77"/>
    <mergeCell ref="I73:J73"/>
    <mergeCell ref="K73:L73"/>
    <mergeCell ref="M74:O74"/>
    <mergeCell ref="C75:D75"/>
    <mergeCell ref="E75:F75"/>
    <mergeCell ref="I75:J75"/>
    <mergeCell ref="K75:L75"/>
    <mergeCell ref="M75:O75"/>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25" right="0.25" top="0.75" bottom="0.75" header="0.3" footer="0.3"/>
  <pageSetup paperSize="9" scale="5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ED933-61C7-1340-9D70-D0375A3798D5}">
  <sheetPr>
    <pageSetUpPr fitToPage="1"/>
  </sheetPr>
  <dimension ref="B1:W80"/>
  <sheetViews>
    <sheetView zoomScale="98" zoomScaleNormal="98" workbookViewId="0">
      <selection activeCell="E7" sqref="E7:E11"/>
    </sheetView>
  </sheetViews>
  <sheetFormatPr baseColWidth="10" defaultColWidth="9.1640625" defaultRowHeight="15" x14ac:dyDescent="0.2"/>
  <cols>
    <col min="1" max="1" width="3.5" customWidth="1"/>
    <col min="2" max="2" width="20.83203125" customWidth="1"/>
    <col min="3" max="4" width="11" customWidth="1"/>
    <col min="5" max="5" width="9" customWidth="1"/>
    <col min="6" max="6" width="15.33203125" customWidth="1"/>
    <col min="7" max="7" width="8.5" customWidth="1"/>
    <col min="8" max="8" width="12" customWidth="1"/>
    <col min="9" max="9" width="42" customWidth="1"/>
    <col min="10" max="10" width="12" customWidth="1"/>
    <col min="11" max="11" width="16.5" customWidth="1"/>
    <col min="12" max="12" width="32.5" customWidth="1"/>
    <col min="13" max="13" width="9.5" customWidth="1"/>
    <col min="14" max="14" width="12" customWidth="1"/>
    <col min="15" max="15" width="9.5" customWidth="1"/>
    <col min="16" max="16" width="13.5" customWidth="1"/>
    <col min="17" max="17" width="9.6640625" customWidth="1"/>
    <col min="18" max="18" width="12.1640625" customWidth="1"/>
    <col min="19" max="19" width="9.5" customWidth="1"/>
  </cols>
  <sheetData>
    <row r="1" spans="2:21" x14ac:dyDescent="0.2">
      <c r="B1" s="20" t="s">
        <v>79</v>
      </c>
      <c r="F1" s="20" t="s">
        <v>78</v>
      </c>
    </row>
    <row r="2" spans="2:21" ht="5.25" customHeight="1" x14ac:dyDescent="0.2"/>
    <row r="3" spans="2:21" x14ac:dyDescent="0.2">
      <c r="B3" s="15" t="s">
        <v>88</v>
      </c>
    </row>
    <row r="4" spans="2:21" ht="48" customHeight="1" x14ac:dyDescent="0.2">
      <c r="B4" s="7" t="s">
        <v>55</v>
      </c>
      <c r="C4" s="7" t="s">
        <v>42</v>
      </c>
      <c r="D4" s="7" t="s">
        <v>48</v>
      </c>
      <c r="E4" s="7" t="s">
        <v>45</v>
      </c>
      <c r="F4" s="8" t="s">
        <v>1</v>
      </c>
      <c r="G4" s="8" t="s">
        <v>43</v>
      </c>
      <c r="H4" s="7" t="s">
        <v>2</v>
      </c>
      <c r="I4" s="7" t="s">
        <v>46</v>
      </c>
      <c r="J4" s="8" t="s">
        <v>51</v>
      </c>
      <c r="K4" s="8" t="s">
        <v>40</v>
      </c>
      <c r="L4" s="8" t="s">
        <v>44</v>
      </c>
      <c r="M4" s="8" t="s">
        <v>43</v>
      </c>
      <c r="N4" s="7" t="s">
        <v>52</v>
      </c>
      <c r="O4" s="7" t="s">
        <v>42</v>
      </c>
      <c r="P4" s="8" t="s">
        <v>53</v>
      </c>
      <c r="Q4" s="8" t="s">
        <v>41</v>
      </c>
      <c r="R4" s="8" t="s">
        <v>47</v>
      </c>
      <c r="S4" s="8" t="s">
        <v>42</v>
      </c>
    </row>
    <row r="5" spans="2:21" x14ac:dyDescent="0.2">
      <c r="B5" s="19" t="s">
        <v>157</v>
      </c>
      <c r="C5" s="10">
        <v>0.3</v>
      </c>
      <c r="D5" s="56">
        <v>298.5</v>
      </c>
      <c r="E5" s="60">
        <f>C5/D5</f>
        <v>1.0050251256281406E-3</v>
      </c>
      <c r="F5" s="11" t="s">
        <v>155</v>
      </c>
      <c r="G5" s="11">
        <v>0.06</v>
      </c>
      <c r="H5" s="10"/>
      <c r="I5" s="10"/>
      <c r="J5" s="11"/>
      <c r="K5" s="11"/>
      <c r="L5" s="11"/>
      <c r="M5" s="25"/>
      <c r="N5" s="10"/>
      <c r="O5" s="10"/>
      <c r="P5" s="11"/>
      <c r="Q5" s="11"/>
      <c r="R5" s="11"/>
      <c r="S5" s="25"/>
    </row>
    <row r="6" spans="2:21" x14ac:dyDescent="0.2">
      <c r="B6" s="67" t="s">
        <v>110</v>
      </c>
      <c r="C6" s="10">
        <v>0.3</v>
      </c>
      <c r="D6" s="56">
        <v>98</v>
      </c>
      <c r="E6" s="60">
        <f>C6/D6</f>
        <v>3.0612244897959182E-3</v>
      </c>
      <c r="F6" s="11"/>
      <c r="G6" s="11"/>
      <c r="H6" s="10"/>
      <c r="I6" s="10"/>
      <c r="J6" s="11"/>
      <c r="K6" s="11"/>
      <c r="L6" s="11"/>
      <c r="M6" s="25"/>
      <c r="N6" s="10"/>
      <c r="O6" s="10"/>
      <c r="P6" s="11"/>
      <c r="Q6" s="11"/>
      <c r="R6" s="11"/>
      <c r="S6" s="25"/>
      <c r="U6" s="18"/>
    </row>
    <row r="7" spans="2:21" x14ac:dyDescent="0.2">
      <c r="B7" s="10"/>
      <c r="C7" s="10"/>
      <c r="D7" s="10"/>
      <c r="E7" s="25"/>
      <c r="F7" s="11"/>
      <c r="G7" s="11"/>
      <c r="H7" s="10"/>
      <c r="I7" s="10"/>
      <c r="J7" s="11"/>
      <c r="K7" s="11"/>
      <c r="L7" s="11"/>
      <c r="M7" s="25"/>
      <c r="N7" s="10"/>
      <c r="O7" s="10"/>
      <c r="P7" s="11"/>
      <c r="Q7" s="11"/>
      <c r="R7" s="11"/>
      <c r="S7" s="25"/>
      <c r="T7" s="18"/>
      <c r="U7" s="18"/>
    </row>
    <row r="8" spans="2:21" x14ac:dyDescent="0.2">
      <c r="B8" s="10"/>
      <c r="C8" s="10"/>
      <c r="D8" s="10"/>
      <c r="E8" s="25"/>
      <c r="F8" s="11"/>
      <c r="G8" s="11"/>
      <c r="H8" s="10"/>
      <c r="I8" s="10"/>
      <c r="J8" s="11"/>
      <c r="K8" s="11"/>
      <c r="L8" s="11"/>
      <c r="M8" s="25"/>
      <c r="N8" s="10"/>
      <c r="O8" s="10"/>
      <c r="P8" s="11"/>
      <c r="Q8" s="11"/>
      <c r="R8" s="11"/>
      <c r="S8" s="25"/>
      <c r="T8" s="18"/>
    </row>
    <row r="9" spans="2:21" x14ac:dyDescent="0.2">
      <c r="B9" s="10"/>
      <c r="C9" s="10"/>
      <c r="D9" s="10"/>
      <c r="E9" s="25"/>
      <c r="F9" s="11"/>
      <c r="G9" s="11"/>
      <c r="H9" s="10"/>
      <c r="I9" s="10"/>
      <c r="J9" s="11"/>
      <c r="K9" s="11"/>
      <c r="L9" s="11"/>
      <c r="M9" s="25"/>
      <c r="N9" s="10"/>
      <c r="O9" s="10"/>
      <c r="P9" s="11"/>
      <c r="Q9" s="11"/>
      <c r="R9" s="11"/>
      <c r="S9" s="25"/>
      <c r="T9" s="18"/>
    </row>
    <row r="10" spans="2:21" x14ac:dyDescent="0.2">
      <c r="B10" s="10"/>
      <c r="C10" s="10"/>
      <c r="D10" s="10"/>
      <c r="E10" s="25"/>
      <c r="F10" s="11"/>
      <c r="G10" s="11"/>
      <c r="H10" s="10"/>
      <c r="I10" s="10"/>
      <c r="J10" s="11"/>
      <c r="K10" s="11"/>
      <c r="L10" s="11"/>
      <c r="M10" s="25"/>
      <c r="N10" s="10"/>
      <c r="O10" s="10"/>
      <c r="P10" s="11"/>
      <c r="Q10" s="11"/>
      <c r="R10" s="11"/>
      <c r="S10" s="25"/>
      <c r="T10" s="18"/>
      <c r="U10" s="57"/>
    </row>
    <row r="11" spans="2:21" x14ac:dyDescent="0.2">
      <c r="B11" s="10"/>
      <c r="C11" s="10"/>
      <c r="D11" s="10"/>
      <c r="E11" s="25"/>
      <c r="F11" s="11"/>
      <c r="G11" s="11"/>
      <c r="H11" s="10"/>
      <c r="I11" s="10"/>
      <c r="J11" s="11"/>
      <c r="K11" s="11"/>
      <c r="L11" s="11"/>
      <c r="M11" s="25"/>
      <c r="N11" s="10"/>
      <c r="O11" s="10"/>
      <c r="P11" s="11"/>
      <c r="Q11" s="11"/>
      <c r="R11" s="11"/>
      <c r="S11" s="25"/>
      <c r="T11" s="18"/>
    </row>
    <row r="12" spans="2:21" x14ac:dyDescent="0.2">
      <c r="B12" s="25" t="s">
        <v>4</v>
      </c>
      <c r="C12" s="25">
        <f>SUM(C5:C11)</f>
        <v>0.6</v>
      </c>
      <c r="D12" s="25">
        <f>SUM(D5:D11)</f>
        <v>396.5</v>
      </c>
      <c r="E12" s="17"/>
      <c r="F12" s="17"/>
      <c r="G12" s="25">
        <f>SUM(G5:G11)</f>
        <v>0.06</v>
      </c>
      <c r="H12" s="17"/>
      <c r="I12" s="25">
        <f>SUM(I5:I11)</f>
        <v>0</v>
      </c>
      <c r="J12" s="17"/>
      <c r="K12" s="17"/>
      <c r="L12" s="17"/>
      <c r="M12" s="25">
        <f>SUM(M5:M11)</f>
        <v>0</v>
      </c>
      <c r="N12" s="17"/>
      <c r="O12" s="25">
        <f>SUM(O5:O11)</f>
        <v>0</v>
      </c>
      <c r="P12" s="17"/>
      <c r="Q12" s="17"/>
      <c r="R12" s="17"/>
      <c r="S12" s="25">
        <f>SUM(S5:S11)</f>
        <v>0</v>
      </c>
      <c r="T12" s="18"/>
    </row>
    <row r="13" spans="2:21" x14ac:dyDescent="0.2">
      <c r="B13" s="17"/>
      <c r="C13" s="17"/>
      <c r="D13" s="17"/>
      <c r="E13" s="17"/>
      <c r="F13" s="17"/>
      <c r="G13" s="17"/>
      <c r="H13" s="17"/>
      <c r="I13" s="17"/>
      <c r="J13" s="17"/>
      <c r="K13" s="17" t="s">
        <v>14</v>
      </c>
      <c r="L13" s="17"/>
      <c r="M13" s="17"/>
      <c r="N13" s="17"/>
      <c r="O13" s="17"/>
      <c r="P13" s="17"/>
      <c r="Q13" s="17"/>
      <c r="R13" s="17"/>
      <c r="S13" s="17"/>
      <c r="T13" s="18"/>
    </row>
    <row r="14" spans="2:21" x14ac:dyDescent="0.2">
      <c r="B14" s="18"/>
      <c r="C14" s="18"/>
      <c r="D14" s="18"/>
      <c r="E14" s="18"/>
      <c r="F14" s="18"/>
      <c r="G14" s="18"/>
      <c r="I14" s="26" t="s">
        <v>5</v>
      </c>
      <c r="J14" s="27">
        <f>(R17/E5)*100</f>
        <v>88.551056803170425</v>
      </c>
      <c r="K14" s="28">
        <f>J14</f>
        <v>88.551056803170425</v>
      </c>
    </row>
    <row r="15" spans="2:21" x14ac:dyDescent="0.2">
      <c r="B15" s="18"/>
      <c r="C15" s="18"/>
      <c r="D15" s="18"/>
      <c r="E15" s="18"/>
      <c r="F15" s="18"/>
      <c r="G15" s="18"/>
      <c r="I15" s="29" t="s">
        <v>11</v>
      </c>
      <c r="J15" s="30">
        <f>(1-(P19/C5))*100</f>
        <v>88.566666666666677</v>
      </c>
      <c r="K15" s="28">
        <f t="shared" ref="K15:K16" si="0">J15</f>
        <v>88.566666666666677</v>
      </c>
    </row>
    <row r="16" spans="2:21" x14ac:dyDescent="0.2">
      <c r="B16" s="18"/>
      <c r="C16" s="18"/>
      <c r="D16" s="18"/>
      <c r="E16" s="18"/>
      <c r="F16" s="18"/>
      <c r="G16" s="18"/>
      <c r="I16" s="31" t="s">
        <v>12</v>
      </c>
      <c r="J16" s="27">
        <f>(J14/J15)*100</f>
        <v>99.982375012988797</v>
      </c>
      <c r="K16" s="28">
        <f t="shared" si="0"/>
        <v>99.982375012988797</v>
      </c>
      <c r="P16" s="21" t="s">
        <v>49</v>
      </c>
      <c r="Q16" s="21" t="s">
        <v>48</v>
      </c>
      <c r="R16" s="21" t="s">
        <v>45</v>
      </c>
      <c r="U16" s="58"/>
    </row>
    <row r="17" spans="2:23" x14ac:dyDescent="0.2">
      <c r="B17" s="18"/>
      <c r="C17" s="18"/>
      <c r="D17" s="18"/>
      <c r="E17" s="18"/>
      <c r="F17" s="18"/>
      <c r="G17" s="18"/>
      <c r="I17" s="32" t="s">
        <v>6</v>
      </c>
      <c r="J17" s="30">
        <f>Q17/D12*100</f>
        <v>95.460277427490553</v>
      </c>
      <c r="K17" s="28"/>
      <c r="N17" s="77" t="s">
        <v>3</v>
      </c>
      <c r="O17" s="77"/>
      <c r="P17" s="51">
        <v>0.33684999999999998</v>
      </c>
      <c r="Q17" s="51">
        <v>378.5</v>
      </c>
      <c r="R17" s="53">
        <f>P17/Q17</f>
        <v>8.8996036988110965E-4</v>
      </c>
    </row>
    <row r="18" spans="2:23" x14ac:dyDescent="0.2">
      <c r="B18" s="18"/>
      <c r="C18" s="18"/>
      <c r="D18" s="18"/>
      <c r="E18" s="18"/>
      <c r="F18" s="18"/>
      <c r="G18" s="18"/>
      <c r="I18" s="26" t="s">
        <v>7</v>
      </c>
      <c r="J18" s="27">
        <f>P17/C12*100</f>
        <v>56.141666666666666</v>
      </c>
      <c r="K18" s="29" t="s">
        <v>83</v>
      </c>
      <c r="L18" s="30">
        <f>(J18/J17)*100</f>
        <v>58.811547776309993</v>
      </c>
      <c r="P18" s="33" t="s">
        <v>0</v>
      </c>
      <c r="Q18" s="34"/>
    </row>
    <row r="19" spans="2:23" ht="30" customHeight="1" x14ac:dyDescent="0.2">
      <c r="B19" s="18"/>
      <c r="C19" s="18"/>
      <c r="D19" s="18"/>
      <c r="E19" s="18"/>
      <c r="F19" s="18"/>
      <c r="G19" s="18"/>
      <c r="I19" s="32" t="s">
        <v>8</v>
      </c>
      <c r="J19" s="30">
        <f>(C12+G12+I12+M12+O12+S12)/P17</f>
        <v>1.959329078224729</v>
      </c>
      <c r="N19" s="75" t="s">
        <v>50</v>
      </c>
      <c r="O19" s="76"/>
      <c r="P19" s="61">
        <v>3.4299999999999997E-2</v>
      </c>
      <c r="V19" s="57"/>
    </row>
    <row r="20" spans="2:23" x14ac:dyDescent="0.2">
      <c r="B20" s="18"/>
      <c r="C20" s="18"/>
      <c r="D20" s="18"/>
      <c r="E20" s="18"/>
      <c r="F20" s="18"/>
      <c r="G20" s="18"/>
      <c r="I20" s="1" t="s">
        <v>9</v>
      </c>
      <c r="J20" s="35">
        <f>(C12+G12+I12+M12)/P17</f>
        <v>1.959329078224729</v>
      </c>
      <c r="M20" s="18"/>
      <c r="N20" s="18"/>
      <c r="O20" s="18"/>
      <c r="P20" s="18"/>
    </row>
    <row r="21" spans="2:23" ht="32.25" customHeight="1" x14ac:dyDescent="0.2">
      <c r="B21" s="18"/>
      <c r="C21" s="18"/>
      <c r="D21" s="18"/>
      <c r="E21" s="18"/>
      <c r="F21" s="18"/>
      <c r="G21" s="18"/>
      <c r="H21" s="18"/>
      <c r="I21" s="5" t="s">
        <v>13</v>
      </c>
      <c r="J21" s="36">
        <f>(C12+G12+I12)/P17</f>
        <v>1.959329078224729</v>
      </c>
      <c r="M21" s="18"/>
      <c r="N21" s="18"/>
      <c r="O21" s="18"/>
      <c r="P21" s="18"/>
    </row>
    <row r="22" spans="2:23" ht="33.75" customHeight="1" x14ac:dyDescent="0.2">
      <c r="G22" s="18"/>
      <c r="H22" s="18"/>
      <c r="I22" s="6" t="s">
        <v>15</v>
      </c>
      <c r="J22" s="2">
        <f>(M12)/P17</f>
        <v>0</v>
      </c>
      <c r="K22" s="18"/>
      <c r="L22" s="18"/>
      <c r="M22" s="18"/>
      <c r="N22" s="18"/>
      <c r="O22" s="18"/>
      <c r="P22" s="18"/>
      <c r="Q22" s="18"/>
      <c r="R22" s="18"/>
      <c r="S22" s="18"/>
      <c r="T22" s="18"/>
    </row>
    <row r="23" spans="2:23" ht="32.25" customHeight="1" x14ac:dyDescent="0.2">
      <c r="I23" s="3" t="s">
        <v>10</v>
      </c>
      <c r="J23" s="4">
        <f>(O12+S12)/P17</f>
        <v>0</v>
      </c>
      <c r="K23" s="18"/>
      <c r="L23" s="18"/>
      <c r="M23" s="18"/>
      <c r="N23" s="18"/>
      <c r="O23" s="18"/>
      <c r="P23" s="18"/>
      <c r="Q23" s="18"/>
      <c r="R23" s="18"/>
      <c r="S23" s="18"/>
      <c r="T23" s="18"/>
    </row>
    <row r="24" spans="2:23" ht="30" customHeight="1" x14ac:dyDescent="0.2">
      <c r="I24" s="5" t="s">
        <v>16</v>
      </c>
      <c r="J24" s="36">
        <f>(O12)/P17</f>
        <v>0</v>
      </c>
      <c r="K24" s="18"/>
      <c r="L24" s="18"/>
      <c r="M24" s="18"/>
      <c r="N24" s="18"/>
      <c r="O24" s="18"/>
      <c r="P24" s="18"/>
      <c r="Q24" s="18"/>
      <c r="R24" s="18"/>
      <c r="S24" s="18"/>
      <c r="T24" s="18"/>
    </row>
    <row r="25" spans="2:23" ht="31.5" customHeight="1" x14ac:dyDescent="0.2">
      <c r="I25" s="6" t="s">
        <v>17</v>
      </c>
      <c r="J25" s="2">
        <f>(S12)/P17</f>
        <v>0</v>
      </c>
      <c r="K25" s="18"/>
      <c r="L25" s="18"/>
      <c r="M25" s="18"/>
      <c r="N25" s="18"/>
      <c r="O25" s="18"/>
      <c r="P25" s="18"/>
      <c r="Q25" s="18"/>
      <c r="R25" s="18"/>
      <c r="S25" s="18"/>
      <c r="T25" s="18"/>
    </row>
    <row r="26" spans="2:23" ht="13.5" customHeight="1" x14ac:dyDescent="0.2">
      <c r="I26" s="18"/>
      <c r="J26" s="18"/>
      <c r="K26" s="18"/>
      <c r="L26" s="18"/>
      <c r="M26" s="18"/>
      <c r="N26" s="18"/>
      <c r="O26" s="18"/>
      <c r="P26" s="18"/>
      <c r="Q26" s="18"/>
      <c r="R26" s="18"/>
      <c r="S26" s="18"/>
      <c r="T26" s="18"/>
    </row>
    <row r="27" spans="2:23" ht="16.5" customHeight="1" x14ac:dyDescent="0.2">
      <c r="B27" s="114" t="s">
        <v>57</v>
      </c>
      <c r="C27" s="115"/>
      <c r="I27" s="149" t="s">
        <v>84</v>
      </c>
      <c r="J27" s="150"/>
      <c r="K27" s="18"/>
      <c r="L27" s="18"/>
      <c r="M27" s="18"/>
      <c r="N27" s="18"/>
      <c r="O27" s="18"/>
      <c r="P27" s="18"/>
      <c r="Q27" s="18"/>
      <c r="T27" s="18"/>
    </row>
    <row r="28" spans="2:23" ht="47.25" customHeight="1" x14ac:dyDescent="0.2">
      <c r="B28" s="119" t="s">
        <v>29</v>
      </c>
      <c r="C28" s="88"/>
      <c r="D28" s="88" t="s">
        <v>144</v>
      </c>
      <c r="E28" s="88"/>
      <c r="F28" s="88"/>
      <c r="G28" s="88"/>
      <c r="H28" s="88"/>
      <c r="I28" s="151"/>
      <c r="J28" s="152"/>
      <c r="K28" s="18"/>
      <c r="Q28" s="18"/>
      <c r="T28" s="18"/>
      <c r="W28" s="37"/>
    </row>
    <row r="29" spans="2:23" ht="61.5" customHeight="1" x14ac:dyDescent="0.3">
      <c r="B29" s="82" t="s">
        <v>89</v>
      </c>
      <c r="C29" s="84"/>
      <c r="D29" s="82" t="s">
        <v>145</v>
      </c>
      <c r="E29" s="83"/>
      <c r="F29" s="83"/>
      <c r="G29" s="83"/>
      <c r="H29" s="84"/>
      <c r="I29" s="153"/>
      <c r="J29" s="154"/>
      <c r="K29" s="70" t="s">
        <v>109</v>
      </c>
      <c r="N29" s="54"/>
    </row>
    <row r="30" spans="2:23" ht="47.25" customHeight="1" x14ac:dyDescent="0.2">
      <c r="B30" s="85" t="s">
        <v>90</v>
      </c>
      <c r="C30" s="86"/>
      <c r="D30" s="85" t="s">
        <v>91</v>
      </c>
      <c r="E30" s="87"/>
      <c r="F30" s="87"/>
      <c r="G30" s="87"/>
      <c r="H30" s="86"/>
      <c r="I30" s="155"/>
      <c r="J30" s="156"/>
    </row>
    <row r="31" spans="2:23" ht="46.5" customHeight="1" x14ac:dyDescent="0.2">
      <c r="B31" s="116" t="s">
        <v>92</v>
      </c>
      <c r="C31" s="117"/>
      <c r="D31" s="116" t="s">
        <v>107</v>
      </c>
      <c r="E31" s="118"/>
      <c r="F31" s="118"/>
      <c r="G31" s="118"/>
      <c r="H31" s="117"/>
      <c r="I31" s="157"/>
      <c r="J31" s="158"/>
    </row>
    <row r="32" spans="2:23" ht="15" customHeight="1" x14ac:dyDescent="0.2"/>
    <row r="33" spans="2:14" ht="16" x14ac:dyDescent="0.2">
      <c r="B33" s="15" t="s">
        <v>58</v>
      </c>
      <c r="F33" s="23" t="s">
        <v>85</v>
      </c>
      <c r="L33" s="23" t="s">
        <v>85</v>
      </c>
      <c r="N33" s="55"/>
    </row>
    <row r="34" spans="2:14" ht="16" x14ac:dyDescent="0.2">
      <c r="B34" s="95" t="s">
        <v>93</v>
      </c>
      <c r="C34" s="120"/>
      <c r="D34" s="96"/>
      <c r="E34" s="38" t="s">
        <v>82</v>
      </c>
      <c r="F34" s="39" t="s">
        <v>108</v>
      </c>
      <c r="G34" s="40"/>
      <c r="H34" s="112" t="s">
        <v>61</v>
      </c>
      <c r="I34" s="112"/>
      <c r="J34" s="112"/>
      <c r="K34" s="38" t="s">
        <v>82</v>
      </c>
      <c r="L34" s="38"/>
    </row>
    <row r="35" spans="2:14" ht="32" x14ac:dyDescent="0.3">
      <c r="B35" s="97" t="s">
        <v>60</v>
      </c>
      <c r="C35" s="121"/>
      <c r="D35" s="98"/>
      <c r="E35" s="41" t="s">
        <v>64</v>
      </c>
      <c r="F35" s="41"/>
      <c r="G35" s="40"/>
      <c r="H35" s="125" t="s">
        <v>62</v>
      </c>
      <c r="I35" s="125"/>
      <c r="J35" s="125"/>
      <c r="K35" s="41" t="s">
        <v>64</v>
      </c>
      <c r="L35" s="59"/>
      <c r="M35" s="70" t="s">
        <v>109</v>
      </c>
    </row>
    <row r="36" spans="2:14" ht="34.5" customHeight="1" x14ac:dyDescent="0.2">
      <c r="B36" s="122" t="s">
        <v>59</v>
      </c>
      <c r="C36" s="123"/>
      <c r="D36" s="124"/>
      <c r="E36" s="42" t="s">
        <v>100</v>
      </c>
      <c r="F36" s="43"/>
      <c r="G36" s="40"/>
      <c r="H36" s="40"/>
      <c r="I36" s="40"/>
    </row>
    <row r="37" spans="2:14" ht="18.75" customHeight="1" x14ac:dyDescent="0.2">
      <c r="B37" s="40"/>
      <c r="C37" s="40"/>
      <c r="D37" s="40"/>
      <c r="E37" s="40"/>
      <c r="F37" s="40"/>
      <c r="G37" s="40"/>
      <c r="H37" s="40"/>
    </row>
    <row r="38" spans="2:14" ht="20.25" customHeight="1" x14ac:dyDescent="0.2">
      <c r="B38" s="40"/>
      <c r="C38" s="40"/>
      <c r="D38" s="40"/>
      <c r="E38" s="40"/>
      <c r="F38" s="40"/>
      <c r="G38" s="40"/>
      <c r="H38" s="40"/>
    </row>
    <row r="39" spans="2:14" x14ac:dyDescent="0.2">
      <c r="B39" s="9" t="s">
        <v>54</v>
      </c>
      <c r="D39" s="40"/>
      <c r="E39" s="40"/>
      <c r="F39" s="40"/>
      <c r="G39" s="40"/>
      <c r="H39" s="40"/>
    </row>
    <row r="40" spans="2:14" ht="32" x14ac:dyDescent="0.2">
      <c r="B40" s="16" t="s">
        <v>37</v>
      </c>
      <c r="C40" s="16" t="s">
        <v>38</v>
      </c>
      <c r="D40" s="16" t="s">
        <v>87</v>
      </c>
      <c r="E40" s="40"/>
      <c r="F40" s="40"/>
      <c r="G40" s="40"/>
      <c r="H40" s="40"/>
    </row>
    <row r="41" spans="2:14" ht="21" customHeight="1" x14ac:dyDescent="0.2">
      <c r="B41" s="44" t="s">
        <v>33</v>
      </c>
      <c r="C41" s="42" t="s">
        <v>34</v>
      </c>
      <c r="D41" s="42"/>
      <c r="E41" s="40"/>
      <c r="F41" s="40"/>
      <c r="G41" s="40"/>
      <c r="H41" s="40"/>
    </row>
    <row r="42" spans="2:14" ht="30.75" customHeight="1" x14ac:dyDescent="0.2">
      <c r="B42" s="44" t="s">
        <v>35</v>
      </c>
      <c r="C42" s="41" t="s">
        <v>64</v>
      </c>
      <c r="D42" s="41"/>
      <c r="E42" s="40"/>
      <c r="F42" s="40"/>
      <c r="G42" s="40"/>
      <c r="H42" s="40"/>
    </row>
    <row r="43" spans="2:14" ht="30.75" customHeight="1" x14ac:dyDescent="0.2">
      <c r="B43" s="44" t="s">
        <v>36</v>
      </c>
      <c r="C43" s="38" t="s">
        <v>39</v>
      </c>
      <c r="D43" s="38" t="s">
        <v>108</v>
      </c>
      <c r="E43" s="40"/>
      <c r="F43" s="40"/>
      <c r="G43" s="40"/>
      <c r="H43" s="40"/>
    </row>
    <row r="44" spans="2:14" ht="21" customHeight="1" x14ac:dyDescent="0.2">
      <c r="B44" s="40"/>
      <c r="C44" s="40"/>
      <c r="D44" s="40"/>
      <c r="E44" s="40"/>
      <c r="F44" s="40"/>
      <c r="G44" s="40"/>
      <c r="H44" s="40"/>
    </row>
    <row r="45" spans="2:14" ht="21" customHeight="1" x14ac:dyDescent="0.2">
      <c r="B45" s="40"/>
      <c r="C45" s="40"/>
      <c r="D45" s="40"/>
      <c r="E45" s="40"/>
      <c r="F45" s="40"/>
      <c r="G45" s="40"/>
      <c r="H45" s="40"/>
    </row>
    <row r="46" spans="2:14" ht="26.25" customHeight="1" x14ac:dyDescent="0.2">
      <c r="D46" s="40"/>
      <c r="E46" s="40"/>
      <c r="F46" s="40"/>
      <c r="G46" s="40"/>
      <c r="H46" s="40"/>
    </row>
    <row r="47" spans="2:14" ht="21" customHeight="1" x14ac:dyDescent="0.2">
      <c r="B47" s="40"/>
      <c r="C47" s="40"/>
      <c r="D47" s="40"/>
      <c r="E47" s="40"/>
      <c r="F47" s="40"/>
      <c r="G47" s="40"/>
      <c r="H47" s="40"/>
    </row>
    <row r="48" spans="2:14" ht="21" customHeight="1" x14ac:dyDescent="0.2">
      <c r="B48" s="40"/>
      <c r="C48" s="40"/>
      <c r="D48" s="40"/>
      <c r="E48" s="40"/>
      <c r="F48" s="40"/>
      <c r="G48" s="40"/>
      <c r="H48" s="40"/>
    </row>
    <row r="49" spans="2:13" ht="21" customHeight="1" x14ac:dyDescent="0.2">
      <c r="B49" s="40"/>
      <c r="C49" s="40"/>
      <c r="D49" s="40"/>
      <c r="E49" s="40"/>
      <c r="F49" s="40"/>
      <c r="G49" s="40"/>
      <c r="H49" s="40"/>
    </row>
    <row r="50" spans="2:13" x14ac:dyDescent="0.2">
      <c r="B50" s="40"/>
      <c r="C50" s="40"/>
      <c r="D50" s="40"/>
      <c r="E50" s="40"/>
      <c r="F50" s="40"/>
      <c r="G50" s="40"/>
      <c r="H50" s="40"/>
    </row>
    <row r="51" spans="2:13" ht="18" customHeight="1" x14ac:dyDescent="0.2">
      <c r="B51" s="40"/>
      <c r="C51" s="40"/>
      <c r="D51" s="40"/>
      <c r="E51" s="40"/>
      <c r="F51" s="40"/>
      <c r="G51" s="40"/>
      <c r="H51" s="40"/>
    </row>
    <row r="52" spans="2:13" ht="15" customHeight="1" x14ac:dyDescent="0.2">
      <c r="B52" s="40"/>
      <c r="C52" s="40"/>
      <c r="D52" s="40"/>
      <c r="E52" s="40"/>
      <c r="F52" s="40"/>
      <c r="G52" s="40"/>
      <c r="H52" s="40"/>
    </row>
    <row r="53" spans="2:13" x14ac:dyDescent="0.2">
      <c r="B53" s="40"/>
      <c r="C53" s="40"/>
      <c r="D53" s="40"/>
      <c r="E53" s="40"/>
      <c r="F53" s="40"/>
      <c r="G53" s="40"/>
      <c r="H53" s="40"/>
    </row>
    <row r="54" spans="2:13" ht="16" x14ac:dyDescent="0.2">
      <c r="B54" s="15" t="s">
        <v>63</v>
      </c>
      <c r="C54" s="40"/>
      <c r="D54" s="40"/>
      <c r="E54" s="22" t="s">
        <v>85</v>
      </c>
      <c r="F54" s="40"/>
      <c r="G54" s="40"/>
      <c r="H54" s="40"/>
      <c r="K54" s="22" t="s">
        <v>85</v>
      </c>
    </row>
    <row r="55" spans="2:13" ht="31.5" customHeight="1" x14ac:dyDescent="0.2">
      <c r="B55" s="113" t="s">
        <v>94</v>
      </c>
      <c r="C55" s="113"/>
      <c r="D55" s="38" t="s">
        <v>39</v>
      </c>
      <c r="E55" s="39" t="s">
        <v>108</v>
      </c>
      <c r="F55" s="40"/>
      <c r="G55" s="110" t="s">
        <v>65</v>
      </c>
      <c r="H55" s="110"/>
      <c r="I55" s="110"/>
      <c r="J55" s="42" t="s">
        <v>34</v>
      </c>
      <c r="K55" s="42" t="s">
        <v>86</v>
      </c>
    </row>
    <row r="56" spans="2:13" ht="33" customHeight="1" x14ac:dyDescent="0.2">
      <c r="B56" s="108" t="s">
        <v>95</v>
      </c>
      <c r="C56" s="109"/>
      <c r="D56" s="41" t="s">
        <v>64</v>
      </c>
      <c r="E56" s="41"/>
      <c r="F56" s="40"/>
      <c r="G56" s="111" t="s">
        <v>96</v>
      </c>
      <c r="H56" s="111"/>
      <c r="I56" s="111"/>
      <c r="J56" s="112" t="s">
        <v>39</v>
      </c>
      <c r="K56" s="112" t="s">
        <v>108</v>
      </c>
    </row>
    <row r="57" spans="2:13" ht="34.5" customHeight="1" x14ac:dyDescent="0.2">
      <c r="B57" s="108" t="s">
        <v>97</v>
      </c>
      <c r="C57" s="109"/>
      <c r="D57" s="42" t="s">
        <v>34</v>
      </c>
      <c r="E57" s="43"/>
      <c r="F57" s="40"/>
      <c r="G57" s="111"/>
      <c r="H57" s="111"/>
      <c r="I57" s="111"/>
      <c r="J57" s="112"/>
      <c r="K57" s="112"/>
    </row>
    <row r="58" spans="2:13" x14ac:dyDescent="0.2">
      <c r="B58" s="15"/>
      <c r="C58" s="40"/>
      <c r="D58" s="40"/>
      <c r="E58" s="40"/>
      <c r="F58" s="40"/>
      <c r="G58" s="40"/>
      <c r="H58" s="40"/>
    </row>
    <row r="59" spans="2:13" ht="16" x14ac:dyDescent="0.2">
      <c r="B59" s="15" t="s">
        <v>102</v>
      </c>
      <c r="C59" s="40"/>
      <c r="D59" s="40"/>
      <c r="E59" s="22" t="s">
        <v>85</v>
      </c>
      <c r="G59" s="15" t="s">
        <v>101</v>
      </c>
      <c r="J59" s="40"/>
      <c r="K59" s="22" t="s">
        <v>106</v>
      </c>
      <c r="L59" s="40"/>
      <c r="M59" s="40"/>
    </row>
    <row r="60" spans="2:13" x14ac:dyDescent="0.2">
      <c r="B60" s="45" t="s">
        <v>66</v>
      </c>
      <c r="C60" s="95" t="s">
        <v>39</v>
      </c>
      <c r="D60" s="96"/>
      <c r="E60" s="46"/>
      <c r="G60" s="102" t="s">
        <v>74</v>
      </c>
      <c r="H60" s="103"/>
      <c r="I60" s="104"/>
      <c r="J60" s="99" t="s">
        <v>39</v>
      </c>
      <c r="K60" s="99"/>
      <c r="L60" s="40"/>
    </row>
    <row r="61" spans="2:13" ht="16" x14ac:dyDescent="0.2">
      <c r="B61" s="45" t="s">
        <v>67</v>
      </c>
      <c r="C61" s="97" t="s">
        <v>64</v>
      </c>
      <c r="D61" s="98"/>
      <c r="E61" s="52" t="s">
        <v>108</v>
      </c>
      <c r="G61" s="105" t="s">
        <v>68</v>
      </c>
      <c r="H61" s="106"/>
      <c r="I61" s="107"/>
      <c r="J61" s="100"/>
      <c r="K61" s="100"/>
      <c r="L61" s="40"/>
    </row>
    <row r="62" spans="2:13" x14ac:dyDescent="0.2">
      <c r="G62" s="105" t="s">
        <v>69</v>
      </c>
      <c r="H62" s="106"/>
      <c r="I62" s="107"/>
      <c r="J62" s="100"/>
      <c r="K62" s="100"/>
      <c r="L62" s="40"/>
    </row>
    <row r="63" spans="2:13" ht="21" x14ac:dyDescent="0.25">
      <c r="G63" s="105" t="s">
        <v>70</v>
      </c>
      <c r="H63" s="106"/>
      <c r="I63" s="107"/>
      <c r="J63" s="100"/>
      <c r="K63" s="100"/>
      <c r="L63" s="62"/>
    </row>
    <row r="64" spans="2:13" ht="30" hidden="1" customHeight="1" x14ac:dyDescent="0.2">
      <c r="G64" s="136" t="s">
        <v>98</v>
      </c>
      <c r="H64" s="137"/>
      <c r="I64" s="138"/>
      <c r="J64" s="101"/>
      <c r="K64" s="101"/>
      <c r="L64" s="40"/>
    </row>
    <row r="65" spans="2:15" ht="74" customHeight="1" x14ac:dyDescent="0.3">
      <c r="G65" s="139" t="s">
        <v>81</v>
      </c>
      <c r="H65" s="140"/>
      <c r="I65" s="141"/>
      <c r="J65" s="41" t="s">
        <v>64</v>
      </c>
      <c r="K65" s="41"/>
      <c r="L65" s="70" t="s">
        <v>109</v>
      </c>
      <c r="M65" s="40"/>
    </row>
    <row r="66" spans="2:15" ht="15" customHeight="1" x14ac:dyDescent="0.2">
      <c r="G66" s="102" t="s">
        <v>80</v>
      </c>
      <c r="H66" s="103"/>
      <c r="I66" s="104"/>
      <c r="J66" s="133" t="s">
        <v>34</v>
      </c>
      <c r="K66" s="133"/>
      <c r="L66" s="40"/>
      <c r="M66" s="40"/>
    </row>
    <row r="67" spans="2:15" ht="13.5" customHeight="1" x14ac:dyDescent="0.2">
      <c r="G67" s="105" t="s">
        <v>99</v>
      </c>
      <c r="H67" s="106"/>
      <c r="I67" s="107"/>
      <c r="J67" s="134"/>
      <c r="K67" s="134"/>
      <c r="L67" s="40"/>
      <c r="M67" s="40"/>
    </row>
    <row r="68" spans="2:15" x14ac:dyDescent="0.2">
      <c r="G68" s="142" t="s">
        <v>75</v>
      </c>
      <c r="H68" s="143"/>
      <c r="I68" s="144"/>
      <c r="J68" s="135"/>
      <c r="K68" s="135"/>
      <c r="L68" s="18"/>
      <c r="M68" s="18"/>
    </row>
    <row r="69" spans="2:15" x14ac:dyDescent="0.2">
      <c r="C69" s="47"/>
      <c r="D69" s="47"/>
      <c r="E69" s="47"/>
      <c r="F69" s="47"/>
      <c r="G69" s="47"/>
      <c r="H69" s="18"/>
      <c r="I69" s="18"/>
    </row>
    <row r="70" spans="2:15" ht="15" customHeight="1" x14ac:dyDescent="0.2">
      <c r="G70" s="18"/>
      <c r="H70" s="18"/>
      <c r="I70" s="162" t="s">
        <v>105</v>
      </c>
      <c r="J70" s="162"/>
      <c r="K70" s="163" t="s">
        <v>105</v>
      </c>
      <c r="L70" s="163"/>
      <c r="M70" s="160" t="s">
        <v>105</v>
      </c>
      <c r="N70" s="160"/>
      <c r="O70" s="160"/>
    </row>
    <row r="71" spans="2:15" x14ac:dyDescent="0.2">
      <c r="B71" s="15" t="s">
        <v>56</v>
      </c>
      <c r="G71" s="18"/>
      <c r="H71" s="18"/>
      <c r="I71" s="162"/>
      <c r="J71" s="162"/>
      <c r="K71" s="163"/>
      <c r="L71" s="163"/>
      <c r="M71" s="160"/>
      <c r="N71" s="160"/>
      <c r="O71" s="160"/>
    </row>
    <row r="72" spans="2:15" x14ac:dyDescent="0.2">
      <c r="B72" s="12"/>
      <c r="C72" s="89" t="s">
        <v>71</v>
      </c>
      <c r="D72" s="90"/>
      <c r="E72" s="91" t="s">
        <v>72</v>
      </c>
      <c r="F72" s="92"/>
      <c r="G72" s="131" t="s">
        <v>39</v>
      </c>
      <c r="H72" s="132"/>
      <c r="I72" s="161"/>
      <c r="J72" s="161"/>
      <c r="K72" s="164" t="s">
        <v>125</v>
      </c>
      <c r="L72" s="164"/>
      <c r="M72" s="159" t="s">
        <v>157</v>
      </c>
      <c r="N72" s="159"/>
      <c r="O72" s="159"/>
    </row>
    <row r="73" spans="2:15" ht="29.25" customHeight="1" x14ac:dyDescent="0.2">
      <c r="B73" s="13" t="s">
        <v>20</v>
      </c>
      <c r="C73" s="78" t="s">
        <v>18</v>
      </c>
      <c r="D73" s="79"/>
      <c r="E73" s="80" t="s">
        <v>32</v>
      </c>
      <c r="F73" s="81"/>
      <c r="G73" s="127" t="s">
        <v>73</v>
      </c>
      <c r="H73" s="128"/>
      <c r="I73" s="161"/>
      <c r="J73" s="161"/>
      <c r="K73" s="165"/>
      <c r="L73" s="165"/>
      <c r="M73" s="166"/>
      <c r="N73" s="166"/>
      <c r="O73" s="166"/>
    </row>
    <row r="74" spans="2:15" ht="32" x14ac:dyDescent="0.2">
      <c r="B74" s="14" t="s">
        <v>21</v>
      </c>
      <c r="C74" s="78" t="s">
        <v>22</v>
      </c>
      <c r="D74" s="79"/>
      <c r="E74" s="93" t="s">
        <v>23</v>
      </c>
      <c r="F74" s="94"/>
      <c r="G74" s="127"/>
      <c r="H74" s="128"/>
      <c r="I74" s="161"/>
      <c r="J74" s="161"/>
      <c r="K74" s="164"/>
      <c r="L74" s="164"/>
      <c r="M74" s="166"/>
      <c r="N74" s="166"/>
      <c r="O74" s="166"/>
    </row>
    <row r="75" spans="2:15" ht="15" customHeight="1" x14ac:dyDescent="0.2">
      <c r="B75" s="13" t="s">
        <v>24</v>
      </c>
      <c r="C75" s="78" t="s">
        <v>19</v>
      </c>
      <c r="D75" s="79"/>
      <c r="E75" s="80" t="s">
        <v>25</v>
      </c>
      <c r="F75" s="81"/>
      <c r="G75" s="127"/>
      <c r="H75" s="128"/>
      <c r="I75" s="161"/>
      <c r="J75" s="161"/>
      <c r="K75" s="164"/>
      <c r="L75" s="164"/>
      <c r="M75" s="159"/>
      <c r="N75" s="159"/>
      <c r="O75" s="159"/>
    </row>
    <row r="76" spans="2:15" ht="30" customHeight="1" x14ac:dyDescent="0.2">
      <c r="B76" s="14" t="s">
        <v>26</v>
      </c>
      <c r="C76" s="78" t="s">
        <v>27</v>
      </c>
      <c r="D76" s="79"/>
      <c r="E76" s="93" t="s">
        <v>30</v>
      </c>
      <c r="F76" s="94"/>
      <c r="G76" s="127"/>
      <c r="H76" s="128"/>
      <c r="I76" s="161"/>
      <c r="J76" s="161"/>
      <c r="K76" s="164"/>
      <c r="L76" s="164"/>
      <c r="M76" s="159"/>
      <c r="N76" s="159"/>
      <c r="O76" s="159"/>
    </row>
    <row r="77" spans="2:15" ht="30" customHeight="1" x14ac:dyDescent="0.2">
      <c r="B77" s="13" t="s">
        <v>28</v>
      </c>
      <c r="C77" s="78" t="s">
        <v>77</v>
      </c>
      <c r="D77" s="79"/>
      <c r="E77" s="80" t="s">
        <v>31</v>
      </c>
      <c r="F77" s="81"/>
      <c r="G77" s="129"/>
      <c r="H77" s="130"/>
      <c r="I77" s="161"/>
      <c r="J77" s="161"/>
      <c r="K77" s="164"/>
      <c r="L77" s="164"/>
      <c r="M77" s="159"/>
      <c r="N77" s="159"/>
      <c r="O77" s="159"/>
    </row>
    <row r="78" spans="2:15" x14ac:dyDescent="0.2">
      <c r="I78" s="18"/>
    </row>
    <row r="79" spans="2:15" x14ac:dyDescent="0.2">
      <c r="B79" s="145" t="s">
        <v>76</v>
      </c>
      <c r="C79" s="145"/>
      <c r="D79" s="145"/>
      <c r="E79" s="145"/>
      <c r="G79" s="146" t="s">
        <v>103</v>
      </c>
      <c r="H79" s="147"/>
      <c r="I79" s="148"/>
    </row>
    <row r="80" spans="2:15" ht="36.75" customHeight="1" x14ac:dyDescent="0.2">
      <c r="B80" s="108" t="s">
        <v>104</v>
      </c>
      <c r="C80" s="126"/>
      <c r="D80" s="126"/>
      <c r="E80" s="109"/>
      <c r="F80" s="24" t="s">
        <v>71</v>
      </c>
      <c r="G80" s="48"/>
      <c r="H80" s="49"/>
      <c r="I80" s="50" t="s">
        <v>130</v>
      </c>
    </row>
  </sheetData>
  <mergeCells count="81">
    <mergeCell ref="B79:E79"/>
    <mergeCell ref="G79:I79"/>
    <mergeCell ref="B80:E80"/>
    <mergeCell ref="C76:D76"/>
    <mergeCell ref="E76:F76"/>
    <mergeCell ref="I76:J76"/>
    <mergeCell ref="K76:L76"/>
    <mergeCell ref="M76:O76"/>
    <mergeCell ref="C77:D77"/>
    <mergeCell ref="E77:F77"/>
    <mergeCell ref="I77:J77"/>
    <mergeCell ref="K77:L77"/>
    <mergeCell ref="M77:O77"/>
    <mergeCell ref="M73:O73"/>
    <mergeCell ref="C74:D74"/>
    <mergeCell ref="E74:F74"/>
    <mergeCell ref="I74:J74"/>
    <mergeCell ref="K74:L74"/>
    <mergeCell ref="C73:D73"/>
    <mergeCell ref="E73:F73"/>
    <mergeCell ref="G73:H77"/>
    <mergeCell ref="I73:J73"/>
    <mergeCell ref="K73:L73"/>
    <mergeCell ref="M74:O74"/>
    <mergeCell ref="C75:D75"/>
    <mergeCell ref="E75:F75"/>
    <mergeCell ref="I75:J75"/>
    <mergeCell ref="K75:L75"/>
    <mergeCell ref="M75:O75"/>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25" right="0.25" top="0.75" bottom="0.75" header="0.3" footer="0.3"/>
  <pageSetup paperSize="9" scale="5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8D4F5-C52C-1941-9D9E-E4E7DA83BD10}">
  <sheetPr>
    <pageSetUpPr fitToPage="1"/>
  </sheetPr>
  <dimension ref="B1:W80"/>
  <sheetViews>
    <sheetView zoomScale="98" zoomScaleNormal="98" workbookViewId="0">
      <selection activeCell="G19" sqref="G19"/>
    </sheetView>
  </sheetViews>
  <sheetFormatPr baseColWidth="10" defaultColWidth="9.1640625" defaultRowHeight="15" x14ac:dyDescent="0.2"/>
  <cols>
    <col min="1" max="1" width="3.5" customWidth="1"/>
    <col min="2" max="2" width="20.83203125" customWidth="1"/>
    <col min="3" max="4" width="11" customWidth="1"/>
    <col min="5" max="5" width="9" customWidth="1"/>
    <col min="6" max="6" width="15.33203125" customWidth="1"/>
    <col min="7" max="7" width="8.5" customWidth="1"/>
    <col min="8" max="8" width="12" customWidth="1"/>
    <col min="9" max="9" width="42" customWidth="1"/>
    <col min="10" max="10" width="16" customWidth="1"/>
    <col min="11" max="11" width="28" customWidth="1"/>
    <col min="12" max="12" width="32.5" customWidth="1"/>
    <col min="13" max="13" width="9.5" customWidth="1"/>
    <col min="14" max="14" width="12.6640625" customWidth="1"/>
    <col min="15" max="15" width="9.5" customWidth="1"/>
    <col min="16" max="16" width="19" customWidth="1"/>
    <col min="17" max="17" width="9.6640625" customWidth="1"/>
    <col min="18" max="18" width="12.1640625" customWidth="1"/>
    <col min="19" max="19" width="9.5" customWidth="1"/>
  </cols>
  <sheetData>
    <row r="1" spans="2:21" x14ac:dyDescent="0.2">
      <c r="B1" s="20" t="s">
        <v>79</v>
      </c>
      <c r="F1" s="20" t="s">
        <v>78</v>
      </c>
    </row>
    <row r="2" spans="2:21" ht="5.25" customHeight="1" x14ac:dyDescent="0.2"/>
    <row r="3" spans="2:21" x14ac:dyDescent="0.2">
      <c r="B3" s="15" t="s">
        <v>88</v>
      </c>
    </row>
    <row r="4" spans="2:21" ht="48" customHeight="1" x14ac:dyDescent="0.2">
      <c r="B4" s="7" t="s">
        <v>55</v>
      </c>
      <c r="C4" s="7" t="s">
        <v>42</v>
      </c>
      <c r="D4" s="7" t="s">
        <v>48</v>
      </c>
      <c r="E4" s="7" t="s">
        <v>45</v>
      </c>
      <c r="F4" s="8" t="s">
        <v>1</v>
      </c>
      <c r="G4" s="8" t="s">
        <v>43</v>
      </c>
      <c r="H4" s="7" t="s">
        <v>2</v>
      </c>
      <c r="I4" s="7" t="s">
        <v>46</v>
      </c>
      <c r="J4" s="8" t="s">
        <v>51</v>
      </c>
      <c r="K4" s="8" t="s">
        <v>40</v>
      </c>
      <c r="L4" s="8" t="s">
        <v>44</v>
      </c>
      <c r="M4" s="8" t="s">
        <v>43</v>
      </c>
      <c r="N4" s="7" t="s">
        <v>52</v>
      </c>
      <c r="O4" s="7" t="s">
        <v>42</v>
      </c>
      <c r="P4" s="8" t="s">
        <v>53</v>
      </c>
      <c r="Q4" s="8" t="s">
        <v>41</v>
      </c>
      <c r="R4" s="8" t="s">
        <v>47</v>
      </c>
      <c r="S4" s="8" t="s">
        <v>42</v>
      </c>
    </row>
    <row r="5" spans="2:21" x14ac:dyDescent="0.2">
      <c r="B5" s="19" t="s">
        <v>110</v>
      </c>
      <c r="C5" s="10">
        <v>0.19600000000000001</v>
      </c>
      <c r="D5" s="56">
        <v>98</v>
      </c>
      <c r="E5" s="60">
        <f>C5/D5</f>
        <v>2E-3</v>
      </c>
      <c r="F5" s="11"/>
      <c r="G5" s="11"/>
      <c r="H5" s="10" t="s">
        <v>159</v>
      </c>
      <c r="I5" s="10">
        <v>0.94</v>
      </c>
      <c r="J5" s="11" t="s">
        <v>137</v>
      </c>
      <c r="K5" s="11">
        <v>3</v>
      </c>
      <c r="L5" s="11">
        <v>1.33</v>
      </c>
      <c r="M5" s="25">
        <f>K5*L5</f>
        <v>3.99</v>
      </c>
      <c r="N5" s="10" t="s">
        <v>161</v>
      </c>
      <c r="O5" s="10">
        <v>0.4</v>
      </c>
      <c r="P5" s="11" t="s">
        <v>115</v>
      </c>
      <c r="Q5" s="11">
        <v>15</v>
      </c>
      <c r="R5" s="11">
        <v>1</v>
      </c>
      <c r="S5" s="25">
        <f>Q5*R5</f>
        <v>15</v>
      </c>
    </row>
    <row r="6" spans="2:21" x14ac:dyDescent="0.2">
      <c r="B6" s="10" t="s">
        <v>158</v>
      </c>
      <c r="C6" s="10">
        <v>0.67200000000000004</v>
      </c>
      <c r="D6" s="56">
        <v>112</v>
      </c>
      <c r="E6" s="60">
        <f>C6/D6</f>
        <v>6.0000000000000001E-3</v>
      </c>
      <c r="F6" s="11"/>
      <c r="G6" s="11"/>
      <c r="H6" s="10"/>
      <c r="I6" s="10"/>
      <c r="J6" s="11"/>
      <c r="K6" s="11"/>
      <c r="L6" s="11"/>
      <c r="M6" s="25"/>
      <c r="N6" s="10" t="s">
        <v>162</v>
      </c>
      <c r="O6" s="10"/>
      <c r="P6" s="11" t="s">
        <v>137</v>
      </c>
      <c r="Q6" s="11">
        <v>50</v>
      </c>
      <c r="R6" s="11">
        <v>1.33</v>
      </c>
      <c r="S6" s="25">
        <f>Q6*R6</f>
        <v>66.5</v>
      </c>
      <c r="U6" s="18"/>
    </row>
    <row r="7" spans="2:21" x14ac:dyDescent="0.2">
      <c r="B7" s="10"/>
      <c r="C7" s="10"/>
      <c r="D7" s="10"/>
      <c r="E7" s="25"/>
      <c r="F7" s="11"/>
      <c r="G7" s="11"/>
      <c r="H7" s="10"/>
      <c r="I7" s="10"/>
      <c r="J7" s="11"/>
      <c r="K7" s="11"/>
      <c r="L7" s="11"/>
      <c r="M7" s="25"/>
      <c r="N7" s="10" t="s">
        <v>160</v>
      </c>
      <c r="O7" s="10">
        <v>0.36499999999999999</v>
      </c>
      <c r="P7" s="11" t="s">
        <v>163</v>
      </c>
      <c r="Q7" s="11"/>
      <c r="R7" s="11"/>
      <c r="S7" s="25"/>
      <c r="T7" s="74" t="s">
        <v>109</v>
      </c>
      <c r="U7" s="18"/>
    </row>
    <row r="8" spans="2:21" x14ac:dyDescent="0.2">
      <c r="B8" s="10"/>
      <c r="C8" s="10"/>
      <c r="D8" s="10"/>
      <c r="E8" s="25"/>
      <c r="F8" s="11"/>
      <c r="G8" s="11"/>
      <c r="H8" s="10"/>
      <c r="I8" s="10"/>
      <c r="J8" s="11"/>
      <c r="K8" s="11"/>
      <c r="L8" s="11"/>
      <c r="M8" s="25"/>
      <c r="N8" s="10"/>
      <c r="O8" s="10"/>
      <c r="P8" s="11" t="s">
        <v>140</v>
      </c>
      <c r="Q8" s="11"/>
      <c r="R8" s="11"/>
      <c r="S8" s="25"/>
      <c r="T8" s="74" t="s">
        <v>109</v>
      </c>
    </row>
    <row r="9" spans="2:21" x14ac:dyDescent="0.2">
      <c r="B9" s="10"/>
      <c r="C9" s="10"/>
      <c r="D9" s="10"/>
      <c r="E9" s="25"/>
      <c r="F9" s="11"/>
      <c r="G9" s="11"/>
      <c r="H9" s="10"/>
      <c r="I9" s="10"/>
      <c r="J9" s="11"/>
      <c r="K9" s="11"/>
      <c r="L9" s="11"/>
      <c r="M9" s="25"/>
      <c r="N9" s="10"/>
      <c r="O9" s="10"/>
      <c r="P9" s="11"/>
      <c r="Q9" s="11"/>
      <c r="R9" s="11"/>
      <c r="S9" s="25"/>
      <c r="T9" s="18"/>
    </row>
    <row r="10" spans="2:21" x14ac:dyDescent="0.2">
      <c r="B10" s="10"/>
      <c r="C10" s="10"/>
      <c r="D10" s="10"/>
      <c r="E10" s="25"/>
      <c r="F10" s="11"/>
      <c r="G10" s="11"/>
      <c r="H10" s="10"/>
      <c r="I10" s="10"/>
      <c r="J10" s="11"/>
      <c r="K10" s="11"/>
      <c r="L10" s="11"/>
      <c r="M10" s="25"/>
      <c r="N10" s="10"/>
      <c r="O10" s="10"/>
      <c r="P10" s="11"/>
      <c r="Q10" s="11"/>
      <c r="R10" s="11"/>
      <c r="S10" s="25"/>
      <c r="T10" s="18"/>
      <c r="U10" s="57"/>
    </row>
    <row r="11" spans="2:21" x14ac:dyDescent="0.2">
      <c r="B11" s="10"/>
      <c r="C11" s="10"/>
      <c r="D11" s="10"/>
      <c r="E11" s="25"/>
      <c r="F11" s="11"/>
      <c r="G11" s="11"/>
      <c r="H11" s="10"/>
      <c r="I11" s="10"/>
      <c r="J11" s="11"/>
      <c r="K11" s="11"/>
      <c r="L11" s="11"/>
      <c r="M11" s="25"/>
      <c r="N11" s="10"/>
      <c r="O11" s="10"/>
      <c r="P11" s="11"/>
      <c r="Q11" s="11"/>
      <c r="R11" s="11"/>
      <c r="S11" s="25"/>
      <c r="T11" s="18"/>
    </row>
    <row r="12" spans="2:21" x14ac:dyDescent="0.2">
      <c r="B12" s="25" t="s">
        <v>4</v>
      </c>
      <c r="C12" s="25">
        <f>SUM(C5:C11)</f>
        <v>0.8680000000000001</v>
      </c>
      <c r="D12" s="25">
        <f>SUM(D5:D11)</f>
        <v>210</v>
      </c>
      <c r="E12" s="17"/>
      <c r="F12" s="17"/>
      <c r="G12" s="25">
        <f>SUM(G5:G11)</f>
        <v>0</v>
      </c>
      <c r="H12" s="17"/>
      <c r="I12" s="25">
        <f>SUM(I5:I11)</f>
        <v>0.94</v>
      </c>
      <c r="J12" s="17"/>
      <c r="K12" s="17"/>
      <c r="L12" s="17"/>
      <c r="M12" s="25">
        <f>SUM(M5:M11)</f>
        <v>3.99</v>
      </c>
      <c r="N12" s="17"/>
      <c r="O12" s="25">
        <f>SUM(O5:O11)</f>
        <v>0.76500000000000001</v>
      </c>
      <c r="P12" s="17"/>
      <c r="Q12" s="17"/>
      <c r="R12" s="17"/>
      <c r="S12" s="25">
        <f>SUM(S5:S11)</f>
        <v>81.5</v>
      </c>
      <c r="T12" s="18"/>
    </row>
    <row r="13" spans="2:21" x14ac:dyDescent="0.2">
      <c r="B13" s="17"/>
      <c r="C13" s="17"/>
      <c r="D13" s="17"/>
      <c r="E13" s="17"/>
      <c r="F13" s="17"/>
      <c r="G13" s="17"/>
      <c r="H13" s="17"/>
      <c r="I13" s="17"/>
      <c r="J13" s="17"/>
      <c r="K13" s="17" t="s">
        <v>14</v>
      </c>
      <c r="L13" s="17"/>
      <c r="M13" s="17"/>
      <c r="N13" s="17"/>
      <c r="O13" s="17"/>
      <c r="P13" s="17"/>
      <c r="Q13" s="17"/>
      <c r="R13" s="17"/>
      <c r="S13" s="17"/>
      <c r="T13" s="18"/>
    </row>
    <row r="14" spans="2:21" x14ac:dyDescent="0.2">
      <c r="B14" s="18"/>
      <c r="C14" s="18"/>
      <c r="D14" s="18"/>
      <c r="E14" s="18"/>
      <c r="F14" s="18"/>
      <c r="G14" s="18"/>
      <c r="I14" s="26" t="s">
        <v>5</v>
      </c>
      <c r="J14" s="27">
        <f>(R17/E5)*100</f>
        <v>70.833333333333343</v>
      </c>
      <c r="K14" s="28">
        <f>J14</f>
        <v>70.833333333333343</v>
      </c>
    </row>
    <row r="15" spans="2:21" x14ac:dyDescent="0.2">
      <c r="B15" s="18"/>
      <c r="C15" s="18"/>
      <c r="D15" s="18"/>
      <c r="E15" s="18"/>
      <c r="F15" s="18"/>
      <c r="G15" s="18"/>
      <c r="I15" s="29" t="s">
        <v>11</v>
      </c>
      <c r="J15" s="30">
        <f>(1-(P19/C5))*100</f>
        <v>70.816326530612244</v>
      </c>
      <c r="K15" s="28">
        <f t="shared" ref="K15:K16" si="0">J15</f>
        <v>70.816326530612244</v>
      </c>
    </row>
    <row r="16" spans="2:21" x14ac:dyDescent="0.2">
      <c r="B16" s="18"/>
      <c r="C16" s="18"/>
      <c r="D16" s="18"/>
      <c r="E16" s="18"/>
      <c r="F16" s="18"/>
      <c r="G16" s="18"/>
      <c r="I16" s="31" t="s">
        <v>12</v>
      </c>
      <c r="J16" s="27">
        <f>(J14/J15)*100</f>
        <v>100.02401536983672</v>
      </c>
      <c r="K16" s="28">
        <f t="shared" si="0"/>
        <v>100.02401536983672</v>
      </c>
      <c r="P16" s="21" t="s">
        <v>49</v>
      </c>
      <c r="Q16" s="21" t="s">
        <v>48</v>
      </c>
      <c r="R16" s="21" t="s">
        <v>45</v>
      </c>
      <c r="U16" s="58"/>
    </row>
    <row r="17" spans="2:23" x14ac:dyDescent="0.2">
      <c r="B17" s="18"/>
      <c r="C17" s="18"/>
      <c r="D17" s="18"/>
      <c r="E17" s="18"/>
      <c r="F17" s="18"/>
      <c r="G17" s="18"/>
      <c r="I17" s="32" t="s">
        <v>6</v>
      </c>
      <c r="J17" s="30">
        <f>Q17/D12*100</f>
        <v>91.428571428571431</v>
      </c>
      <c r="K17" s="28"/>
      <c r="N17" s="77" t="s">
        <v>3</v>
      </c>
      <c r="O17" s="77"/>
      <c r="P17" s="51">
        <v>0.27200000000000002</v>
      </c>
      <c r="Q17" s="51">
        <v>192</v>
      </c>
      <c r="R17" s="53">
        <f>P17/Q17</f>
        <v>1.4166666666666668E-3</v>
      </c>
    </row>
    <row r="18" spans="2:23" x14ac:dyDescent="0.2">
      <c r="B18" s="18"/>
      <c r="C18" s="18"/>
      <c r="D18" s="18"/>
      <c r="E18" s="18"/>
      <c r="F18" s="18"/>
      <c r="G18" s="18"/>
      <c r="I18" s="26" t="s">
        <v>7</v>
      </c>
      <c r="J18" s="27">
        <f>P17/C12*100</f>
        <v>31.336405529953915</v>
      </c>
      <c r="K18" s="29" t="s">
        <v>83</v>
      </c>
      <c r="L18" s="30">
        <f>(J18/J17)*100</f>
        <v>34.274193548387096</v>
      </c>
      <c r="P18" s="33" t="s">
        <v>0</v>
      </c>
      <c r="Q18" s="34"/>
    </row>
    <row r="19" spans="2:23" ht="30" customHeight="1" x14ac:dyDescent="0.2">
      <c r="B19" s="18"/>
      <c r="C19" s="18"/>
      <c r="D19" s="18"/>
      <c r="E19" s="18"/>
      <c r="F19" s="18"/>
      <c r="G19" s="18"/>
      <c r="I19" s="32" t="s">
        <v>8</v>
      </c>
      <c r="J19" s="30">
        <f>(C12+G12+I12+M12+O12+S12)/P17</f>
        <v>323.7610294117647</v>
      </c>
      <c r="N19" s="75" t="s">
        <v>50</v>
      </c>
      <c r="O19" s="76"/>
      <c r="P19" s="61">
        <v>5.7200000000000001E-2</v>
      </c>
      <c r="V19" s="57"/>
    </row>
    <row r="20" spans="2:23" x14ac:dyDescent="0.2">
      <c r="B20" s="18"/>
      <c r="C20" s="18"/>
      <c r="D20" s="18"/>
      <c r="E20" s="18"/>
      <c r="F20" s="18"/>
      <c r="G20" s="18"/>
      <c r="I20" s="1" t="s">
        <v>9</v>
      </c>
      <c r="J20" s="35">
        <f>(C12+G12+I12+M12)/P17</f>
        <v>21.316176470588236</v>
      </c>
      <c r="M20" s="18"/>
      <c r="N20" s="18"/>
      <c r="O20" s="18"/>
      <c r="P20" s="18"/>
    </row>
    <row r="21" spans="2:23" ht="32.25" customHeight="1" x14ac:dyDescent="0.2">
      <c r="B21" s="18"/>
      <c r="C21" s="18"/>
      <c r="D21" s="18"/>
      <c r="E21" s="18"/>
      <c r="F21" s="18"/>
      <c r="G21" s="18"/>
      <c r="H21" s="18"/>
      <c r="I21" s="5" t="s">
        <v>13</v>
      </c>
      <c r="J21" s="36">
        <f>(C12+G12+I12)/P17</f>
        <v>6.6470588235294112</v>
      </c>
      <c r="M21" s="18"/>
      <c r="N21" s="18"/>
      <c r="O21" s="18"/>
      <c r="P21" s="18"/>
    </row>
    <row r="22" spans="2:23" ht="33.75" customHeight="1" x14ac:dyDescent="0.2">
      <c r="G22" s="18"/>
      <c r="H22" s="18"/>
      <c r="I22" s="6" t="s">
        <v>15</v>
      </c>
      <c r="J22" s="2">
        <f>(M12)/P17</f>
        <v>14.669117647058822</v>
      </c>
      <c r="K22" s="18"/>
      <c r="L22" s="18"/>
      <c r="M22" s="18"/>
      <c r="N22" s="18"/>
      <c r="O22" s="18"/>
      <c r="P22" s="18"/>
      <c r="Q22" s="18"/>
      <c r="R22" s="18"/>
      <c r="S22" s="18"/>
      <c r="T22" s="18"/>
    </row>
    <row r="23" spans="2:23" ht="32.25" customHeight="1" x14ac:dyDescent="0.2">
      <c r="I23" s="3" t="s">
        <v>10</v>
      </c>
      <c r="J23" s="4">
        <f>(O12+S12)/P17</f>
        <v>302.44485294117646</v>
      </c>
      <c r="K23" s="18"/>
      <c r="L23" s="18"/>
      <c r="M23" s="18"/>
      <c r="N23" s="18"/>
      <c r="O23" s="18"/>
      <c r="P23" s="18"/>
      <c r="Q23" s="18"/>
      <c r="R23" s="18"/>
      <c r="S23" s="18"/>
      <c r="T23" s="18"/>
    </row>
    <row r="24" spans="2:23" ht="30" customHeight="1" x14ac:dyDescent="0.2">
      <c r="I24" s="5" t="s">
        <v>16</v>
      </c>
      <c r="J24" s="36">
        <f>(O12)/P17</f>
        <v>2.8125</v>
      </c>
      <c r="K24" s="18"/>
      <c r="L24" s="18"/>
      <c r="M24" s="18"/>
      <c r="N24" s="18"/>
      <c r="O24" s="18"/>
      <c r="P24" s="18"/>
      <c r="Q24" s="18"/>
      <c r="R24" s="18"/>
      <c r="S24" s="18"/>
      <c r="T24" s="18"/>
    </row>
    <row r="25" spans="2:23" ht="31.5" customHeight="1" x14ac:dyDescent="0.2">
      <c r="I25" s="6" t="s">
        <v>17</v>
      </c>
      <c r="J25" s="2">
        <f>(S12)/P17</f>
        <v>299.63235294117646</v>
      </c>
      <c r="K25" s="18"/>
      <c r="L25" s="18"/>
      <c r="M25" s="18"/>
      <c r="N25" s="18"/>
      <c r="O25" s="18"/>
      <c r="P25" s="18"/>
      <c r="Q25" s="18"/>
      <c r="R25" s="18"/>
      <c r="S25" s="18"/>
      <c r="T25" s="18"/>
    </row>
    <row r="26" spans="2:23" ht="13.5" customHeight="1" x14ac:dyDescent="0.2">
      <c r="I26" s="18"/>
      <c r="J26" s="18"/>
      <c r="K26" s="18"/>
      <c r="L26" s="18"/>
      <c r="M26" s="18"/>
      <c r="N26" s="18"/>
      <c r="O26" s="18"/>
      <c r="P26" s="18"/>
      <c r="Q26" s="18"/>
      <c r="R26" s="18"/>
      <c r="S26" s="18"/>
      <c r="T26" s="18"/>
    </row>
    <row r="27" spans="2:23" ht="16.5" customHeight="1" x14ac:dyDescent="0.2">
      <c r="B27" s="114" t="s">
        <v>57</v>
      </c>
      <c r="C27" s="115"/>
      <c r="I27" s="149" t="s">
        <v>84</v>
      </c>
      <c r="J27" s="150"/>
      <c r="K27" s="18"/>
      <c r="L27" s="18"/>
      <c r="M27" s="18"/>
      <c r="N27" s="18"/>
      <c r="O27" s="18"/>
      <c r="P27" s="18"/>
      <c r="Q27" s="18"/>
      <c r="T27" s="18"/>
    </row>
    <row r="28" spans="2:23" ht="47.25" customHeight="1" x14ac:dyDescent="0.2">
      <c r="B28" s="119" t="s">
        <v>29</v>
      </c>
      <c r="C28" s="88"/>
      <c r="D28" s="88" t="s">
        <v>144</v>
      </c>
      <c r="E28" s="88"/>
      <c r="F28" s="88"/>
      <c r="G28" s="88"/>
      <c r="H28" s="88"/>
      <c r="I28" s="151" t="s">
        <v>143</v>
      </c>
      <c r="J28" s="152"/>
      <c r="K28" s="18"/>
      <c r="Q28" s="18"/>
      <c r="T28" s="18"/>
      <c r="W28" s="37"/>
    </row>
    <row r="29" spans="2:23" ht="61.5" customHeight="1" x14ac:dyDescent="0.2">
      <c r="B29" s="82" t="s">
        <v>89</v>
      </c>
      <c r="C29" s="84"/>
      <c r="D29" s="82" t="s">
        <v>145</v>
      </c>
      <c r="E29" s="83"/>
      <c r="F29" s="83"/>
      <c r="G29" s="83"/>
      <c r="H29" s="84"/>
      <c r="I29" s="153"/>
      <c r="J29" s="154"/>
      <c r="N29" s="54"/>
    </row>
    <row r="30" spans="2:23" ht="47.25" customHeight="1" x14ac:dyDescent="0.2">
      <c r="B30" s="85" t="s">
        <v>90</v>
      </c>
      <c r="C30" s="86"/>
      <c r="D30" s="85" t="s">
        <v>91</v>
      </c>
      <c r="E30" s="87"/>
      <c r="F30" s="87"/>
      <c r="G30" s="87"/>
      <c r="H30" s="86"/>
      <c r="I30" s="155" t="s">
        <v>164</v>
      </c>
      <c r="J30" s="156"/>
    </row>
    <row r="31" spans="2:23" ht="46.5" customHeight="1" x14ac:dyDescent="0.2">
      <c r="B31" s="116" t="s">
        <v>92</v>
      </c>
      <c r="C31" s="117"/>
      <c r="D31" s="116" t="s">
        <v>107</v>
      </c>
      <c r="E31" s="118"/>
      <c r="F31" s="118"/>
      <c r="G31" s="118"/>
      <c r="H31" s="117"/>
      <c r="I31" s="157"/>
      <c r="J31" s="158"/>
    </row>
    <row r="32" spans="2:23" ht="15" customHeight="1" x14ac:dyDescent="0.2"/>
    <row r="33" spans="2:14" ht="16" x14ac:dyDescent="0.2">
      <c r="B33" s="15" t="s">
        <v>58</v>
      </c>
      <c r="F33" s="23" t="s">
        <v>85</v>
      </c>
      <c r="L33" s="23" t="s">
        <v>85</v>
      </c>
      <c r="N33" s="55"/>
    </row>
    <row r="34" spans="2:14" ht="16" x14ac:dyDescent="0.2">
      <c r="B34" s="95" t="s">
        <v>93</v>
      </c>
      <c r="C34" s="120"/>
      <c r="D34" s="96"/>
      <c r="E34" s="38" t="s">
        <v>82</v>
      </c>
      <c r="F34" s="39"/>
      <c r="G34" s="40"/>
      <c r="H34" s="112" t="s">
        <v>61</v>
      </c>
      <c r="I34" s="112"/>
      <c r="J34" s="112"/>
      <c r="K34" s="38" t="s">
        <v>82</v>
      </c>
      <c r="L34" s="38"/>
    </row>
    <row r="35" spans="2:14" ht="32" x14ac:dyDescent="0.2">
      <c r="B35" s="97" t="s">
        <v>60</v>
      </c>
      <c r="C35" s="121"/>
      <c r="D35" s="98"/>
      <c r="E35" s="41" t="s">
        <v>64</v>
      </c>
      <c r="F35" s="41"/>
      <c r="G35" s="40"/>
      <c r="H35" s="125" t="s">
        <v>62</v>
      </c>
      <c r="I35" s="125"/>
      <c r="J35" s="125"/>
      <c r="K35" s="41" t="s">
        <v>64</v>
      </c>
      <c r="L35" s="59"/>
    </row>
    <row r="36" spans="2:14" ht="34.5" customHeight="1" x14ac:dyDescent="0.2">
      <c r="B36" s="122" t="s">
        <v>59</v>
      </c>
      <c r="C36" s="123"/>
      <c r="D36" s="124"/>
      <c r="E36" s="42" t="s">
        <v>100</v>
      </c>
      <c r="F36" s="43" t="s">
        <v>108</v>
      </c>
      <c r="G36" s="40"/>
      <c r="H36" s="40"/>
      <c r="I36" s="40"/>
    </row>
    <row r="37" spans="2:14" ht="18.75" customHeight="1" x14ac:dyDescent="0.2">
      <c r="B37" s="40"/>
      <c r="C37" s="40"/>
      <c r="D37" s="40"/>
      <c r="E37" s="40"/>
      <c r="F37" s="40"/>
      <c r="G37" s="40"/>
      <c r="H37" s="40"/>
    </row>
    <row r="38" spans="2:14" ht="20.25" customHeight="1" x14ac:dyDescent="0.2">
      <c r="B38" s="40"/>
      <c r="C38" s="40"/>
      <c r="D38" s="40"/>
      <c r="E38" s="40"/>
      <c r="F38" s="40"/>
      <c r="G38" s="40"/>
      <c r="H38" s="40"/>
    </row>
    <row r="39" spans="2:14" x14ac:dyDescent="0.2">
      <c r="B39" s="9" t="s">
        <v>54</v>
      </c>
      <c r="D39" s="40"/>
      <c r="E39" s="40"/>
      <c r="F39" s="40"/>
      <c r="G39" s="40"/>
      <c r="H39" s="40"/>
    </row>
    <row r="40" spans="2:14" ht="32" x14ac:dyDescent="0.2">
      <c r="B40" s="16" t="s">
        <v>37</v>
      </c>
      <c r="C40" s="16" t="s">
        <v>38</v>
      </c>
      <c r="D40" s="16" t="s">
        <v>87</v>
      </c>
      <c r="E40" s="40"/>
      <c r="F40" s="40"/>
      <c r="G40" s="40"/>
      <c r="H40" s="40"/>
    </row>
    <row r="41" spans="2:14" ht="21" customHeight="1" x14ac:dyDescent="0.2">
      <c r="B41" s="44" t="s">
        <v>33</v>
      </c>
      <c r="C41" s="42" t="s">
        <v>34</v>
      </c>
      <c r="D41" s="42"/>
      <c r="E41" s="40"/>
      <c r="F41" s="40"/>
      <c r="G41" s="40"/>
      <c r="H41" s="40"/>
    </row>
    <row r="42" spans="2:14" ht="30.75" customHeight="1" x14ac:dyDescent="0.2">
      <c r="B42" s="44" t="s">
        <v>35</v>
      </c>
      <c r="C42" s="41" t="s">
        <v>64</v>
      </c>
      <c r="D42" s="41"/>
      <c r="E42" s="40"/>
      <c r="F42" s="40"/>
      <c r="G42" s="40"/>
      <c r="H42" s="40"/>
    </row>
    <row r="43" spans="2:14" ht="30.75" customHeight="1" x14ac:dyDescent="0.2">
      <c r="B43" s="44" t="s">
        <v>36</v>
      </c>
      <c r="C43" s="38" t="s">
        <v>39</v>
      </c>
      <c r="D43" s="38" t="s">
        <v>108</v>
      </c>
      <c r="E43" s="40"/>
      <c r="F43" s="40"/>
      <c r="G43" s="40"/>
      <c r="H43" s="40"/>
    </row>
    <row r="44" spans="2:14" ht="21" customHeight="1" x14ac:dyDescent="0.2">
      <c r="B44" s="40"/>
      <c r="C44" s="40"/>
      <c r="D44" s="40"/>
      <c r="E44" s="40"/>
      <c r="F44" s="40"/>
      <c r="G44" s="40"/>
      <c r="H44" s="40"/>
    </row>
    <row r="45" spans="2:14" ht="21" customHeight="1" x14ac:dyDescent="0.2">
      <c r="B45" s="40"/>
      <c r="C45" s="40"/>
      <c r="D45" s="40"/>
      <c r="E45" s="40"/>
      <c r="F45" s="40"/>
      <c r="G45" s="40"/>
      <c r="H45" s="40"/>
    </row>
    <row r="46" spans="2:14" ht="26.25" customHeight="1" x14ac:dyDescent="0.2">
      <c r="D46" s="40"/>
      <c r="E46" s="40"/>
      <c r="F46" s="40"/>
      <c r="G46" s="40"/>
      <c r="H46" s="40"/>
    </row>
    <row r="47" spans="2:14" ht="21" customHeight="1" x14ac:dyDescent="0.2">
      <c r="B47" s="40"/>
      <c r="C47" s="40"/>
      <c r="D47" s="40"/>
      <c r="E47" s="40"/>
      <c r="F47" s="40"/>
      <c r="G47" s="40"/>
      <c r="H47" s="40"/>
    </row>
    <row r="48" spans="2:14" ht="21" customHeight="1" x14ac:dyDescent="0.2">
      <c r="B48" s="40"/>
      <c r="C48" s="40"/>
      <c r="D48" s="40"/>
      <c r="E48" s="40"/>
      <c r="F48" s="40"/>
      <c r="G48" s="40"/>
      <c r="H48" s="40"/>
    </row>
    <row r="49" spans="2:13" ht="21" customHeight="1" x14ac:dyDescent="0.2">
      <c r="B49" s="40"/>
      <c r="C49" s="40"/>
      <c r="D49" s="40"/>
      <c r="E49" s="40"/>
      <c r="F49" s="40"/>
      <c r="G49" s="40"/>
      <c r="H49" s="40"/>
    </row>
    <row r="50" spans="2:13" x14ac:dyDescent="0.2">
      <c r="B50" s="40"/>
      <c r="C50" s="40"/>
      <c r="D50" s="40"/>
      <c r="E50" s="40"/>
      <c r="F50" s="40"/>
      <c r="G50" s="40"/>
      <c r="H50" s="40"/>
    </row>
    <row r="51" spans="2:13" ht="18" customHeight="1" x14ac:dyDescent="0.2">
      <c r="B51" s="40"/>
      <c r="C51" s="40"/>
      <c r="D51" s="40"/>
      <c r="E51" s="40"/>
      <c r="F51" s="40"/>
      <c r="G51" s="40"/>
      <c r="H51" s="40"/>
    </row>
    <row r="52" spans="2:13" ht="15" customHeight="1" x14ac:dyDescent="0.2">
      <c r="B52" s="40"/>
      <c r="C52" s="40"/>
      <c r="D52" s="40"/>
      <c r="E52" s="40"/>
      <c r="F52" s="40"/>
      <c r="G52" s="40"/>
      <c r="H52" s="40"/>
    </row>
    <row r="53" spans="2:13" x14ac:dyDescent="0.2">
      <c r="B53" s="40"/>
      <c r="C53" s="40"/>
      <c r="D53" s="40"/>
      <c r="E53" s="40"/>
      <c r="F53" s="40"/>
      <c r="G53" s="40"/>
      <c r="H53" s="40"/>
    </row>
    <row r="54" spans="2:13" ht="16" x14ac:dyDescent="0.2">
      <c r="B54" s="15" t="s">
        <v>63</v>
      </c>
      <c r="C54" s="40"/>
      <c r="D54" s="40"/>
      <c r="E54" s="22" t="s">
        <v>85</v>
      </c>
      <c r="F54" s="40"/>
      <c r="G54" s="40"/>
      <c r="H54" s="40"/>
      <c r="K54" s="22" t="s">
        <v>85</v>
      </c>
    </row>
    <row r="55" spans="2:13" ht="31.5" customHeight="1" x14ac:dyDescent="0.2">
      <c r="B55" s="113" t="s">
        <v>94</v>
      </c>
      <c r="C55" s="113"/>
      <c r="D55" s="38" t="s">
        <v>39</v>
      </c>
      <c r="E55" s="39"/>
      <c r="F55" s="40"/>
      <c r="G55" s="110" t="s">
        <v>65</v>
      </c>
      <c r="H55" s="110"/>
      <c r="I55" s="110"/>
      <c r="J55" s="42" t="s">
        <v>34</v>
      </c>
      <c r="K55" s="42" t="s">
        <v>108</v>
      </c>
    </row>
    <row r="56" spans="2:13" ht="33" customHeight="1" x14ac:dyDescent="0.2">
      <c r="B56" s="108" t="s">
        <v>95</v>
      </c>
      <c r="C56" s="109"/>
      <c r="D56" s="41" t="s">
        <v>64</v>
      </c>
      <c r="E56" s="41" t="s">
        <v>108</v>
      </c>
      <c r="F56" s="40"/>
      <c r="G56" s="111" t="s">
        <v>96</v>
      </c>
      <c r="H56" s="111"/>
      <c r="I56" s="111"/>
      <c r="J56" s="112" t="s">
        <v>39</v>
      </c>
      <c r="K56" s="112"/>
    </row>
    <row r="57" spans="2:13" ht="34.5" customHeight="1" x14ac:dyDescent="0.2">
      <c r="B57" s="108" t="s">
        <v>97</v>
      </c>
      <c r="C57" s="109"/>
      <c r="D57" s="42" t="s">
        <v>34</v>
      </c>
      <c r="E57" s="43"/>
      <c r="F57" s="40"/>
      <c r="G57" s="111"/>
      <c r="H57" s="111"/>
      <c r="I57" s="111"/>
      <c r="J57" s="112"/>
      <c r="K57" s="112"/>
    </row>
    <row r="58" spans="2:13" x14ac:dyDescent="0.2">
      <c r="B58" s="15"/>
      <c r="C58" s="40"/>
      <c r="D58" s="40"/>
      <c r="E58" s="40"/>
      <c r="F58" s="40"/>
      <c r="G58" s="40"/>
      <c r="H58" s="40"/>
    </row>
    <row r="59" spans="2:13" ht="16" x14ac:dyDescent="0.2">
      <c r="B59" s="15" t="s">
        <v>102</v>
      </c>
      <c r="C59" s="40"/>
      <c r="D59" s="40"/>
      <c r="E59" s="22" t="s">
        <v>85</v>
      </c>
      <c r="G59" s="15" t="s">
        <v>101</v>
      </c>
      <c r="J59" s="40"/>
      <c r="K59" s="22" t="s">
        <v>106</v>
      </c>
      <c r="L59" s="40"/>
      <c r="M59" s="40"/>
    </row>
    <row r="60" spans="2:13" x14ac:dyDescent="0.2">
      <c r="B60" s="45" t="s">
        <v>66</v>
      </c>
      <c r="C60" s="95" t="s">
        <v>39</v>
      </c>
      <c r="D60" s="96"/>
      <c r="E60" s="46"/>
      <c r="G60" s="102" t="s">
        <v>74</v>
      </c>
      <c r="H60" s="103"/>
      <c r="I60" s="104"/>
      <c r="J60" s="99" t="s">
        <v>39</v>
      </c>
      <c r="K60" s="99"/>
      <c r="L60" s="40"/>
    </row>
    <row r="61" spans="2:13" ht="16" x14ac:dyDescent="0.2">
      <c r="B61" s="45" t="s">
        <v>67</v>
      </c>
      <c r="C61" s="97" t="s">
        <v>64</v>
      </c>
      <c r="D61" s="98"/>
      <c r="E61" s="52" t="s">
        <v>108</v>
      </c>
      <c r="G61" s="105" t="s">
        <v>68</v>
      </c>
      <c r="H61" s="106"/>
      <c r="I61" s="107"/>
      <c r="J61" s="100"/>
      <c r="K61" s="100"/>
      <c r="L61" s="40"/>
    </row>
    <row r="62" spans="2:13" x14ac:dyDescent="0.2">
      <c r="G62" s="105" t="s">
        <v>69</v>
      </c>
      <c r="H62" s="106"/>
      <c r="I62" s="107"/>
      <c r="J62" s="100"/>
      <c r="K62" s="100"/>
      <c r="L62" s="40"/>
    </row>
    <row r="63" spans="2:13" ht="21" x14ac:dyDescent="0.25">
      <c r="G63" s="105" t="s">
        <v>70</v>
      </c>
      <c r="H63" s="106"/>
      <c r="I63" s="107"/>
      <c r="J63" s="100"/>
      <c r="K63" s="100"/>
      <c r="L63" s="62"/>
    </row>
    <row r="64" spans="2:13" ht="30" hidden="1" customHeight="1" x14ac:dyDescent="0.2">
      <c r="G64" s="136" t="s">
        <v>98</v>
      </c>
      <c r="H64" s="137"/>
      <c r="I64" s="138"/>
      <c r="J64" s="101"/>
      <c r="K64" s="101"/>
      <c r="L64" s="40"/>
    </row>
    <row r="65" spans="2:15" ht="74" customHeight="1" x14ac:dyDescent="0.2">
      <c r="G65" s="139" t="s">
        <v>81</v>
      </c>
      <c r="H65" s="140"/>
      <c r="I65" s="141"/>
      <c r="J65" s="41" t="s">
        <v>64</v>
      </c>
      <c r="K65" s="41" t="s">
        <v>165</v>
      </c>
      <c r="M65" s="40"/>
    </row>
    <row r="66" spans="2:15" ht="26" customHeight="1" x14ac:dyDescent="0.2">
      <c r="G66" s="102" t="s">
        <v>80</v>
      </c>
      <c r="H66" s="103"/>
      <c r="I66" s="104"/>
      <c r="J66" s="133" t="s">
        <v>34</v>
      </c>
      <c r="K66" s="133" t="s">
        <v>166</v>
      </c>
      <c r="L66" s="40"/>
      <c r="M66" s="40"/>
    </row>
    <row r="67" spans="2:15" ht="42" customHeight="1" x14ac:dyDescent="0.2">
      <c r="G67" s="105" t="s">
        <v>99</v>
      </c>
      <c r="H67" s="106"/>
      <c r="I67" s="107"/>
      <c r="J67" s="134"/>
      <c r="K67" s="134"/>
      <c r="L67" s="40"/>
      <c r="M67" s="40"/>
    </row>
    <row r="68" spans="2:15" ht="55" customHeight="1" x14ac:dyDescent="0.2">
      <c r="G68" s="142" t="s">
        <v>75</v>
      </c>
      <c r="H68" s="143"/>
      <c r="I68" s="144"/>
      <c r="J68" s="135"/>
      <c r="K68" s="135"/>
      <c r="L68" s="18"/>
      <c r="M68" s="18"/>
    </row>
    <row r="69" spans="2:15" x14ac:dyDescent="0.2">
      <c r="C69" s="47"/>
      <c r="D69" s="47"/>
      <c r="E69" s="47"/>
      <c r="F69" s="47"/>
      <c r="G69" s="47"/>
      <c r="H69" s="18"/>
      <c r="I69" s="18"/>
    </row>
    <row r="70" spans="2:15" ht="15" customHeight="1" x14ac:dyDescent="0.2">
      <c r="G70" s="18"/>
      <c r="H70" s="18"/>
      <c r="I70" s="162" t="s">
        <v>105</v>
      </c>
      <c r="J70" s="162"/>
      <c r="K70" s="163" t="s">
        <v>105</v>
      </c>
      <c r="L70" s="163"/>
      <c r="M70" s="160" t="s">
        <v>105</v>
      </c>
      <c r="N70" s="160"/>
      <c r="O70" s="160"/>
    </row>
    <row r="71" spans="2:15" x14ac:dyDescent="0.2">
      <c r="B71" s="15" t="s">
        <v>56</v>
      </c>
      <c r="G71" s="18"/>
      <c r="H71" s="18"/>
      <c r="I71" s="162"/>
      <c r="J71" s="162"/>
      <c r="K71" s="163"/>
      <c r="L71" s="163"/>
      <c r="M71" s="160"/>
      <c r="N71" s="160"/>
      <c r="O71" s="160"/>
    </row>
    <row r="72" spans="2:15" x14ac:dyDescent="0.2">
      <c r="B72" s="12"/>
      <c r="C72" s="89" t="s">
        <v>71</v>
      </c>
      <c r="D72" s="90"/>
      <c r="E72" s="91" t="s">
        <v>72</v>
      </c>
      <c r="F72" s="92"/>
      <c r="G72" s="131" t="s">
        <v>39</v>
      </c>
      <c r="H72" s="132"/>
      <c r="I72" s="161"/>
      <c r="J72" s="161"/>
      <c r="K72" s="164" t="s">
        <v>125</v>
      </c>
      <c r="L72" s="164"/>
      <c r="M72" s="159" t="s">
        <v>115</v>
      </c>
      <c r="N72" s="159"/>
      <c r="O72" s="159"/>
    </row>
    <row r="73" spans="2:15" ht="29.25" customHeight="1" x14ac:dyDescent="0.2">
      <c r="B73" s="13" t="s">
        <v>20</v>
      </c>
      <c r="C73" s="78" t="s">
        <v>18</v>
      </c>
      <c r="D73" s="79"/>
      <c r="E73" s="80" t="s">
        <v>32</v>
      </c>
      <c r="F73" s="81"/>
      <c r="G73" s="127" t="s">
        <v>73</v>
      </c>
      <c r="H73" s="128"/>
      <c r="I73" s="161" t="s">
        <v>168</v>
      </c>
      <c r="J73" s="161"/>
      <c r="K73" s="167" t="s">
        <v>167</v>
      </c>
      <c r="L73" s="168"/>
      <c r="M73" s="166" t="s">
        <v>170</v>
      </c>
      <c r="N73" s="166"/>
      <c r="O73" s="166"/>
    </row>
    <row r="74" spans="2:15" ht="32" x14ac:dyDescent="0.2">
      <c r="B74" s="14" t="s">
        <v>21</v>
      </c>
      <c r="C74" s="78" t="s">
        <v>22</v>
      </c>
      <c r="D74" s="79"/>
      <c r="E74" s="93" t="s">
        <v>23</v>
      </c>
      <c r="F74" s="94"/>
      <c r="G74" s="127"/>
      <c r="H74" s="128"/>
      <c r="I74" s="161"/>
      <c r="J74" s="161"/>
      <c r="K74" s="167"/>
      <c r="L74" s="168"/>
      <c r="M74" s="166" t="s">
        <v>162</v>
      </c>
      <c r="N74" s="166"/>
      <c r="O74" s="166"/>
    </row>
    <row r="75" spans="2:15" ht="15" customHeight="1" x14ac:dyDescent="0.2">
      <c r="B75" s="13" t="s">
        <v>24</v>
      </c>
      <c r="C75" s="78" t="s">
        <v>19</v>
      </c>
      <c r="D75" s="79"/>
      <c r="E75" s="80" t="s">
        <v>25</v>
      </c>
      <c r="F75" s="81"/>
      <c r="G75" s="127"/>
      <c r="H75" s="128"/>
      <c r="I75" s="161"/>
      <c r="J75" s="161"/>
      <c r="K75" s="164"/>
      <c r="L75" s="164"/>
      <c r="M75" s="159" t="s">
        <v>152</v>
      </c>
      <c r="N75" s="159"/>
      <c r="O75" s="159"/>
    </row>
    <row r="76" spans="2:15" ht="30" customHeight="1" x14ac:dyDescent="0.2">
      <c r="B76" s="14" t="s">
        <v>26</v>
      </c>
      <c r="C76" s="78" t="s">
        <v>27</v>
      </c>
      <c r="D76" s="79"/>
      <c r="E76" s="93" t="s">
        <v>30</v>
      </c>
      <c r="F76" s="94"/>
      <c r="G76" s="127"/>
      <c r="H76" s="128"/>
      <c r="I76" s="161"/>
      <c r="J76" s="161"/>
      <c r="K76" s="164"/>
      <c r="L76" s="164"/>
      <c r="M76" s="159" t="s">
        <v>169</v>
      </c>
      <c r="N76" s="159"/>
      <c r="O76" s="159"/>
    </row>
    <row r="77" spans="2:15" ht="30" customHeight="1" x14ac:dyDescent="0.2">
      <c r="B77" s="13" t="s">
        <v>28</v>
      </c>
      <c r="C77" s="78" t="s">
        <v>77</v>
      </c>
      <c r="D77" s="79"/>
      <c r="E77" s="80" t="s">
        <v>31</v>
      </c>
      <c r="F77" s="81"/>
      <c r="G77" s="129"/>
      <c r="H77" s="130"/>
      <c r="I77" s="161"/>
      <c r="J77" s="161"/>
      <c r="K77" s="164"/>
      <c r="L77" s="164"/>
      <c r="M77" s="159" t="s">
        <v>171</v>
      </c>
      <c r="N77" s="159"/>
      <c r="O77" s="159"/>
    </row>
    <row r="78" spans="2:15" x14ac:dyDescent="0.2">
      <c r="I78" s="18"/>
    </row>
    <row r="79" spans="2:15" x14ac:dyDescent="0.2">
      <c r="B79" s="145" t="s">
        <v>76</v>
      </c>
      <c r="C79" s="145"/>
      <c r="D79" s="145"/>
      <c r="E79" s="145"/>
      <c r="G79" s="146" t="s">
        <v>103</v>
      </c>
      <c r="H79" s="147"/>
      <c r="I79" s="148"/>
    </row>
    <row r="80" spans="2:15" ht="36.75" customHeight="1" x14ac:dyDescent="0.2">
      <c r="B80" s="108" t="s">
        <v>104</v>
      </c>
      <c r="C80" s="126"/>
      <c r="D80" s="126"/>
      <c r="E80" s="109"/>
      <c r="F80" s="24" t="s">
        <v>71</v>
      </c>
      <c r="G80" s="48"/>
      <c r="H80" s="49"/>
      <c r="I80" s="50" t="s">
        <v>130</v>
      </c>
    </row>
  </sheetData>
  <mergeCells count="81">
    <mergeCell ref="B79:E79"/>
    <mergeCell ref="G79:I79"/>
    <mergeCell ref="B80:E80"/>
    <mergeCell ref="C76:D76"/>
    <mergeCell ref="E76:F76"/>
    <mergeCell ref="I76:J76"/>
    <mergeCell ref="K76:L76"/>
    <mergeCell ref="M76:O76"/>
    <mergeCell ref="C77:D77"/>
    <mergeCell ref="E77:F77"/>
    <mergeCell ref="I77:J77"/>
    <mergeCell ref="K77:L77"/>
    <mergeCell ref="M77:O77"/>
    <mergeCell ref="M73:O73"/>
    <mergeCell ref="C74:D74"/>
    <mergeCell ref="E74:F74"/>
    <mergeCell ref="I74:J74"/>
    <mergeCell ref="K74:L74"/>
    <mergeCell ref="C73:D73"/>
    <mergeCell ref="E73:F73"/>
    <mergeCell ref="G73:H77"/>
    <mergeCell ref="I73:J73"/>
    <mergeCell ref="K73:L73"/>
    <mergeCell ref="M74:O74"/>
    <mergeCell ref="C75:D75"/>
    <mergeCell ref="E75:F75"/>
    <mergeCell ref="I75:J75"/>
    <mergeCell ref="K75:L75"/>
    <mergeCell ref="M75:O75"/>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25" right="0.25" top="0.75" bottom="0.75" header="0.3" footer="0.3"/>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Arkusze</vt:lpstr>
      </vt:variant>
      <vt:variant>
        <vt:i4>8</vt:i4>
      </vt:variant>
      <vt:variant>
        <vt:lpstr>Nazwane zakresy</vt:lpstr>
      </vt:variant>
      <vt:variant>
        <vt:i4>40</vt:i4>
      </vt:variant>
    </vt:vector>
  </HeadingPairs>
  <TitlesOfParts>
    <vt:vector size="48" baseType="lpstr">
      <vt:lpstr>Entry 7 (This work-batch)</vt:lpstr>
      <vt:lpstr>Entry 8 (This work-flow)</vt:lpstr>
      <vt:lpstr>Entry 1 (kumar2002)</vt:lpstr>
      <vt:lpstr>Entry 2 (Yadav2019)</vt:lpstr>
      <vt:lpstr>Entry 3 (Ghosh2012)</vt:lpstr>
      <vt:lpstr>Entry 4 (Hecke2017)</vt:lpstr>
      <vt:lpstr>Entry 5 (Ghosh 2016)</vt:lpstr>
      <vt:lpstr>Entry 6 (Kolesinska 2021)</vt:lpstr>
      <vt:lpstr>'Entry 1 (kumar2002)'!_Toc358992261</vt:lpstr>
      <vt:lpstr>'Entry 2 (Yadav2019)'!_Toc358992261</vt:lpstr>
      <vt:lpstr>'Entry 3 (Ghosh2012)'!_Toc358992261</vt:lpstr>
      <vt:lpstr>'Entry 4 (Hecke2017)'!_Toc358992261</vt:lpstr>
      <vt:lpstr>'Entry 5 (Ghosh 2016)'!_Toc358992261</vt:lpstr>
      <vt:lpstr>'Entry 6 (Kolesinska 2021)'!_Toc358992261</vt:lpstr>
      <vt:lpstr>'Entry 7 (This work-batch)'!_Toc358992261</vt:lpstr>
      <vt:lpstr>'Entry 8 (This work-flow)'!_Toc358992261</vt:lpstr>
      <vt:lpstr>'Entry 1 (kumar2002)'!_Toc358992264</vt:lpstr>
      <vt:lpstr>'Entry 2 (Yadav2019)'!_Toc358992264</vt:lpstr>
      <vt:lpstr>'Entry 3 (Ghosh2012)'!_Toc358992264</vt:lpstr>
      <vt:lpstr>'Entry 4 (Hecke2017)'!_Toc358992264</vt:lpstr>
      <vt:lpstr>'Entry 5 (Ghosh 2016)'!_Toc358992264</vt:lpstr>
      <vt:lpstr>'Entry 6 (Kolesinska 2021)'!_Toc358992264</vt:lpstr>
      <vt:lpstr>'Entry 7 (This work-batch)'!_Toc358992264</vt:lpstr>
      <vt:lpstr>'Entry 8 (This work-flow)'!_Toc358992264</vt:lpstr>
      <vt:lpstr>'Entry 1 (kumar2002)'!_Toc358992266</vt:lpstr>
      <vt:lpstr>'Entry 2 (Yadav2019)'!_Toc358992266</vt:lpstr>
      <vt:lpstr>'Entry 3 (Ghosh2012)'!_Toc358992266</vt:lpstr>
      <vt:lpstr>'Entry 4 (Hecke2017)'!_Toc358992266</vt:lpstr>
      <vt:lpstr>'Entry 5 (Ghosh 2016)'!_Toc358992266</vt:lpstr>
      <vt:lpstr>'Entry 6 (Kolesinska 2021)'!_Toc358992266</vt:lpstr>
      <vt:lpstr>'Entry 7 (This work-batch)'!_Toc358992266</vt:lpstr>
      <vt:lpstr>'Entry 8 (This work-flow)'!_Toc358992266</vt:lpstr>
      <vt:lpstr>'Entry 1 (kumar2002)'!_Toc358992267</vt:lpstr>
      <vt:lpstr>'Entry 2 (Yadav2019)'!_Toc358992267</vt:lpstr>
      <vt:lpstr>'Entry 3 (Ghosh2012)'!_Toc358992267</vt:lpstr>
      <vt:lpstr>'Entry 4 (Hecke2017)'!_Toc358992267</vt:lpstr>
      <vt:lpstr>'Entry 5 (Ghosh 2016)'!_Toc358992267</vt:lpstr>
      <vt:lpstr>'Entry 6 (Kolesinska 2021)'!_Toc358992267</vt:lpstr>
      <vt:lpstr>'Entry 7 (This work-batch)'!_Toc358992267</vt:lpstr>
      <vt:lpstr>'Entry 8 (This work-flow)'!_Toc358992267</vt:lpstr>
      <vt:lpstr>'Entry 1 (kumar2002)'!_Toc358992269</vt:lpstr>
      <vt:lpstr>'Entry 2 (Yadav2019)'!_Toc358992269</vt:lpstr>
      <vt:lpstr>'Entry 3 (Ghosh2012)'!_Toc358992269</vt:lpstr>
      <vt:lpstr>'Entry 4 (Hecke2017)'!_Toc358992269</vt:lpstr>
      <vt:lpstr>'Entry 5 (Ghosh 2016)'!_Toc358992269</vt:lpstr>
      <vt:lpstr>'Entry 6 (Kolesinska 2021)'!_Toc358992269</vt:lpstr>
      <vt:lpstr>'Entry 7 (This work-batch)'!_Toc358992269</vt:lpstr>
      <vt:lpstr>'Entry 8 (This work-flow)'!_Toc358992269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Mc</dc:creator>
  <cp:lastModifiedBy>Anna Wolny</cp:lastModifiedBy>
  <cp:lastPrinted>2015-04-01T14:14:25Z</cp:lastPrinted>
  <dcterms:created xsi:type="dcterms:W3CDTF">2014-01-14T15:43:16Z</dcterms:created>
  <dcterms:modified xsi:type="dcterms:W3CDTF">2024-04-14T09:59:34Z</dcterms:modified>
</cp:coreProperties>
</file>