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amann\AVOGADRO\Manuskripte\2021-03-04 JAAS 10h13Ohm\Manuskript\ESI\ESI final\"/>
    </mc:Choice>
  </mc:AlternateContent>
  <xr:revisionPtr revIDLastSave="0" documentId="13_ncr:1_{2ED6D433-0797-4567-A0AC-FFDBA0076CFD}" xr6:coauthVersionLast="47" xr6:coauthVersionMax="47" xr10:uidLastSave="{00000000-0000-0000-0000-000000000000}"/>
  <bookViews>
    <workbookView xWindow="38280" yWindow="-120" windowWidth="38640" windowHeight="21840" activeTab="21" xr2:uid="{00000000-000D-0000-FFFF-FFFF00000000}"/>
  </bookViews>
  <sheets>
    <sheet name="Info" sheetId="144" r:id="rId1"/>
    <sheet name="MM N21 1011 rot" sheetId="138" r:id="rId2"/>
    <sheet name="raw data  1011 rot 1 seq" sheetId="139" r:id="rId3"/>
    <sheet name="raw data 1011 rot 2 seq" sheetId="140" r:id="rId4"/>
    <sheet name="raw data 1011 rot 3 seq" sheetId="141" r:id="rId5"/>
    <sheet name="raw data 1011 rot 4 seq" sheetId="142" r:id="rId6"/>
    <sheet name="raw data 1011 rot 5 seq" sheetId="143" r:id="rId7"/>
    <sheet name="raw data 1011 rot 6 seq" sheetId="136" r:id="rId8"/>
    <sheet name="MM N21 1011 no rot" sheetId="151" r:id="rId9"/>
    <sheet name="raw data 1011 no rot 1 seq" sheetId="145" r:id="rId10"/>
    <sheet name="raw data 1011 no rot 2 seq" sheetId="146" r:id="rId11"/>
    <sheet name="raw data 1011 no rot 3 seq" sheetId="147" r:id="rId12"/>
    <sheet name="raw data 1011 no rot 4 seq" sheetId="148" r:id="rId13"/>
    <sheet name="raw data 1011 no rot 5 seq" sheetId="149" r:id="rId14"/>
    <sheet name="raw data 1011 no rot 6 seq" sheetId="150" r:id="rId15"/>
    <sheet name="MM N21 1013 no rot" sheetId="158" r:id="rId16"/>
    <sheet name="raw data 1013 no rot 1 seq" sheetId="152" r:id="rId17"/>
    <sheet name="raw data 1013 no rot 2 seq" sheetId="153" r:id="rId18"/>
    <sheet name="raw data 1013 no rot 3 seq" sheetId="154" r:id="rId19"/>
    <sheet name="raw data 1013 no rot 4 seq" sheetId="155" r:id="rId20"/>
    <sheet name="raw data 1013 no rot 5 seq" sheetId="156" r:id="rId21"/>
    <sheet name="raw data 1013 no rot 6 seq" sheetId="157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51" l="1"/>
  <c r="P25" i="151" s="1"/>
  <c r="P21" i="151"/>
  <c r="P19" i="151"/>
  <c r="M23" i="151"/>
  <c r="M21" i="151"/>
  <c r="M19" i="151"/>
  <c r="P23" i="158"/>
  <c r="P25" i="158" s="1"/>
  <c r="M23" i="158"/>
  <c r="M25" i="158" s="1"/>
  <c r="P21" i="158"/>
  <c r="M21" i="158"/>
  <c r="P19" i="158"/>
  <c r="M19" i="158"/>
  <c r="P25" i="138"/>
  <c r="P29" i="138" s="1"/>
  <c r="Q29" i="138" s="1"/>
  <c r="P23" i="138"/>
  <c r="P21" i="138"/>
  <c r="P19" i="138"/>
  <c r="M29" i="138"/>
  <c r="M27" i="138"/>
  <c r="M25" i="138"/>
  <c r="M23" i="138"/>
  <c r="M21" i="138"/>
  <c r="M19" i="138"/>
  <c r="Q16" i="151"/>
  <c r="P16" i="151"/>
  <c r="N16" i="151"/>
  <c r="M16" i="151"/>
  <c r="I16" i="151"/>
  <c r="I17" i="151" s="1"/>
  <c r="H16" i="151"/>
  <c r="G16" i="151"/>
  <c r="F16" i="151"/>
  <c r="Q17" i="151"/>
  <c r="N17" i="151"/>
  <c r="I17" i="158"/>
  <c r="Q16" i="158"/>
  <c r="P16" i="158"/>
  <c r="N16" i="158"/>
  <c r="N17" i="158" s="1"/>
  <c r="M16" i="158"/>
  <c r="I16" i="158"/>
  <c r="H16" i="158"/>
  <c r="G16" i="158"/>
  <c r="G17" i="158" s="1"/>
  <c r="F16" i="158"/>
  <c r="G17" i="138"/>
  <c r="I17" i="138"/>
  <c r="N17" i="138"/>
  <c r="Q17" i="138"/>
  <c r="Q16" i="138"/>
  <c r="P16" i="138"/>
  <c r="N16" i="138"/>
  <c r="M16" i="138"/>
  <c r="I16" i="138"/>
  <c r="H16" i="138"/>
  <c r="G16" i="138"/>
  <c r="F16" i="138"/>
  <c r="P11" i="158"/>
  <c r="P12" i="158"/>
  <c r="P13" i="158"/>
  <c r="P14" i="158"/>
  <c r="P15" i="158"/>
  <c r="P10" i="158"/>
  <c r="P11" i="151"/>
  <c r="P12" i="151"/>
  <c r="P13" i="151"/>
  <c r="P14" i="151"/>
  <c r="P15" i="151"/>
  <c r="P10" i="151"/>
  <c r="Q17" i="158" l="1"/>
  <c r="P29" i="151"/>
  <c r="Q29" i="151" s="1"/>
  <c r="P27" i="151"/>
  <c r="M25" i="151"/>
  <c r="M27" i="151" s="1"/>
  <c r="R30" i="151"/>
  <c r="M27" i="158"/>
  <c r="M29" i="158"/>
  <c r="N29" i="158" s="1"/>
  <c r="P27" i="158"/>
  <c r="P29" i="158"/>
  <c r="Q29" i="158" s="1"/>
  <c r="P27" i="138"/>
  <c r="G17" i="151"/>
  <c r="M29" i="151" l="1"/>
  <c r="N29" i="151" s="1"/>
  <c r="N29" i="138"/>
  <c r="AB16" i="151" l="1"/>
  <c r="Z16" i="151"/>
  <c r="X16" i="151"/>
  <c r="S16" i="151"/>
  <c r="AB16" i="158"/>
  <c r="Z16" i="158"/>
  <c r="X16" i="158"/>
  <c r="S16" i="158"/>
  <c r="U15" i="158"/>
  <c r="H15" i="158"/>
  <c r="M15" i="158" s="1"/>
  <c r="U14" i="158"/>
  <c r="H14" i="158"/>
  <c r="M14" i="158" s="1"/>
  <c r="U13" i="158"/>
  <c r="H13" i="158"/>
  <c r="U12" i="158"/>
  <c r="H12" i="158"/>
  <c r="M12" i="158" s="1"/>
  <c r="U11" i="158"/>
  <c r="H11" i="158"/>
  <c r="U10" i="158"/>
  <c r="H10" i="158"/>
  <c r="M10" i="158" s="1"/>
  <c r="I113" i="157"/>
  <c r="I112" i="157"/>
  <c r="I111" i="157"/>
  <c r="I110" i="157"/>
  <c r="I114" i="157" s="1"/>
  <c r="I115" i="157" s="1"/>
  <c r="I116" i="157" s="1"/>
  <c r="V103" i="157"/>
  <c r="Q103" i="157"/>
  <c r="L103" i="157"/>
  <c r="G103" i="157"/>
  <c r="V102" i="157"/>
  <c r="Q102" i="157"/>
  <c r="L102" i="157"/>
  <c r="G102" i="157"/>
  <c r="V101" i="157"/>
  <c r="Q101" i="157"/>
  <c r="L101" i="157"/>
  <c r="G101" i="157"/>
  <c r="V100" i="157"/>
  <c r="Q100" i="157"/>
  <c r="L100" i="157"/>
  <c r="G100" i="157"/>
  <c r="V99" i="157"/>
  <c r="Q99" i="157"/>
  <c r="L99" i="157"/>
  <c r="G99" i="157"/>
  <c r="V98" i="157"/>
  <c r="Q98" i="157"/>
  <c r="L98" i="157"/>
  <c r="G98" i="157"/>
  <c r="V97" i="157"/>
  <c r="Q97" i="157"/>
  <c r="L97" i="157"/>
  <c r="G97" i="157"/>
  <c r="V96" i="157"/>
  <c r="Q96" i="157"/>
  <c r="L96" i="157"/>
  <c r="G96" i="157"/>
  <c r="V95" i="157"/>
  <c r="Q95" i="157"/>
  <c r="L95" i="157"/>
  <c r="G95" i="157"/>
  <c r="V94" i="157"/>
  <c r="Q94" i="157"/>
  <c r="L94" i="157"/>
  <c r="G94" i="157"/>
  <c r="V93" i="157"/>
  <c r="Q93" i="157"/>
  <c r="L93" i="157"/>
  <c r="G93" i="157"/>
  <c r="V92" i="157"/>
  <c r="Q92" i="157"/>
  <c r="L92" i="157"/>
  <c r="G92" i="157"/>
  <c r="V91" i="157"/>
  <c r="Q91" i="157"/>
  <c r="L91" i="157"/>
  <c r="G91" i="157"/>
  <c r="V90" i="157"/>
  <c r="Q90" i="157"/>
  <c r="L90" i="157"/>
  <c r="G90" i="157"/>
  <c r="V89" i="157"/>
  <c r="Q89" i="157"/>
  <c r="L89" i="157"/>
  <c r="G89" i="157"/>
  <c r="V88" i="157"/>
  <c r="Q88" i="157"/>
  <c r="L88" i="157"/>
  <c r="G88" i="157"/>
  <c r="V87" i="157"/>
  <c r="Q87" i="157"/>
  <c r="L87" i="157"/>
  <c r="G87" i="157"/>
  <c r="V86" i="157"/>
  <c r="E113" i="157" s="1"/>
  <c r="Q86" i="157"/>
  <c r="E112" i="157" s="1"/>
  <c r="L86" i="157"/>
  <c r="E111" i="157" s="1"/>
  <c r="G86" i="157"/>
  <c r="E110" i="157" s="1"/>
  <c r="I75" i="157"/>
  <c r="I74" i="157"/>
  <c r="I73" i="157"/>
  <c r="I72" i="157"/>
  <c r="I76" i="157" s="1"/>
  <c r="I77" i="157" s="1"/>
  <c r="I78" i="157" s="1"/>
  <c r="V65" i="157"/>
  <c r="Q65" i="157"/>
  <c r="L65" i="157"/>
  <c r="G65" i="157"/>
  <c r="V64" i="157"/>
  <c r="Q64" i="157"/>
  <c r="L64" i="157"/>
  <c r="G64" i="157"/>
  <c r="V63" i="157"/>
  <c r="Q63" i="157"/>
  <c r="L63" i="157"/>
  <c r="G63" i="157"/>
  <c r="V62" i="157"/>
  <c r="Q62" i="157"/>
  <c r="L62" i="157"/>
  <c r="G62" i="157"/>
  <c r="V61" i="157"/>
  <c r="Q61" i="157"/>
  <c r="L61" i="157"/>
  <c r="G61" i="157"/>
  <c r="V60" i="157"/>
  <c r="Q60" i="157"/>
  <c r="L60" i="157"/>
  <c r="G60" i="157"/>
  <c r="V59" i="157"/>
  <c r="Q59" i="157"/>
  <c r="L59" i="157"/>
  <c r="G59" i="157"/>
  <c r="V58" i="157"/>
  <c r="Q58" i="157"/>
  <c r="L58" i="157"/>
  <c r="G58" i="157"/>
  <c r="V57" i="157"/>
  <c r="Q57" i="157"/>
  <c r="L57" i="157"/>
  <c r="G57" i="157"/>
  <c r="V56" i="157"/>
  <c r="Q56" i="157"/>
  <c r="L56" i="157"/>
  <c r="G56" i="157"/>
  <c r="V55" i="157"/>
  <c r="Q55" i="157"/>
  <c r="L55" i="157"/>
  <c r="G55" i="157"/>
  <c r="V54" i="157"/>
  <c r="Q54" i="157"/>
  <c r="L54" i="157"/>
  <c r="G54" i="157"/>
  <c r="V53" i="157"/>
  <c r="Q53" i="157"/>
  <c r="L53" i="157"/>
  <c r="G53" i="157"/>
  <c r="V52" i="157"/>
  <c r="Q52" i="157"/>
  <c r="L52" i="157"/>
  <c r="G52" i="157"/>
  <c r="V51" i="157"/>
  <c r="Q51" i="157"/>
  <c r="L51" i="157"/>
  <c r="G51" i="157"/>
  <c r="V50" i="157"/>
  <c r="Q50" i="157"/>
  <c r="L50" i="157"/>
  <c r="G50" i="157"/>
  <c r="V49" i="157"/>
  <c r="Q49" i="157"/>
  <c r="L49" i="157"/>
  <c r="G49" i="157"/>
  <c r="V48" i="157"/>
  <c r="E75" i="157" s="1"/>
  <c r="Q48" i="157"/>
  <c r="E74" i="157" s="1"/>
  <c r="L48" i="157"/>
  <c r="E73" i="157" s="1"/>
  <c r="G48" i="157"/>
  <c r="E72" i="157" s="1"/>
  <c r="I37" i="157"/>
  <c r="I36" i="157"/>
  <c r="I35" i="157"/>
  <c r="I34" i="157"/>
  <c r="I38" i="157" s="1"/>
  <c r="I39" i="157" s="1"/>
  <c r="I40" i="157" s="1"/>
  <c r="V27" i="157"/>
  <c r="Q27" i="157"/>
  <c r="L27" i="157"/>
  <c r="G27" i="157"/>
  <c r="V26" i="157"/>
  <c r="Q26" i="157"/>
  <c r="L26" i="157"/>
  <c r="G26" i="157"/>
  <c r="V25" i="157"/>
  <c r="Q25" i="157"/>
  <c r="L25" i="157"/>
  <c r="G25" i="157"/>
  <c r="V24" i="157"/>
  <c r="Q24" i="157"/>
  <c r="L24" i="157"/>
  <c r="G24" i="157"/>
  <c r="V23" i="157"/>
  <c r="Q23" i="157"/>
  <c r="L23" i="157"/>
  <c r="G23" i="157"/>
  <c r="V22" i="157"/>
  <c r="Q22" i="157"/>
  <c r="L22" i="157"/>
  <c r="G22" i="157"/>
  <c r="V21" i="157"/>
  <c r="Q21" i="157"/>
  <c r="L21" i="157"/>
  <c r="G21" i="157"/>
  <c r="V20" i="157"/>
  <c r="Q20" i="157"/>
  <c r="L20" i="157"/>
  <c r="G20" i="157"/>
  <c r="V19" i="157"/>
  <c r="Q19" i="157"/>
  <c r="L19" i="157"/>
  <c r="G19" i="157"/>
  <c r="V18" i="157"/>
  <c r="Q18" i="157"/>
  <c r="L18" i="157"/>
  <c r="G18" i="157"/>
  <c r="V17" i="157"/>
  <c r="Q17" i="157"/>
  <c r="L17" i="157"/>
  <c r="G17" i="157"/>
  <c r="V16" i="157"/>
  <c r="Q16" i="157"/>
  <c r="L16" i="157"/>
  <c r="G16" i="157"/>
  <c r="V15" i="157"/>
  <c r="Q15" i="157"/>
  <c r="L15" i="157"/>
  <c r="G15" i="157"/>
  <c r="V14" i="157"/>
  <c r="Q14" i="157"/>
  <c r="L14" i="157"/>
  <c r="G14" i="157"/>
  <c r="V13" i="157"/>
  <c r="Q13" i="157"/>
  <c r="L13" i="157"/>
  <c r="G13" i="157"/>
  <c r="V12" i="157"/>
  <c r="Q12" i="157"/>
  <c r="L12" i="157"/>
  <c r="G12" i="157"/>
  <c r="V11" i="157"/>
  <c r="Q11" i="157"/>
  <c r="L11" i="157"/>
  <c r="G11" i="157"/>
  <c r="V10" i="157"/>
  <c r="E37" i="157" s="1"/>
  <c r="Q10" i="157"/>
  <c r="E36" i="157" s="1"/>
  <c r="L10" i="157"/>
  <c r="E35" i="157" s="1"/>
  <c r="G10" i="157"/>
  <c r="E34" i="157" s="1"/>
  <c r="I113" i="156"/>
  <c r="I112" i="156"/>
  <c r="I111" i="156"/>
  <c r="I110" i="156"/>
  <c r="I114" i="156" s="1"/>
  <c r="I115" i="156" s="1"/>
  <c r="I116" i="156" s="1"/>
  <c r="V103" i="156"/>
  <c r="Q103" i="156"/>
  <c r="L103" i="156"/>
  <c r="G103" i="156"/>
  <c r="V102" i="156"/>
  <c r="Q102" i="156"/>
  <c r="L102" i="156"/>
  <c r="G102" i="156"/>
  <c r="V101" i="156"/>
  <c r="Q101" i="156"/>
  <c r="L101" i="156"/>
  <c r="G101" i="156"/>
  <c r="V100" i="156"/>
  <c r="Q100" i="156"/>
  <c r="L100" i="156"/>
  <c r="G100" i="156"/>
  <c r="V99" i="156"/>
  <c r="Q99" i="156"/>
  <c r="L99" i="156"/>
  <c r="G99" i="156"/>
  <c r="V98" i="156"/>
  <c r="Q98" i="156"/>
  <c r="L98" i="156"/>
  <c r="G98" i="156"/>
  <c r="V97" i="156"/>
  <c r="Q97" i="156"/>
  <c r="L97" i="156"/>
  <c r="G97" i="156"/>
  <c r="V96" i="156"/>
  <c r="Q96" i="156"/>
  <c r="L96" i="156"/>
  <c r="G96" i="156"/>
  <c r="V95" i="156"/>
  <c r="Q95" i="156"/>
  <c r="L95" i="156"/>
  <c r="G95" i="156"/>
  <c r="V94" i="156"/>
  <c r="Q94" i="156"/>
  <c r="L94" i="156"/>
  <c r="G94" i="156"/>
  <c r="V93" i="156"/>
  <c r="Q93" i="156"/>
  <c r="L93" i="156"/>
  <c r="G93" i="156"/>
  <c r="V92" i="156"/>
  <c r="Q92" i="156"/>
  <c r="L92" i="156"/>
  <c r="G92" i="156"/>
  <c r="V91" i="156"/>
  <c r="Q91" i="156"/>
  <c r="L91" i="156"/>
  <c r="G91" i="156"/>
  <c r="V90" i="156"/>
  <c r="Q90" i="156"/>
  <c r="L90" i="156"/>
  <c r="G90" i="156"/>
  <c r="V89" i="156"/>
  <c r="Q89" i="156"/>
  <c r="L89" i="156"/>
  <c r="G89" i="156"/>
  <c r="V88" i="156"/>
  <c r="Q88" i="156"/>
  <c r="L88" i="156"/>
  <c r="G88" i="156"/>
  <c r="V87" i="156"/>
  <c r="Q87" i="156"/>
  <c r="L87" i="156"/>
  <c r="G87" i="156"/>
  <c r="V86" i="156"/>
  <c r="E113" i="156" s="1"/>
  <c r="Q86" i="156"/>
  <c r="E112" i="156" s="1"/>
  <c r="L86" i="156"/>
  <c r="E111" i="156" s="1"/>
  <c r="G86" i="156"/>
  <c r="E110" i="156" s="1"/>
  <c r="I75" i="156"/>
  <c r="I74" i="156"/>
  <c r="E74" i="156"/>
  <c r="I73" i="156"/>
  <c r="I72" i="156"/>
  <c r="I76" i="156" s="1"/>
  <c r="I77" i="156" s="1"/>
  <c r="I78" i="156" s="1"/>
  <c r="V65" i="156"/>
  <c r="Q65" i="156"/>
  <c r="L65" i="156"/>
  <c r="G65" i="156"/>
  <c r="V64" i="156"/>
  <c r="Q64" i="156"/>
  <c r="L64" i="156"/>
  <c r="G64" i="156"/>
  <c r="V63" i="156"/>
  <c r="Q63" i="156"/>
  <c r="L63" i="156"/>
  <c r="G63" i="156"/>
  <c r="V62" i="156"/>
  <c r="Q62" i="156"/>
  <c r="L62" i="156"/>
  <c r="G62" i="156"/>
  <c r="V61" i="156"/>
  <c r="Q61" i="156"/>
  <c r="L61" i="156"/>
  <c r="G61" i="156"/>
  <c r="V60" i="156"/>
  <c r="Q60" i="156"/>
  <c r="L60" i="156"/>
  <c r="G60" i="156"/>
  <c r="V59" i="156"/>
  <c r="Q59" i="156"/>
  <c r="L59" i="156"/>
  <c r="G59" i="156"/>
  <c r="V58" i="156"/>
  <c r="Q58" i="156"/>
  <c r="L58" i="156"/>
  <c r="G58" i="156"/>
  <c r="V57" i="156"/>
  <c r="Q57" i="156"/>
  <c r="L57" i="156"/>
  <c r="G57" i="156"/>
  <c r="V56" i="156"/>
  <c r="Q56" i="156"/>
  <c r="L56" i="156"/>
  <c r="G56" i="156"/>
  <c r="V55" i="156"/>
  <c r="Q55" i="156"/>
  <c r="L55" i="156"/>
  <c r="G55" i="156"/>
  <c r="V54" i="156"/>
  <c r="Q54" i="156"/>
  <c r="L54" i="156"/>
  <c r="G54" i="156"/>
  <c r="V53" i="156"/>
  <c r="Q53" i="156"/>
  <c r="L53" i="156"/>
  <c r="G53" i="156"/>
  <c r="V52" i="156"/>
  <c r="Q52" i="156"/>
  <c r="L52" i="156"/>
  <c r="G52" i="156"/>
  <c r="V51" i="156"/>
  <c r="Q51" i="156"/>
  <c r="L51" i="156"/>
  <c r="G51" i="156"/>
  <c r="V50" i="156"/>
  <c r="Q50" i="156"/>
  <c r="L50" i="156"/>
  <c r="G50" i="156"/>
  <c r="V49" i="156"/>
  <c r="Q49" i="156"/>
  <c r="L49" i="156"/>
  <c r="G49" i="156"/>
  <c r="V48" i="156"/>
  <c r="E75" i="156" s="1"/>
  <c r="Q48" i="156"/>
  <c r="L48" i="156"/>
  <c r="E73" i="156" s="1"/>
  <c r="G48" i="156"/>
  <c r="E72" i="156" s="1"/>
  <c r="E76" i="156" s="1"/>
  <c r="E77" i="156" s="1"/>
  <c r="E78" i="156" s="1"/>
  <c r="I37" i="156"/>
  <c r="E37" i="156"/>
  <c r="I36" i="156"/>
  <c r="I38" i="156" s="1"/>
  <c r="I39" i="156" s="1"/>
  <c r="I40" i="156" s="1"/>
  <c r="I35" i="156"/>
  <c r="I34" i="156"/>
  <c r="V27" i="156"/>
  <c r="Q27" i="156"/>
  <c r="L27" i="156"/>
  <c r="G27" i="156"/>
  <c r="V26" i="156"/>
  <c r="Q26" i="156"/>
  <c r="L26" i="156"/>
  <c r="G26" i="156"/>
  <c r="V25" i="156"/>
  <c r="Q25" i="156"/>
  <c r="L25" i="156"/>
  <c r="G25" i="156"/>
  <c r="V24" i="156"/>
  <c r="Q24" i="156"/>
  <c r="L24" i="156"/>
  <c r="G24" i="156"/>
  <c r="V23" i="156"/>
  <c r="Q23" i="156"/>
  <c r="L23" i="156"/>
  <c r="G23" i="156"/>
  <c r="V22" i="156"/>
  <c r="Q22" i="156"/>
  <c r="L22" i="156"/>
  <c r="G22" i="156"/>
  <c r="V21" i="156"/>
  <c r="Q21" i="156"/>
  <c r="L21" i="156"/>
  <c r="G21" i="156"/>
  <c r="V20" i="156"/>
  <c r="Q20" i="156"/>
  <c r="L20" i="156"/>
  <c r="G20" i="156"/>
  <c r="V19" i="156"/>
  <c r="Q19" i="156"/>
  <c r="L19" i="156"/>
  <c r="G19" i="156"/>
  <c r="V18" i="156"/>
  <c r="Q18" i="156"/>
  <c r="L18" i="156"/>
  <c r="G18" i="156"/>
  <c r="V17" i="156"/>
  <c r="Q17" i="156"/>
  <c r="L17" i="156"/>
  <c r="G17" i="156"/>
  <c r="V16" i="156"/>
  <c r="Q16" i="156"/>
  <c r="L16" i="156"/>
  <c r="G16" i="156"/>
  <c r="V15" i="156"/>
  <c r="Q15" i="156"/>
  <c r="L15" i="156"/>
  <c r="G15" i="156"/>
  <c r="V14" i="156"/>
  <c r="Q14" i="156"/>
  <c r="L14" i="156"/>
  <c r="G14" i="156"/>
  <c r="V13" i="156"/>
  <c r="Q13" i="156"/>
  <c r="L13" i="156"/>
  <c r="G13" i="156"/>
  <c r="V12" i="156"/>
  <c r="Q12" i="156"/>
  <c r="L12" i="156"/>
  <c r="G12" i="156"/>
  <c r="V11" i="156"/>
  <c r="Q11" i="156"/>
  <c r="L11" i="156"/>
  <c r="G11" i="156"/>
  <c r="V10" i="156"/>
  <c r="Q10" i="156"/>
  <c r="E36" i="156" s="1"/>
  <c r="L10" i="156"/>
  <c r="E35" i="156" s="1"/>
  <c r="G10" i="156"/>
  <c r="E34" i="156" s="1"/>
  <c r="I113" i="155"/>
  <c r="I112" i="155"/>
  <c r="E112" i="155"/>
  <c r="I111" i="155"/>
  <c r="I110" i="155"/>
  <c r="V103" i="155"/>
  <c r="Q103" i="155"/>
  <c r="L103" i="155"/>
  <c r="G103" i="155"/>
  <c r="V102" i="155"/>
  <c r="Q102" i="155"/>
  <c r="L102" i="155"/>
  <c r="G102" i="155"/>
  <c r="V101" i="155"/>
  <c r="Q101" i="155"/>
  <c r="L101" i="155"/>
  <c r="G101" i="155"/>
  <c r="V100" i="155"/>
  <c r="Q100" i="155"/>
  <c r="L100" i="155"/>
  <c r="G100" i="155"/>
  <c r="V99" i="155"/>
  <c r="Q99" i="155"/>
  <c r="L99" i="155"/>
  <c r="G99" i="155"/>
  <c r="V98" i="155"/>
  <c r="Q98" i="155"/>
  <c r="L98" i="155"/>
  <c r="G98" i="155"/>
  <c r="V97" i="155"/>
  <c r="Q97" i="155"/>
  <c r="L97" i="155"/>
  <c r="G97" i="155"/>
  <c r="V96" i="155"/>
  <c r="Q96" i="155"/>
  <c r="L96" i="155"/>
  <c r="G96" i="155"/>
  <c r="V95" i="155"/>
  <c r="Q95" i="155"/>
  <c r="L95" i="155"/>
  <c r="G95" i="155"/>
  <c r="V94" i="155"/>
  <c r="Q94" i="155"/>
  <c r="L94" i="155"/>
  <c r="G94" i="155"/>
  <c r="V93" i="155"/>
  <c r="Q93" i="155"/>
  <c r="L93" i="155"/>
  <c r="G93" i="155"/>
  <c r="V92" i="155"/>
  <c r="Q92" i="155"/>
  <c r="L92" i="155"/>
  <c r="G92" i="155"/>
  <c r="V91" i="155"/>
  <c r="Q91" i="155"/>
  <c r="L91" i="155"/>
  <c r="G91" i="155"/>
  <c r="V90" i="155"/>
  <c r="Q90" i="155"/>
  <c r="L90" i="155"/>
  <c r="G90" i="155"/>
  <c r="V89" i="155"/>
  <c r="Q89" i="155"/>
  <c r="L89" i="155"/>
  <c r="G89" i="155"/>
  <c r="V88" i="155"/>
  <c r="Q88" i="155"/>
  <c r="L88" i="155"/>
  <c r="G88" i="155"/>
  <c r="V87" i="155"/>
  <c r="Q87" i="155"/>
  <c r="L87" i="155"/>
  <c r="G87" i="155"/>
  <c r="V86" i="155"/>
  <c r="E113" i="155" s="1"/>
  <c r="Q86" i="155"/>
  <c r="L86" i="155"/>
  <c r="E111" i="155" s="1"/>
  <c r="G86" i="155"/>
  <c r="E110" i="155" s="1"/>
  <c r="I75" i="155"/>
  <c r="E75" i="155"/>
  <c r="I74" i="155"/>
  <c r="I73" i="155"/>
  <c r="I72" i="155"/>
  <c r="I76" i="155" s="1"/>
  <c r="I77" i="155" s="1"/>
  <c r="I78" i="155" s="1"/>
  <c r="V65" i="155"/>
  <c r="Q65" i="155"/>
  <c r="L65" i="155"/>
  <c r="G65" i="155"/>
  <c r="V64" i="155"/>
  <c r="Q64" i="155"/>
  <c r="L64" i="155"/>
  <c r="G64" i="155"/>
  <c r="V63" i="155"/>
  <c r="Q63" i="155"/>
  <c r="L63" i="155"/>
  <c r="G63" i="155"/>
  <c r="V62" i="155"/>
  <c r="Q62" i="155"/>
  <c r="L62" i="155"/>
  <c r="G62" i="155"/>
  <c r="V61" i="155"/>
  <c r="Q61" i="155"/>
  <c r="L61" i="155"/>
  <c r="G61" i="155"/>
  <c r="V60" i="155"/>
  <c r="Q60" i="155"/>
  <c r="L60" i="155"/>
  <c r="G60" i="155"/>
  <c r="V59" i="155"/>
  <c r="Q59" i="155"/>
  <c r="L59" i="155"/>
  <c r="G59" i="155"/>
  <c r="V58" i="155"/>
  <c r="Q58" i="155"/>
  <c r="L58" i="155"/>
  <c r="G58" i="155"/>
  <c r="V57" i="155"/>
  <c r="Q57" i="155"/>
  <c r="L57" i="155"/>
  <c r="G57" i="155"/>
  <c r="V56" i="155"/>
  <c r="Q56" i="155"/>
  <c r="L56" i="155"/>
  <c r="G56" i="155"/>
  <c r="V55" i="155"/>
  <c r="Q55" i="155"/>
  <c r="L55" i="155"/>
  <c r="G55" i="155"/>
  <c r="V54" i="155"/>
  <c r="Q54" i="155"/>
  <c r="L54" i="155"/>
  <c r="G54" i="155"/>
  <c r="V53" i="155"/>
  <c r="Q53" i="155"/>
  <c r="L53" i="155"/>
  <c r="G53" i="155"/>
  <c r="V52" i="155"/>
  <c r="Q52" i="155"/>
  <c r="L52" i="155"/>
  <c r="G52" i="155"/>
  <c r="V51" i="155"/>
  <c r="Q51" i="155"/>
  <c r="L51" i="155"/>
  <c r="G51" i="155"/>
  <c r="V50" i="155"/>
  <c r="Q50" i="155"/>
  <c r="L50" i="155"/>
  <c r="G50" i="155"/>
  <c r="V49" i="155"/>
  <c r="Q49" i="155"/>
  <c r="L49" i="155"/>
  <c r="G49" i="155"/>
  <c r="V48" i="155"/>
  <c r="Q48" i="155"/>
  <c r="E74" i="155" s="1"/>
  <c r="L48" i="155"/>
  <c r="E73" i="155" s="1"/>
  <c r="G48" i="155"/>
  <c r="E72" i="155" s="1"/>
  <c r="E76" i="155" s="1"/>
  <c r="E77" i="155" s="1"/>
  <c r="E78" i="155" s="1"/>
  <c r="I37" i="155"/>
  <c r="I36" i="155"/>
  <c r="E36" i="155"/>
  <c r="I35" i="155"/>
  <c r="I34" i="155"/>
  <c r="I38" i="155" s="1"/>
  <c r="I39" i="155" s="1"/>
  <c r="I40" i="155" s="1"/>
  <c r="V27" i="155"/>
  <c r="Q27" i="155"/>
  <c r="L27" i="155"/>
  <c r="G27" i="155"/>
  <c r="V26" i="155"/>
  <c r="Q26" i="155"/>
  <c r="L26" i="155"/>
  <c r="G26" i="155"/>
  <c r="V25" i="155"/>
  <c r="Q25" i="155"/>
  <c r="L25" i="155"/>
  <c r="G25" i="155"/>
  <c r="V24" i="155"/>
  <c r="Q24" i="155"/>
  <c r="L24" i="155"/>
  <c r="G24" i="155"/>
  <c r="V23" i="155"/>
  <c r="Q23" i="155"/>
  <c r="L23" i="155"/>
  <c r="G23" i="155"/>
  <c r="V22" i="155"/>
  <c r="Q22" i="155"/>
  <c r="L22" i="155"/>
  <c r="G22" i="155"/>
  <c r="V21" i="155"/>
  <c r="Q21" i="155"/>
  <c r="L21" i="155"/>
  <c r="G21" i="155"/>
  <c r="V20" i="155"/>
  <c r="Q20" i="155"/>
  <c r="L20" i="155"/>
  <c r="G20" i="155"/>
  <c r="V19" i="155"/>
  <c r="Q19" i="155"/>
  <c r="L19" i="155"/>
  <c r="G19" i="155"/>
  <c r="V18" i="155"/>
  <c r="Q18" i="155"/>
  <c r="L18" i="155"/>
  <c r="G18" i="155"/>
  <c r="V17" i="155"/>
  <c r="Q17" i="155"/>
  <c r="L17" i="155"/>
  <c r="G17" i="155"/>
  <c r="V16" i="155"/>
  <c r="Q16" i="155"/>
  <c r="L16" i="155"/>
  <c r="G16" i="155"/>
  <c r="V15" i="155"/>
  <c r="Q15" i="155"/>
  <c r="L15" i="155"/>
  <c r="G15" i="155"/>
  <c r="V14" i="155"/>
  <c r="Q14" i="155"/>
  <c r="L14" i="155"/>
  <c r="G14" i="155"/>
  <c r="V13" i="155"/>
  <c r="Q13" i="155"/>
  <c r="L13" i="155"/>
  <c r="G13" i="155"/>
  <c r="V12" i="155"/>
  <c r="Q12" i="155"/>
  <c r="L12" i="155"/>
  <c r="G12" i="155"/>
  <c r="V11" i="155"/>
  <c r="Q11" i="155"/>
  <c r="L11" i="155"/>
  <c r="G11" i="155"/>
  <c r="V10" i="155"/>
  <c r="E37" i="155" s="1"/>
  <c r="Q10" i="155"/>
  <c r="L10" i="155"/>
  <c r="E35" i="155" s="1"/>
  <c r="G10" i="155"/>
  <c r="E34" i="155" s="1"/>
  <c r="E38" i="155" s="1"/>
  <c r="E39" i="155" s="1"/>
  <c r="E40" i="155" s="1"/>
  <c r="I114" i="154"/>
  <c r="I115" i="154" s="1"/>
  <c r="I116" i="154" s="1"/>
  <c r="I113" i="154"/>
  <c r="E113" i="154"/>
  <c r="I112" i="154"/>
  <c r="I111" i="154"/>
  <c r="I110" i="154"/>
  <c r="V103" i="154"/>
  <c r="Q103" i="154"/>
  <c r="L103" i="154"/>
  <c r="G103" i="154"/>
  <c r="V102" i="154"/>
  <c r="Q102" i="154"/>
  <c r="L102" i="154"/>
  <c r="G102" i="154"/>
  <c r="V101" i="154"/>
  <c r="Q101" i="154"/>
  <c r="L101" i="154"/>
  <c r="G101" i="154"/>
  <c r="V100" i="154"/>
  <c r="Q100" i="154"/>
  <c r="L100" i="154"/>
  <c r="G100" i="154"/>
  <c r="V99" i="154"/>
  <c r="Q99" i="154"/>
  <c r="L99" i="154"/>
  <c r="G99" i="154"/>
  <c r="V98" i="154"/>
  <c r="Q98" i="154"/>
  <c r="L98" i="154"/>
  <c r="G98" i="154"/>
  <c r="V97" i="154"/>
  <c r="Q97" i="154"/>
  <c r="L97" i="154"/>
  <c r="G97" i="154"/>
  <c r="V96" i="154"/>
  <c r="Q96" i="154"/>
  <c r="L96" i="154"/>
  <c r="G96" i="154"/>
  <c r="V95" i="154"/>
  <c r="Q95" i="154"/>
  <c r="L95" i="154"/>
  <c r="G95" i="154"/>
  <c r="V94" i="154"/>
  <c r="Q94" i="154"/>
  <c r="L94" i="154"/>
  <c r="G94" i="154"/>
  <c r="V93" i="154"/>
  <c r="Q93" i="154"/>
  <c r="L93" i="154"/>
  <c r="G93" i="154"/>
  <c r="V92" i="154"/>
  <c r="Q92" i="154"/>
  <c r="L92" i="154"/>
  <c r="G92" i="154"/>
  <c r="V91" i="154"/>
  <c r="Q91" i="154"/>
  <c r="L91" i="154"/>
  <c r="G91" i="154"/>
  <c r="V90" i="154"/>
  <c r="Q90" i="154"/>
  <c r="L90" i="154"/>
  <c r="G90" i="154"/>
  <c r="V89" i="154"/>
  <c r="Q89" i="154"/>
  <c r="L89" i="154"/>
  <c r="G89" i="154"/>
  <c r="V88" i="154"/>
  <c r="Q88" i="154"/>
  <c r="L88" i="154"/>
  <c r="G88" i="154"/>
  <c r="V87" i="154"/>
  <c r="Q87" i="154"/>
  <c r="L87" i="154"/>
  <c r="G87" i="154"/>
  <c r="V86" i="154"/>
  <c r="Q86" i="154"/>
  <c r="E112" i="154" s="1"/>
  <c r="L86" i="154"/>
  <c r="E111" i="154" s="1"/>
  <c r="G86" i="154"/>
  <c r="E110" i="154" s="1"/>
  <c r="I75" i="154"/>
  <c r="I74" i="154"/>
  <c r="I73" i="154"/>
  <c r="I72" i="154"/>
  <c r="I76" i="154" s="1"/>
  <c r="I77" i="154" s="1"/>
  <c r="I78" i="154" s="1"/>
  <c r="V65" i="154"/>
  <c r="Q65" i="154"/>
  <c r="L65" i="154"/>
  <c r="G65" i="154"/>
  <c r="V64" i="154"/>
  <c r="Q64" i="154"/>
  <c r="L64" i="154"/>
  <c r="G64" i="154"/>
  <c r="V63" i="154"/>
  <c r="Q63" i="154"/>
  <c r="L63" i="154"/>
  <c r="G63" i="154"/>
  <c r="V62" i="154"/>
  <c r="Q62" i="154"/>
  <c r="L62" i="154"/>
  <c r="G62" i="154"/>
  <c r="V61" i="154"/>
  <c r="Q61" i="154"/>
  <c r="L61" i="154"/>
  <c r="G61" i="154"/>
  <c r="V60" i="154"/>
  <c r="Q60" i="154"/>
  <c r="L60" i="154"/>
  <c r="G60" i="154"/>
  <c r="V59" i="154"/>
  <c r="Q59" i="154"/>
  <c r="L59" i="154"/>
  <c r="G59" i="154"/>
  <c r="V58" i="154"/>
  <c r="Q58" i="154"/>
  <c r="L58" i="154"/>
  <c r="G58" i="154"/>
  <c r="V57" i="154"/>
  <c r="Q57" i="154"/>
  <c r="L57" i="154"/>
  <c r="G57" i="154"/>
  <c r="V56" i="154"/>
  <c r="Q56" i="154"/>
  <c r="L56" i="154"/>
  <c r="G56" i="154"/>
  <c r="V55" i="154"/>
  <c r="Q55" i="154"/>
  <c r="L55" i="154"/>
  <c r="G55" i="154"/>
  <c r="V54" i="154"/>
  <c r="Q54" i="154"/>
  <c r="L54" i="154"/>
  <c r="G54" i="154"/>
  <c r="V53" i="154"/>
  <c r="Q53" i="154"/>
  <c r="L53" i="154"/>
  <c r="G53" i="154"/>
  <c r="V52" i="154"/>
  <c r="Q52" i="154"/>
  <c r="L52" i="154"/>
  <c r="G52" i="154"/>
  <c r="V51" i="154"/>
  <c r="Q51" i="154"/>
  <c r="L51" i="154"/>
  <c r="G51" i="154"/>
  <c r="V50" i="154"/>
  <c r="Q50" i="154"/>
  <c r="L50" i="154"/>
  <c r="G50" i="154"/>
  <c r="V49" i="154"/>
  <c r="Q49" i="154"/>
  <c r="L49" i="154"/>
  <c r="G49" i="154"/>
  <c r="V48" i="154"/>
  <c r="E75" i="154" s="1"/>
  <c r="Q48" i="154"/>
  <c r="E74" i="154" s="1"/>
  <c r="L48" i="154"/>
  <c r="E73" i="154" s="1"/>
  <c r="G48" i="154"/>
  <c r="E72" i="154" s="1"/>
  <c r="I37" i="154"/>
  <c r="I36" i="154"/>
  <c r="I35" i="154"/>
  <c r="I34" i="154"/>
  <c r="I38" i="154" s="1"/>
  <c r="I39" i="154" s="1"/>
  <c r="I40" i="154" s="1"/>
  <c r="V27" i="154"/>
  <c r="Q27" i="154"/>
  <c r="L27" i="154"/>
  <c r="G27" i="154"/>
  <c r="V26" i="154"/>
  <c r="Q26" i="154"/>
  <c r="L26" i="154"/>
  <c r="G26" i="154"/>
  <c r="V25" i="154"/>
  <c r="Q25" i="154"/>
  <c r="L25" i="154"/>
  <c r="G25" i="154"/>
  <c r="V24" i="154"/>
  <c r="Q24" i="154"/>
  <c r="L24" i="154"/>
  <c r="G24" i="154"/>
  <c r="V23" i="154"/>
  <c r="Q23" i="154"/>
  <c r="L23" i="154"/>
  <c r="G23" i="154"/>
  <c r="V22" i="154"/>
  <c r="Q22" i="154"/>
  <c r="L22" i="154"/>
  <c r="G22" i="154"/>
  <c r="V21" i="154"/>
  <c r="Q21" i="154"/>
  <c r="L21" i="154"/>
  <c r="G21" i="154"/>
  <c r="V20" i="154"/>
  <c r="Q20" i="154"/>
  <c r="L20" i="154"/>
  <c r="G20" i="154"/>
  <c r="V19" i="154"/>
  <c r="Q19" i="154"/>
  <c r="L19" i="154"/>
  <c r="G19" i="154"/>
  <c r="V18" i="154"/>
  <c r="Q18" i="154"/>
  <c r="L18" i="154"/>
  <c r="G18" i="154"/>
  <c r="V17" i="154"/>
  <c r="Q17" i="154"/>
  <c r="L17" i="154"/>
  <c r="G17" i="154"/>
  <c r="V16" i="154"/>
  <c r="Q16" i="154"/>
  <c r="L16" i="154"/>
  <c r="G16" i="154"/>
  <c r="V15" i="154"/>
  <c r="Q15" i="154"/>
  <c r="L15" i="154"/>
  <c r="G15" i="154"/>
  <c r="V14" i="154"/>
  <c r="Q14" i="154"/>
  <c r="L14" i="154"/>
  <c r="G14" i="154"/>
  <c r="V13" i="154"/>
  <c r="Q13" i="154"/>
  <c r="L13" i="154"/>
  <c r="G13" i="154"/>
  <c r="V12" i="154"/>
  <c r="Q12" i="154"/>
  <c r="L12" i="154"/>
  <c r="G12" i="154"/>
  <c r="V11" i="154"/>
  <c r="Q11" i="154"/>
  <c r="L11" i="154"/>
  <c r="G11" i="154"/>
  <c r="V10" i="154"/>
  <c r="E37" i="154" s="1"/>
  <c r="Q10" i="154"/>
  <c r="E36" i="154" s="1"/>
  <c r="L10" i="154"/>
  <c r="E35" i="154" s="1"/>
  <c r="G10" i="154"/>
  <c r="E34" i="154" s="1"/>
  <c r="E38" i="154" s="1"/>
  <c r="E39" i="154" s="1"/>
  <c r="E40" i="154" s="1"/>
  <c r="I113" i="153"/>
  <c r="I112" i="153"/>
  <c r="I111" i="153"/>
  <c r="I110" i="153"/>
  <c r="V103" i="153"/>
  <c r="Q103" i="153"/>
  <c r="L103" i="153"/>
  <c r="G103" i="153"/>
  <c r="V102" i="153"/>
  <c r="Q102" i="153"/>
  <c r="L102" i="153"/>
  <c r="G102" i="153"/>
  <c r="V101" i="153"/>
  <c r="Q101" i="153"/>
  <c r="L101" i="153"/>
  <c r="G101" i="153"/>
  <c r="V100" i="153"/>
  <c r="Q100" i="153"/>
  <c r="L100" i="153"/>
  <c r="G100" i="153"/>
  <c r="V99" i="153"/>
  <c r="Q99" i="153"/>
  <c r="L99" i="153"/>
  <c r="G99" i="153"/>
  <c r="V98" i="153"/>
  <c r="Q98" i="153"/>
  <c r="L98" i="153"/>
  <c r="G98" i="153"/>
  <c r="V97" i="153"/>
  <c r="Q97" i="153"/>
  <c r="L97" i="153"/>
  <c r="G97" i="153"/>
  <c r="V96" i="153"/>
  <c r="Q96" i="153"/>
  <c r="L96" i="153"/>
  <c r="G96" i="153"/>
  <c r="V95" i="153"/>
  <c r="Q95" i="153"/>
  <c r="L95" i="153"/>
  <c r="G95" i="153"/>
  <c r="V94" i="153"/>
  <c r="Q94" i="153"/>
  <c r="L94" i="153"/>
  <c r="G94" i="153"/>
  <c r="V93" i="153"/>
  <c r="Q93" i="153"/>
  <c r="L93" i="153"/>
  <c r="G93" i="153"/>
  <c r="V92" i="153"/>
  <c r="Q92" i="153"/>
  <c r="L92" i="153"/>
  <c r="G92" i="153"/>
  <c r="V91" i="153"/>
  <c r="Q91" i="153"/>
  <c r="L91" i="153"/>
  <c r="G91" i="153"/>
  <c r="V90" i="153"/>
  <c r="Q90" i="153"/>
  <c r="L90" i="153"/>
  <c r="G90" i="153"/>
  <c r="V89" i="153"/>
  <c r="Q89" i="153"/>
  <c r="L89" i="153"/>
  <c r="G89" i="153"/>
  <c r="V88" i="153"/>
  <c r="Q88" i="153"/>
  <c r="L88" i="153"/>
  <c r="G88" i="153"/>
  <c r="V87" i="153"/>
  <c r="Q87" i="153"/>
  <c r="L87" i="153"/>
  <c r="G87" i="153"/>
  <c r="V86" i="153"/>
  <c r="E113" i="153" s="1"/>
  <c r="Q86" i="153"/>
  <c r="E112" i="153" s="1"/>
  <c r="L86" i="153"/>
  <c r="E111" i="153" s="1"/>
  <c r="G86" i="153"/>
  <c r="E110" i="153" s="1"/>
  <c r="I75" i="153"/>
  <c r="I74" i="153"/>
  <c r="I73" i="153"/>
  <c r="I72" i="153"/>
  <c r="I76" i="153" s="1"/>
  <c r="I77" i="153" s="1"/>
  <c r="I78" i="153" s="1"/>
  <c r="V65" i="153"/>
  <c r="Q65" i="153"/>
  <c r="L65" i="153"/>
  <c r="G65" i="153"/>
  <c r="V64" i="153"/>
  <c r="Q64" i="153"/>
  <c r="L64" i="153"/>
  <c r="G64" i="153"/>
  <c r="V63" i="153"/>
  <c r="Q63" i="153"/>
  <c r="L63" i="153"/>
  <c r="G63" i="153"/>
  <c r="V62" i="153"/>
  <c r="Q62" i="153"/>
  <c r="L62" i="153"/>
  <c r="G62" i="153"/>
  <c r="V61" i="153"/>
  <c r="Q61" i="153"/>
  <c r="L61" i="153"/>
  <c r="G61" i="153"/>
  <c r="V60" i="153"/>
  <c r="Q60" i="153"/>
  <c r="L60" i="153"/>
  <c r="G60" i="153"/>
  <c r="V59" i="153"/>
  <c r="Q59" i="153"/>
  <c r="L59" i="153"/>
  <c r="G59" i="153"/>
  <c r="V58" i="153"/>
  <c r="Q58" i="153"/>
  <c r="L58" i="153"/>
  <c r="G58" i="153"/>
  <c r="V57" i="153"/>
  <c r="Q57" i="153"/>
  <c r="L57" i="153"/>
  <c r="G57" i="153"/>
  <c r="V56" i="153"/>
  <c r="Q56" i="153"/>
  <c r="L56" i="153"/>
  <c r="G56" i="153"/>
  <c r="V55" i="153"/>
  <c r="Q55" i="153"/>
  <c r="L55" i="153"/>
  <c r="G55" i="153"/>
  <c r="V54" i="153"/>
  <c r="Q54" i="153"/>
  <c r="L54" i="153"/>
  <c r="G54" i="153"/>
  <c r="V53" i="153"/>
  <c r="Q53" i="153"/>
  <c r="L53" i="153"/>
  <c r="G53" i="153"/>
  <c r="V52" i="153"/>
  <c r="Q52" i="153"/>
  <c r="L52" i="153"/>
  <c r="G52" i="153"/>
  <c r="V51" i="153"/>
  <c r="Q51" i="153"/>
  <c r="L51" i="153"/>
  <c r="G51" i="153"/>
  <c r="V50" i="153"/>
  <c r="Q50" i="153"/>
  <c r="L50" i="153"/>
  <c r="G50" i="153"/>
  <c r="V49" i="153"/>
  <c r="Q49" i="153"/>
  <c r="L49" i="153"/>
  <c r="G49" i="153"/>
  <c r="V48" i="153"/>
  <c r="E75" i="153" s="1"/>
  <c r="Q48" i="153"/>
  <c r="E74" i="153" s="1"/>
  <c r="L48" i="153"/>
  <c r="E73" i="153" s="1"/>
  <c r="G48" i="153"/>
  <c r="E72" i="153" s="1"/>
  <c r="I37" i="153"/>
  <c r="I36" i="153"/>
  <c r="I35" i="153"/>
  <c r="I34" i="153"/>
  <c r="I38" i="153" s="1"/>
  <c r="I39" i="153" s="1"/>
  <c r="I40" i="153" s="1"/>
  <c r="V27" i="153"/>
  <c r="Q27" i="153"/>
  <c r="L27" i="153"/>
  <c r="G27" i="153"/>
  <c r="V26" i="153"/>
  <c r="Q26" i="153"/>
  <c r="L26" i="153"/>
  <c r="G26" i="153"/>
  <c r="V25" i="153"/>
  <c r="Q25" i="153"/>
  <c r="L25" i="153"/>
  <c r="G25" i="153"/>
  <c r="V24" i="153"/>
  <c r="Q24" i="153"/>
  <c r="L24" i="153"/>
  <c r="G24" i="153"/>
  <c r="V23" i="153"/>
  <c r="Q23" i="153"/>
  <c r="L23" i="153"/>
  <c r="G23" i="153"/>
  <c r="V22" i="153"/>
  <c r="Q22" i="153"/>
  <c r="L22" i="153"/>
  <c r="G22" i="153"/>
  <c r="V21" i="153"/>
  <c r="Q21" i="153"/>
  <c r="L21" i="153"/>
  <c r="G21" i="153"/>
  <c r="V20" i="153"/>
  <c r="Q20" i="153"/>
  <c r="L20" i="153"/>
  <c r="G20" i="153"/>
  <c r="V19" i="153"/>
  <c r="Q19" i="153"/>
  <c r="L19" i="153"/>
  <c r="G19" i="153"/>
  <c r="V18" i="153"/>
  <c r="Q18" i="153"/>
  <c r="L18" i="153"/>
  <c r="G18" i="153"/>
  <c r="V17" i="153"/>
  <c r="Q17" i="153"/>
  <c r="L17" i="153"/>
  <c r="G17" i="153"/>
  <c r="V16" i="153"/>
  <c r="Q16" i="153"/>
  <c r="L16" i="153"/>
  <c r="G16" i="153"/>
  <c r="V15" i="153"/>
  <c r="Q15" i="153"/>
  <c r="L15" i="153"/>
  <c r="G15" i="153"/>
  <c r="V14" i="153"/>
  <c r="Q14" i="153"/>
  <c r="L14" i="153"/>
  <c r="G14" i="153"/>
  <c r="V13" i="153"/>
  <c r="Q13" i="153"/>
  <c r="L13" i="153"/>
  <c r="G13" i="153"/>
  <c r="V12" i="153"/>
  <c r="Q12" i="153"/>
  <c r="L12" i="153"/>
  <c r="G12" i="153"/>
  <c r="V11" i="153"/>
  <c r="Q11" i="153"/>
  <c r="L11" i="153"/>
  <c r="G11" i="153"/>
  <c r="V10" i="153"/>
  <c r="E37" i="153" s="1"/>
  <c r="Q10" i="153"/>
  <c r="E36" i="153" s="1"/>
  <c r="L10" i="153"/>
  <c r="E35" i="153" s="1"/>
  <c r="G10" i="153"/>
  <c r="E34" i="153" s="1"/>
  <c r="E38" i="153" s="1"/>
  <c r="E39" i="153" s="1"/>
  <c r="E40" i="153" s="1"/>
  <c r="I113" i="152"/>
  <c r="I112" i="152"/>
  <c r="I111" i="152"/>
  <c r="I110" i="152"/>
  <c r="I114" i="152" s="1"/>
  <c r="I115" i="152" s="1"/>
  <c r="I116" i="152" s="1"/>
  <c r="V103" i="152"/>
  <c r="Q103" i="152"/>
  <c r="L103" i="152"/>
  <c r="G103" i="152"/>
  <c r="V102" i="152"/>
  <c r="Q102" i="152"/>
  <c r="L102" i="152"/>
  <c r="G102" i="152"/>
  <c r="V101" i="152"/>
  <c r="Q101" i="152"/>
  <c r="L101" i="152"/>
  <c r="G101" i="152"/>
  <c r="V100" i="152"/>
  <c r="Q100" i="152"/>
  <c r="L100" i="152"/>
  <c r="G100" i="152"/>
  <c r="V99" i="152"/>
  <c r="Q99" i="152"/>
  <c r="L99" i="152"/>
  <c r="G99" i="152"/>
  <c r="V98" i="152"/>
  <c r="Q98" i="152"/>
  <c r="L98" i="152"/>
  <c r="G98" i="152"/>
  <c r="V97" i="152"/>
  <c r="Q97" i="152"/>
  <c r="L97" i="152"/>
  <c r="G97" i="152"/>
  <c r="V96" i="152"/>
  <c r="Q96" i="152"/>
  <c r="L96" i="152"/>
  <c r="G96" i="152"/>
  <c r="V95" i="152"/>
  <c r="Q95" i="152"/>
  <c r="L95" i="152"/>
  <c r="G95" i="152"/>
  <c r="V94" i="152"/>
  <c r="Q94" i="152"/>
  <c r="L94" i="152"/>
  <c r="G94" i="152"/>
  <c r="V93" i="152"/>
  <c r="Q93" i="152"/>
  <c r="L93" i="152"/>
  <c r="G93" i="152"/>
  <c r="V92" i="152"/>
  <c r="Q92" i="152"/>
  <c r="L92" i="152"/>
  <c r="G92" i="152"/>
  <c r="V91" i="152"/>
  <c r="Q91" i="152"/>
  <c r="L91" i="152"/>
  <c r="G91" i="152"/>
  <c r="V90" i="152"/>
  <c r="Q90" i="152"/>
  <c r="L90" i="152"/>
  <c r="G90" i="152"/>
  <c r="V89" i="152"/>
  <c r="Q89" i="152"/>
  <c r="L89" i="152"/>
  <c r="G89" i="152"/>
  <c r="V88" i="152"/>
  <c r="Q88" i="152"/>
  <c r="L88" i="152"/>
  <c r="G88" i="152"/>
  <c r="V87" i="152"/>
  <c r="Q87" i="152"/>
  <c r="L87" i="152"/>
  <c r="G87" i="152"/>
  <c r="V86" i="152"/>
  <c r="E113" i="152" s="1"/>
  <c r="Q86" i="152"/>
  <c r="E112" i="152" s="1"/>
  <c r="L86" i="152"/>
  <c r="E111" i="152" s="1"/>
  <c r="G86" i="152"/>
  <c r="E110" i="152" s="1"/>
  <c r="I75" i="152"/>
  <c r="I74" i="152"/>
  <c r="I73" i="152"/>
  <c r="I72" i="152"/>
  <c r="V65" i="152"/>
  <c r="Q65" i="152"/>
  <c r="L65" i="152"/>
  <c r="G65" i="152"/>
  <c r="V64" i="152"/>
  <c r="Q64" i="152"/>
  <c r="L64" i="152"/>
  <c r="G64" i="152"/>
  <c r="V63" i="152"/>
  <c r="Q63" i="152"/>
  <c r="L63" i="152"/>
  <c r="G63" i="152"/>
  <c r="V62" i="152"/>
  <c r="Q62" i="152"/>
  <c r="L62" i="152"/>
  <c r="G62" i="152"/>
  <c r="V61" i="152"/>
  <c r="Q61" i="152"/>
  <c r="L61" i="152"/>
  <c r="G61" i="152"/>
  <c r="V60" i="152"/>
  <c r="Q60" i="152"/>
  <c r="L60" i="152"/>
  <c r="G60" i="152"/>
  <c r="V59" i="152"/>
  <c r="Q59" i="152"/>
  <c r="L59" i="152"/>
  <c r="G59" i="152"/>
  <c r="V58" i="152"/>
  <c r="Q58" i="152"/>
  <c r="L58" i="152"/>
  <c r="G58" i="152"/>
  <c r="V57" i="152"/>
  <c r="Q57" i="152"/>
  <c r="L57" i="152"/>
  <c r="G57" i="152"/>
  <c r="V56" i="152"/>
  <c r="Q56" i="152"/>
  <c r="L56" i="152"/>
  <c r="G56" i="152"/>
  <c r="V55" i="152"/>
  <c r="Q55" i="152"/>
  <c r="L55" i="152"/>
  <c r="G55" i="152"/>
  <c r="V54" i="152"/>
  <c r="Q54" i="152"/>
  <c r="L54" i="152"/>
  <c r="G54" i="152"/>
  <c r="V53" i="152"/>
  <c r="Q53" i="152"/>
  <c r="L53" i="152"/>
  <c r="G53" i="152"/>
  <c r="V52" i="152"/>
  <c r="Q52" i="152"/>
  <c r="L52" i="152"/>
  <c r="G52" i="152"/>
  <c r="V51" i="152"/>
  <c r="Q51" i="152"/>
  <c r="L51" i="152"/>
  <c r="G51" i="152"/>
  <c r="V50" i="152"/>
  <c r="Q50" i="152"/>
  <c r="L50" i="152"/>
  <c r="G50" i="152"/>
  <c r="V49" i="152"/>
  <c r="Q49" i="152"/>
  <c r="L49" i="152"/>
  <c r="G49" i="152"/>
  <c r="V48" i="152"/>
  <c r="E75" i="152" s="1"/>
  <c r="Q48" i="152"/>
  <c r="E74" i="152" s="1"/>
  <c r="L48" i="152"/>
  <c r="E73" i="152" s="1"/>
  <c r="G48" i="152"/>
  <c r="E72" i="152" s="1"/>
  <c r="I37" i="152"/>
  <c r="I36" i="152"/>
  <c r="I35" i="152"/>
  <c r="I34" i="152"/>
  <c r="I38" i="152" s="1"/>
  <c r="I39" i="152" s="1"/>
  <c r="I40" i="152" s="1"/>
  <c r="V27" i="152"/>
  <c r="Q27" i="152"/>
  <c r="L27" i="152"/>
  <c r="G27" i="152"/>
  <c r="V26" i="152"/>
  <c r="Q26" i="152"/>
  <c r="L26" i="152"/>
  <c r="G26" i="152"/>
  <c r="V25" i="152"/>
  <c r="Q25" i="152"/>
  <c r="L25" i="152"/>
  <c r="G25" i="152"/>
  <c r="V24" i="152"/>
  <c r="Q24" i="152"/>
  <c r="L24" i="152"/>
  <c r="G24" i="152"/>
  <c r="V23" i="152"/>
  <c r="Q23" i="152"/>
  <c r="L23" i="152"/>
  <c r="G23" i="152"/>
  <c r="V22" i="152"/>
  <c r="Q22" i="152"/>
  <c r="L22" i="152"/>
  <c r="G22" i="152"/>
  <c r="V21" i="152"/>
  <c r="Q21" i="152"/>
  <c r="L21" i="152"/>
  <c r="G21" i="152"/>
  <c r="V20" i="152"/>
  <c r="Q20" i="152"/>
  <c r="L20" i="152"/>
  <c r="G20" i="152"/>
  <c r="V19" i="152"/>
  <c r="Q19" i="152"/>
  <c r="L19" i="152"/>
  <c r="G19" i="152"/>
  <c r="V18" i="152"/>
  <c r="Q18" i="152"/>
  <c r="L18" i="152"/>
  <c r="G18" i="152"/>
  <c r="V17" i="152"/>
  <c r="Q17" i="152"/>
  <c r="L17" i="152"/>
  <c r="G17" i="152"/>
  <c r="V16" i="152"/>
  <c r="Q16" i="152"/>
  <c r="L16" i="152"/>
  <c r="G16" i="152"/>
  <c r="V15" i="152"/>
  <c r="Q15" i="152"/>
  <c r="L15" i="152"/>
  <c r="G15" i="152"/>
  <c r="V14" i="152"/>
  <c r="Q14" i="152"/>
  <c r="L14" i="152"/>
  <c r="G14" i="152"/>
  <c r="V13" i="152"/>
  <c r="Q13" i="152"/>
  <c r="L13" i="152"/>
  <c r="G13" i="152"/>
  <c r="V12" i="152"/>
  <c r="Q12" i="152"/>
  <c r="L12" i="152"/>
  <c r="G12" i="152"/>
  <c r="V11" i="152"/>
  <c r="Q11" i="152"/>
  <c r="L11" i="152"/>
  <c r="G11" i="152"/>
  <c r="V10" i="152"/>
  <c r="E37" i="152" s="1"/>
  <c r="Q10" i="152"/>
  <c r="E36" i="152" s="1"/>
  <c r="L10" i="152"/>
  <c r="E35" i="152" s="1"/>
  <c r="G10" i="152"/>
  <c r="E34" i="152" s="1"/>
  <c r="V11" i="158" l="1"/>
  <c r="W11" i="158" s="1"/>
  <c r="Y11" i="158" s="1"/>
  <c r="AA11" i="158" s="1"/>
  <c r="AC11" i="158" s="1"/>
  <c r="M11" i="158"/>
  <c r="R13" i="158"/>
  <c r="T13" i="158" s="1"/>
  <c r="M13" i="158"/>
  <c r="V15" i="158"/>
  <c r="W15" i="158" s="1"/>
  <c r="Y15" i="158" s="1"/>
  <c r="AA15" i="158" s="1"/>
  <c r="V12" i="158"/>
  <c r="W12" i="158" s="1"/>
  <c r="R12" i="158"/>
  <c r="T12" i="158" s="1"/>
  <c r="V10" i="158"/>
  <c r="W10" i="158" s="1"/>
  <c r="Y10" i="158" s="1"/>
  <c r="R11" i="158"/>
  <c r="T11" i="158" s="1"/>
  <c r="V14" i="158"/>
  <c r="W14" i="158" s="1"/>
  <c r="Y14" i="158" s="1"/>
  <c r="R15" i="158"/>
  <c r="T15" i="158" s="1"/>
  <c r="R10" i="158"/>
  <c r="V13" i="158"/>
  <c r="W13" i="158" s="1"/>
  <c r="R14" i="158"/>
  <c r="T14" i="158" s="1"/>
  <c r="E76" i="152"/>
  <c r="E77" i="152" s="1"/>
  <c r="E78" i="152" s="1"/>
  <c r="I76" i="152"/>
  <c r="I77" i="152" s="1"/>
  <c r="I78" i="152" s="1"/>
  <c r="E76" i="153"/>
  <c r="E77" i="153" s="1"/>
  <c r="E78" i="153" s="1"/>
  <c r="E38" i="156"/>
  <c r="E39" i="156" s="1"/>
  <c r="E40" i="156" s="1"/>
  <c r="Y12" i="158"/>
  <c r="AA12" i="158" s="1"/>
  <c r="AC12" i="158" s="1"/>
  <c r="E114" i="152"/>
  <c r="E115" i="152" s="1"/>
  <c r="E116" i="152" s="1"/>
  <c r="E76" i="154"/>
  <c r="E77" i="154" s="1"/>
  <c r="E78" i="154" s="1"/>
  <c r="E114" i="156"/>
  <c r="E115" i="156" s="1"/>
  <c r="E116" i="156" s="1"/>
  <c r="E38" i="157"/>
  <c r="E39" i="157" s="1"/>
  <c r="E40" i="157" s="1"/>
  <c r="E76" i="157"/>
  <c r="E77" i="157" s="1"/>
  <c r="E78" i="157" s="1"/>
  <c r="E114" i="157"/>
  <c r="E115" i="157" s="1"/>
  <c r="E116" i="157" s="1"/>
  <c r="E38" i="152"/>
  <c r="E39" i="152" s="1"/>
  <c r="E40" i="152" s="1"/>
  <c r="E114" i="153"/>
  <c r="E115" i="153" s="1"/>
  <c r="E116" i="153" s="1"/>
  <c r="I114" i="153"/>
  <c r="I115" i="153" s="1"/>
  <c r="I116" i="153" s="1"/>
  <c r="E114" i="154"/>
  <c r="E115" i="154" s="1"/>
  <c r="E116" i="154" s="1"/>
  <c r="E114" i="155"/>
  <c r="E115" i="155" s="1"/>
  <c r="E116" i="155" s="1"/>
  <c r="I114" i="155"/>
  <c r="I115" i="155" s="1"/>
  <c r="I116" i="155" s="1"/>
  <c r="W16" i="158" l="1"/>
  <c r="Y13" i="158"/>
  <c r="AA13" i="158" s="1"/>
  <c r="AA14" i="158"/>
  <c r="AC14" i="158" s="1"/>
  <c r="R16" i="158"/>
  <c r="T10" i="158"/>
  <c r="AC15" i="158"/>
  <c r="AA10" i="158"/>
  <c r="AA16" i="158" l="1"/>
  <c r="Y16" i="158"/>
  <c r="AC10" i="158"/>
  <c r="AC13" i="158"/>
  <c r="AE10" i="158"/>
  <c r="T16" i="158"/>
  <c r="U15" i="151"/>
  <c r="H15" i="151"/>
  <c r="M15" i="151" s="1"/>
  <c r="U14" i="151"/>
  <c r="H14" i="151"/>
  <c r="M14" i="151" s="1"/>
  <c r="U13" i="151"/>
  <c r="H13" i="151"/>
  <c r="M13" i="151" s="1"/>
  <c r="U12" i="151"/>
  <c r="H12" i="151"/>
  <c r="M12" i="151" s="1"/>
  <c r="U11" i="151"/>
  <c r="H11" i="151"/>
  <c r="M11" i="151" s="1"/>
  <c r="U10" i="151"/>
  <c r="H10" i="151"/>
  <c r="M10" i="151" s="1"/>
  <c r="I113" i="150"/>
  <c r="E113" i="150"/>
  <c r="I112" i="150"/>
  <c r="I111" i="150"/>
  <c r="E111" i="150"/>
  <c r="I110" i="150"/>
  <c r="I114" i="150" s="1"/>
  <c r="I115" i="150" s="1"/>
  <c r="I116" i="150" s="1"/>
  <c r="V103" i="150"/>
  <c r="Q103" i="150"/>
  <c r="L103" i="150"/>
  <c r="G103" i="150"/>
  <c r="V102" i="150"/>
  <c r="Q102" i="150"/>
  <c r="L102" i="150"/>
  <c r="G102" i="150"/>
  <c r="V101" i="150"/>
  <c r="Q101" i="150"/>
  <c r="L101" i="150"/>
  <c r="G101" i="150"/>
  <c r="V100" i="150"/>
  <c r="Q100" i="150"/>
  <c r="L100" i="150"/>
  <c r="G100" i="150"/>
  <c r="V99" i="150"/>
  <c r="Q99" i="150"/>
  <c r="L99" i="150"/>
  <c r="G99" i="150"/>
  <c r="V98" i="150"/>
  <c r="Q98" i="150"/>
  <c r="L98" i="150"/>
  <c r="G98" i="150"/>
  <c r="V97" i="150"/>
  <c r="Q97" i="150"/>
  <c r="L97" i="150"/>
  <c r="G97" i="150"/>
  <c r="V96" i="150"/>
  <c r="Q96" i="150"/>
  <c r="L96" i="150"/>
  <c r="G96" i="150"/>
  <c r="V95" i="150"/>
  <c r="Q95" i="150"/>
  <c r="L95" i="150"/>
  <c r="G95" i="150"/>
  <c r="V94" i="150"/>
  <c r="Q94" i="150"/>
  <c r="L94" i="150"/>
  <c r="G94" i="150"/>
  <c r="V93" i="150"/>
  <c r="Q93" i="150"/>
  <c r="L93" i="150"/>
  <c r="G93" i="150"/>
  <c r="V92" i="150"/>
  <c r="Q92" i="150"/>
  <c r="L92" i="150"/>
  <c r="G92" i="150"/>
  <c r="V91" i="150"/>
  <c r="Q91" i="150"/>
  <c r="L91" i="150"/>
  <c r="G91" i="150"/>
  <c r="V90" i="150"/>
  <c r="Q90" i="150"/>
  <c r="L90" i="150"/>
  <c r="G90" i="150"/>
  <c r="V89" i="150"/>
  <c r="Q89" i="150"/>
  <c r="L89" i="150"/>
  <c r="G89" i="150"/>
  <c r="V88" i="150"/>
  <c r="Q88" i="150"/>
  <c r="L88" i="150"/>
  <c r="G88" i="150"/>
  <c r="V87" i="150"/>
  <c r="Q87" i="150"/>
  <c r="L87" i="150"/>
  <c r="G87" i="150"/>
  <c r="V86" i="150"/>
  <c r="Q86" i="150"/>
  <c r="E112" i="150" s="1"/>
  <c r="L86" i="150"/>
  <c r="G86" i="150"/>
  <c r="E110" i="150" s="1"/>
  <c r="E114" i="150" s="1"/>
  <c r="E115" i="150" s="1"/>
  <c r="E116" i="150" s="1"/>
  <c r="I75" i="150"/>
  <c r="E75" i="150"/>
  <c r="I74" i="150"/>
  <c r="I73" i="150"/>
  <c r="E73" i="150"/>
  <c r="I72" i="150"/>
  <c r="I76" i="150" s="1"/>
  <c r="I77" i="150" s="1"/>
  <c r="I78" i="150" s="1"/>
  <c r="V65" i="150"/>
  <c r="Q65" i="150"/>
  <c r="L65" i="150"/>
  <c r="G65" i="150"/>
  <c r="V64" i="150"/>
  <c r="Q64" i="150"/>
  <c r="L64" i="150"/>
  <c r="G64" i="150"/>
  <c r="V63" i="150"/>
  <c r="Q63" i="150"/>
  <c r="L63" i="150"/>
  <c r="G63" i="150"/>
  <c r="V62" i="150"/>
  <c r="Q62" i="150"/>
  <c r="L62" i="150"/>
  <c r="G62" i="150"/>
  <c r="V61" i="150"/>
  <c r="Q61" i="150"/>
  <c r="L61" i="150"/>
  <c r="G61" i="150"/>
  <c r="V60" i="150"/>
  <c r="Q60" i="150"/>
  <c r="L60" i="150"/>
  <c r="G60" i="150"/>
  <c r="V59" i="150"/>
  <c r="Q59" i="150"/>
  <c r="L59" i="150"/>
  <c r="G59" i="150"/>
  <c r="V58" i="150"/>
  <c r="Q58" i="150"/>
  <c r="L58" i="150"/>
  <c r="G58" i="150"/>
  <c r="V57" i="150"/>
  <c r="Q57" i="150"/>
  <c r="L57" i="150"/>
  <c r="G57" i="150"/>
  <c r="V56" i="150"/>
  <c r="Q56" i="150"/>
  <c r="L56" i="150"/>
  <c r="G56" i="150"/>
  <c r="V55" i="150"/>
  <c r="Q55" i="150"/>
  <c r="L55" i="150"/>
  <c r="G55" i="150"/>
  <c r="V54" i="150"/>
  <c r="Q54" i="150"/>
  <c r="L54" i="150"/>
  <c r="G54" i="150"/>
  <c r="V53" i="150"/>
  <c r="Q53" i="150"/>
  <c r="L53" i="150"/>
  <c r="G53" i="150"/>
  <c r="V52" i="150"/>
  <c r="Q52" i="150"/>
  <c r="L52" i="150"/>
  <c r="G52" i="150"/>
  <c r="V51" i="150"/>
  <c r="Q51" i="150"/>
  <c r="L51" i="150"/>
  <c r="G51" i="150"/>
  <c r="V50" i="150"/>
  <c r="Q50" i="150"/>
  <c r="L50" i="150"/>
  <c r="G50" i="150"/>
  <c r="V49" i="150"/>
  <c r="Q49" i="150"/>
  <c r="L49" i="150"/>
  <c r="G49" i="150"/>
  <c r="V48" i="150"/>
  <c r="Q48" i="150"/>
  <c r="E74" i="150" s="1"/>
  <c r="L48" i="150"/>
  <c r="G48" i="150"/>
  <c r="E72" i="150" s="1"/>
  <c r="I37" i="150"/>
  <c r="E37" i="150"/>
  <c r="I36" i="150"/>
  <c r="E36" i="150"/>
  <c r="I35" i="150"/>
  <c r="E35" i="150"/>
  <c r="I34" i="150"/>
  <c r="I38" i="150" s="1"/>
  <c r="I39" i="150" s="1"/>
  <c r="I40" i="150" s="1"/>
  <c r="V27" i="150"/>
  <c r="Q27" i="150"/>
  <c r="L27" i="150"/>
  <c r="G27" i="150"/>
  <c r="V26" i="150"/>
  <c r="Q26" i="150"/>
  <c r="L26" i="150"/>
  <c r="G26" i="150"/>
  <c r="V25" i="150"/>
  <c r="Q25" i="150"/>
  <c r="L25" i="150"/>
  <c r="G25" i="150"/>
  <c r="V24" i="150"/>
  <c r="Q24" i="150"/>
  <c r="L24" i="150"/>
  <c r="G24" i="150"/>
  <c r="V23" i="150"/>
  <c r="Q23" i="150"/>
  <c r="L23" i="150"/>
  <c r="G23" i="150"/>
  <c r="V22" i="150"/>
  <c r="Q22" i="150"/>
  <c r="L22" i="150"/>
  <c r="G22" i="150"/>
  <c r="V21" i="150"/>
  <c r="Q21" i="150"/>
  <c r="L21" i="150"/>
  <c r="G21" i="150"/>
  <c r="V20" i="150"/>
  <c r="Q20" i="150"/>
  <c r="L20" i="150"/>
  <c r="G20" i="150"/>
  <c r="V19" i="150"/>
  <c r="Q19" i="150"/>
  <c r="L19" i="150"/>
  <c r="G19" i="150"/>
  <c r="V18" i="150"/>
  <c r="Q18" i="150"/>
  <c r="L18" i="150"/>
  <c r="G18" i="150"/>
  <c r="V17" i="150"/>
  <c r="Q17" i="150"/>
  <c r="L17" i="150"/>
  <c r="G17" i="150"/>
  <c r="V16" i="150"/>
  <c r="Q16" i="150"/>
  <c r="L16" i="150"/>
  <c r="G16" i="150"/>
  <c r="V15" i="150"/>
  <c r="Q15" i="150"/>
  <c r="L15" i="150"/>
  <c r="G15" i="150"/>
  <c r="V14" i="150"/>
  <c r="Q14" i="150"/>
  <c r="L14" i="150"/>
  <c r="G14" i="150"/>
  <c r="V13" i="150"/>
  <c r="Q13" i="150"/>
  <c r="L13" i="150"/>
  <c r="G13" i="150"/>
  <c r="V12" i="150"/>
  <c r="Q12" i="150"/>
  <c r="L12" i="150"/>
  <c r="G12" i="150"/>
  <c r="V11" i="150"/>
  <c r="Q11" i="150"/>
  <c r="L11" i="150"/>
  <c r="G11" i="150"/>
  <c r="V10" i="150"/>
  <c r="Q10" i="150"/>
  <c r="L10" i="150"/>
  <c r="G10" i="150"/>
  <c r="E34" i="150" s="1"/>
  <c r="E38" i="150" s="1"/>
  <c r="E39" i="150" s="1"/>
  <c r="E40" i="150" s="1"/>
  <c r="I113" i="149"/>
  <c r="E113" i="149"/>
  <c r="I112" i="149"/>
  <c r="I111" i="149"/>
  <c r="E111" i="149"/>
  <c r="I110" i="149"/>
  <c r="I114" i="149" s="1"/>
  <c r="I115" i="149" s="1"/>
  <c r="I116" i="149" s="1"/>
  <c r="V103" i="149"/>
  <c r="Q103" i="149"/>
  <c r="L103" i="149"/>
  <c r="G103" i="149"/>
  <c r="V102" i="149"/>
  <c r="Q102" i="149"/>
  <c r="L102" i="149"/>
  <c r="G102" i="149"/>
  <c r="V101" i="149"/>
  <c r="Q101" i="149"/>
  <c r="L101" i="149"/>
  <c r="G101" i="149"/>
  <c r="V100" i="149"/>
  <c r="Q100" i="149"/>
  <c r="L100" i="149"/>
  <c r="G100" i="149"/>
  <c r="V99" i="149"/>
  <c r="Q99" i="149"/>
  <c r="L99" i="149"/>
  <c r="G99" i="149"/>
  <c r="V98" i="149"/>
  <c r="Q98" i="149"/>
  <c r="L98" i="149"/>
  <c r="G98" i="149"/>
  <c r="V97" i="149"/>
  <c r="Q97" i="149"/>
  <c r="L97" i="149"/>
  <c r="G97" i="149"/>
  <c r="V96" i="149"/>
  <c r="Q96" i="149"/>
  <c r="L96" i="149"/>
  <c r="G96" i="149"/>
  <c r="V95" i="149"/>
  <c r="Q95" i="149"/>
  <c r="L95" i="149"/>
  <c r="G95" i="149"/>
  <c r="V94" i="149"/>
  <c r="Q94" i="149"/>
  <c r="L94" i="149"/>
  <c r="G94" i="149"/>
  <c r="V93" i="149"/>
  <c r="Q93" i="149"/>
  <c r="L93" i="149"/>
  <c r="G93" i="149"/>
  <c r="V92" i="149"/>
  <c r="Q92" i="149"/>
  <c r="L92" i="149"/>
  <c r="G92" i="149"/>
  <c r="V91" i="149"/>
  <c r="Q91" i="149"/>
  <c r="L91" i="149"/>
  <c r="G91" i="149"/>
  <c r="V90" i="149"/>
  <c r="Q90" i="149"/>
  <c r="L90" i="149"/>
  <c r="G90" i="149"/>
  <c r="V89" i="149"/>
  <c r="Q89" i="149"/>
  <c r="L89" i="149"/>
  <c r="G89" i="149"/>
  <c r="V88" i="149"/>
  <c r="Q88" i="149"/>
  <c r="L88" i="149"/>
  <c r="G88" i="149"/>
  <c r="V87" i="149"/>
  <c r="Q87" i="149"/>
  <c r="L87" i="149"/>
  <c r="G87" i="149"/>
  <c r="V86" i="149"/>
  <c r="Q86" i="149"/>
  <c r="E112" i="149" s="1"/>
  <c r="L86" i="149"/>
  <c r="G86" i="149"/>
  <c r="E110" i="149" s="1"/>
  <c r="I75" i="149"/>
  <c r="E75" i="149"/>
  <c r="I74" i="149"/>
  <c r="E74" i="149"/>
  <c r="I73" i="149"/>
  <c r="E73" i="149"/>
  <c r="I72" i="149"/>
  <c r="I76" i="149" s="1"/>
  <c r="I77" i="149" s="1"/>
  <c r="I78" i="149" s="1"/>
  <c r="V65" i="149"/>
  <c r="Q65" i="149"/>
  <c r="L65" i="149"/>
  <c r="G65" i="149"/>
  <c r="V64" i="149"/>
  <c r="Q64" i="149"/>
  <c r="L64" i="149"/>
  <c r="G64" i="149"/>
  <c r="V63" i="149"/>
  <c r="Q63" i="149"/>
  <c r="L63" i="149"/>
  <c r="G63" i="149"/>
  <c r="V62" i="149"/>
  <c r="Q62" i="149"/>
  <c r="L62" i="149"/>
  <c r="G62" i="149"/>
  <c r="V61" i="149"/>
  <c r="Q61" i="149"/>
  <c r="L61" i="149"/>
  <c r="G61" i="149"/>
  <c r="V60" i="149"/>
  <c r="Q60" i="149"/>
  <c r="L60" i="149"/>
  <c r="G60" i="149"/>
  <c r="V59" i="149"/>
  <c r="Q59" i="149"/>
  <c r="L59" i="149"/>
  <c r="G59" i="149"/>
  <c r="V58" i="149"/>
  <c r="Q58" i="149"/>
  <c r="L58" i="149"/>
  <c r="G58" i="149"/>
  <c r="V57" i="149"/>
  <c r="Q57" i="149"/>
  <c r="L57" i="149"/>
  <c r="G57" i="149"/>
  <c r="V56" i="149"/>
  <c r="Q56" i="149"/>
  <c r="L56" i="149"/>
  <c r="G56" i="149"/>
  <c r="V55" i="149"/>
  <c r="Q55" i="149"/>
  <c r="L55" i="149"/>
  <c r="G55" i="149"/>
  <c r="V54" i="149"/>
  <c r="Q54" i="149"/>
  <c r="L54" i="149"/>
  <c r="G54" i="149"/>
  <c r="V53" i="149"/>
  <c r="Q53" i="149"/>
  <c r="L53" i="149"/>
  <c r="G53" i="149"/>
  <c r="V52" i="149"/>
  <c r="Q52" i="149"/>
  <c r="L52" i="149"/>
  <c r="G52" i="149"/>
  <c r="V51" i="149"/>
  <c r="Q51" i="149"/>
  <c r="L51" i="149"/>
  <c r="G51" i="149"/>
  <c r="V50" i="149"/>
  <c r="Q50" i="149"/>
  <c r="L50" i="149"/>
  <c r="G50" i="149"/>
  <c r="V49" i="149"/>
  <c r="Q49" i="149"/>
  <c r="L49" i="149"/>
  <c r="G49" i="149"/>
  <c r="V48" i="149"/>
  <c r="Q48" i="149"/>
  <c r="L48" i="149"/>
  <c r="G48" i="149"/>
  <c r="E72" i="149" s="1"/>
  <c r="E76" i="149" s="1"/>
  <c r="E77" i="149" s="1"/>
  <c r="E78" i="149" s="1"/>
  <c r="I37" i="149"/>
  <c r="E37" i="149"/>
  <c r="I36" i="149"/>
  <c r="I35" i="149"/>
  <c r="E35" i="149"/>
  <c r="I34" i="149"/>
  <c r="I38" i="149" s="1"/>
  <c r="I39" i="149" s="1"/>
  <c r="I40" i="149" s="1"/>
  <c r="V27" i="149"/>
  <c r="Q27" i="149"/>
  <c r="L27" i="149"/>
  <c r="G27" i="149"/>
  <c r="V26" i="149"/>
  <c r="Q26" i="149"/>
  <c r="L26" i="149"/>
  <c r="G26" i="149"/>
  <c r="V25" i="149"/>
  <c r="Q25" i="149"/>
  <c r="L25" i="149"/>
  <c r="G25" i="149"/>
  <c r="V24" i="149"/>
  <c r="Q24" i="149"/>
  <c r="L24" i="149"/>
  <c r="G24" i="149"/>
  <c r="V23" i="149"/>
  <c r="Q23" i="149"/>
  <c r="L23" i="149"/>
  <c r="G23" i="149"/>
  <c r="V22" i="149"/>
  <c r="Q22" i="149"/>
  <c r="L22" i="149"/>
  <c r="G22" i="149"/>
  <c r="V21" i="149"/>
  <c r="Q21" i="149"/>
  <c r="L21" i="149"/>
  <c r="G21" i="149"/>
  <c r="V20" i="149"/>
  <c r="Q20" i="149"/>
  <c r="L20" i="149"/>
  <c r="G20" i="149"/>
  <c r="V19" i="149"/>
  <c r="Q19" i="149"/>
  <c r="L19" i="149"/>
  <c r="G19" i="149"/>
  <c r="V18" i="149"/>
  <c r="Q18" i="149"/>
  <c r="L18" i="149"/>
  <c r="G18" i="149"/>
  <c r="V17" i="149"/>
  <c r="Q17" i="149"/>
  <c r="L17" i="149"/>
  <c r="G17" i="149"/>
  <c r="V16" i="149"/>
  <c r="Q16" i="149"/>
  <c r="L16" i="149"/>
  <c r="G16" i="149"/>
  <c r="V15" i="149"/>
  <c r="Q15" i="149"/>
  <c r="L15" i="149"/>
  <c r="G15" i="149"/>
  <c r="V14" i="149"/>
  <c r="Q14" i="149"/>
  <c r="L14" i="149"/>
  <c r="G14" i="149"/>
  <c r="V13" i="149"/>
  <c r="Q13" i="149"/>
  <c r="L13" i="149"/>
  <c r="G13" i="149"/>
  <c r="V12" i="149"/>
  <c r="Q12" i="149"/>
  <c r="L12" i="149"/>
  <c r="G12" i="149"/>
  <c r="V11" i="149"/>
  <c r="Q11" i="149"/>
  <c r="L11" i="149"/>
  <c r="G11" i="149"/>
  <c r="V10" i="149"/>
  <c r="Q10" i="149"/>
  <c r="E36" i="149" s="1"/>
  <c r="L10" i="149"/>
  <c r="G10" i="149"/>
  <c r="E34" i="149" s="1"/>
  <c r="I113" i="148"/>
  <c r="E113" i="148"/>
  <c r="I112" i="148"/>
  <c r="E112" i="148"/>
  <c r="I111" i="148"/>
  <c r="E111" i="148"/>
  <c r="I110" i="148"/>
  <c r="I114" i="148" s="1"/>
  <c r="I115" i="148" s="1"/>
  <c r="I116" i="148" s="1"/>
  <c r="V103" i="148"/>
  <c r="Q103" i="148"/>
  <c r="L103" i="148"/>
  <c r="G103" i="148"/>
  <c r="V102" i="148"/>
  <c r="Q102" i="148"/>
  <c r="L102" i="148"/>
  <c r="G102" i="148"/>
  <c r="V101" i="148"/>
  <c r="Q101" i="148"/>
  <c r="L101" i="148"/>
  <c r="G101" i="148"/>
  <c r="V100" i="148"/>
  <c r="Q100" i="148"/>
  <c r="L100" i="148"/>
  <c r="G100" i="148"/>
  <c r="V99" i="148"/>
  <c r="Q99" i="148"/>
  <c r="L99" i="148"/>
  <c r="G99" i="148"/>
  <c r="V98" i="148"/>
  <c r="Q98" i="148"/>
  <c r="L98" i="148"/>
  <c r="G98" i="148"/>
  <c r="V97" i="148"/>
  <c r="Q97" i="148"/>
  <c r="L97" i="148"/>
  <c r="G97" i="148"/>
  <c r="V96" i="148"/>
  <c r="Q96" i="148"/>
  <c r="L96" i="148"/>
  <c r="G96" i="148"/>
  <c r="V95" i="148"/>
  <c r="Q95" i="148"/>
  <c r="L95" i="148"/>
  <c r="G95" i="148"/>
  <c r="V94" i="148"/>
  <c r="Q94" i="148"/>
  <c r="L94" i="148"/>
  <c r="G94" i="148"/>
  <c r="V93" i="148"/>
  <c r="Q93" i="148"/>
  <c r="L93" i="148"/>
  <c r="G93" i="148"/>
  <c r="V92" i="148"/>
  <c r="Q92" i="148"/>
  <c r="L92" i="148"/>
  <c r="G92" i="148"/>
  <c r="V91" i="148"/>
  <c r="Q91" i="148"/>
  <c r="L91" i="148"/>
  <c r="G91" i="148"/>
  <c r="V90" i="148"/>
  <c r="Q90" i="148"/>
  <c r="L90" i="148"/>
  <c r="G90" i="148"/>
  <c r="V89" i="148"/>
  <c r="Q89" i="148"/>
  <c r="L89" i="148"/>
  <c r="G89" i="148"/>
  <c r="V88" i="148"/>
  <c r="Q88" i="148"/>
  <c r="L88" i="148"/>
  <c r="G88" i="148"/>
  <c r="V87" i="148"/>
  <c r="Q87" i="148"/>
  <c r="L87" i="148"/>
  <c r="G87" i="148"/>
  <c r="V86" i="148"/>
  <c r="Q86" i="148"/>
  <c r="L86" i="148"/>
  <c r="G86" i="148"/>
  <c r="E110" i="148" s="1"/>
  <c r="E114" i="148" s="1"/>
  <c r="E115" i="148" s="1"/>
  <c r="E116" i="148" s="1"/>
  <c r="I75" i="148"/>
  <c r="E75" i="148"/>
  <c r="I74" i="148"/>
  <c r="I73" i="148"/>
  <c r="E73" i="148"/>
  <c r="I72" i="148"/>
  <c r="I76" i="148" s="1"/>
  <c r="I77" i="148" s="1"/>
  <c r="I78" i="148" s="1"/>
  <c r="V65" i="148"/>
  <c r="Q65" i="148"/>
  <c r="L65" i="148"/>
  <c r="G65" i="148"/>
  <c r="V64" i="148"/>
  <c r="Q64" i="148"/>
  <c r="L64" i="148"/>
  <c r="G64" i="148"/>
  <c r="V63" i="148"/>
  <c r="Q63" i="148"/>
  <c r="L63" i="148"/>
  <c r="G63" i="148"/>
  <c r="V62" i="148"/>
  <c r="Q62" i="148"/>
  <c r="L62" i="148"/>
  <c r="G62" i="148"/>
  <c r="V61" i="148"/>
  <c r="Q61" i="148"/>
  <c r="L61" i="148"/>
  <c r="G61" i="148"/>
  <c r="V60" i="148"/>
  <c r="Q60" i="148"/>
  <c r="L60" i="148"/>
  <c r="G60" i="148"/>
  <c r="V59" i="148"/>
  <c r="Q59" i="148"/>
  <c r="L59" i="148"/>
  <c r="G59" i="148"/>
  <c r="V58" i="148"/>
  <c r="Q58" i="148"/>
  <c r="L58" i="148"/>
  <c r="G58" i="148"/>
  <c r="V57" i="148"/>
  <c r="Q57" i="148"/>
  <c r="L57" i="148"/>
  <c r="G57" i="148"/>
  <c r="V56" i="148"/>
  <c r="Q56" i="148"/>
  <c r="L56" i="148"/>
  <c r="G56" i="148"/>
  <c r="V55" i="148"/>
  <c r="Q55" i="148"/>
  <c r="L55" i="148"/>
  <c r="G55" i="148"/>
  <c r="V54" i="148"/>
  <c r="Q54" i="148"/>
  <c r="L54" i="148"/>
  <c r="G54" i="148"/>
  <c r="V53" i="148"/>
  <c r="Q53" i="148"/>
  <c r="L53" i="148"/>
  <c r="G53" i="148"/>
  <c r="V52" i="148"/>
  <c r="Q52" i="148"/>
  <c r="L52" i="148"/>
  <c r="G52" i="148"/>
  <c r="V51" i="148"/>
  <c r="Q51" i="148"/>
  <c r="L51" i="148"/>
  <c r="G51" i="148"/>
  <c r="V50" i="148"/>
  <c r="Q50" i="148"/>
  <c r="L50" i="148"/>
  <c r="G50" i="148"/>
  <c r="V49" i="148"/>
  <c r="Q49" i="148"/>
  <c r="L49" i="148"/>
  <c r="G49" i="148"/>
  <c r="V48" i="148"/>
  <c r="Q48" i="148"/>
  <c r="E74" i="148" s="1"/>
  <c r="L48" i="148"/>
  <c r="G48" i="148"/>
  <c r="E72" i="148" s="1"/>
  <c r="E76" i="148" s="1"/>
  <c r="E77" i="148" s="1"/>
  <c r="E78" i="148" s="1"/>
  <c r="I37" i="148"/>
  <c r="E37" i="148"/>
  <c r="I36" i="148"/>
  <c r="E36" i="148"/>
  <c r="I35" i="148"/>
  <c r="E35" i="148"/>
  <c r="I34" i="148"/>
  <c r="I38" i="148" s="1"/>
  <c r="I39" i="148" s="1"/>
  <c r="I40" i="148" s="1"/>
  <c r="V27" i="148"/>
  <c r="Q27" i="148"/>
  <c r="L27" i="148"/>
  <c r="G27" i="148"/>
  <c r="V26" i="148"/>
  <c r="Q26" i="148"/>
  <c r="L26" i="148"/>
  <c r="G26" i="148"/>
  <c r="V25" i="148"/>
  <c r="Q25" i="148"/>
  <c r="L25" i="148"/>
  <c r="G25" i="148"/>
  <c r="V24" i="148"/>
  <c r="Q24" i="148"/>
  <c r="L24" i="148"/>
  <c r="G24" i="148"/>
  <c r="V23" i="148"/>
  <c r="Q23" i="148"/>
  <c r="L23" i="148"/>
  <c r="G23" i="148"/>
  <c r="V22" i="148"/>
  <c r="Q22" i="148"/>
  <c r="L22" i="148"/>
  <c r="G22" i="148"/>
  <c r="V21" i="148"/>
  <c r="Q21" i="148"/>
  <c r="L21" i="148"/>
  <c r="G21" i="148"/>
  <c r="V20" i="148"/>
  <c r="Q20" i="148"/>
  <c r="L20" i="148"/>
  <c r="G20" i="148"/>
  <c r="V19" i="148"/>
  <c r="Q19" i="148"/>
  <c r="L19" i="148"/>
  <c r="G19" i="148"/>
  <c r="V18" i="148"/>
  <c r="Q18" i="148"/>
  <c r="L18" i="148"/>
  <c r="G18" i="148"/>
  <c r="V17" i="148"/>
  <c r="Q17" i="148"/>
  <c r="L17" i="148"/>
  <c r="G17" i="148"/>
  <c r="V16" i="148"/>
  <c r="Q16" i="148"/>
  <c r="L16" i="148"/>
  <c r="G16" i="148"/>
  <c r="V15" i="148"/>
  <c r="Q15" i="148"/>
  <c r="L15" i="148"/>
  <c r="G15" i="148"/>
  <c r="V14" i="148"/>
  <c r="Q14" i="148"/>
  <c r="L14" i="148"/>
  <c r="G14" i="148"/>
  <c r="V13" i="148"/>
  <c r="Q13" i="148"/>
  <c r="L13" i="148"/>
  <c r="G13" i="148"/>
  <c r="V12" i="148"/>
  <c r="Q12" i="148"/>
  <c r="L12" i="148"/>
  <c r="G12" i="148"/>
  <c r="V11" i="148"/>
  <c r="Q11" i="148"/>
  <c r="L11" i="148"/>
  <c r="G11" i="148"/>
  <c r="V10" i="148"/>
  <c r="Q10" i="148"/>
  <c r="L10" i="148"/>
  <c r="G10" i="148"/>
  <c r="E34" i="148" s="1"/>
  <c r="E38" i="148" s="1"/>
  <c r="E39" i="148" s="1"/>
  <c r="E40" i="148" s="1"/>
  <c r="I113" i="147"/>
  <c r="E113" i="147"/>
  <c r="I112" i="147"/>
  <c r="I111" i="147"/>
  <c r="E111" i="147"/>
  <c r="I110" i="147"/>
  <c r="I114" i="147" s="1"/>
  <c r="I115" i="147" s="1"/>
  <c r="I116" i="147" s="1"/>
  <c r="V103" i="147"/>
  <c r="Q103" i="147"/>
  <c r="L103" i="147"/>
  <c r="G103" i="147"/>
  <c r="V102" i="147"/>
  <c r="Q102" i="147"/>
  <c r="L102" i="147"/>
  <c r="G102" i="147"/>
  <c r="V101" i="147"/>
  <c r="Q101" i="147"/>
  <c r="L101" i="147"/>
  <c r="G101" i="147"/>
  <c r="V100" i="147"/>
  <c r="Q100" i="147"/>
  <c r="L100" i="147"/>
  <c r="G100" i="147"/>
  <c r="V99" i="147"/>
  <c r="Q99" i="147"/>
  <c r="L99" i="147"/>
  <c r="G99" i="147"/>
  <c r="V98" i="147"/>
  <c r="Q98" i="147"/>
  <c r="L98" i="147"/>
  <c r="G98" i="147"/>
  <c r="V97" i="147"/>
  <c r="Q97" i="147"/>
  <c r="L97" i="147"/>
  <c r="G97" i="147"/>
  <c r="V96" i="147"/>
  <c r="Q96" i="147"/>
  <c r="L96" i="147"/>
  <c r="G96" i="147"/>
  <c r="V95" i="147"/>
  <c r="Q95" i="147"/>
  <c r="L95" i="147"/>
  <c r="G95" i="147"/>
  <c r="V94" i="147"/>
  <c r="Q94" i="147"/>
  <c r="L94" i="147"/>
  <c r="G94" i="147"/>
  <c r="V93" i="147"/>
  <c r="Q93" i="147"/>
  <c r="L93" i="147"/>
  <c r="G93" i="147"/>
  <c r="V92" i="147"/>
  <c r="Q92" i="147"/>
  <c r="L92" i="147"/>
  <c r="G92" i="147"/>
  <c r="V91" i="147"/>
  <c r="Q91" i="147"/>
  <c r="L91" i="147"/>
  <c r="G91" i="147"/>
  <c r="V90" i="147"/>
  <c r="Q90" i="147"/>
  <c r="L90" i="147"/>
  <c r="G90" i="147"/>
  <c r="V89" i="147"/>
  <c r="Q89" i="147"/>
  <c r="L89" i="147"/>
  <c r="G89" i="147"/>
  <c r="V88" i="147"/>
  <c r="Q88" i="147"/>
  <c r="L88" i="147"/>
  <c r="G88" i="147"/>
  <c r="V87" i="147"/>
  <c r="Q87" i="147"/>
  <c r="L87" i="147"/>
  <c r="G87" i="147"/>
  <c r="V86" i="147"/>
  <c r="Q86" i="147"/>
  <c r="E112" i="147" s="1"/>
  <c r="L86" i="147"/>
  <c r="G86" i="147"/>
  <c r="E110" i="147" s="1"/>
  <c r="I75" i="147"/>
  <c r="E75" i="147"/>
  <c r="I74" i="147"/>
  <c r="E74" i="147"/>
  <c r="I73" i="147"/>
  <c r="E73" i="147"/>
  <c r="I72" i="147"/>
  <c r="I76" i="147" s="1"/>
  <c r="I77" i="147" s="1"/>
  <c r="I78" i="147" s="1"/>
  <c r="V65" i="147"/>
  <c r="Q65" i="147"/>
  <c r="L65" i="147"/>
  <c r="G65" i="147"/>
  <c r="V64" i="147"/>
  <c r="Q64" i="147"/>
  <c r="L64" i="147"/>
  <c r="G64" i="147"/>
  <c r="V63" i="147"/>
  <c r="Q63" i="147"/>
  <c r="L63" i="147"/>
  <c r="G63" i="147"/>
  <c r="V62" i="147"/>
  <c r="Q62" i="147"/>
  <c r="L62" i="147"/>
  <c r="G62" i="147"/>
  <c r="V61" i="147"/>
  <c r="Q61" i="147"/>
  <c r="L61" i="147"/>
  <c r="G61" i="147"/>
  <c r="V60" i="147"/>
  <c r="Q60" i="147"/>
  <c r="L60" i="147"/>
  <c r="G60" i="147"/>
  <c r="V59" i="147"/>
  <c r="Q59" i="147"/>
  <c r="L59" i="147"/>
  <c r="G59" i="147"/>
  <c r="V58" i="147"/>
  <c r="Q58" i="147"/>
  <c r="L58" i="147"/>
  <c r="G58" i="147"/>
  <c r="V57" i="147"/>
  <c r="Q57" i="147"/>
  <c r="L57" i="147"/>
  <c r="G57" i="147"/>
  <c r="V56" i="147"/>
  <c r="Q56" i="147"/>
  <c r="L56" i="147"/>
  <c r="G56" i="147"/>
  <c r="V55" i="147"/>
  <c r="Q55" i="147"/>
  <c r="L55" i="147"/>
  <c r="G55" i="147"/>
  <c r="V54" i="147"/>
  <c r="Q54" i="147"/>
  <c r="L54" i="147"/>
  <c r="G54" i="147"/>
  <c r="V53" i="147"/>
  <c r="Q53" i="147"/>
  <c r="L53" i="147"/>
  <c r="G53" i="147"/>
  <c r="V52" i="147"/>
  <c r="Q52" i="147"/>
  <c r="L52" i="147"/>
  <c r="G52" i="147"/>
  <c r="V51" i="147"/>
  <c r="Q51" i="147"/>
  <c r="L51" i="147"/>
  <c r="G51" i="147"/>
  <c r="V50" i="147"/>
  <c r="Q50" i="147"/>
  <c r="L50" i="147"/>
  <c r="G50" i="147"/>
  <c r="V49" i="147"/>
  <c r="Q49" i="147"/>
  <c r="L49" i="147"/>
  <c r="G49" i="147"/>
  <c r="V48" i="147"/>
  <c r="Q48" i="147"/>
  <c r="L48" i="147"/>
  <c r="G48" i="147"/>
  <c r="E72" i="147" s="1"/>
  <c r="E76" i="147" s="1"/>
  <c r="E77" i="147" s="1"/>
  <c r="E78" i="147" s="1"/>
  <c r="I37" i="147"/>
  <c r="E37" i="147"/>
  <c r="I36" i="147"/>
  <c r="I35" i="147"/>
  <c r="E35" i="147"/>
  <c r="I34" i="147"/>
  <c r="I38" i="147" s="1"/>
  <c r="I39" i="147" s="1"/>
  <c r="I40" i="147" s="1"/>
  <c r="V27" i="147"/>
  <c r="Q27" i="147"/>
  <c r="L27" i="147"/>
  <c r="G27" i="147"/>
  <c r="V26" i="147"/>
  <c r="Q26" i="147"/>
  <c r="L26" i="147"/>
  <c r="G26" i="147"/>
  <c r="V25" i="147"/>
  <c r="Q25" i="147"/>
  <c r="L25" i="147"/>
  <c r="G25" i="147"/>
  <c r="V24" i="147"/>
  <c r="Q24" i="147"/>
  <c r="L24" i="147"/>
  <c r="G24" i="147"/>
  <c r="V23" i="147"/>
  <c r="Q23" i="147"/>
  <c r="L23" i="147"/>
  <c r="G23" i="147"/>
  <c r="V22" i="147"/>
  <c r="Q22" i="147"/>
  <c r="L22" i="147"/>
  <c r="G22" i="147"/>
  <c r="V21" i="147"/>
  <c r="Q21" i="147"/>
  <c r="L21" i="147"/>
  <c r="G21" i="147"/>
  <c r="V20" i="147"/>
  <c r="Q20" i="147"/>
  <c r="L20" i="147"/>
  <c r="G20" i="147"/>
  <c r="V19" i="147"/>
  <c r="Q19" i="147"/>
  <c r="L19" i="147"/>
  <c r="G19" i="147"/>
  <c r="V18" i="147"/>
  <c r="Q18" i="147"/>
  <c r="L18" i="147"/>
  <c r="G18" i="147"/>
  <c r="V17" i="147"/>
  <c r="Q17" i="147"/>
  <c r="L17" i="147"/>
  <c r="G17" i="147"/>
  <c r="V16" i="147"/>
  <c r="Q16" i="147"/>
  <c r="L16" i="147"/>
  <c r="G16" i="147"/>
  <c r="V15" i="147"/>
  <c r="Q15" i="147"/>
  <c r="L15" i="147"/>
  <c r="G15" i="147"/>
  <c r="V14" i="147"/>
  <c r="Q14" i="147"/>
  <c r="L14" i="147"/>
  <c r="G14" i="147"/>
  <c r="V13" i="147"/>
  <c r="Q13" i="147"/>
  <c r="L13" i="147"/>
  <c r="G13" i="147"/>
  <c r="V12" i="147"/>
  <c r="Q12" i="147"/>
  <c r="L12" i="147"/>
  <c r="G12" i="147"/>
  <c r="V11" i="147"/>
  <c r="Q11" i="147"/>
  <c r="L11" i="147"/>
  <c r="G11" i="147"/>
  <c r="V10" i="147"/>
  <c r="Q10" i="147"/>
  <c r="E36" i="147" s="1"/>
  <c r="L10" i="147"/>
  <c r="G10" i="147"/>
  <c r="E34" i="147" s="1"/>
  <c r="E38" i="147" s="1"/>
  <c r="E39" i="147" s="1"/>
  <c r="E40" i="147" s="1"/>
  <c r="I113" i="146"/>
  <c r="E113" i="146"/>
  <c r="I112" i="146"/>
  <c r="E112" i="146"/>
  <c r="I111" i="146"/>
  <c r="E111" i="146"/>
  <c r="I110" i="146"/>
  <c r="I114" i="146" s="1"/>
  <c r="I115" i="146" s="1"/>
  <c r="I116" i="146" s="1"/>
  <c r="V103" i="146"/>
  <c r="Q103" i="146"/>
  <c r="L103" i="146"/>
  <c r="G103" i="146"/>
  <c r="V102" i="146"/>
  <c r="Q102" i="146"/>
  <c r="L102" i="146"/>
  <c r="G102" i="146"/>
  <c r="V101" i="146"/>
  <c r="Q101" i="146"/>
  <c r="L101" i="146"/>
  <c r="G101" i="146"/>
  <c r="V100" i="146"/>
  <c r="Q100" i="146"/>
  <c r="L100" i="146"/>
  <c r="G100" i="146"/>
  <c r="V99" i="146"/>
  <c r="Q99" i="146"/>
  <c r="L99" i="146"/>
  <c r="G99" i="146"/>
  <c r="V98" i="146"/>
  <c r="Q98" i="146"/>
  <c r="L98" i="146"/>
  <c r="G98" i="146"/>
  <c r="V97" i="146"/>
  <c r="Q97" i="146"/>
  <c r="L97" i="146"/>
  <c r="G97" i="146"/>
  <c r="V96" i="146"/>
  <c r="Q96" i="146"/>
  <c r="L96" i="146"/>
  <c r="G96" i="146"/>
  <c r="V95" i="146"/>
  <c r="Q95" i="146"/>
  <c r="L95" i="146"/>
  <c r="G95" i="146"/>
  <c r="V94" i="146"/>
  <c r="Q94" i="146"/>
  <c r="L94" i="146"/>
  <c r="G94" i="146"/>
  <c r="V93" i="146"/>
  <c r="Q93" i="146"/>
  <c r="L93" i="146"/>
  <c r="G93" i="146"/>
  <c r="V92" i="146"/>
  <c r="Q92" i="146"/>
  <c r="L92" i="146"/>
  <c r="G92" i="146"/>
  <c r="V91" i="146"/>
  <c r="Q91" i="146"/>
  <c r="L91" i="146"/>
  <c r="G91" i="146"/>
  <c r="V90" i="146"/>
  <c r="Q90" i="146"/>
  <c r="L90" i="146"/>
  <c r="G90" i="146"/>
  <c r="V89" i="146"/>
  <c r="Q89" i="146"/>
  <c r="L89" i="146"/>
  <c r="G89" i="146"/>
  <c r="V88" i="146"/>
  <c r="Q88" i="146"/>
  <c r="L88" i="146"/>
  <c r="G88" i="146"/>
  <c r="V87" i="146"/>
  <c r="Q87" i="146"/>
  <c r="L87" i="146"/>
  <c r="G87" i="146"/>
  <c r="V86" i="146"/>
  <c r="Q86" i="146"/>
  <c r="L86" i="146"/>
  <c r="G86" i="146"/>
  <c r="E110" i="146" s="1"/>
  <c r="E114" i="146" s="1"/>
  <c r="E115" i="146" s="1"/>
  <c r="E116" i="146" s="1"/>
  <c r="I75" i="146"/>
  <c r="E75" i="146"/>
  <c r="I74" i="146"/>
  <c r="I73" i="146"/>
  <c r="E73" i="146"/>
  <c r="I72" i="146"/>
  <c r="I76" i="146" s="1"/>
  <c r="I77" i="146" s="1"/>
  <c r="I78" i="146" s="1"/>
  <c r="V65" i="146"/>
  <c r="Q65" i="146"/>
  <c r="L65" i="146"/>
  <c r="G65" i="146"/>
  <c r="V64" i="146"/>
  <c r="Q64" i="146"/>
  <c r="L64" i="146"/>
  <c r="G64" i="146"/>
  <c r="V63" i="146"/>
  <c r="Q63" i="146"/>
  <c r="L63" i="146"/>
  <c r="G63" i="146"/>
  <c r="V62" i="146"/>
  <c r="Q62" i="146"/>
  <c r="L62" i="146"/>
  <c r="G62" i="146"/>
  <c r="V61" i="146"/>
  <c r="Q61" i="146"/>
  <c r="L61" i="146"/>
  <c r="G61" i="146"/>
  <c r="V60" i="146"/>
  <c r="Q60" i="146"/>
  <c r="L60" i="146"/>
  <c r="G60" i="146"/>
  <c r="V59" i="146"/>
  <c r="Q59" i="146"/>
  <c r="L59" i="146"/>
  <c r="G59" i="146"/>
  <c r="V58" i="146"/>
  <c r="Q58" i="146"/>
  <c r="L58" i="146"/>
  <c r="G58" i="146"/>
  <c r="V57" i="146"/>
  <c r="Q57" i="146"/>
  <c r="L57" i="146"/>
  <c r="G57" i="146"/>
  <c r="V56" i="146"/>
  <c r="Q56" i="146"/>
  <c r="L56" i="146"/>
  <c r="G56" i="146"/>
  <c r="V55" i="146"/>
  <c r="Q55" i="146"/>
  <c r="L55" i="146"/>
  <c r="G55" i="146"/>
  <c r="V54" i="146"/>
  <c r="Q54" i="146"/>
  <c r="L54" i="146"/>
  <c r="G54" i="146"/>
  <c r="V53" i="146"/>
  <c r="Q53" i="146"/>
  <c r="L53" i="146"/>
  <c r="G53" i="146"/>
  <c r="V52" i="146"/>
  <c r="Q52" i="146"/>
  <c r="L52" i="146"/>
  <c r="G52" i="146"/>
  <c r="V51" i="146"/>
  <c r="Q51" i="146"/>
  <c r="L51" i="146"/>
  <c r="G51" i="146"/>
  <c r="V50" i="146"/>
  <c r="Q50" i="146"/>
  <c r="L50" i="146"/>
  <c r="G50" i="146"/>
  <c r="V49" i="146"/>
  <c r="Q49" i="146"/>
  <c r="L49" i="146"/>
  <c r="G49" i="146"/>
  <c r="V48" i="146"/>
  <c r="Q48" i="146"/>
  <c r="E74" i="146" s="1"/>
  <c r="L48" i="146"/>
  <c r="G48" i="146"/>
  <c r="E72" i="146" s="1"/>
  <c r="I37" i="146"/>
  <c r="E37" i="146"/>
  <c r="I36" i="146"/>
  <c r="E36" i="146"/>
  <c r="I35" i="146"/>
  <c r="E35" i="146"/>
  <c r="I34" i="146"/>
  <c r="I38" i="146" s="1"/>
  <c r="I39" i="146" s="1"/>
  <c r="I40" i="146" s="1"/>
  <c r="V27" i="146"/>
  <c r="Q27" i="146"/>
  <c r="L27" i="146"/>
  <c r="G27" i="146"/>
  <c r="V26" i="146"/>
  <c r="Q26" i="146"/>
  <c r="L26" i="146"/>
  <c r="G26" i="146"/>
  <c r="V25" i="146"/>
  <c r="Q25" i="146"/>
  <c r="L25" i="146"/>
  <c r="G25" i="146"/>
  <c r="V24" i="146"/>
  <c r="Q24" i="146"/>
  <c r="L24" i="146"/>
  <c r="G24" i="146"/>
  <c r="V23" i="146"/>
  <c r="Q23" i="146"/>
  <c r="L23" i="146"/>
  <c r="G23" i="146"/>
  <c r="V22" i="146"/>
  <c r="Q22" i="146"/>
  <c r="L22" i="146"/>
  <c r="G22" i="146"/>
  <c r="V21" i="146"/>
  <c r="Q21" i="146"/>
  <c r="L21" i="146"/>
  <c r="G21" i="146"/>
  <c r="V20" i="146"/>
  <c r="Q20" i="146"/>
  <c r="L20" i="146"/>
  <c r="G20" i="146"/>
  <c r="V19" i="146"/>
  <c r="Q19" i="146"/>
  <c r="L19" i="146"/>
  <c r="G19" i="146"/>
  <c r="V18" i="146"/>
  <c r="Q18" i="146"/>
  <c r="L18" i="146"/>
  <c r="G18" i="146"/>
  <c r="V17" i="146"/>
  <c r="Q17" i="146"/>
  <c r="L17" i="146"/>
  <c r="G17" i="146"/>
  <c r="V16" i="146"/>
  <c r="Q16" i="146"/>
  <c r="L16" i="146"/>
  <c r="G16" i="146"/>
  <c r="V15" i="146"/>
  <c r="Q15" i="146"/>
  <c r="L15" i="146"/>
  <c r="G15" i="146"/>
  <c r="V14" i="146"/>
  <c r="Q14" i="146"/>
  <c r="L14" i="146"/>
  <c r="G14" i="146"/>
  <c r="V13" i="146"/>
  <c r="Q13" i="146"/>
  <c r="L13" i="146"/>
  <c r="G13" i="146"/>
  <c r="V12" i="146"/>
  <c r="Q12" i="146"/>
  <c r="L12" i="146"/>
  <c r="G12" i="146"/>
  <c r="V11" i="146"/>
  <c r="Q11" i="146"/>
  <c r="L11" i="146"/>
  <c r="G11" i="146"/>
  <c r="V10" i="146"/>
  <c r="Q10" i="146"/>
  <c r="L10" i="146"/>
  <c r="G10" i="146"/>
  <c r="E34" i="146" s="1"/>
  <c r="E38" i="146" s="1"/>
  <c r="E39" i="146" s="1"/>
  <c r="E40" i="146" s="1"/>
  <c r="I113" i="145"/>
  <c r="E113" i="145"/>
  <c r="I112" i="145"/>
  <c r="I111" i="145"/>
  <c r="E111" i="145"/>
  <c r="I110" i="145"/>
  <c r="I114" i="145" s="1"/>
  <c r="I115" i="145" s="1"/>
  <c r="I116" i="145" s="1"/>
  <c r="V103" i="145"/>
  <c r="Q103" i="145"/>
  <c r="L103" i="145"/>
  <c r="G103" i="145"/>
  <c r="V102" i="145"/>
  <c r="Q102" i="145"/>
  <c r="L102" i="145"/>
  <c r="G102" i="145"/>
  <c r="V101" i="145"/>
  <c r="Q101" i="145"/>
  <c r="L101" i="145"/>
  <c r="G101" i="145"/>
  <c r="V100" i="145"/>
  <c r="Q100" i="145"/>
  <c r="L100" i="145"/>
  <c r="G100" i="145"/>
  <c r="V99" i="145"/>
  <c r="Q99" i="145"/>
  <c r="L99" i="145"/>
  <c r="G99" i="145"/>
  <c r="V98" i="145"/>
  <c r="Q98" i="145"/>
  <c r="L98" i="145"/>
  <c r="G98" i="145"/>
  <c r="V97" i="145"/>
  <c r="Q97" i="145"/>
  <c r="L97" i="145"/>
  <c r="G97" i="145"/>
  <c r="V96" i="145"/>
  <c r="Q96" i="145"/>
  <c r="L96" i="145"/>
  <c r="G96" i="145"/>
  <c r="V95" i="145"/>
  <c r="Q95" i="145"/>
  <c r="L95" i="145"/>
  <c r="G95" i="145"/>
  <c r="V94" i="145"/>
  <c r="Q94" i="145"/>
  <c r="L94" i="145"/>
  <c r="G94" i="145"/>
  <c r="V93" i="145"/>
  <c r="Q93" i="145"/>
  <c r="L93" i="145"/>
  <c r="G93" i="145"/>
  <c r="V92" i="145"/>
  <c r="Q92" i="145"/>
  <c r="L92" i="145"/>
  <c r="G92" i="145"/>
  <c r="V91" i="145"/>
  <c r="Q91" i="145"/>
  <c r="L91" i="145"/>
  <c r="G91" i="145"/>
  <c r="V90" i="145"/>
  <c r="Q90" i="145"/>
  <c r="L90" i="145"/>
  <c r="G90" i="145"/>
  <c r="V89" i="145"/>
  <c r="Q89" i="145"/>
  <c r="L89" i="145"/>
  <c r="G89" i="145"/>
  <c r="V88" i="145"/>
  <c r="Q88" i="145"/>
  <c r="L88" i="145"/>
  <c r="G88" i="145"/>
  <c r="V87" i="145"/>
  <c r="Q87" i="145"/>
  <c r="L87" i="145"/>
  <c r="G87" i="145"/>
  <c r="V86" i="145"/>
  <c r="Q86" i="145"/>
  <c r="E112" i="145" s="1"/>
  <c r="L86" i="145"/>
  <c r="G86" i="145"/>
  <c r="E110" i="145" s="1"/>
  <c r="E114" i="145" s="1"/>
  <c r="E115" i="145" s="1"/>
  <c r="E116" i="145" s="1"/>
  <c r="I75" i="145"/>
  <c r="E75" i="145"/>
  <c r="I74" i="145"/>
  <c r="E74" i="145"/>
  <c r="I73" i="145"/>
  <c r="E73" i="145"/>
  <c r="I72" i="145"/>
  <c r="I76" i="145" s="1"/>
  <c r="I77" i="145" s="1"/>
  <c r="I78" i="145" s="1"/>
  <c r="V65" i="145"/>
  <c r="Q65" i="145"/>
  <c r="L65" i="145"/>
  <c r="G65" i="145"/>
  <c r="V64" i="145"/>
  <c r="Q64" i="145"/>
  <c r="L64" i="145"/>
  <c r="G64" i="145"/>
  <c r="V63" i="145"/>
  <c r="Q63" i="145"/>
  <c r="L63" i="145"/>
  <c r="G63" i="145"/>
  <c r="V62" i="145"/>
  <c r="Q62" i="145"/>
  <c r="L62" i="145"/>
  <c r="G62" i="145"/>
  <c r="V61" i="145"/>
  <c r="Q61" i="145"/>
  <c r="L61" i="145"/>
  <c r="G61" i="145"/>
  <c r="V60" i="145"/>
  <c r="Q60" i="145"/>
  <c r="L60" i="145"/>
  <c r="G60" i="145"/>
  <c r="V59" i="145"/>
  <c r="Q59" i="145"/>
  <c r="L59" i="145"/>
  <c r="G59" i="145"/>
  <c r="V58" i="145"/>
  <c r="Q58" i="145"/>
  <c r="L58" i="145"/>
  <c r="G58" i="145"/>
  <c r="V57" i="145"/>
  <c r="Q57" i="145"/>
  <c r="L57" i="145"/>
  <c r="G57" i="145"/>
  <c r="V56" i="145"/>
  <c r="Q56" i="145"/>
  <c r="L56" i="145"/>
  <c r="G56" i="145"/>
  <c r="V55" i="145"/>
  <c r="Q55" i="145"/>
  <c r="L55" i="145"/>
  <c r="G55" i="145"/>
  <c r="V54" i="145"/>
  <c r="Q54" i="145"/>
  <c r="L54" i="145"/>
  <c r="G54" i="145"/>
  <c r="V53" i="145"/>
  <c r="Q53" i="145"/>
  <c r="L53" i="145"/>
  <c r="G53" i="145"/>
  <c r="V52" i="145"/>
  <c r="Q52" i="145"/>
  <c r="L52" i="145"/>
  <c r="G52" i="145"/>
  <c r="V51" i="145"/>
  <c r="Q51" i="145"/>
  <c r="L51" i="145"/>
  <c r="G51" i="145"/>
  <c r="V50" i="145"/>
  <c r="Q50" i="145"/>
  <c r="L50" i="145"/>
  <c r="G50" i="145"/>
  <c r="V49" i="145"/>
  <c r="Q49" i="145"/>
  <c r="L49" i="145"/>
  <c r="G49" i="145"/>
  <c r="V48" i="145"/>
  <c r="Q48" i="145"/>
  <c r="L48" i="145"/>
  <c r="G48" i="145"/>
  <c r="E72" i="145" s="1"/>
  <c r="E76" i="145" s="1"/>
  <c r="E77" i="145" s="1"/>
  <c r="E78" i="145" s="1"/>
  <c r="I37" i="145"/>
  <c r="E37" i="145"/>
  <c r="I36" i="145"/>
  <c r="I35" i="145"/>
  <c r="E35" i="145"/>
  <c r="I34" i="145"/>
  <c r="I38" i="145" s="1"/>
  <c r="I39" i="145" s="1"/>
  <c r="I40" i="145" s="1"/>
  <c r="V27" i="145"/>
  <c r="Q27" i="145"/>
  <c r="L27" i="145"/>
  <c r="G27" i="145"/>
  <c r="V26" i="145"/>
  <c r="Q26" i="145"/>
  <c r="L26" i="145"/>
  <c r="G26" i="145"/>
  <c r="V25" i="145"/>
  <c r="Q25" i="145"/>
  <c r="L25" i="145"/>
  <c r="G25" i="145"/>
  <c r="V24" i="145"/>
  <c r="Q24" i="145"/>
  <c r="L24" i="145"/>
  <c r="G24" i="145"/>
  <c r="V23" i="145"/>
  <c r="Q23" i="145"/>
  <c r="L23" i="145"/>
  <c r="G23" i="145"/>
  <c r="V22" i="145"/>
  <c r="Q22" i="145"/>
  <c r="L22" i="145"/>
  <c r="G22" i="145"/>
  <c r="V21" i="145"/>
  <c r="Q21" i="145"/>
  <c r="L21" i="145"/>
  <c r="G21" i="145"/>
  <c r="V20" i="145"/>
  <c r="Q20" i="145"/>
  <c r="L20" i="145"/>
  <c r="G20" i="145"/>
  <c r="V19" i="145"/>
  <c r="Q19" i="145"/>
  <c r="L19" i="145"/>
  <c r="G19" i="145"/>
  <c r="V18" i="145"/>
  <c r="Q18" i="145"/>
  <c r="L18" i="145"/>
  <c r="G18" i="145"/>
  <c r="V17" i="145"/>
  <c r="Q17" i="145"/>
  <c r="L17" i="145"/>
  <c r="G17" i="145"/>
  <c r="V16" i="145"/>
  <c r="Q16" i="145"/>
  <c r="L16" i="145"/>
  <c r="G16" i="145"/>
  <c r="V15" i="145"/>
  <c r="Q15" i="145"/>
  <c r="L15" i="145"/>
  <c r="G15" i="145"/>
  <c r="V14" i="145"/>
  <c r="Q14" i="145"/>
  <c r="L14" i="145"/>
  <c r="G14" i="145"/>
  <c r="V13" i="145"/>
  <c r="Q13" i="145"/>
  <c r="L13" i="145"/>
  <c r="G13" i="145"/>
  <c r="V12" i="145"/>
  <c r="Q12" i="145"/>
  <c r="L12" i="145"/>
  <c r="G12" i="145"/>
  <c r="V11" i="145"/>
  <c r="Q11" i="145"/>
  <c r="L11" i="145"/>
  <c r="G11" i="145"/>
  <c r="V10" i="145"/>
  <c r="Q10" i="145"/>
  <c r="E36" i="145" s="1"/>
  <c r="L10" i="145"/>
  <c r="G10" i="145"/>
  <c r="E34" i="145" s="1"/>
  <c r="E38" i="145" s="1"/>
  <c r="E39" i="145" s="1"/>
  <c r="E40" i="145" s="1"/>
  <c r="AE15" i="158" l="1"/>
  <c r="AF10" i="158"/>
  <c r="AE12" i="158"/>
  <c r="AE14" i="158"/>
  <c r="AG10" i="158"/>
  <c r="AE11" i="158"/>
  <c r="AE13" i="158"/>
  <c r="E114" i="147"/>
  <c r="E115" i="147" s="1"/>
  <c r="E116" i="147" s="1"/>
  <c r="E76" i="150"/>
  <c r="E77" i="150" s="1"/>
  <c r="E78" i="150" s="1"/>
  <c r="E76" i="146"/>
  <c r="E77" i="146" s="1"/>
  <c r="E78" i="146" s="1"/>
  <c r="E38" i="149"/>
  <c r="E39" i="149" s="1"/>
  <c r="E40" i="149" s="1"/>
  <c r="E114" i="149"/>
  <c r="E115" i="149" s="1"/>
  <c r="E116" i="149" s="1"/>
  <c r="V10" i="151"/>
  <c r="W10" i="151" s="1"/>
  <c r="V11" i="151"/>
  <c r="W11" i="151" s="1"/>
  <c r="V12" i="151"/>
  <c r="W12" i="151" s="1"/>
  <c r="V13" i="151"/>
  <c r="W13" i="151" s="1"/>
  <c r="V14" i="151"/>
  <c r="W14" i="151" s="1"/>
  <c r="V15" i="151"/>
  <c r="W15" i="151" s="1"/>
  <c r="R10" i="151"/>
  <c r="R11" i="151"/>
  <c r="T11" i="151" s="1"/>
  <c r="R12" i="151"/>
  <c r="T12" i="151" s="1"/>
  <c r="R13" i="151"/>
  <c r="T13" i="151" s="1"/>
  <c r="R14" i="151"/>
  <c r="T14" i="151" s="1"/>
  <c r="R15" i="151"/>
  <c r="T15" i="151" s="1"/>
  <c r="R16" i="151" l="1"/>
  <c r="AG14" i="158"/>
  <c r="AF14" i="158"/>
  <c r="AG13" i="158"/>
  <c r="AF13" i="158"/>
  <c r="AG12" i="158"/>
  <c r="AF12" i="158"/>
  <c r="AG11" i="158"/>
  <c r="AF11" i="158"/>
  <c r="AG15" i="158"/>
  <c r="AF15" i="158"/>
  <c r="W16" i="151"/>
  <c r="Y14" i="151"/>
  <c r="AA14" i="151" s="1"/>
  <c r="Y10" i="151"/>
  <c r="Y13" i="151"/>
  <c r="AA13" i="151" s="1"/>
  <c r="T10" i="151"/>
  <c r="Y12" i="151"/>
  <c r="AA12" i="151" s="1"/>
  <c r="Y15" i="151"/>
  <c r="AA15" i="151" s="1"/>
  <c r="Y11" i="151"/>
  <c r="AA11" i="151" s="1"/>
  <c r="AC12" i="151" l="1"/>
  <c r="AC11" i="151"/>
  <c r="Y16" i="151"/>
  <c r="AC15" i="151"/>
  <c r="AC13" i="151"/>
  <c r="AA10" i="151"/>
  <c r="AA16" i="151" s="1"/>
  <c r="T16" i="151"/>
  <c r="AE10" i="151"/>
  <c r="AC14" i="151"/>
  <c r="AG10" i="151" l="1"/>
  <c r="AF10" i="151"/>
  <c r="AE15" i="151"/>
  <c r="AE14" i="151"/>
  <c r="AE13" i="151"/>
  <c r="AE12" i="151"/>
  <c r="AE11" i="151"/>
  <c r="AC10" i="151"/>
  <c r="AG14" i="151" l="1"/>
  <c r="AF14" i="151"/>
  <c r="AG11" i="151"/>
  <c r="AF11" i="151"/>
  <c r="AG15" i="151"/>
  <c r="AF15" i="151"/>
  <c r="AG12" i="151"/>
  <c r="AF12" i="151"/>
  <c r="AG13" i="151"/>
  <c r="AF13" i="151"/>
  <c r="I113" i="143" l="1"/>
  <c r="E113" i="143"/>
  <c r="I112" i="143"/>
  <c r="I111" i="143"/>
  <c r="E111" i="143"/>
  <c r="I110" i="143"/>
  <c r="I114" i="143" s="1"/>
  <c r="I115" i="143" s="1"/>
  <c r="I116" i="143" s="1"/>
  <c r="V103" i="143"/>
  <c r="Q103" i="143"/>
  <c r="L103" i="143"/>
  <c r="G103" i="143"/>
  <c r="V102" i="143"/>
  <c r="Q102" i="143"/>
  <c r="L102" i="143"/>
  <c r="G102" i="143"/>
  <c r="V101" i="143"/>
  <c r="Q101" i="143"/>
  <c r="L101" i="143"/>
  <c r="G101" i="143"/>
  <c r="V100" i="143"/>
  <c r="Q100" i="143"/>
  <c r="L100" i="143"/>
  <c r="G100" i="143"/>
  <c r="V99" i="143"/>
  <c r="Q99" i="143"/>
  <c r="L99" i="143"/>
  <c r="G99" i="143"/>
  <c r="V98" i="143"/>
  <c r="Q98" i="143"/>
  <c r="L98" i="143"/>
  <c r="G98" i="143"/>
  <c r="V97" i="143"/>
  <c r="Q97" i="143"/>
  <c r="L97" i="143"/>
  <c r="G97" i="143"/>
  <c r="V96" i="143"/>
  <c r="Q96" i="143"/>
  <c r="L96" i="143"/>
  <c r="G96" i="143"/>
  <c r="V95" i="143"/>
  <c r="Q95" i="143"/>
  <c r="L95" i="143"/>
  <c r="G95" i="143"/>
  <c r="V94" i="143"/>
  <c r="Q94" i="143"/>
  <c r="L94" i="143"/>
  <c r="G94" i="143"/>
  <c r="V93" i="143"/>
  <c r="Q93" i="143"/>
  <c r="L93" i="143"/>
  <c r="G93" i="143"/>
  <c r="V92" i="143"/>
  <c r="Q92" i="143"/>
  <c r="L92" i="143"/>
  <c r="G92" i="143"/>
  <c r="V91" i="143"/>
  <c r="Q91" i="143"/>
  <c r="L91" i="143"/>
  <c r="G91" i="143"/>
  <c r="V90" i="143"/>
  <c r="Q90" i="143"/>
  <c r="L90" i="143"/>
  <c r="G90" i="143"/>
  <c r="V89" i="143"/>
  <c r="Q89" i="143"/>
  <c r="L89" i="143"/>
  <c r="G89" i="143"/>
  <c r="V88" i="143"/>
  <c r="Q88" i="143"/>
  <c r="L88" i="143"/>
  <c r="G88" i="143"/>
  <c r="V87" i="143"/>
  <c r="Q87" i="143"/>
  <c r="L87" i="143"/>
  <c r="G87" i="143"/>
  <c r="V86" i="143"/>
  <c r="Q86" i="143"/>
  <c r="E112" i="143" s="1"/>
  <c r="L86" i="143"/>
  <c r="G86" i="143"/>
  <c r="E110" i="143" s="1"/>
  <c r="I75" i="143"/>
  <c r="I74" i="143"/>
  <c r="E74" i="143"/>
  <c r="I73" i="143"/>
  <c r="I72" i="143"/>
  <c r="I76" i="143" s="1"/>
  <c r="I77" i="143" s="1"/>
  <c r="I78" i="143" s="1"/>
  <c r="V65" i="143"/>
  <c r="Q65" i="143"/>
  <c r="L65" i="143"/>
  <c r="G65" i="143"/>
  <c r="V64" i="143"/>
  <c r="Q64" i="143"/>
  <c r="L64" i="143"/>
  <c r="G64" i="143"/>
  <c r="V63" i="143"/>
  <c r="Q63" i="143"/>
  <c r="L63" i="143"/>
  <c r="G63" i="143"/>
  <c r="V62" i="143"/>
  <c r="Q62" i="143"/>
  <c r="L62" i="143"/>
  <c r="G62" i="143"/>
  <c r="V61" i="143"/>
  <c r="Q61" i="143"/>
  <c r="L61" i="143"/>
  <c r="G61" i="143"/>
  <c r="V60" i="143"/>
  <c r="Q60" i="143"/>
  <c r="L60" i="143"/>
  <c r="G60" i="143"/>
  <c r="V59" i="143"/>
  <c r="Q59" i="143"/>
  <c r="L59" i="143"/>
  <c r="G59" i="143"/>
  <c r="V58" i="143"/>
  <c r="Q58" i="143"/>
  <c r="L58" i="143"/>
  <c r="G58" i="143"/>
  <c r="V57" i="143"/>
  <c r="Q57" i="143"/>
  <c r="L57" i="143"/>
  <c r="G57" i="143"/>
  <c r="V56" i="143"/>
  <c r="Q56" i="143"/>
  <c r="L56" i="143"/>
  <c r="G56" i="143"/>
  <c r="V55" i="143"/>
  <c r="Q55" i="143"/>
  <c r="L55" i="143"/>
  <c r="G55" i="143"/>
  <c r="V54" i="143"/>
  <c r="Q54" i="143"/>
  <c r="L54" i="143"/>
  <c r="G54" i="143"/>
  <c r="V53" i="143"/>
  <c r="Q53" i="143"/>
  <c r="L53" i="143"/>
  <c r="G53" i="143"/>
  <c r="V52" i="143"/>
  <c r="Q52" i="143"/>
  <c r="L52" i="143"/>
  <c r="G52" i="143"/>
  <c r="V51" i="143"/>
  <c r="Q51" i="143"/>
  <c r="L51" i="143"/>
  <c r="G51" i="143"/>
  <c r="V50" i="143"/>
  <c r="Q50" i="143"/>
  <c r="L50" i="143"/>
  <c r="G50" i="143"/>
  <c r="V49" i="143"/>
  <c r="Q49" i="143"/>
  <c r="L49" i="143"/>
  <c r="G49" i="143"/>
  <c r="V48" i="143"/>
  <c r="E75" i="143" s="1"/>
  <c r="Q48" i="143"/>
  <c r="L48" i="143"/>
  <c r="E73" i="143" s="1"/>
  <c r="G48" i="143"/>
  <c r="E72" i="143" s="1"/>
  <c r="I37" i="143"/>
  <c r="I36" i="143"/>
  <c r="E36" i="143"/>
  <c r="I35" i="143"/>
  <c r="I34" i="143"/>
  <c r="I38" i="143" s="1"/>
  <c r="I39" i="143" s="1"/>
  <c r="I40" i="143" s="1"/>
  <c r="V27" i="143"/>
  <c r="Q27" i="143"/>
  <c r="L27" i="143"/>
  <c r="G27" i="143"/>
  <c r="V26" i="143"/>
  <c r="Q26" i="143"/>
  <c r="L26" i="143"/>
  <c r="G26" i="143"/>
  <c r="V25" i="143"/>
  <c r="Q25" i="143"/>
  <c r="L25" i="143"/>
  <c r="G25" i="143"/>
  <c r="V24" i="143"/>
  <c r="Q24" i="143"/>
  <c r="L24" i="143"/>
  <c r="G24" i="143"/>
  <c r="V23" i="143"/>
  <c r="Q23" i="143"/>
  <c r="L23" i="143"/>
  <c r="G23" i="143"/>
  <c r="V22" i="143"/>
  <c r="Q22" i="143"/>
  <c r="L22" i="143"/>
  <c r="G22" i="143"/>
  <c r="V21" i="143"/>
  <c r="Q21" i="143"/>
  <c r="L21" i="143"/>
  <c r="G21" i="143"/>
  <c r="V20" i="143"/>
  <c r="Q20" i="143"/>
  <c r="L20" i="143"/>
  <c r="G20" i="143"/>
  <c r="V19" i="143"/>
  <c r="Q19" i="143"/>
  <c r="L19" i="143"/>
  <c r="G19" i="143"/>
  <c r="V18" i="143"/>
  <c r="Q18" i="143"/>
  <c r="L18" i="143"/>
  <c r="G18" i="143"/>
  <c r="V17" i="143"/>
  <c r="Q17" i="143"/>
  <c r="L17" i="143"/>
  <c r="G17" i="143"/>
  <c r="V16" i="143"/>
  <c r="Q16" i="143"/>
  <c r="L16" i="143"/>
  <c r="G16" i="143"/>
  <c r="V15" i="143"/>
  <c r="Q15" i="143"/>
  <c r="L15" i="143"/>
  <c r="G15" i="143"/>
  <c r="V14" i="143"/>
  <c r="Q14" i="143"/>
  <c r="L14" i="143"/>
  <c r="G14" i="143"/>
  <c r="V13" i="143"/>
  <c r="Q13" i="143"/>
  <c r="L13" i="143"/>
  <c r="G13" i="143"/>
  <c r="V12" i="143"/>
  <c r="Q12" i="143"/>
  <c r="L12" i="143"/>
  <c r="G12" i="143"/>
  <c r="V11" i="143"/>
  <c r="Q11" i="143"/>
  <c r="L11" i="143"/>
  <c r="G11" i="143"/>
  <c r="V10" i="143"/>
  <c r="E37" i="143" s="1"/>
  <c r="Q10" i="143"/>
  <c r="L10" i="143"/>
  <c r="E35" i="143" s="1"/>
  <c r="G10" i="143"/>
  <c r="E34" i="143" s="1"/>
  <c r="E38" i="143" s="1"/>
  <c r="E39" i="143" l="1"/>
  <c r="E40" i="143" s="1"/>
  <c r="E76" i="143"/>
  <c r="E77" i="143" s="1"/>
  <c r="E78" i="143" s="1"/>
  <c r="E114" i="143"/>
  <c r="E115" i="143" s="1"/>
  <c r="E116" i="143" s="1"/>
  <c r="I113" i="142" l="1"/>
  <c r="E113" i="142"/>
  <c r="I112" i="142"/>
  <c r="I111" i="142"/>
  <c r="E111" i="142"/>
  <c r="I110" i="142"/>
  <c r="I114" i="142" s="1"/>
  <c r="I115" i="142" s="1"/>
  <c r="I116" i="142" s="1"/>
  <c r="V103" i="142"/>
  <c r="Q103" i="142"/>
  <c r="L103" i="142"/>
  <c r="G103" i="142"/>
  <c r="V102" i="142"/>
  <c r="Q102" i="142"/>
  <c r="L102" i="142"/>
  <c r="G102" i="142"/>
  <c r="V101" i="142"/>
  <c r="Q101" i="142"/>
  <c r="L101" i="142"/>
  <c r="G101" i="142"/>
  <c r="V100" i="142"/>
  <c r="Q100" i="142"/>
  <c r="L100" i="142"/>
  <c r="G100" i="142"/>
  <c r="V99" i="142"/>
  <c r="Q99" i="142"/>
  <c r="L99" i="142"/>
  <c r="G99" i="142"/>
  <c r="V98" i="142"/>
  <c r="Q98" i="142"/>
  <c r="L98" i="142"/>
  <c r="G98" i="142"/>
  <c r="V97" i="142"/>
  <c r="Q97" i="142"/>
  <c r="L97" i="142"/>
  <c r="G97" i="142"/>
  <c r="V96" i="142"/>
  <c r="Q96" i="142"/>
  <c r="L96" i="142"/>
  <c r="G96" i="142"/>
  <c r="V95" i="142"/>
  <c r="Q95" i="142"/>
  <c r="L95" i="142"/>
  <c r="G95" i="142"/>
  <c r="V94" i="142"/>
  <c r="Q94" i="142"/>
  <c r="L94" i="142"/>
  <c r="G94" i="142"/>
  <c r="V93" i="142"/>
  <c r="Q93" i="142"/>
  <c r="L93" i="142"/>
  <c r="G93" i="142"/>
  <c r="V92" i="142"/>
  <c r="Q92" i="142"/>
  <c r="L92" i="142"/>
  <c r="G92" i="142"/>
  <c r="V91" i="142"/>
  <c r="Q91" i="142"/>
  <c r="L91" i="142"/>
  <c r="G91" i="142"/>
  <c r="V90" i="142"/>
  <c r="Q90" i="142"/>
  <c r="L90" i="142"/>
  <c r="G90" i="142"/>
  <c r="V89" i="142"/>
  <c r="Q89" i="142"/>
  <c r="L89" i="142"/>
  <c r="G89" i="142"/>
  <c r="V88" i="142"/>
  <c r="Q88" i="142"/>
  <c r="L88" i="142"/>
  <c r="G88" i="142"/>
  <c r="V87" i="142"/>
  <c r="Q87" i="142"/>
  <c r="L87" i="142"/>
  <c r="G87" i="142"/>
  <c r="V86" i="142"/>
  <c r="Q86" i="142"/>
  <c r="E112" i="142" s="1"/>
  <c r="L86" i="142"/>
  <c r="G86" i="142"/>
  <c r="E110" i="142" s="1"/>
  <c r="I75" i="142"/>
  <c r="I74" i="142"/>
  <c r="E74" i="142"/>
  <c r="I73" i="142"/>
  <c r="I72" i="142"/>
  <c r="I76" i="142" s="1"/>
  <c r="I77" i="142" s="1"/>
  <c r="I78" i="142" s="1"/>
  <c r="V65" i="142"/>
  <c r="Q65" i="142"/>
  <c r="L65" i="142"/>
  <c r="G65" i="142"/>
  <c r="V64" i="142"/>
  <c r="Q64" i="142"/>
  <c r="L64" i="142"/>
  <c r="G64" i="142"/>
  <c r="V63" i="142"/>
  <c r="Q63" i="142"/>
  <c r="L63" i="142"/>
  <c r="G63" i="142"/>
  <c r="V62" i="142"/>
  <c r="Q62" i="142"/>
  <c r="L62" i="142"/>
  <c r="G62" i="142"/>
  <c r="V61" i="142"/>
  <c r="Q61" i="142"/>
  <c r="L61" i="142"/>
  <c r="G61" i="142"/>
  <c r="V60" i="142"/>
  <c r="Q60" i="142"/>
  <c r="L60" i="142"/>
  <c r="G60" i="142"/>
  <c r="V59" i="142"/>
  <c r="Q59" i="142"/>
  <c r="L59" i="142"/>
  <c r="G59" i="142"/>
  <c r="V58" i="142"/>
  <c r="Q58" i="142"/>
  <c r="L58" i="142"/>
  <c r="G58" i="142"/>
  <c r="V57" i="142"/>
  <c r="Q57" i="142"/>
  <c r="L57" i="142"/>
  <c r="G57" i="142"/>
  <c r="V56" i="142"/>
  <c r="Q56" i="142"/>
  <c r="L56" i="142"/>
  <c r="G56" i="142"/>
  <c r="V55" i="142"/>
  <c r="Q55" i="142"/>
  <c r="L55" i="142"/>
  <c r="G55" i="142"/>
  <c r="V54" i="142"/>
  <c r="Q54" i="142"/>
  <c r="L54" i="142"/>
  <c r="G54" i="142"/>
  <c r="V53" i="142"/>
  <c r="Q53" i="142"/>
  <c r="L53" i="142"/>
  <c r="G53" i="142"/>
  <c r="V52" i="142"/>
  <c r="Q52" i="142"/>
  <c r="L52" i="142"/>
  <c r="G52" i="142"/>
  <c r="V51" i="142"/>
  <c r="Q51" i="142"/>
  <c r="L51" i="142"/>
  <c r="G51" i="142"/>
  <c r="V50" i="142"/>
  <c r="Q50" i="142"/>
  <c r="L50" i="142"/>
  <c r="G50" i="142"/>
  <c r="V49" i="142"/>
  <c r="Q49" i="142"/>
  <c r="L49" i="142"/>
  <c r="G49" i="142"/>
  <c r="V48" i="142"/>
  <c r="E75" i="142" s="1"/>
  <c r="Q48" i="142"/>
  <c r="L48" i="142"/>
  <c r="E73" i="142" s="1"/>
  <c r="G48" i="142"/>
  <c r="E72" i="142" s="1"/>
  <c r="I37" i="142"/>
  <c r="I36" i="142"/>
  <c r="I35" i="142"/>
  <c r="I34" i="142"/>
  <c r="I38" i="142" s="1"/>
  <c r="I39" i="142" s="1"/>
  <c r="I40" i="142" s="1"/>
  <c r="V27" i="142"/>
  <c r="Q27" i="142"/>
  <c r="L27" i="142"/>
  <c r="G27" i="142"/>
  <c r="V26" i="142"/>
  <c r="Q26" i="142"/>
  <c r="L26" i="142"/>
  <c r="G26" i="142"/>
  <c r="V25" i="142"/>
  <c r="Q25" i="142"/>
  <c r="L25" i="142"/>
  <c r="G25" i="142"/>
  <c r="V24" i="142"/>
  <c r="Q24" i="142"/>
  <c r="L24" i="142"/>
  <c r="G24" i="142"/>
  <c r="V23" i="142"/>
  <c r="Q23" i="142"/>
  <c r="L23" i="142"/>
  <c r="G23" i="142"/>
  <c r="V22" i="142"/>
  <c r="Q22" i="142"/>
  <c r="L22" i="142"/>
  <c r="G22" i="142"/>
  <c r="V21" i="142"/>
  <c r="Q21" i="142"/>
  <c r="L21" i="142"/>
  <c r="G21" i="142"/>
  <c r="V20" i="142"/>
  <c r="Q20" i="142"/>
  <c r="L20" i="142"/>
  <c r="G20" i="142"/>
  <c r="V19" i="142"/>
  <c r="Q19" i="142"/>
  <c r="L19" i="142"/>
  <c r="G19" i="142"/>
  <c r="V18" i="142"/>
  <c r="Q18" i="142"/>
  <c r="L18" i="142"/>
  <c r="G18" i="142"/>
  <c r="V17" i="142"/>
  <c r="Q17" i="142"/>
  <c r="L17" i="142"/>
  <c r="G17" i="142"/>
  <c r="V16" i="142"/>
  <c r="Q16" i="142"/>
  <c r="L16" i="142"/>
  <c r="G16" i="142"/>
  <c r="V15" i="142"/>
  <c r="Q15" i="142"/>
  <c r="L15" i="142"/>
  <c r="G15" i="142"/>
  <c r="V14" i="142"/>
  <c r="Q14" i="142"/>
  <c r="L14" i="142"/>
  <c r="G14" i="142"/>
  <c r="V13" i="142"/>
  <c r="Q13" i="142"/>
  <c r="L13" i="142"/>
  <c r="G13" i="142"/>
  <c r="V12" i="142"/>
  <c r="Q12" i="142"/>
  <c r="L12" i="142"/>
  <c r="G12" i="142"/>
  <c r="V11" i="142"/>
  <c r="Q11" i="142"/>
  <c r="L11" i="142"/>
  <c r="G11" i="142"/>
  <c r="V10" i="142"/>
  <c r="E37" i="142" s="1"/>
  <c r="Q10" i="142"/>
  <c r="E36" i="142" s="1"/>
  <c r="L10" i="142"/>
  <c r="E35" i="142" s="1"/>
  <c r="G10" i="142"/>
  <c r="E34" i="142" s="1"/>
  <c r="E38" i="142" l="1"/>
  <c r="E76" i="142"/>
  <c r="E77" i="142" s="1"/>
  <c r="E78" i="142" s="1"/>
  <c r="E114" i="142"/>
  <c r="E115" i="142" s="1"/>
  <c r="E116" i="142" s="1"/>
  <c r="E39" i="142" l="1"/>
  <c r="E40" i="142" s="1"/>
  <c r="I113" i="141" l="1"/>
  <c r="E113" i="141"/>
  <c r="I112" i="141"/>
  <c r="I111" i="141"/>
  <c r="E111" i="141"/>
  <c r="I110" i="141"/>
  <c r="I114" i="141" s="1"/>
  <c r="I115" i="141" s="1"/>
  <c r="I116" i="141" s="1"/>
  <c r="V103" i="141"/>
  <c r="Q103" i="141"/>
  <c r="L103" i="141"/>
  <c r="G103" i="141"/>
  <c r="V102" i="141"/>
  <c r="Q102" i="141"/>
  <c r="L102" i="141"/>
  <c r="G102" i="141"/>
  <c r="V101" i="141"/>
  <c r="Q101" i="141"/>
  <c r="L101" i="141"/>
  <c r="G101" i="141"/>
  <c r="V100" i="141"/>
  <c r="Q100" i="141"/>
  <c r="L100" i="141"/>
  <c r="G100" i="141"/>
  <c r="V99" i="141"/>
  <c r="Q99" i="141"/>
  <c r="L99" i="141"/>
  <c r="G99" i="141"/>
  <c r="V98" i="141"/>
  <c r="Q98" i="141"/>
  <c r="L98" i="141"/>
  <c r="G98" i="141"/>
  <c r="V97" i="141"/>
  <c r="Q97" i="141"/>
  <c r="L97" i="141"/>
  <c r="G97" i="141"/>
  <c r="V96" i="141"/>
  <c r="Q96" i="141"/>
  <c r="L96" i="141"/>
  <c r="G96" i="141"/>
  <c r="V95" i="141"/>
  <c r="Q95" i="141"/>
  <c r="L95" i="141"/>
  <c r="G95" i="141"/>
  <c r="V94" i="141"/>
  <c r="Q94" i="141"/>
  <c r="L94" i="141"/>
  <c r="G94" i="141"/>
  <c r="V93" i="141"/>
  <c r="Q93" i="141"/>
  <c r="L93" i="141"/>
  <c r="G93" i="141"/>
  <c r="V92" i="141"/>
  <c r="Q92" i="141"/>
  <c r="L92" i="141"/>
  <c r="G92" i="141"/>
  <c r="V91" i="141"/>
  <c r="Q91" i="141"/>
  <c r="L91" i="141"/>
  <c r="G91" i="141"/>
  <c r="V90" i="141"/>
  <c r="Q90" i="141"/>
  <c r="L90" i="141"/>
  <c r="G90" i="141"/>
  <c r="V89" i="141"/>
  <c r="Q89" i="141"/>
  <c r="L89" i="141"/>
  <c r="G89" i="141"/>
  <c r="V88" i="141"/>
  <c r="Q88" i="141"/>
  <c r="L88" i="141"/>
  <c r="G88" i="141"/>
  <c r="V87" i="141"/>
  <c r="Q87" i="141"/>
  <c r="L87" i="141"/>
  <c r="G87" i="141"/>
  <c r="V86" i="141"/>
  <c r="Q86" i="141"/>
  <c r="E112" i="141" s="1"/>
  <c r="L86" i="141"/>
  <c r="G86" i="141"/>
  <c r="E110" i="141" s="1"/>
  <c r="I76" i="141"/>
  <c r="I77" i="141" s="1"/>
  <c r="I78" i="141" s="1"/>
  <c r="I75" i="141"/>
  <c r="I74" i="141"/>
  <c r="E74" i="141"/>
  <c r="I73" i="141"/>
  <c r="I72" i="141"/>
  <c r="V65" i="141"/>
  <c r="Q65" i="141"/>
  <c r="L65" i="141"/>
  <c r="G65" i="141"/>
  <c r="V64" i="141"/>
  <c r="Q64" i="141"/>
  <c r="L64" i="141"/>
  <c r="G64" i="141"/>
  <c r="V63" i="141"/>
  <c r="Q63" i="141"/>
  <c r="L63" i="141"/>
  <c r="G63" i="141"/>
  <c r="V62" i="141"/>
  <c r="Q62" i="141"/>
  <c r="L62" i="141"/>
  <c r="G62" i="141"/>
  <c r="V61" i="141"/>
  <c r="Q61" i="141"/>
  <c r="L61" i="141"/>
  <c r="G61" i="141"/>
  <c r="V60" i="141"/>
  <c r="Q60" i="141"/>
  <c r="L60" i="141"/>
  <c r="G60" i="141"/>
  <c r="V59" i="141"/>
  <c r="Q59" i="141"/>
  <c r="L59" i="141"/>
  <c r="G59" i="141"/>
  <c r="V58" i="141"/>
  <c r="Q58" i="141"/>
  <c r="L58" i="141"/>
  <c r="G58" i="141"/>
  <c r="V57" i="141"/>
  <c r="Q57" i="141"/>
  <c r="L57" i="141"/>
  <c r="G57" i="141"/>
  <c r="V56" i="141"/>
  <c r="Q56" i="141"/>
  <c r="L56" i="141"/>
  <c r="G56" i="141"/>
  <c r="V55" i="141"/>
  <c r="Q55" i="141"/>
  <c r="L55" i="141"/>
  <c r="G55" i="141"/>
  <c r="V54" i="141"/>
  <c r="Q54" i="141"/>
  <c r="L54" i="141"/>
  <c r="G54" i="141"/>
  <c r="V53" i="141"/>
  <c r="Q53" i="141"/>
  <c r="L53" i="141"/>
  <c r="G53" i="141"/>
  <c r="V52" i="141"/>
  <c r="Q52" i="141"/>
  <c r="L52" i="141"/>
  <c r="G52" i="141"/>
  <c r="V51" i="141"/>
  <c r="Q51" i="141"/>
  <c r="L51" i="141"/>
  <c r="G51" i="141"/>
  <c r="V50" i="141"/>
  <c r="Q50" i="141"/>
  <c r="L50" i="141"/>
  <c r="G50" i="141"/>
  <c r="V49" i="141"/>
  <c r="Q49" i="141"/>
  <c r="L49" i="141"/>
  <c r="G49" i="141"/>
  <c r="V48" i="141"/>
  <c r="E75" i="141" s="1"/>
  <c r="Q48" i="141"/>
  <c r="L48" i="141"/>
  <c r="E73" i="141" s="1"/>
  <c r="G48" i="141"/>
  <c r="E72" i="141" s="1"/>
  <c r="E76" i="141" s="1"/>
  <c r="E77" i="141" s="1"/>
  <c r="E78" i="141" s="1"/>
  <c r="I37" i="141"/>
  <c r="I36" i="141"/>
  <c r="E36" i="141"/>
  <c r="I35" i="141"/>
  <c r="I34" i="141"/>
  <c r="I38" i="141" s="1"/>
  <c r="I39" i="141" s="1"/>
  <c r="I40" i="141" s="1"/>
  <c r="V27" i="141"/>
  <c r="Q27" i="141"/>
  <c r="L27" i="141"/>
  <c r="G27" i="141"/>
  <c r="V26" i="141"/>
  <c r="Q26" i="141"/>
  <c r="L26" i="141"/>
  <c r="G26" i="141"/>
  <c r="V25" i="141"/>
  <c r="Q25" i="141"/>
  <c r="L25" i="141"/>
  <c r="G25" i="141"/>
  <c r="V24" i="141"/>
  <c r="Q24" i="141"/>
  <c r="L24" i="141"/>
  <c r="G24" i="141"/>
  <c r="V23" i="141"/>
  <c r="Q23" i="141"/>
  <c r="L23" i="141"/>
  <c r="G23" i="141"/>
  <c r="V22" i="141"/>
  <c r="Q22" i="141"/>
  <c r="L22" i="141"/>
  <c r="G22" i="141"/>
  <c r="V21" i="141"/>
  <c r="Q21" i="141"/>
  <c r="L21" i="141"/>
  <c r="G21" i="141"/>
  <c r="V20" i="141"/>
  <c r="Q20" i="141"/>
  <c r="L20" i="141"/>
  <c r="G20" i="141"/>
  <c r="V19" i="141"/>
  <c r="Q19" i="141"/>
  <c r="L19" i="141"/>
  <c r="G19" i="141"/>
  <c r="V18" i="141"/>
  <c r="Q18" i="141"/>
  <c r="L18" i="141"/>
  <c r="G18" i="141"/>
  <c r="V17" i="141"/>
  <c r="Q17" i="141"/>
  <c r="L17" i="141"/>
  <c r="G17" i="141"/>
  <c r="V16" i="141"/>
  <c r="Q16" i="141"/>
  <c r="L16" i="141"/>
  <c r="G16" i="141"/>
  <c r="V15" i="141"/>
  <c r="Q15" i="141"/>
  <c r="L15" i="141"/>
  <c r="G15" i="141"/>
  <c r="V14" i="141"/>
  <c r="Q14" i="141"/>
  <c r="L14" i="141"/>
  <c r="G14" i="141"/>
  <c r="V13" i="141"/>
  <c r="Q13" i="141"/>
  <c r="L13" i="141"/>
  <c r="G13" i="141"/>
  <c r="V12" i="141"/>
  <c r="Q12" i="141"/>
  <c r="L12" i="141"/>
  <c r="G12" i="141"/>
  <c r="V11" i="141"/>
  <c r="Q11" i="141"/>
  <c r="L11" i="141"/>
  <c r="G11" i="141"/>
  <c r="V10" i="141"/>
  <c r="E37" i="141" s="1"/>
  <c r="Q10" i="141"/>
  <c r="L10" i="141"/>
  <c r="E35" i="141" s="1"/>
  <c r="G10" i="141"/>
  <c r="E34" i="141" s="1"/>
  <c r="E114" i="141" l="1"/>
  <c r="E115" i="141" s="1"/>
  <c r="E116" i="141" s="1"/>
  <c r="E38" i="141"/>
  <c r="E39" i="141" l="1"/>
  <c r="E40" i="141" s="1"/>
  <c r="I113" i="140" l="1"/>
  <c r="E113" i="140"/>
  <c r="I112" i="140"/>
  <c r="I111" i="140"/>
  <c r="I110" i="140"/>
  <c r="I114" i="140" s="1"/>
  <c r="I115" i="140" s="1"/>
  <c r="I116" i="140" s="1"/>
  <c r="V103" i="140"/>
  <c r="Q103" i="140"/>
  <c r="L103" i="140"/>
  <c r="G103" i="140"/>
  <c r="V102" i="140"/>
  <c r="Q102" i="140"/>
  <c r="L102" i="140"/>
  <c r="G102" i="140"/>
  <c r="V101" i="140"/>
  <c r="Q101" i="140"/>
  <c r="L101" i="140"/>
  <c r="G101" i="140"/>
  <c r="V100" i="140"/>
  <c r="Q100" i="140"/>
  <c r="L100" i="140"/>
  <c r="G100" i="140"/>
  <c r="V99" i="140"/>
  <c r="Q99" i="140"/>
  <c r="L99" i="140"/>
  <c r="G99" i="140"/>
  <c r="V98" i="140"/>
  <c r="Q98" i="140"/>
  <c r="L98" i="140"/>
  <c r="G98" i="140"/>
  <c r="V97" i="140"/>
  <c r="Q97" i="140"/>
  <c r="L97" i="140"/>
  <c r="G97" i="140"/>
  <c r="V96" i="140"/>
  <c r="Q96" i="140"/>
  <c r="L96" i="140"/>
  <c r="G96" i="140"/>
  <c r="V95" i="140"/>
  <c r="Q95" i="140"/>
  <c r="L95" i="140"/>
  <c r="G95" i="140"/>
  <c r="V94" i="140"/>
  <c r="Q94" i="140"/>
  <c r="L94" i="140"/>
  <c r="G94" i="140"/>
  <c r="V93" i="140"/>
  <c r="Q93" i="140"/>
  <c r="L93" i="140"/>
  <c r="G93" i="140"/>
  <c r="V92" i="140"/>
  <c r="Q92" i="140"/>
  <c r="L92" i="140"/>
  <c r="G92" i="140"/>
  <c r="V91" i="140"/>
  <c r="Q91" i="140"/>
  <c r="L91" i="140"/>
  <c r="G91" i="140"/>
  <c r="V90" i="140"/>
  <c r="Q90" i="140"/>
  <c r="L90" i="140"/>
  <c r="G90" i="140"/>
  <c r="V89" i="140"/>
  <c r="Q89" i="140"/>
  <c r="L89" i="140"/>
  <c r="G89" i="140"/>
  <c r="V88" i="140"/>
  <c r="Q88" i="140"/>
  <c r="L88" i="140"/>
  <c r="G88" i="140"/>
  <c r="V87" i="140"/>
  <c r="Q87" i="140"/>
  <c r="L87" i="140"/>
  <c r="G87" i="140"/>
  <c r="V86" i="140"/>
  <c r="Q86" i="140"/>
  <c r="E112" i="140" s="1"/>
  <c r="L86" i="140"/>
  <c r="E111" i="140" s="1"/>
  <c r="G86" i="140"/>
  <c r="E110" i="140" s="1"/>
  <c r="I75" i="140"/>
  <c r="I74" i="140"/>
  <c r="E74" i="140"/>
  <c r="I73" i="140"/>
  <c r="I72" i="140"/>
  <c r="I76" i="140" s="1"/>
  <c r="I77" i="140" s="1"/>
  <c r="I78" i="140" s="1"/>
  <c r="V65" i="140"/>
  <c r="Q65" i="140"/>
  <c r="L65" i="140"/>
  <c r="G65" i="140"/>
  <c r="V64" i="140"/>
  <c r="Q64" i="140"/>
  <c r="L64" i="140"/>
  <c r="G64" i="140"/>
  <c r="V63" i="140"/>
  <c r="Q63" i="140"/>
  <c r="L63" i="140"/>
  <c r="G63" i="140"/>
  <c r="V62" i="140"/>
  <c r="Q62" i="140"/>
  <c r="L62" i="140"/>
  <c r="G62" i="140"/>
  <c r="V61" i="140"/>
  <c r="Q61" i="140"/>
  <c r="L61" i="140"/>
  <c r="G61" i="140"/>
  <c r="V60" i="140"/>
  <c r="Q60" i="140"/>
  <c r="L60" i="140"/>
  <c r="G60" i="140"/>
  <c r="V59" i="140"/>
  <c r="Q59" i="140"/>
  <c r="L59" i="140"/>
  <c r="G59" i="140"/>
  <c r="V58" i="140"/>
  <c r="Q58" i="140"/>
  <c r="L58" i="140"/>
  <c r="G58" i="140"/>
  <c r="V57" i="140"/>
  <c r="Q57" i="140"/>
  <c r="L57" i="140"/>
  <c r="G57" i="140"/>
  <c r="V56" i="140"/>
  <c r="Q56" i="140"/>
  <c r="L56" i="140"/>
  <c r="G56" i="140"/>
  <c r="V55" i="140"/>
  <c r="Q55" i="140"/>
  <c r="L55" i="140"/>
  <c r="G55" i="140"/>
  <c r="V54" i="140"/>
  <c r="Q54" i="140"/>
  <c r="L54" i="140"/>
  <c r="G54" i="140"/>
  <c r="V53" i="140"/>
  <c r="Q53" i="140"/>
  <c r="L53" i="140"/>
  <c r="G53" i="140"/>
  <c r="V52" i="140"/>
  <c r="Q52" i="140"/>
  <c r="L52" i="140"/>
  <c r="G52" i="140"/>
  <c r="V51" i="140"/>
  <c r="Q51" i="140"/>
  <c r="L51" i="140"/>
  <c r="G51" i="140"/>
  <c r="V50" i="140"/>
  <c r="Q50" i="140"/>
  <c r="L50" i="140"/>
  <c r="G50" i="140"/>
  <c r="V49" i="140"/>
  <c r="Q49" i="140"/>
  <c r="L49" i="140"/>
  <c r="G49" i="140"/>
  <c r="V48" i="140"/>
  <c r="E75" i="140" s="1"/>
  <c r="Q48" i="140"/>
  <c r="L48" i="140"/>
  <c r="E73" i="140" s="1"/>
  <c r="G48" i="140"/>
  <c r="E72" i="140" s="1"/>
  <c r="I38" i="140"/>
  <c r="I39" i="140" s="1"/>
  <c r="I40" i="140" s="1"/>
  <c r="I37" i="140"/>
  <c r="E37" i="140"/>
  <c r="I36" i="140"/>
  <c r="I35" i="140"/>
  <c r="E35" i="140"/>
  <c r="I34" i="140"/>
  <c r="V27" i="140"/>
  <c r="Q27" i="140"/>
  <c r="L27" i="140"/>
  <c r="G27" i="140"/>
  <c r="V26" i="140"/>
  <c r="Q26" i="140"/>
  <c r="L26" i="140"/>
  <c r="G26" i="140"/>
  <c r="V25" i="140"/>
  <c r="Q25" i="140"/>
  <c r="L25" i="140"/>
  <c r="G25" i="140"/>
  <c r="V24" i="140"/>
  <c r="Q24" i="140"/>
  <c r="L24" i="140"/>
  <c r="G24" i="140"/>
  <c r="V23" i="140"/>
  <c r="Q23" i="140"/>
  <c r="L23" i="140"/>
  <c r="G23" i="140"/>
  <c r="V22" i="140"/>
  <c r="Q22" i="140"/>
  <c r="L22" i="140"/>
  <c r="G22" i="140"/>
  <c r="V21" i="140"/>
  <c r="Q21" i="140"/>
  <c r="L21" i="140"/>
  <c r="G21" i="140"/>
  <c r="V20" i="140"/>
  <c r="Q20" i="140"/>
  <c r="L20" i="140"/>
  <c r="G20" i="140"/>
  <c r="V19" i="140"/>
  <c r="Q19" i="140"/>
  <c r="L19" i="140"/>
  <c r="G19" i="140"/>
  <c r="V18" i="140"/>
  <c r="Q18" i="140"/>
  <c r="L18" i="140"/>
  <c r="G18" i="140"/>
  <c r="V17" i="140"/>
  <c r="Q17" i="140"/>
  <c r="L17" i="140"/>
  <c r="G17" i="140"/>
  <c r="V16" i="140"/>
  <c r="Q16" i="140"/>
  <c r="L16" i="140"/>
  <c r="G16" i="140"/>
  <c r="V15" i="140"/>
  <c r="Q15" i="140"/>
  <c r="L15" i="140"/>
  <c r="G15" i="140"/>
  <c r="V14" i="140"/>
  <c r="Q14" i="140"/>
  <c r="L14" i="140"/>
  <c r="G14" i="140"/>
  <c r="V13" i="140"/>
  <c r="Q13" i="140"/>
  <c r="L13" i="140"/>
  <c r="G13" i="140"/>
  <c r="V12" i="140"/>
  <c r="Q12" i="140"/>
  <c r="L12" i="140"/>
  <c r="G12" i="140"/>
  <c r="V11" i="140"/>
  <c r="Q11" i="140"/>
  <c r="L11" i="140"/>
  <c r="G11" i="140"/>
  <c r="V10" i="140"/>
  <c r="Q10" i="140"/>
  <c r="E36" i="140" s="1"/>
  <c r="L10" i="140"/>
  <c r="G10" i="140"/>
  <c r="E34" i="140" s="1"/>
  <c r="E76" i="140" l="1"/>
  <c r="E77" i="140" s="1"/>
  <c r="E78" i="140" s="1"/>
  <c r="E38" i="140"/>
  <c r="E114" i="140"/>
  <c r="E115" i="140" s="1"/>
  <c r="E116" i="140" s="1"/>
  <c r="E39" i="140" l="1"/>
  <c r="E40" i="140" s="1"/>
  <c r="I113" i="139" l="1"/>
  <c r="I112" i="139"/>
  <c r="I111" i="139"/>
  <c r="I110" i="139"/>
  <c r="I114" i="139" s="1"/>
  <c r="I115" i="139" s="1"/>
  <c r="I116" i="139" s="1"/>
  <c r="V103" i="139"/>
  <c r="Q103" i="139"/>
  <c r="L103" i="139"/>
  <c r="G103" i="139"/>
  <c r="V102" i="139"/>
  <c r="Q102" i="139"/>
  <c r="L102" i="139"/>
  <c r="G102" i="139"/>
  <c r="V101" i="139"/>
  <c r="Q101" i="139"/>
  <c r="L101" i="139"/>
  <c r="G101" i="139"/>
  <c r="V100" i="139"/>
  <c r="Q100" i="139"/>
  <c r="L100" i="139"/>
  <c r="G100" i="139"/>
  <c r="V99" i="139"/>
  <c r="Q99" i="139"/>
  <c r="L99" i="139"/>
  <c r="G99" i="139"/>
  <c r="V98" i="139"/>
  <c r="Q98" i="139"/>
  <c r="L98" i="139"/>
  <c r="G98" i="139"/>
  <c r="V97" i="139"/>
  <c r="Q97" i="139"/>
  <c r="L97" i="139"/>
  <c r="G97" i="139"/>
  <c r="V96" i="139"/>
  <c r="Q96" i="139"/>
  <c r="L96" i="139"/>
  <c r="G96" i="139"/>
  <c r="V95" i="139"/>
  <c r="Q95" i="139"/>
  <c r="L95" i="139"/>
  <c r="G95" i="139"/>
  <c r="V94" i="139"/>
  <c r="Q94" i="139"/>
  <c r="L94" i="139"/>
  <c r="G94" i="139"/>
  <c r="V93" i="139"/>
  <c r="Q93" i="139"/>
  <c r="L93" i="139"/>
  <c r="G93" i="139"/>
  <c r="V92" i="139"/>
  <c r="Q92" i="139"/>
  <c r="L92" i="139"/>
  <c r="G92" i="139"/>
  <c r="V91" i="139"/>
  <c r="Q91" i="139"/>
  <c r="L91" i="139"/>
  <c r="G91" i="139"/>
  <c r="V90" i="139"/>
  <c r="Q90" i="139"/>
  <c r="L90" i="139"/>
  <c r="G90" i="139"/>
  <c r="V89" i="139"/>
  <c r="Q89" i="139"/>
  <c r="L89" i="139"/>
  <c r="G89" i="139"/>
  <c r="V88" i="139"/>
  <c r="Q88" i="139"/>
  <c r="L88" i="139"/>
  <c r="G88" i="139"/>
  <c r="V87" i="139"/>
  <c r="Q87" i="139"/>
  <c r="L87" i="139"/>
  <c r="G87" i="139"/>
  <c r="V86" i="139"/>
  <c r="E113" i="139" s="1"/>
  <c r="Q86" i="139"/>
  <c r="E112" i="139" s="1"/>
  <c r="L86" i="139"/>
  <c r="E111" i="139" s="1"/>
  <c r="G86" i="139"/>
  <c r="E110" i="139" s="1"/>
  <c r="E114" i="139" s="1"/>
  <c r="E115" i="139" s="1"/>
  <c r="E116" i="139" s="1"/>
  <c r="I75" i="139"/>
  <c r="I74" i="139"/>
  <c r="I73" i="139"/>
  <c r="I72" i="139"/>
  <c r="I76" i="139" s="1"/>
  <c r="I77" i="139" s="1"/>
  <c r="I78" i="139" s="1"/>
  <c r="V65" i="139"/>
  <c r="Q65" i="139"/>
  <c r="L65" i="139"/>
  <c r="G65" i="139"/>
  <c r="V64" i="139"/>
  <c r="Q64" i="139"/>
  <c r="L64" i="139"/>
  <c r="G64" i="139"/>
  <c r="V63" i="139"/>
  <c r="Q63" i="139"/>
  <c r="L63" i="139"/>
  <c r="G63" i="139"/>
  <c r="V62" i="139"/>
  <c r="Q62" i="139"/>
  <c r="L62" i="139"/>
  <c r="G62" i="139"/>
  <c r="V61" i="139"/>
  <c r="Q61" i="139"/>
  <c r="L61" i="139"/>
  <c r="G61" i="139"/>
  <c r="V60" i="139"/>
  <c r="Q60" i="139"/>
  <c r="L60" i="139"/>
  <c r="G60" i="139"/>
  <c r="V59" i="139"/>
  <c r="Q59" i="139"/>
  <c r="L59" i="139"/>
  <c r="G59" i="139"/>
  <c r="V58" i="139"/>
  <c r="Q58" i="139"/>
  <c r="L58" i="139"/>
  <c r="G58" i="139"/>
  <c r="V57" i="139"/>
  <c r="Q57" i="139"/>
  <c r="L57" i="139"/>
  <c r="G57" i="139"/>
  <c r="V56" i="139"/>
  <c r="Q56" i="139"/>
  <c r="L56" i="139"/>
  <c r="G56" i="139"/>
  <c r="V55" i="139"/>
  <c r="Q55" i="139"/>
  <c r="L55" i="139"/>
  <c r="G55" i="139"/>
  <c r="V54" i="139"/>
  <c r="Q54" i="139"/>
  <c r="L54" i="139"/>
  <c r="G54" i="139"/>
  <c r="V53" i="139"/>
  <c r="Q53" i="139"/>
  <c r="L53" i="139"/>
  <c r="G53" i="139"/>
  <c r="V52" i="139"/>
  <c r="Q52" i="139"/>
  <c r="L52" i="139"/>
  <c r="G52" i="139"/>
  <c r="V51" i="139"/>
  <c r="Q51" i="139"/>
  <c r="L51" i="139"/>
  <c r="G51" i="139"/>
  <c r="V50" i="139"/>
  <c r="Q50" i="139"/>
  <c r="L50" i="139"/>
  <c r="G50" i="139"/>
  <c r="V49" i="139"/>
  <c r="Q49" i="139"/>
  <c r="L49" i="139"/>
  <c r="G49" i="139"/>
  <c r="V48" i="139"/>
  <c r="E75" i="139" s="1"/>
  <c r="Q48" i="139"/>
  <c r="E74" i="139" s="1"/>
  <c r="L48" i="139"/>
  <c r="E73" i="139" s="1"/>
  <c r="G48" i="139"/>
  <c r="E72" i="139" s="1"/>
  <c r="E76" i="139" s="1"/>
  <c r="E77" i="139" s="1"/>
  <c r="E78" i="139" s="1"/>
  <c r="I38" i="139"/>
  <c r="I39" i="139" s="1"/>
  <c r="I40" i="139" s="1"/>
  <c r="I37" i="139"/>
  <c r="E37" i="139"/>
  <c r="I36" i="139"/>
  <c r="I35" i="139"/>
  <c r="E35" i="139"/>
  <c r="I34" i="139"/>
  <c r="V27" i="139"/>
  <c r="Q27" i="139"/>
  <c r="L27" i="139"/>
  <c r="G27" i="139"/>
  <c r="V26" i="139"/>
  <c r="Q26" i="139"/>
  <c r="L26" i="139"/>
  <c r="G26" i="139"/>
  <c r="V25" i="139"/>
  <c r="Q25" i="139"/>
  <c r="L25" i="139"/>
  <c r="G25" i="139"/>
  <c r="V24" i="139"/>
  <c r="Q24" i="139"/>
  <c r="L24" i="139"/>
  <c r="G24" i="139"/>
  <c r="V23" i="139"/>
  <c r="Q23" i="139"/>
  <c r="L23" i="139"/>
  <c r="G23" i="139"/>
  <c r="V22" i="139"/>
  <c r="Q22" i="139"/>
  <c r="L22" i="139"/>
  <c r="G22" i="139"/>
  <c r="V21" i="139"/>
  <c r="Q21" i="139"/>
  <c r="L21" i="139"/>
  <c r="G21" i="139"/>
  <c r="V20" i="139"/>
  <c r="Q20" i="139"/>
  <c r="L20" i="139"/>
  <c r="G20" i="139"/>
  <c r="V19" i="139"/>
  <c r="Q19" i="139"/>
  <c r="L19" i="139"/>
  <c r="G19" i="139"/>
  <c r="V18" i="139"/>
  <c r="Q18" i="139"/>
  <c r="L18" i="139"/>
  <c r="G18" i="139"/>
  <c r="V17" i="139"/>
  <c r="Q17" i="139"/>
  <c r="L17" i="139"/>
  <c r="G17" i="139"/>
  <c r="V16" i="139"/>
  <c r="Q16" i="139"/>
  <c r="L16" i="139"/>
  <c r="G16" i="139"/>
  <c r="V15" i="139"/>
  <c r="Q15" i="139"/>
  <c r="L15" i="139"/>
  <c r="G15" i="139"/>
  <c r="V14" i="139"/>
  <c r="Q14" i="139"/>
  <c r="L14" i="139"/>
  <c r="G14" i="139"/>
  <c r="V13" i="139"/>
  <c r="Q13" i="139"/>
  <c r="L13" i="139"/>
  <c r="G13" i="139"/>
  <c r="V12" i="139"/>
  <c r="Q12" i="139"/>
  <c r="L12" i="139"/>
  <c r="G12" i="139"/>
  <c r="V11" i="139"/>
  <c r="Q11" i="139"/>
  <c r="L11" i="139"/>
  <c r="G11" i="139"/>
  <c r="V10" i="139"/>
  <c r="Q10" i="139"/>
  <c r="E36" i="139" s="1"/>
  <c r="L10" i="139"/>
  <c r="G10" i="139"/>
  <c r="E34" i="139" s="1"/>
  <c r="E38" i="139" l="1"/>
  <c r="E39" i="139" l="1"/>
  <c r="E40" i="139" s="1"/>
  <c r="E115" i="136" l="1"/>
  <c r="E114" i="136"/>
  <c r="AB16" i="138" l="1"/>
  <c r="Z16" i="138"/>
  <c r="X16" i="138"/>
  <c r="S16" i="138"/>
  <c r="U15" i="138"/>
  <c r="H15" i="138"/>
  <c r="M15" i="138" l="1"/>
  <c r="P15" i="138"/>
  <c r="V15" i="138"/>
  <c r="W15" i="138" s="1"/>
  <c r="Y15" i="138" s="1"/>
  <c r="AA15" i="138" s="1"/>
  <c r="AC15" i="138" s="1"/>
  <c r="R15" i="138"/>
  <c r="T15" i="138" s="1"/>
  <c r="U14" i="138"/>
  <c r="H14" i="138"/>
  <c r="M14" i="138" l="1"/>
  <c r="P14" i="138"/>
  <c r="V14" i="138"/>
  <c r="W14" i="138" s="1"/>
  <c r="Y14" i="138" s="1"/>
  <c r="R14" i="138"/>
  <c r="T14" i="138" s="1"/>
  <c r="U13" i="138"/>
  <c r="H13" i="138"/>
  <c r="U12" i="138"/>
  <c r="H12" i="138"/>
  <c r="P12" i="138" s="1"/>
  <c r="M13" i="138" l="1"/>
  <c r="P13" i="138"/>
  <c r="R12" i="138"/>
  <c r="T12" i="138" s="1"/>
  <c r="M12" i="138"/>
  <c r="V13" i="138"/>
  <c r="W13" i="138" s="1"/>
  <c r="Y13" i="138" s="1"/>
  <c r="AA13" i="138" s="1"/>
  <c r="AC13" i="138" s="1"/>
  <c r="AA14" i="138"/>
  <c r="AC14" i="138" s="1"/>
  <c r="R13" i="138"/>
  <c r="T13" i="138" s="1"/>
  <c r="V12" i="138"/>
  <c r="W12" i="138" s="1"/>
  <c r="Y12" i="138" s="1"/>
  <c r="AA12" i="138" s="1"/>
  <c r="AC12" i="138" s="1"/>
  <c r="U11" i="138" l="1"/>
  <c r="H11" i="138"/>
  <c r="P11" i="138" s="1"/>
  <c r="R11" i="138" l="1"/>
  <c r="T11" i="138" s="1"/>
  <c r="M11" i="138"/>
  <c r="V11" i="138"/>
  <c r="W11" i="138" s="1"/>
  <c r="U10" i="138"/>
  <c r="H10" i="138"/>
  <c r="P10" i="138" s="1"/>
  <c r="R10" i="138" l="1"/>
  <c r="R16" i="138" s="1"/>
  <c r="AE10" i="138" s="1"/>
  <c r="AE12" i="138" s="1"/>
  <c r="M10" i="138"/>
  <c r="V10" i="138"/>
  <c r="W10" i="138" s="1"/>
  <c r="W16" i="138" s="1"/>
  <c r="Y11" i="138"/>
  <c r="AA11" i="138" s="1"/>
  <c r="AE14" i="138" l="1"/>
  <c r="AF14" i="138" s="1"/>
  <c r="AF10" i="138"/>
  <c r="AE11" i="138"/>
  <c r="T16" i="138"/>
  <c r="AG10" i="138"/>
  <c r="AE13" i="138"/>
  <c r="AG13" i="138" s="1"/>
  <c r="AE15" i="138"/>
  <c r="AF15" i="138" s="1"/>
  <c r="T10" i="138"/>
  <c r="AG12" i="138"/>
  <c r="AF12" i="138"/>
  <c r="AF11" i="138"/>
  <c r="AG11" i="138"/>
  <c r="AG14" i="138"/>
  <c r="Y10" i="138"/>
  <c r="Y16" i="138" s="1"/>
  <c r="AC11" i="138"/>
  <c r="AF13" i="138" l="1"/>
  <c r="AG15" i="138"/>
  <c r="AA10" i="138"/>
  <c r="AA16" i="138" s="1"/>
  <c r="V87" i="136"/>
  <c r="V88" i="136"/>
  <c r="V89" i="136"/>
  <c r="V90" i="136"/>
  <c r="V91" i="136"/>
  <c r="V92" i="136"/>
  <c r="V93" i="136"/>
  <c r="V94" i="136"/>
  <c r="V95" i="136"/>
  <c r="V96" i="136"/>
  <c r="V97" i="136"/>
  <c r="V98" i="136"/>
  <c r="V99" i="136"/>
  <c r="V100" i="136"/>
  <c r="V101" i="136"/>
  <c r="V102" i="136"/>
  <c r="V103" i="136"/>
  <c r="V86" i="136"/>
  <c r="Q87" i="136"/>
  <c r="Q88" i="136"/>
  <c r="Q89" i="136"/>
  <c r="Q90" i="136"/>
  <c r="Q91" i="136"/>
  <c r="Q92" i="136"/>
  <c r="Q93" i="136"/>
  <c r="Q94" i="136"/>
  <c r="Q95" i="136"/>
  <c r="Q96" i="136"/>
  <c r="Q97" i="136"/>
  <c r="Q98" i="136"/>
  <c r="Q99" i="136"/>
  <c r="Q100" i="136"/>
  <c r="Q101" i="136"/>
  <c r="Q102" i="136"/>
  <c r="Q103" i="136"/>
  <c r="Q86" i="136"/>
  <c r="L87" i="136"/>
  <c r="L88" i="136"/>
  <c r="L89" i="136"/>
  <c r="L90" i="136"/>
  <c r="L91" i="136"/>
  <c r="L92" i="136"/>
  <c r="L93" i="136"/>
  <c r="L94" i="136"/>
  <c r="L95" i="136"/>
  <c r="L96" i="136"/>
  <c r="L97" i="136"/>
  <c r="L98" i="136"/>
  <c r="L99" i="136"/>
  <c r="L100" i="136"/>
  <c r="L101" i="136"/>
  <c r="L102" i="136"/>
  <c r="L103" i="136"/>
  <c r="L86" i="136"/>
  <c r="G87" i="136"/>
  <c r="G88" i="136"/>
  <c r="G89" i="136"/>
  <c r="G90" i="136"/>
  <c r="G91" i="136"/>
  <c r="G92" i="136"/>
  <c r="G93" i="136"/>
  <c r="G94" i="136"/>
  <c r="G95" i="136"/>
  <c r="G96" i="136"/>
  <c r="G97" i="136"/>
  <c r="G98" i="136"/>
  <c r="G99" i="136"/>
  <c r="G100" i="136"/>
  <c r="G101" i="136"/>
  <c r="G102" i="136"/>
  <c r="G103" i="136"/>
  <c r="G86" i="136"/>
  <c r="V49" i="136"/>
  <c r="V50" i="136"/>
  <c r="V51" i="136"/>
  <c r="V52" i="136"/>
  <c r="V53" i="136"/>
  <c r="V54" i="136"/>
  <c r="V55" i="136"/>
  <c r="V56" i="136"/>
  <c r="V57" i="136"/>
  <c r="V58" i="136"/>
  <c r="V59" i="136"/>
  <c r="V60" i="136"/>
  <c r="V61" i="136"/>
  <c r="V62" i="136"/>
  <c r="V63" i="136"/>
  <c r="V64" i="136"/>
  <c r="V65" i="136"/>
  <c r="V48" i="136"/>
  <c r="Q49" i="136"/>
  <c r="Q50" i="136"/>
  <c r="Q51" i="136"/>
  <c r="Q52" i="136"/>
  <c r="Q53" i="136"/>
  <c r="Q54" i="136"/>
  <c r="Q55" i="136"/>
  <c r="Q56" i="136"/>
  <c r="Q57" i="136"/>
  <c r="Q58" i="136"/>
  <c r="Q59" i="136"/>
  <c r="Q60" i="136"/>
  <c r="Q61" i="136"/>
  <c r="Q62" i="136"/>
  <c r="Q63" i="136"/>
  <c r="Q64" i="136"/>
  <c r="Q65" i="136"/>
  <c r="Q48" i="136"/>
  <c r="L49" i="136"/>
  <c r="L50" i="136"/>
  <c r="L51" i="136"/>
  <c r="L52" i="136"/>
  <c r="L53" i="136"/>
  <c r="L54" i="136"/>
  <c r="L55" i="136"/>
  <c r="L56" i="136"/>
  <c r="L57" i="136"/>
  <c r="L58" i="136"/>
  <c r="L59" i="136"/>
  <c r="L60" i="136"/>
  <c r="L61" i="136"/>
  <c r="L62" i="136"/>
  <c r="L63" i="136"/>
  <c r="L64" i="136"/>
  <c r="L65" i="136"/>
  <c r="L48" i="136"/>
  <c r="G49" i="136"/>
  <c r="G50" i="136"/>
  <c r="G51" i="136"/>
  <c r="G52" i="136"/>
  <c r="G53" i="136"/>
  <c r="G54" i="136"/>
  <c r="G55" i="136"/>
  <c r="G56" i="136"/>
  <c r="G57" i="136"/>
  <c r="G58" i="136"/>
  <c r="G59" i="136"/>
  <c r="G60" i="136"/>
  <c r="G61" i="136"/>
  <c r="G62" i="136"/>
  <c r="G63" i="136"/>
  <c r="G64" i="136"/>
  <c r="G65" i="136"/>
  <c r="G48" i="136"/>
  <c r="V11" i="136"/>
  <c r="V12" i="136"/>
  <c r="V13" i="136"/>
  <c r="V14" i="136"/>
  <c r="V15" i="136"/>
  <c r="V16" i="136"/>
  <c r="V17" i="136"/>
  <c r="V18" i="136"/>
  <c r="V19" i="136"/>
  <c r="V20" i="136"/>
  <c r="V21" i="136"/>
  <c r="V22" i="136"/>
  <c r="V23" i="136"/>
  <c r="V24" i="136"/>
  <c r="V25" i="136"/>
  <c r="V26" i="136"/>
  <c r="V27" i="136"/>
  <c r="V10" i="136"/>
  <c r="Q11" i="136"/>
  <c r="Q12" i="136"/>
  <c r="Q13" i="136"/>
  <c r="Q14" i="136"/>
  <c r="Q15" i="136"/>
  <c r="Q16" i="136"/>
  <c r="Q17" i="136"/>
  <c r="Q18" i="136"/>
  <c r="Q19" i="136"/>
  <c r="Q20" i="136"/>
  <c r="Q21" i="136"/>
  <c r="Q22" i="136"/>
  <c r="Q23" i="136"/>
  <c r="Q24" i="136"/>
  <c r="Q25" i="136"/>
  <c r="Q26" i="136"/>
  <c r="Q27" i="136"/>
  <c r="Q10" i="136"/>
  <c r="L11" i="136"/>
  <c r="L12" i="136"/>
  <c r="L13" i="136"/>
  <c r="L14" i="136"/>
  <c r="L15" i="136"/>
  <c r="L16" i="136"/>
  <c r="L17" i="136"/>
  <c r="L18" i="136"/>
  <c r="L19" i="136"/>
  <c r="L20" i="136"/>
  <c r="L21" i="136"/>
  <c r="L22" i="136"/>
  <c r="L23" i="136"/>
  <c r="L24" i="136"/>
  <c r="L25" i="136"/>
  <c r="L26" i="136"/>
  <c r="L27" i="136"/>
  <c r="L10" i="136"/>
  <c r="G11" i="136"/>
  <c r="G12" i="136"/>
  <c r="G13" i="136"/>
  <c r="G14" i="136"/>
  <c r="G15" i="136"/>
  <c r="G16" i="136"/>
  <c r="G17" i="136"/>
  <c r="G18" i="136"/>
  <c r="G19" i="136"/>
  <c r="G20" i="136"/>
  <c r="G21" i="136"/>
  <c r="G22" i="136"/>
  <c r="G23" i="136"/>
  <c r="G24" i="136"/>
  <c r="G25" i="136"/>
  <c r="G26" i="136"/>
  <c r="G27" i="136"/>
  <c r="G10" i="136"/>
  <c r="I113" i="136"/>
  <c r="I112" i="136"/>
  <c r="I111" i="136"/>
  <c r="I110" i="136"/>
  <c r="I75" i="136"/>
  <c r="I74" i="136"/>
  <c r="I73" i="136"/>
  <c r="I72" i="136"/>
  <c r="I37" i="136"/>
  <c r="I36" i="136"/>
  <c r="I35" i="136"/>
  <c r="I34" i="136"/>
  <c r="AC10" i="138" l="1"/>
  <c r="E37" i="136"/>
  <c r="E113" i="136"/>
  <c r="E111" i="136"/>
  <c r="E72" i="136"/>
  <c r="E74" i="136"/>
  <c r="I114" i="136"/>
  <c r="I115" i="136" s="1"/>
  <c r="I116" i="136" s="1"/>
  <c r="E36" i="136"/>
  <c r="E73" i="136"/>
  <c r="E75" i="136"/>
  <c r="E112" i="136"/>
  <c r="E34" i="136"/>
  <c r="I38" i="136"/>
  <c r="I39" i="136" s="1"/>
  <c r="I40" i="136" s="1"/>
  <c r="E110" i="136"/>
  <c r="I76" i="136"/>
  <c r="I77" i="136" s="1"/>
  <c r="I78" i="136" s="1"/>
  <c r="E35" i="136"/>
  <c r="E116" i="136" l="1"/>
  <c r="E76" i="136"/>
  <c r="E77" i="136" s="1"/>
  <c r="E78" i="136" s="1"/>
  <c r="E38" i="136"/>
  <c r="E39" i="136" l="1"/>
  <c r="E40" i="136" s="1"/>
</calcChain>
</file>

<file path=xl/sharedStrings.xml><?xml version="1.0" encoding="utf-8"?>
<sst xmlns="http://schemas.openxmlformats.org/spreadsheetml/2006/main" count="3439" uniqueCount="112">
  <si>
    <t>Cycle</t>
  </si>
  <si>
    <t>Cup</t>
  </si>
  <si>
    <t>C</t>
  </si>
  <si>
    <t>Info</t>
  </si>
  <si>
    <t>tbdgy</t>
  </si>
  <si>
    <t>Mean</t>
  </si>
  <si>
    <t>StdErr (%)</t>
  </si>
  <si>
    <t>30/29</t>
  </si>
  <si>
    <r>
      <rPr>
        <i/>
        <sz val="10"/>
        <rFont val="Arial"/>
        <family val="2"/>
      </rPr>
      <t>u</t>
    </r>
    <r>
      <rPr>
        <vertAlign val="subscript"/>
        <sz val="10"/>
        <rFont val="Arial"/>
        <family val="2"/>
      </rPr>
      <t>rel</t>
    </r>
  </si>
  <si>
    <t>V/V</t>
  </si>
  <si>
    <t>30Si/29Si-corr_01</t>
  </si>
  <si>
    <t>isotope ratio (blank corrected)</t>
  </si>
  <si>
    <t>average</t>
  </si>
  <si>
    <t>material: WASO04 41963/04/72-75 part Mi 2.08</t>
  </si>
  <si>
    <t>raw data: sample and IDMS measurement</t>
  </si>
  <si>
    <t>30Si/29Si-corr_02</t>
  </si>
  <si>
    <t>30Si/29Si-corr_03</t>
  </si>
  <si>
    <t>S1</t>
  </si>
  <si>
    <t>30Si/29Si-corr_04</t>
  </si>
  <si>
    <t>g</t>
  </si>
  <si>
    <t>mol/mol</t>
  </si>
  <si>
    <t>Molar Mass calculation (overview)</t>
  </si>
  <si>
    <t>molar masses of Si isotopes</t>
  </si>
  <si>
    <r>
      <t>M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29</t>
    </r>
    <r>
      <rPr>
        <sz val="10"/>
        <rFont val="Arial"/>
        <family val="2"/>
      </rPr>
      <t>Si)</t>
    </r>
  </si>
  <si>
    <t>g/mol</t>
  </si>
  <si>
    <t>blue: measured quantities</t>
  </si>
  <si>
    <r>
      <t>M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30</t>
    </r>
    <r>
      <rPr>
        <sz val="10"/>
        <rFont val="Arial"/>
        <family val="2"/>
      </rPr>
      <t>Si)</t>
    </r>
  </si>
  <si>
    <r>
      <t>M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28</t>
    </r>
    <r>
      <rPr>
        <sz val="10"/>
        <rFont val="Arial"/>
        <family val="2"/>
      </rPr>
      <t>Si)</t>
    </r>
  </si>
  <si>
    <t>sample</t>
  </si>
  <si>
    <t>run</t>
  </si>
  <si>
    <r>
      <t>R</t>
    </r>
    <r>
      <rPr>
        <vertAlign val="subscript"/>
        <sz val="10"/>
        <rFont val="Arial"/>
        <family val="2"/>
      </rPr>
      <t>y,2</t>
    </r>
    <r>
      <rPr>
        <vertAlign val="superscript"/>
        <sz val="10"/>
        <rFont val="Arial"/>
        <family val="2"/>
      </rPr>
      <t>true</t>
    </r>
  </si>
  <si>
    <r>
      <t>R</t>
    </r>
    <r>
      <rPr>
        <vertAlign val="subscript"/>
        <sz val="10"/>
        <rFont val="Arial"/>
        <family val="2"/>
      </rPr>
      <t>y,3</t>
    </r>
    <r>
      <rPr>
        <vertAlign val="superscript"/>
        <sz val="10"/>
        <rFont val="Arial"/>
        <family val="2"/>
      </rPr>
      <t>true</t>
    </r>
  </si>
  <si>
    <r>
      <t>R</t>
    </r>
    <r>
      <rPr>
        <vertAlign val="subscript"/>
        <sz val="10"/>
        <rFont val="Arial"/>
        <family val="2"/>
      </rPr>
      <t>w,2</t>
    </r>
    <r>
      <rPr>
        <vertAlign val="superscript"/>
        <sz val="10"/>
        <rFont val="Arial"/>
        <family val="2"/>
      </rPr>
      <t>true</t>
    </r>
  </si>
  <si>
    <r>
      <t>R</t>
    </r>
    <r>
      <rPr>
        <vertAlign val="subscript"/>
        <sz val="10"/>
        <color rgb="FF0070C0"/>
        <rFont val="Arial"/>
        <family val="2"/>
      </rPr>
      <t>w,2</t>
    </r>
    <r>
      <rPr>
        <vertAlign val="superscript"/>
        <sz val="10"/>
        <color rgb="FF0070C0"/>
        <rFont val="Arial"/>
        <family val="2"/>
      </rPr>
      <t>meas</t>
    </r>
  </si>
  <si>
    <r>
      <t>K</t>
    </r>
    <r>
      <rPr>
        <vertAlign val="subscript"/>
        <sz val="10"/>
        <color indexed="10"/>
        <rFont val="Arial"/>
        <family val="2"/>
      </rPr>
      <t>2</t>
    </r>
  </si>
  <si>
    <r>
      <t>M</t>
    </r>
    <r>
      <rPr>
        <sz val="10"/>
        <color indexed="10"/>
        <rFont val="Arial"/>
        <family val="2"/>
      </rPr>
      <t>(Si28)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</si>
  <si>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M</t>
    </r>
    <r>
      <rPr>
        <sz val="10"/>
        <rFont val="Arial"/>
        <family val="2"/>
      </rPr>
      <t>)</t>
    </r>
  </si>
  <si>
    <r>
      <rPr>
        <i/>
        <sz val="10"/>
        <rFont val="Arial"/>
        <family val="2"/>
      </rPr>
      <t>u</t>
    </r>
    <r>
      <rPr>
        <vertAlign val="subscript"/>
        <sz val="10"/>
        <rFont val="Arial"/>
        <family val="2"/>
      </rPr>
      <t>rel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M</t>
    </r>
    <r>
      <rPr>
        <sz val="10"/>
        <rFont val="Arial"/>
        <family val="2"/>
      </rPr>
      <t>)</t>
    </r>
  </si>
  <si>
    <r>
      <rPr>
        <i/>
        <sz val="10"/>
        <rFont val="Arial"/>
        <family val="2"/>
      </rPr>
      <t>w</t>
    </r>
    <r>
      <rPr>
        <vertAlign val="subscript"/>
        <sz val="10"/>
        <rFont val="Arial"/>
        <family val="2"/>
      </rPr>
      <t>y</t>
    </r>
  </si>
  <si>
    <r>
      <rPr>
        <i/>
        <sz val="10"/>
        <rFont val="Arial"/>
        <family val="2"/>
      </rPr>
      <t>w</t>
    </r>
    <r>
      <rPr>
        <vertAlign val="subscript"/>
        <sz val="10"/>
        <rFont val="Arial"/>
        <family val="2"/>
      </rPr>
      <t>imp</t>
    </r>
  </si>
  <si>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28</t>
    </r>
    <r>
      <rPr>
        <sz val="10"/>
        <rFont val="Arial"/>
        <family val="2"/>
      </rPr>
      <t>Si)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</si>
  <si>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28</t>
    </r>
    <r>
      <rPr>
        <sz val="10"/>
        <rFont val="Arial"/>
        <family val="2"/>
      </rPr>
      <t>Si))</t>
    </r>
  </si>
  <si>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29</t>
    </r>
    <r>
      <rPr>
        <sz val="10"/>
        <rFont val="Arial"/>
        <family val="2"/>
      </rPr>
      <t>Si)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</si>
  <si>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29</t>
    </r>
    <r>
      <rPr>
        <sz val="10"/>
        <rFont val="Arial"/>
        <family val="2"/>
      </rPr>
      <t>Si))</t>
    </r>
  </si>
  <si>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30</t>
    </r>
    <r>
      <rPr>
        <sz val="10"/>
        <rFont val="Arial"/>
        <family val="2"/>
      </rPr>
      <t>Si)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</si>
  <si>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30</t>
    </r>
    <r>
      <rPr>
        <sz val="10"/>
        <rFont val="Arial"/>
        <family val="2"/>
      </rPr>
      <t>Si))</t>
    </r>
  </si>
  <si>
    <t>SIS code</t>
  </si>
  <si>
    <t>sequence</t>
  </si>
  <si>
    <t>g/g</t>
  </si>
  <si>
    <t>Si28_01</t>
  </si>
  <si>
    <t>bl_01</t>
  </si>
  <si>
    <t>Si28_02</t>
  </si>
  <si>
    <t>bl_02</t>
  </si>
  <si>
    <t>Si28_03</t>
  </si>
  <si>
    <t>bl_03</t>
  </si>
  <si>
    <t>Si28_04</t>
  </si>
  <si>
    <t>bl_04</t>
  </si>
  <si>
    <t>idms_01</t>
  </si>
  <si>
    <t>bl_05</t>
  </si>
  <si>
    <t>idms_02</t>
  </si>
  <si>
    <t>bl_06</t>
  </si>
  <si>
    <t>idms_03</t>
  </si>
  <si>
    <t>bl_07</t>
  </si>
  <si>
    <t>idms_04</t>
  </si>
  <si>
    <t>bl_08</t>
  </si>
  <si>
    <t>waso_01</t>
  </si>
  <si>
    <t>bl_09</t>
  </si>
  <si>
    <t>waso_02</t>
  </si>
  <si>
    <t>bl_10</t>
  </si>
  <si>
    <t>waso_03</t>
  </si>
  <si>
    <t>bl_11</t>
  </si>
  <si>
    <t>waso_04</t>
  </si>
  <si>
    <t>bl_12</t>
  </si>
  <si>
    <t>sample (x, Si28)</t>
  </si>
  <si>
    <t>material w (WASO04)</t>
  </si>
  <si>
    <r>
      <t>m</t>
    </r>
    <r>
      <rPr>
        <vertAlign val="subscript"/>
        <sz val="10"/>
        <color indexed="48"/>
        <rFont val="Arial"/>
        <family val="2"/>
      </rPr>
      <t>x1</t>
    </r>
  </si>
  <si>
    <r>
      <t>m</t>
    </r>
    <r>
      <rPr>
        <vertAlign val="subscript"/>
        <sz val="10"/>
        <color rgb="FF0070C0"/>
        <rFont val="Arial"/>
        <family val="2"/>
      </rPr>
      <t>yx1</t>
    </r>
  </si>
  <si>
    <r>
      <t>R</t>
    </r>
    <r>
      <rPr>
        <vertAlign val="subscript"/>
        <sz val="10"/>
        <color indexed="48"/>
        <rFont val="Arial"/>
        <family val="2"/>
      </rPr>
      <t>bx</t>
    </r>
    <r>
      <rPr>
        <vertAlign val="superscript"/>
        <sz val="10"/>
        <color indexed="48"/>
        <rFont val="Arial"/>
        <family val="2"/>
      </rPr>
      <t>meas</t>
    </r>
  </si>
  <si>
    <r>
      <t>R</t>
    </r>
    <r>
      <rPr>
        <vertAlign val="subscript"/>
        <sz val="10"/>
        <color indexed="48"/>
        <rFont val="Arial"/>
        <family val="2"/>
      </rPr>
      <t>x</t>
    </r>
    <r>
      <rPr>
        <vertAlign val="superscript"/>
        <sz val="10"/>
        <color indexed="48"/>
        <rFont val="Arial"/>
        <family val="2"/>
      </rPr>
      <t>meas</t>
    </r>
  </si>
  <si>
    <t>not-blank corr</t>
  </si>
  <si>
    <t>IDMS blend (bx)</t>
  </si>
  <si>
    <t>Meng Wang et al 2021 Chinese Phys. C 45 030003</t>
  </si>
  <si>
    <t>(AME 2020)</t>
  </si>
  <si>
    <t>H3</t>
  </si>
  <si>
    <t>Si28-33Pr11 N.2.1</t>
  </si>
  <si>
    <t>sample: Si28-33Pr11 Part N.2.1</t>
  </si>
  <si>
    <t>Sequence 6</t>
  </si>
  <si>
    <r>
      <t>M_av</t>
    </r>
    <r>
      <rPr>
        <sz val="10"/>
        <rFont val="Arial"/>
        <family val="2"/>
      </rPr>
      <t>(Si28)</t>
    </r>
  </si>
  <si>
    <t>M_av + u</t>
  </si>
  <si>
    <t>M_av - u</t>
  </si>
  <si>
    <t>Sequence 1</t>
  </si>
  <si>
    <t>Sequence 2</t>
  </si>
  <si>
    <t>Sequence 3</t>
  </si>
  <si>
    <t>Sequence 4</t>
  </si>
  <si>
    <t>Sequence 5</t>
  </si>
  <si>
    <t>no rotation</t>
  </si>
  <si>
    <t>10^11 Ohm, rot. amplifiers</t>
  </si>
  <si>
    <t>10^11 Ohm,  no rot. amplifiers</t>
  </si>
  <si>
    <t>10^13 Ohm</t>
  </si>
  <si>
    <t>10^13 Ohm,  no rot. amplifier</t>
  </si>
  <si>
    <t>tau-corrected data</t>
  </si>
  <si>
    <r>
      <t>u</t>
    </r>
    <r>
      <rPr>
        <sz val="10"/>
        <color rgb="FF0070C0"/>
        <rFont val="Arial"/>
        <family val="2"/>
      </rPr>
      <t>(</t>
    </r>
    <r>
      <rPr>
        <i/>
        <sz val="10"/>
        <color rgb="FF0070C0"/>
        <rFont val="Arial"/>
        <family val="2"/>
      </rPr>
      <t>R</t>
    </r>
    <r>
      <rPr>
        <vertAlign val="subscript"/>
        <sz val="10"/>
        <color rgb="FF0070C0"/>
        <rFont val="Arial"/>
        <family val="2"/>
      </rPr>
      <t>w,2</t>
    </r>
    <r>
      <rPr>
        <vertAlign val="superscript"/>
        <sz val="10"/>
        <color rgb="FF0070C0"/>
        <rFont val="Arial"/>
        <family val="2"/>
      </rPr>
      <t>meas</t>
    </r>
    <r>
      <rPr>
        <sz val="10"/>
        <color rgb="FF0070C0"/>
        <rFont val="Arial"/>
        <family val="2"/>
      </rPr>
      <t>)</t>
    </r>
  </si>
  <si>
    <r>
      <t>u</t>
    </r>
    <r>
      <rPr>
        <sz val="10"/>
        <color rgb="FFFF0000"/>
        <rFont val="Arial"/>
        <family val="2"/>
      </rPr>
      <t>(</t>
    </r>
    <r>
      <rPr>
        <i/>
        <sz val="10"/>
        <color indexed="10"/>
        <rFont val="Arial"/>
        <family val="2"/>
      </rPr>
      <t>K</t>
    </r>
    <r>
      <rPr>
        <vertAlign val="subscript"/>
        <sz val="10"/>
        <color indexed="10"/>
        <rFont val="Arial"/>
        <family val="2"/>
      </rPr>
      <t>2</t>
    </r>
    <r>
      <rPr>
        <sz val="10"/>
        <color rgb="FFFF0000"/>
        <rFont val="Arial"/>
        <family val="2"/>
      </rPr>
      <t>)</t>
    </r>
  </si>
  <si>
    <r>
      <t>R</t>
    </r>
    <r>
      <rPr>
        <vertAlign val="subscript"/>
        <sz val="10"/>
        <color indexed="48"/>
        <rFont val="Arial"/>
        <family val="2"/>
      </rPr>
      <t>x</t>
    </r>
  </si>
  <si>
    <r>
      <t>u</t>
    </r>
    <r>
      <rPr>
        <sz val="10"/>
        <color rgb="FF3366FF"/>
        <rFont val="Arial"/>
        <family val="2"/>
      </rPr>
      <t>(</t>
    </r>
    <r>
      <rPr>
        <i/>
        <sz val="10"/>
        <color indexed="48"/>
        <rFont val="Arial"/>
        <family val="2"/>
      </rPr>
      <t>R</t>
    </r>
    <r>
      <rPr>
        <vertAlign val="subscript"/>
        <sz val="10"/>
        <color indexed="48"/>
        <rFont val="Arial"/>
        <family val="2"/>
      </rPr>
      <t>x</t>
    </r>
    <r>
      <rPr>
        <sz val="10"/>
        <color rgb="FF3366FF"/>
        <rFont val="Arial"/>
        <family val="2"/>
      </rPr>
      <t>)</t>
    </r>
  </si>
  <si>
    <r>
      <t>R</t>
    </r>
    <r>
      <rPr>
        <vertAlign val="subscript"/>
        <sz val="10"/>
        <color indexed="48"/>
        <rFont val="Arial"/>
        <family val="2"/>
      </rPr>
      <t>bx</t>
    </r>
  </si>
  <si>
    <r>
      <t>u</t>
    </r>
    <r>
      <rPr>
        <sz val="10"/>
        <color rgb="FF3366FF"/>
        <rFont val="Arial"/>
        <family val="2"/>
      </rPr>
      <t>(</t>
    </r>
    <r>
      <rPr>
        <i/>
        <sz val="10"/>
        <color indexed="48"/>
        <rFont val="Arial"/>
        <family val="2"/>
      </rPr>
      <t>R</t>
    </r>
    <r>
      <rPr>
        <vertAlign val="subscript"/>
        <sz val="10"/>
        <color indexed="48"/>
        <rFont val="Arial"/>
        <family val="2"/>
      </rPr>
      <t>bx</t>
    </r>
    <r>
      <rPr>
        <sz val="10"/>
        <color rgb="FF3366FF"/>
        <rFont val="Arial"/>
        <family val="2"/>
      </rPr>
      <t>)</t>
    </r>
  </si>
  <si>
    <t>N</t>
  </si>
  <si>
    <t>sdv (Stabw)</t>
  </si>
  <si>
    <r>
      <t>sdv/(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)^1/2</t>
    </r>
  </si>
  <si>
    <r>
      <t>rel.sdv/(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)^1/2</t>
    </r>
  </si>
  <si>
    <r>
      <rPr>
        <b/>
        <i/>
        <sz val="10"/>
        <rFont val="Arial"/>
        <family val="2"/>
      </rPr>
      <t>u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M</t>
    </r>
    <r>
      <rPr>
        <b/>
        <sz val="10"/>
        <rFont val="Arial"/>
        <family val="2"/>
      </rPr>
      <t>)</t>
    </r>
    <r>
      <rPr>
        <b/>
        <vertAlign val="subscript"/>
        <sz val="10"/>
        <rFont val="Arial"/>
        <family val="2"/>
      </rPr>
      <t>incl sdv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</si>
</sst>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0.000000"/>
    <numFmt numFmtId="165" formatCode="0.000E+00"/>
    <numFmt numFmtId="166" formatCode="0.0000"/>
    <numFmt numFmtId="167" formatCode="0.00000"/>
    <numFmt numFmtId="168" formatCode="0.0000000"/>
    <numFmt numFmtId="169" formatCode="0.00000%"/>
    <numFmt numFmtId="170" formatCode="0.000000000"/>
    <numFmt numFmtId="171" formatCode="0.0000000000"/>
    <numFmt numFmtId="172" formatCode="0.00000E+00"/>
    <numFmt numFmtId="173" formatCode="#,##0.000000000"/>
    <numFmt numFmtId="174" formatCode="#,##0.0000000000"/>
    <numFmt numFmtId="175" formatCode="0.000%"/>
    <numFmt numFmtId="176" formatCode="0.0E+00"/>
    <numFmt numFmtId="177" formatCode="0.0000E+00"/>
    <numFmt numFmtId="178" formatCode="0.00000000"/>
    <numFmt numFmtId="179" formatCode="0.000000000E+00"/>
    <numFmt numFmtId="180" formatCode="0.000"/>
    <numFmt numFmtId="181" formatCode="0.0%"/>
    <numFmt numFmtId="182" formatCode="0.000000000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5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0" tint="-0.34998626667073579"/>
      <name val="Arial"/>
      <family val="2"/>
    </font>
    <font>
      <sz val="10"/>
      <color theme="9"/>
      <name val="Arial"/>
      <family val="2"/>
    </font>
    <font>
      <vertAlign val="superscript"/>
      <sz val="1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vertAlign val="subscript"/>
      <sz val="10"/>
      <color rgb="FF0070C0"/>
      <name val="Arial"/>
      <family val="2"/>
    </font>
    <font>
      <vertAlign val="superscript"/>
      <sz val="10"/>
      <color rgb="FF0070C0"/>
      <name val="Arial"/>
      <family val="2"/>
    </font>
    <font>
      <i/>
      <sz val="10"/>
      <color indexed="10"/>
      <name val="Arial"/>
      <family val="2"/>
    </font>
    <font>
      <vertAlign val="subscript"/>
      <sz val="10"/>
      <color indexed="10"/>
      <name val="Arial"/>
      <family val="2"/>
    </font>
    <font>
      <i/>
      <sz val="10"/>
      <color indexed="48"/>
      <name val="Arial"/>
      <family val="2"/>
    </font>
    <font>
      <vertAlign val="subscript"/>
      <sz val="10"/>
      <color indexed="48"/>
      <name val="Arial"/>
      <family val="2"/>
    </font>
    <font>
      <vertAlign val="superscript"/>
      <sz val="10"/>
      <color indexed="48"/>
      <name val="Arial"/>
      <family val="2"/>
    </font>
    <font>
      <sz val="8"/>
      <name val="Arial"/>
      <family val="2"/>
    </font>
    <font>
      <sz val="10"/>
      <color rgb="FF3366FF"/>
      <name val="Arial"/>
      <family val="2"/>
    </font>
    <font>
      <b/>
      <i/>
      <sz val="10"/>
      <name val="Arial"/>
      <family val="2"/>
    </font>
    <font>
      <b/>
      <vertAlign val="subscript"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12" applyNumberFormat="0" applyAlignment="0" applyProtection="0"/>
    <xf numFmtId="0" fontId="16" fillId="26" borderId="13" applyNumberFormat="0" applyAlignment="0" applyProtection="0"/>
    <xf numFmtId="0" fontId="17" fillId="27" borderId="13" applyNumberFormat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28" borderId="0" applyNumberFormat="0" applyBorder="0" applyAlignment="0" applyProtection="0"/>
    <xf numFmtId="0" fontId="21" fillId="29" borderId="0" applyNumberFormat="0" applyBorder="0" applyAlignment="0" applyProtection="0"/>
    <xf numFmtId="0" fontId="13" fillId="30" borderId="15" applyNumberFormat="0" applyFont="0" applyAlignment="0" applyProtection="0"/>
    <xf numFmtId="0" fontId="22" fillId="31" borderId="0" applyNumberFormat="0" applyBorder="0" applyAlignment="0" applyProtection="0"/>
    <xf numFmtId="0" fontId="13" fillId="0" borderId="0"/>
    <xf numFmtId="0" fontId="3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20" applyNumberFormat="0" applyAlignment="0" applyProtection="0"/>
    <xf numFmtId="0" fontId="1" fillId="0" borderId="0"/>
    <xf numFmtId="0" fontId="3" fillId="0" borderId="0"/>
    <xf numFmtId="0" fontId="3" fillId="0" borderId="0"/>
    <xf numFmtId="0" fontId="2" fillId="0" borderId="0"/>
  </cellStyleXfs>
  <cellXfs count="26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1" fontId="0" fillId="0" borderId="0" xfId="0" applyNumberFormat="1"/>
    <xf numFmtId="11" fontId="0" fillId="0" borderId="4" xfId="0" applyNumberFormat="1" applyBorder="1"/>
    <xf numFmtId="0" fontId="6" fillId="0" borderId="5" xfId="0" applyFont="1" applyBorder="1"/>
    <xf numFmtId="0" fontId="6" fillId="0" borderId="1" xfId="0" applyFont="1" applyBorder="1"/>
    <xf numFmtId="0" fontId="6" fillId="0" borderId="0" xfId="0" applyFont="1"/>
    <xf numFmtId="0" fontId="6" fillId="0" borderId="4" xfId="0" applyFont="1" applyBorder="1"/>
    <xf numFmtId="11" fontId="6" fillId="0" borderId="0" xfId="0" applyNumberFormat="1" applyFont="1"/>
    <xf numFmtId="11" fontId="6" fillId="0" borderId="4" xfId="0" applyNumberFormat="1" applyFont="1" applyBorder="1"/>
    <xf numFmtId="167" fontId="4" fillId="0" borderId="3" xfId="0" applyNumberFormat="1" applyFont="1" applyBorder="1"/>
    <xf numFmtId="167" fontId="4" fillId="0" borderId="4" xfId="0" applyNumberFormat="1" applyFont="1" applyBorder="1"/>
    <xf numFmtId="167" fontId="4" fillId="0" borderId="6" xfId="0" applyNumberFormat="1" applyFont="1" applyBorder="1"/>
    <xf numFmtId="167" fontId="4" fillId="0" borderId="7" xfId="0" applyNumberFormat="1" applyFont="1" applyBorder="1"/>
    <xf numFmtId="167" fontId="4" fillId="0" borderId="8" xfId="0" applyNumberFormat="1" applyFont="1" applyBorder="1"/>
    <xf numFmtId="0" fontId="3" fillId="0" borderId="5" xfId="0" applyFont="1" applyBorder="1"/>
    <xf numFmtId="0" fontId="3" fillId="0" borderId="0" xfId="0" applyFont="1"/>
    <xf numFmtId="0" fontId="9" fillId="0" borderId="0" xfId="0" applyFont="1"/>
    <xf numFmtId="169" fontId="3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2" fontId="0" fillId="0" borderId="4" xfId="0" applyNumberFormat="1" applyBorder="1"/>
    <xf numFmtId="0" fontId="3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7" fillId="0" borderId="0" xfId="0" applyFont="1"/>
    <xf numFmtId="0" fontId="0" fillId="33" borderId="0" xfId="0" applyFill="1"/>
    <xf numFmtId="0" fontId="7" fillId="33" borderId="0" xfId="0" applyFont="1" applyFill="1"/>
    <xf numFmtId="0" fontId="8" fillId="33" borderId="0" xfId="0" applyFont="1" applyFill="1"/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2" fillId="33" borderId="0" xfId="0" applyFont="1" applyFill="1"/>
    <xf numFmtId="0" fontId="9" fillId="33" borderId="0" xfId="0" applyFont="1" applyFill="1"/>
    <xf numFmtId="0" fontId="0" fillId="0" borderId="0" xfId="0" applyAlignment="1">
      <alignment horizontal="center"/>
    </xf>
    <xf numFmtId="167" fontId="12" fillId="0" borderId="10" xfId="0" applyNumberFormat="1" applyFont="1" applyBorder="1" applyAlignment="1">
      <alignment horizontal="center"/>
    </xf>
    <xf numFmtId="0" fontId="30" fillId="0" borderId="9" xfId="0" applyFont="1" applyBorder="1"/>
    <xf numFmtId="0" fontId="33" fillId="0" borderId="2" xfId="0" applyFont="1" applyBorder="1"/>
    <xf numFmtId="166" fontId="0" fillId="0" borderId="3" xfId="0" applyNumberFormat="1" applyBorder="1"/>
    <xf numFmtId="0" fontId="6" fillId="0" borderId="10" xfId="0" applyFont="1" applyBorder="1"/>
    <xf numFmtId="0" fontId="3" fillId="0" borderId="4" xfId="0" applyFont="1" applyBorder="1"/>
    <xf numFmtId="0" fontId="34" fillId="0" borderId="3" xfId="0" applyFont="1" applyBorder="1"/>
    <xf numFmtId="0" fontId="34" fillId="0" borderId="4" xfId="0" applyFont="1" applyBorder="1"/>
    <xf numFmtId="0" fontId="0" fillId="0" borderId="10" xfId="0" applyBorder="1"/>
    <xf numFmtId="11" fontId="0" fillId="0" borderId="3" xfId="0" applyNumberFormat="1" applyBorder="1"/>
    <xf numFmtId="165" fontId="3" fillId="0" borderId="10" xfId="0" applyNumberFormat="1" applyFont="1" applyBorder="1" applyAlignment="1">
      <alignment horizontal="center"/>
    </xf>
    <xf numFmtId="11" fontId="3" fillId="0" borderId="0" xfId="0" applyNumberFormat="1" applyFont="1"/>
    <xf numFmtId="11" fontId="3" fillId="0" borderId="4" xfId="0" applyNumberFormat="1" applyFont="1" applyBorder="1"/>
    <xf numFmtId="11" fontId="34" fillId="0" borderId="3" xfId="0" applyNumberFormat="1" applyFont="1" applyBorder="1"/>
    <xf numFmtId="11" fontId="34" fillId="0" borderId="4" xfId="0" applyNumberFormat="1" applyFont="1" applyBorder="1"/>
    <xf numFmtId="165" fontId="0" fillId="0" borderId="10" xfId="0" applyNumberFormat="1" applyBorder="1" applyAlignment="1">
      <alignment horizontal="center"/>
    </xf>
    <xf numFmtId="164" fontId="4" fillId="0" borderId="0" xfId="0" applyNumberFormat="1" applyFont="1"/>
    <xf numFmtId="167" fontId="4" fillId="0" borderId="10" xfId="0" applyNumberFormat="1" applyFont="1" applyBorder="1"/>
    <xf numFmtId="164" fontId="30" fillId="0" borderId="0" xfId="0" applyNumberFormat="1" applyFont="1"/>
    <xf numFmtId="164" fontId="30" fillId="0" borderId="4" xfId="0" applyNumberFormat="1" applyFont="1" applyBorder="1"/>
    <xf numFmtId="167" fontId="30" fillId="0" borderId="10" xfId="0" applyNumberFormat="1" applyFont="1" applyBorder="1"/>
    <xf numFmtId="167" fontId="30" fillId="0" borderId="0" xfId="0" applyNumberFormat="1" applyFont="1"/>
    <xf numFmtId="167" fontId="30" fillId="0" borderId="4" xfId="0" applyNumberFormat="1" applyFont="1" applyBorder="1"/>
    <xf numFmtId="164" fontId="30" fillId="0" borderId="3" xfId="0" applyNumberFormat="1" applyFont="1" applyBorder="1"/>
    <xf numFmtId="167" fontId="4" fillId="0" borderId="11" xfId="0" applyNumberFormat="1" applyFont="1" applyBorder="1"/>
    <xf numFmtId="164" fontId="30" fillId="0" borderId="7" xfId="0" applyNumberFormat="1" applyFont="1" applyBorder="1"/>
    <xf numFmtId="164" fontId="30" fillId="0" borderId="8" xfId="0" applyNumberFormat="1" applyFont="1" applyBorder="1"/>
    <xf numFmtId="167" fontId="30" fillId="0" borderId="7" xfId="0" applyNumberFormat="1" applyFont="1" applyBorder="1"/>
    <xf numFmtId="167" fontId="30" fillId="0" borderId="8" xfId="0" applyNumberFormat="1" applyFont="1" applyBorder="1"/>
    <xf numFmtId="167" fontId="30" fillId="0" borderId="11" xfId="0" applyNumberFormat="1" applyFont="1" applyBorder="1"/>
    <xf numFmtId="167" fontId="30" fillId="0" borderId="6" xfId="0" applyNumberFormat="1" applyFont="1" applyBorder="1"/>
    <xf numFmtId="0" fontId="0" fillId="0" borderId="11" xfId="0" applyBorder="1"/>
    <xf numFmtId="168" fontId="30" fillId="0" borderId="0" xfId="0" applyNumberFormat="1" applyFont="1"/>
    <xf numFmtId="168" fontId="30" fillId="0" borderId="4" xfId="0" applyNumberFormat="1" applyFont="1" applyBorder="1"/>
    <xf numFmtId="0" fontId="31" fillId="33" borderId="0" xfId="0" applyFont="1" applyFill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30" fillId="0" borderId="0" xfId="0" applyFont="1"/>
    <xf numFmtId="167" fontId="4" fillId="0" borderId="0" xfId="0" applyNumberFormat="1" applyFont="1"/>
    <xf numFmtId="164" fontId="4" fillId="0" borderId="3" xfId="0" applyNumberFormat="1" applyFont="1" applyBorder="1"/>
    <xf numFmtId="167" fontId="5" fillId="0" borderId="11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7" fillId="0" borderId="0" xfId="0" applyNumberFormat="1" applyFont="1" applyAlignment="1">
      <alignment horizontal="center"/>
    </xf>
    <xf numFmtId="17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3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center"/>
    </xf>
    <xf numFmtId="175" fontId="31" fillId="0" borderId="0" xfId="0" applyNumberFormat="1" applyFont="1" applyAlignment="1">
      <alignment horizontal="center"/>
    </xf>
    <xf numFmtId="0" fontId="2" fillId="0" borderId="0" xfId="47"/>
    <xf numFmtId="0" fontId="7" fillId="0" borderId="0" xfId="47" applyFont="1"/>
    <xf numFmtId="0" fontId="10" fillId="0" borderId="0" xfId="47" applyFont="1"/>
    <xf numFmtId="174" fontId="2" fillId="0" borderId="0" xfId="47" applyNumberFormat="1"/>
    <xf numFmtId="0" fontId="2" fillId="0" borderId="0" xfId="47" applyAlignment="1">
      <alignment horizontal="center"/>
    </xf>
    <xf numFmtId="0" fontId="36" fillId="0" borderId="0" xfId="47" applyFont="1"/>
    <xf numFmtId="170" fontId="2" fillId="0" borderId="0" xfId="47" applyNumberFormat="1"/>
    <xf numFmtId="173" fontId="2" fillId="0" borderId="0" xfId="47" applyNumberFormat="1"/>
    <xf numFmtId="171" fontId="2" fillId="0" borderId="0" xfId="47" applyNumberFormat="1"/>
    <xf numFmtId="0" fontId="2" fillId="0" borderId="0" xfId="47" applyAlignment="1">
      <alignment horizontal="left"/>
    </xf>
    <xf numFmtId="0" fontId="30" fillId="0" borderId="0" xfId="47" applyFont="1" applyAlignment="1">
      <alignment horizontal="center"/>
    </xf>
    <xf numFmtId="0" fontId="2" fillId="0" borderId="7" xfId="47" applyBorder="1"/>
    <xf numFmtId="0" fontId="7" fillId="0" borderId="7" xfId="47" applyFont="1" applyBorder="1" applyAlignment="1">
      <alignment horizontal="center"/>
    </xf>
    <xf numFmtId="0" fontId="2" fillId="0" borderId="7" xfId="47" applyBorder="1" applyAlignment="1">
      <alignment horizontal="left"/>
    </xf>
    <xf numFmtId="0" fontId="7" fillId="0" borderId="7" xfId="47" applyFont="1" applyBorder="1"/>
    <xf numFmtId="0" fontId="2" fillId="0" borderId="7" xfId="47" applyBorder="1" applyAlignment="1">
      <alignment horizontal="center"/>
    </xf>
    <xf numFmtId="0" fontId="2" fillId="0" borderId="9" xfId="47" applyBorder="1" applyAlignment="1">
      <alignment horizontal="center"/>
    </xf>
    <xf numFmtId="0" fontId="10" fillId="0" borderId="9" xfId="47" applyFont="1" applyBorder="1" applyAlignment="1">
      <alignment horizontal="center"/>
    </xf>
    <xf numFmtId="0" fontId="37" fillId="0" borderId="9" xfId="47" applyFont="1" applyBorder="1" applyAlignment="1">
      <alignment horizontal="center"/>
    </xf>
    <xf numFmtId="0" fontId="40" fillId="0" borderId="9" xfId="47" applyFont="1" applyBorder="1" applyAlignment="1">
      <alignment horizontal="center"/>
    </xf>
    <xf numFmtId="0" fontId="42" fillId="0" borderId="9" xfId="47" applyFont="1" applyBorder="1" applyAlignment="1">
      <alignment horizontal="center"/>
    </xf>
    <xf numFmtId="0" fontId="2" fillId="0" borderId="5" xfId="47" applyBorder="1" applyAlignment="1">
      <alignment horizontal="center"/>
    </xf>
    <xf numFmtId="0" fontId="2" fillId="0" borderId="1" xfId="47" applyBorder="1" applyAlignment="1">
      <alignment horizontal="center"/>
    </xf>
    <xf numFmtId="0" fontId="2" fillId="0" borderId="3" xfId="47" applyBorder="1"/>
    <xf numFmtId="0" fontId="2" fillId="0" borderId="10" xfId="47" applyBorder="1" applyAlignment="1">
      <alignment horizontal="center"/>
    </xf>
    <xf numFmtId="0" fontId="2" fillId="0" borderId="3" xfId="47" applyBorder="1" applyAlignment="1">
      <alignment horizontal="center"/>
    </xf>
    <xf numFmtId="171" fontId="2" fillId="0" borderId="10" xfId="47" applyNumberFormat="1" applyBorder="1"/>
    <xf numFmtId="168" fontId="2" fillId="0" borderId="10" xfId="47" applyNumberFormat="1" applyBorder="1" applyAlignment="1">
      <alignment horizontal="center"/>
    </xf>
    <xf numFmtId="170" fontId="2" fillId="0" borderId="10" xfId="47" applyNumberFormat="1" applyBorder="1" applyAlignment="1">
      <alignment horizontal="center"/>
    </xf>
    <xf numFmtId="171" fontId="2" fillId="0" borderId="10" xfId="47" applyNumberFormat="1" applyBorder="1" applyAlignment="1">
      <alignment horizontal="center"/>
    </xf>
    <xf numFmtId="171" fontId="30" fillId="0" borderId="10" xfId="47" applyNumberFormat="1" applyFont="1" applyBorder="1" applyAlignment="1">
      <alignment horizontal="center"/>
    </xf>
    <xf numFmtId="165" fontId="2" fillId="0" borderId="0" xfId="47" applyNumberFormat="1" applyAlignment="1">
      <alignment horizontal="center"/>
    </xf>
    <xf numFmtId="165" fontId="2" fillId="0" borderId="10" xfId="47" applyNumberFormat="1" applyBorder="1" applyAlignment="1">
      <alignment horizontal="center"/>
    </xf>
    <xf numFmtId="172" fontId="2" fillId="0" borderId="10" xfId="47" applyNumberFormat="1" applyBorder="1" applyAlignment="1">
      <alignment horizontal="center"/>
    </xf>
    <xf numFmtId="11" fontId="2" fillId="0" borderId="0" xfId="47" applyNumberFormat="1" applyAlignment="1">
      <alignment horizontal="center"/>
    </xf>
    <xf numFmtId="171" fontId="2" fillId="0" borderId="0" xfId="47" applyNumberFormat="1" applyAlignment="1">
      <alignment horizontal="center"/>
    </xf>
    <xf numFmtId="11" fontId="30" fillId="0" borderId="0" xfId="0" applyNumberFormat="1" applyFont="1"/>
    <xf numFmtId="11" fontId="30" fillId="0" borderId="6" xfId="0" applyNumberFormat="1" applyFont="1" applyBorder="1"/>
    <xf numFmtId="11" fontId="30" fillId="0" borderId="8" xfId="0" applyNumberFormat="1" applyFont="1" applyBorder="1"/>
    <xf numFmtId="11" fontId="30" fillId="0" borderId="3" xfId="0" applyNumberFormat="1" applyFont="1" applyBorder="1"/>
    <xf numFmtId="11" fontId="30" fillId="0" borderId="4" xfId="0" applyNumberFormat="1" applyFont="1" applyBorder="1"/>
    <xf numFmtId="168" fontId="2" fillId="0" borderId="9" xfId="47" applyNumberFormat="1" applyBorder="1" applyAlignment="1">
      <alignment horizontal="center"/>
    </xf>
    <xf numFmtId="170" fontId="2" fillId="0" borderId="9" xfId="47" applyNumberFormat="1" applyBorder="1" applyAlignment="1">
      <alignment horizontal="center"/>
    </xf>
    <xf numFmtId="171" fontId="2" fillId="0" borderId="9" xfId="47" applyNumberFormat="1" applyBorder="1" applyAlignment="1">
      <alignment horizontal="center"/>
    </xf>
    <xf numFmtId="171" fontId="2" fillId="0" borderId="1" xfId="47" applyNumberFormat="1" applyBorder="1" applyAlignment="1">
      <alignment horizontal="center"/>
    </xf>
    <xf numFmtId="171" fontId="30" fillId="0" borderId="9" xfId="47" applyNumberFormat="1" applyFont="1" applyBorder="1" applyAlignment="1">
      <alignment horizontal="center"/>
    </xf>
    <xf numFmtId="165" fontId="2" fillId="0" borderId="9" xfId="47" applyNumberFormat="1" applyBorder="1" applyAlignment="1">
      <alignment horizontal="center"/>
    </xf>
    <xf numFmtId="172" fontId="2" fillId="0" borderId="9" xfId="47" applyNumberFormat="1" applyBorder="1" applyAlignment="1">
      <alignment horizontal="center"/>
    </xf>
    <xf numFmtId="11" fontId="2" fillId="0" borderId="1" xfId="47" applyNumberFormat="1" applyBorder="1" applyAlignment="1">
      <alignment horizontal="center"/>
    </xf>
    <xf numFmtId="170" fontId="2" fillId="0" borderId="0" xfId="47" applyNumberFormat="1" applyAlignment="1">
      <alignment horizontal="center"/>
    </xf>
    <xf numFmtId="0" fontId="2" fillId="0" borderId="10" xfId="47" applyBorder="1"/>
    <xf numFmtId="0" fontId="30" fillId="0" borderId="10" xfId="47" applyFont="1" applyBorder="1" applyAlignment="1">
      <alignment horizontal="center"/>
    </xf>
    <xf numFmtId="0" fontId="34" fillId="0" borderId="0" xfId="0" applyFont="1"/>
    <xf numFmtId="11" fontId="34" fillId="0" borderId="0" xfId="0" applyNumberFormat="1" applyFont="1"/>
    <xf numFmtId="1" fontId="2" fillId="0" borderId="0" xfId="47" applyNumberFormat="1" applyAlignment="1">
      <alignment horizontal="center"/>
    </xf>
    <xf numFmtId="11" fontId="2" fillId="0" borderId="10" xfId="47" applyNumberFormat="1" applyBorder="1" applyAlignment="1">
      <alignment horizontal="center"/>
    </xf>
    <xf numFmtId="176" fontId="2" fillId="0" borderId="9" xfId="47" applyNumberFormat="1" applyBorder="1" applyAlignment="1">
      <alignment horizontal="center"/>
    </xf>
    <xf numFmtId="176" fontId="2" fillId="0" borderId="10" xfId="47" applyNumberFormat="1" applyBorder="1" applyAlignment="1">
      <alignment horizontal="center"/>
    </xf>
    <xf numFmtId="176" fontId="2" fillId="0" borderId="0" xfId="47" applyNumberFormat="1" applyAlignment="1">
      <alignment horizontal="center"/>
    </xf>
    <xf numFmtId="176" fontId="2" fillId="0" borderId="1" xfId="47" applyNumberFormat="1" applyBorder="1" applyAlignment="1">
      <alignment horizontal="center"/>
    </xf>
    <xf numFmtId="177" fontId="2" fillId="0" borderId="9" xfId="47" applyNumberFormat="1" applyBorder="1" applyAlignment="1">
      <alignment horizontal="center"/>
    </xf>
    <xf numFmtId="177" fontId="2" fillId="0" borderId="10" xfId="47" applyNumberFormat="1" applyBorder="1" applyAlignment="1">
      <alignment horizontal="center"/>
    </xf>
    <xf numFmtId="177" fontId="2" fillId="0" borderId="0" xfId="47" applyNumberFormat="1" applyAlignment="1">
      <alignment horizontal="center"/>
    </xf>
    <xf numFmtId="176" fontId="2" fillId="0" borderId="2" xfId="47" applyNumberFormat="1" applyBorder="1" applyAlignment="1">
      <alignment horizontal="center"/>
    </xf>
    <xf numFmtId="0" fontId="10" fillId="0" borderId="0" xfId="47" applyFont="1" applyAlignment="1">
      <alignment horizontal="center"/>
    </xf>
    <xf numFmtId="178" fontId="2" fillId="0" borderId="0" xfId="47" applyNumberFormat="1" applyAlignment="1">
      <alignment horizontal="center"/>
    </xf>
    <xf numFmtId="11" fontId="2" fillId="0" borderId="0" xfId="47" applyNumberFormat="1"/>
    <xf numFmtId="176" fontId="2" fillId="0" borderId="0" xfId="47" applyNumberFormat="1"/>
    <xf numFmtId="0" fontId="7" fillId="33" borderId="0" xfId="47" applyFont="1" applyFill="1"/>
    <xf numFmtId="0" fontId="32" fillId="33" borderId="0" xfId="47" applyFont="1" applyFill="1"/>
    <xf numFmtId="0" fontId="9" fillId="0" borderId="0" xfId="47" applyFont="1"/>
    <xf numFmtId="0" fontId="2" fillId="33" borderId="0" xfId="47" applyFill="1"/>
    <xf numFmtId="0" fontId="31" fillId="33" borderId="0" xfId="47" applyFont="1" applyFill="1"/>
    <xf numFmtId="0" fontId="8" fillId="33" borderId="0" xfId="47" applyFont="1" applyFill="1"/>
    <xf numFmtId="0" fontId="9" fillId="33" borderId="0" xfId="47" applyFont="1" applyFill="1"/>
    <xf numFmtId="0" fontId="30" fillId="0" borderId="0" xfId="47" applyFont="1"/>
    <xf numFmtId="0" fontId="2" fillId="0" borderId="5" xfId="47" applyBorder="1"/>
    <xf numFmtId="0" fontId="2" fillId="0" borderId="2" xfId="47" applyBorder="1"/>
    <xf numFmtId="0" fontId="6" fillId="0" borderId="1" xfId="47" applyFont="1" applyBorder="1"/>
    <xf numFmtId="0" fontId="30" fillId="0" borderId="9" xfId="47" applyFont="1" applyBorder="1"/>
    <xf numFmtId="0" fontId="6" fillId="0" borderId="5" xfId="47" applyFont="1" applyBorder="1"/>
    <xf numFmtId="0" fontId="33" fillId="0" borderId="2" xfId="47" applyFont="1" applyBorder="1"/>
    <xf numFmtId="0" fontId="2" fillId="0" borderId="4" xfId="47" applyBorder="1"/>
    <xf numFmtId="0" fontId="6" fillId="0" borderId="0" xfId="47" applyFont="1"/>
    <xf numFmtId="0" fontId="6" fillId="0" borderId="10" xfId="47" applyFont="1" applyBorder="1"/>
    <xf numFmtId="0" fontId="6" fillId="0" borderId="4" xfId="47" applyFont="1" applyBorder="1"/>
    <xf numFmtId="0" fontId="34" fillId="0" borderId="3" xfId="47" applyFont="1" applyBorder="1"/>
    <xf numFmtId="0" fontId="34" fillId="0" borderId="4" xfId="47" applyFont="1" applyBorder="1"/>
    <xf numFmtId="11" fontId="2" fillId="0" borderId="3" xfId="47" applyNumberFormat="1" applyBorder="1"/>
    <xf numFmtId="11" fontId="2" fillId="0" borderId="4" xfId="47" applyNumberFormat="1" applyBorder="1"/>
    <xf numFmtId="11" fontId="6" fillId="0" borderId="0" xfId="47" applyNumberFormat="1" applyFont="1"/>
    <xf numFmtId="11" fontId="6" fillId="0" borderId="4" xfId="47" applyNumberFormat="1" applyFont="1" applyBorder="1"/>
    <xf numFmtId="11" fontId="34" fillId="0" borderId="3" xfId="47" applyNumberFormat="1" applyFont="1" applyBorder="1"/>
    <xf numFmtId="11" fontId="34" fillId="0" borderId="4" xfId="47" applyNumberFormat="1" applyFont="1" applyBorder="1"/>
    <xf numFmtId="11" fontId="30" fillId="0" borderId="3" xfId="47" applyNumberFormat="1" applyFont="1" applyBorder="1"/>
    <xf numFmtId="11" fontId="30" fillId="0" borderId="4" xfId="47" applyNumberFormat="1" applyFont="1" applyBorder="1"/>
    <xf numFmtId="164" fontId="4" fillId="0" borderId="0" xfId="47" applyNumberFormat="1" applyFont="1"/>
    <xf numFmtId="167" fontId="4" fillId="0" borderId="10" xfId="47" applyNumberFormat="1" applyFont="1" applyBorder="1"/>
    <xf numFmtId="164" fontId="30" fillId="0" borderId="0" xfId="47" applyNumberFormat="1" applyFont="1"/>
    <xf numFmtId="164" fontId="30" fillId="0" borderId="4" xfId="47" applyNumberFormat="1" applyFont="1" applyBorder="1"/>
    <xf numFmtId="167" fontId="30" fillId="0" borderId="10" xfId="47" applyNumberFormat="1" applyFont="1" applyBorder="1"/>
    <xf numFmtId="167" fontId="30" fillId="0" borderId="0" xfId="47" applyNumberFormat="1" applyFont="1"/>
    <xf numFmtId="167" fontId="30" fillId="0" borderId="4" xfId="47" applyNumberFormat="1" applyFont="1" applyBorder="1"/>
    <xf numFmtId="11" fontId="30" fillId="0" borderId="0" xfId="47" applyNumberFormat="1" applyFont="1"/>
    <xf numFmtId="164" fontId="30" fillId="0" borderId="3" xfId="47" applyNumberFormat="1" applyFont="1" applyBorder="1"/>
    <xf numFmtId="11" fontId="30" fillId="0" borderId="6" xfId="47" applyNumberFormat="1" applyFont="1" applyBorder="1"/>
    <xf numFmtId="11" fontId="30" fillId="0" borderId="8" xfId="47" applyNumberFormat="1" applyFont="1" applyBorder="1"/>
    <xf numFmtId="167" fontId="4" fillId="0" borderId="7" xfId="47" applyNumberFormat="1" applyFont="1" applyBorder="1"/>
    <xf numFmtId="167" fontId="4" fillId="0" borderId="11" xfId="47" applyNumberFormat="1" applyFont="1" applyBorder="1"/>
    <xf numFmtId="164" fontId="30" fillId="0" borderId="7" xfId="47" applyNumberFormat="1" applyFont="1" applyBorder="1"/>
    <xf numFmtId="164" fontId="30" fillId="0" borderId="8" xfId="47" applyNumberFormat="1" applyFont="1" applyBorder="1"/>
    <xf numFmtId="167" fontId="30" fillId="0" borderId="7" xfId="47" applyNumberFormat="1" applyFont="1" applyBorder="1"/>
    <xf numFmtId="167" fontId="30" fillId="0" borderId="8" xfId="47" applyNumberFormat="1" applyFont="1" applyBorder="1"/>
    <xf numFmtId="167" fontId="30" fillId="0" borderId="11" xfId="47" applyNumberFormat="1" applyFont="1" applyBorder="1"/>
    <xf numFmtId="167" fontId="30" fillId="0" borderId="6" xfId="47" applyNumberFormat="1" applyFont="1" applyBorder="1"/>
    <xf numFmtId="0" fontId="2" fillId="0" borderId="11" xfId="47" applyBorder="1"/>
    <xf numFmtId="0" fontId="2" fillId="0" borderId="1" xfId="47" applyBorder="1"/>
    <xf numFmtId="1" fontId="2" fillId="0" borderId="3" xfId="47" applyNumberFormat="1" applyBorder="1" applyAlignment="1">
      <alignment horizontal="center"/>
    </xf>
    <xf numFmtId="167" fontId="2" fillId="0" borderId="10" xfId="47" applyNumberFormat="1" applyBorder="1" applyAlignment="1">
      <alignment horizontal="center"/>
    </xf>
    <xf numFmtId="167" fontId="2" fillId="0" borderId="0" xfId="47" applyNumberFormat="1" applyAlignment="1">
      <alignment horizontal="center"/>
    </xf>
    <xf numFmtId="0" fontId="2" fillId="0" borderId="6" xfId="47" applyBorder="1" applyAlignment="1">
      <alignment horizontal="center"/>
    </xf>
    <xf numFmtId="167" fontId="5" fillId="0" borderId="11" xfId="47" applyNumberFormat="1" applyFont="1" applyBorder="1" applyAlignment="1">
      <alignment horizontal="center"/>
    </xf>
    <xf numFmtId="166" fontId="2" fillId="0" borderId="0" xfId="47" applyNumberFormat="1" applyAlignment="1">
      <alignment horizontal="center"/>
    </xf>
    <xf numFmtId="167" fontId="7" fillId="0" borderId="0" xfId="47" applyNumberFormat="1" applyFont="1" applyAlignment="1">
      <alignment horizontal="center"/>
    </xf>
    <xf numFmtId="10" fontId="2" fillId="0" borderId="0" xfId="47" applyNumberFormat="1" applyAlignment="1">
      <alignment horizontal="center"/>
    </xf>
    <xf numFmtId="169" fontId="2" fillId="0" borderId="0" xfId="47" applyNumberFormat="1" applyAlignment="1">
      <alignment horizontal="center"/>
    </xf>
    <xf numFmtId="10" fontId="31" fillId="0" borderId="0" xfId="47" applyNumberFormat="1" applyFont="1" applyAlignment="1">
      <alignment horizontal="center"/>
    </xf>
    <xf numFmtId="166" fontId="2" fillId="0" borderId="3" xfId="47" applyNumberFormat="1" applyBorder="1"/>
    <xf numFmtId="2" fontId="2" fillId="0" borderId="4" xfId="47" applyNumberFormat="1" applyBorder="1"/>
    <xf numFmtId="167" fontId="4" fillId="0" borderId="3" xfId="47" applyNumberFormat="1" applyFont="1" applyBorder="1"/>
    <xf numFmtId="167" fontId="4" fillId="0" borderId="4" xfId="47" applyNumberFormat="1" applyFont="1" applyBorder="1"/>
    <xf numFmtId="168" fontId="30" fillId="0" borderId="0" xfId="47" applyNumberFormat="1" applyFont="1"/>
    <xf numFmtId="168" fontId="30" fillId="0" borderId="4" xfId="47" applyNumberFormat="1" applyFont="1" applyBorder="1"/>
    <xf numFmtId="167" fontId="4" fillId="0" borderId="6" xfId="47" applyNumberFormat="1" applyFont="1" applyBorder="1"/>
    <xf numFmtId="167" fontId="4" fillId="0" borderId="8" xfId="47" applyNumberFormat="1" applyFont="1" applyBorder="1"/>
    <xf numFmtId="175" fontId="2" fillId="0" borderId="0" xfId="47" applyNumberFormat="1" applyAlignment="1">
      <alignment horizontal="center"/>
    </xf>
    <xf numFmtId="0" fontId="34" fillId="0" borderId="0" xfId="47" applyFont="1"/>
    <xf numFmtId="11" fontId="34" fillId="0" borderId="0" xfId="47" applyNumberFormat="1" applyFont="1"/>
    <xf numFmtId="167" fontId="4" fillId="0" borderId="0" xfId="47" applyNumberFormat="1" applyFont="1"/>
    <xf numFmtId="164" fontId="4" fillId="0" borderId="3" xfId="47" applyNumberFormat="1" applyFont="1" applyBorder="1"/>
    <xf numFmtId="175" fontId="31" fillId="0" borderId="0" xfId="47" applyNumberFormat="1" applyFont="1" applyAlignment="1">
      <alignment horizontal="center"/>
    </xf>
    <xf numFmtId="169" fontId="2" fillId="0" borderId="0" xfId="47" applyNumberFormat="1"/>
    <xf numFmtId="172" fontId="2" fillId="0" borderId="0" xfId="47" applyNumberFormat="1" applyAlignment="1">
      <alignment horizontal="center"/>
    </xf>
    <xf numFmtId="179" fontId="2" fillId="0" borderId="0" xfId="47" applyNumberFormat="1"/>
    <xf numFmtId="0" fontId="2" fillId="34" borderId="3" xfId="47" applyFill="1" applyBorder="1" applyAlignment="1">
      <alignment horizontal="center"/>
    </xf>
    <xf numFmtId="0" fontId="2" fillId="34" borderId="10" xfId="47" applyFill="1" applyBorder="1" applyAlignment="1">
      <alignment horizontal="center"/>
    </xf>
    <xf numFmtId="168" fontId="2" fillId="34" borderId="10" xfId="47" applyNumberFormat="1" applyFill="1" applyBorder="1" applyAlignment="1">
      <alignment horizontal="center"/>
    </xf>
    <xf numFmtId="170" fontId="2" fillId="34" borderId="10" xfId="47" applyNumberFormat="1" applyFill="1" applyBorder="1" applyAlignment="1">
      <alignment horizontal="center"/>
    </xf>
    <xf numFmtId="0" fontId="2" fillId="34" borderId="0" xfId="47" applyFill="1" applyAlignment="1">
      <alignment horizontal="center"/>
    </xf>
    <xf numFmtId="171" fontId="2" fillId="34" borderId="10" xfId="47" applyNumberFormat="1" applyFill="1" applyBorder="1" applyAlignment="1">
      <alignment horizontal="center"/>
    </xf>
    <xf numFmtId="171" fontId="2" fillId="34" borderId="0" xfId="47" applyNumberFormat="1" applyFill="1" applyAlignment="1">
      <alignment horizontal="center"/>
    </xf>
    <xf numFmtId="171" fontId="30" fillId="34" borderId="10" xfId="47" applyNumberFormat="1" applyFont="1" applyFill="1" applyBorder="1" applyAlignment="1">
      <alignment horizontal="center"/>
    </xf>
    <xf numFmtId="11" fontId="2" fillId="34" borderId="10" xfId="47" applyNumberFormat="1" applyFill="1" applyBorder="1" applyAlignment="1">
      <alignment horizontal="center"/>
    </xf>
    <xf numFmtId="176" fontId="2" fillId="34" borderId="0" xfId="47" applyNumberFormat="1" applyFill="1" applyAlignment="1">
      <alignment horizontal="center"/>
    </xf>
    <xf numFmtId="172" fontId="2" fillId="34" borderId="10" xfId="47" applyNumberFormat="1" applyFill="1" applyBorder="1" applyAlignment="1">
      <alignment horizontal="center"/>
    </xf>
    <xf numFmtId="172" fontId="2" fillId="34" borderId="0" xfId="47" applyNumberFormat="1" applyFill="1" applyAlignment="1">
      <alignment horizontal="center"/>
    </xf>
    <xf numFmtId="177" fontId="2" fillId="34" borderId="10" xfId="47" applyNumberFormat="1" applyFill="1" applyBorder="1" applyAlignment="1">
      <alignment horizontal="center"/>
    </xf>
    <xf numFmtId="165" fontId="2" fillId="34" borderId="10" xfId="47" applyNumberFormat="1" applyFill="1" applyBorder="1" applyAlignment="1">
      <alignment horizontal="center"/>
    </xf>
    <xf numFmtId="11" fontId="2" fillId="0" borderId="9" xfId="47" applyNumberFormat="1" applyBorder="1" applyAlignment="1">
      <alignment horizontal="center"/>
    </xf>
    <xf numFmtId="167" fontId="30" fillId="0" borderId="9" xfId="47" applyNumberFormat="1" applyFont="1" applyBorder="1" applyAlignment="1">
      <alignment horizontal="center"/>
    </xf>
    <xf numFmtId="167" fontId="30" fillId="0" borderId="10" xfId="47" applyNumberFormat="1" applyFont="1" applyBorder="1" applyAlignment="1">
      <alignment horizontal="center"/>
    </xf>
    <xf numFmtId="167" fontId="30" fillId="34" borderId="10" xfId="47" applyNumberFormat="1" applyFont="1" applyFill="1" applyBorder="1" applyAlignment="1">
      <alignment horizontal="center"/>
    </xf>
    <xf numFmtId="164" fontId="2" fillId="0" borderId="9" xfId="47" applyNumberFormat="1" applyBorder="1" applyAlignment="1">
      <alignment horizontal="center"/>
    </xf>
    <xf numFmtId="164" fontId="2" fillId="0" borderId="10" xfId="47" applyNumberFormat="1" applyBorder="1" applyAlignment="1">
      <alignment horizontal="center"/>
    </xf>
    <xf numFmtId="167" fontId="2" fillId="0" borderId="9" xfId="47" applyNumberFormat="1" applyBorder="1" applyAlignment="1">
      <alignment horizontal="center"/>
    </xf>
    <xf numFmtId="164" fontId="2" fillId="34" borderId="10" xfId="47" applyNumberFormat="1" applyFill="1" applyBorder="1" applyAlignment="1">
      <alignment horizontal="center"/>
    </xf>
    <xf numFmtId="167" fontId="2" fillId="34" borderId="10" xfId="47" applyNumberFormat="1" applyFill="1" applyBorder="1" applyAlignment="1">
      <alignment horizontal="center"/>
    </xf>
    <xf numFmtId="164" fontId="2" fillId="0" borderId="1" xfId="47" applyNumberFormat="1" applyBorder="1" applyAlignment="1">
      <alignment horizontal="center"/>
    </xf>
    <xf numFmtId="164" fontId="2" fillId="0" borderId="0" xfId="47" applyNumberFormat="1" applyAlignment="1">
      <alignment horizontal="center"/>
    </xf>
    <xf numFmtId="167" fontId="2" fillId="0" borderId="1" xfId="47" applyNumberFormat="1" applyBorder="1" applyAlignment="1">
      <alignment horizontal="center"/>
    </xf>
    <xf numFmtId="166" fontId="2" fillId="0" borderId="9" xfId="47" applyNumberFormat="1" applyBorder="1" applyAlignment="1">
      <alignment horizontal="center"/>
    </xf>
    <xf numFmtId="166" fontId="2" fillId="0" borderId="10" xfId="47" applyNumberForma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2" fillId="0" borderId="0" xfId="0" applyFont="1"/>
    <xf numFmtId="180" fontId="2" fillId="0" borderId="0" xfId="47" applyNumberFormat="1" applyAlignment="1">
      <alignment horizontal="center"/>
    </xf>
    <xf numFmtId="181" fontId="2" fillId="0" borderId="0" xfId="47" applyNumberFormat="1" applyAlignment="1">
      <alignment horizontal="center"/>
    </xf>
    <xf numFmtId="166" fontId="2" fillId="34" borderId="10" xfId="47" applyNumberFormat="1" applyFill="1" applyBorder="1" applyAlignment="1">
      <alignment horizontal="center"/>
    </xf>
    <xf numFmtId="167" fontId="2" fillId="0" borderId="0" xfId="47" applyNumberFormat="1"/>
    <xf numFmtId="166" fontId="2" fillId="0" borderId="0" xfId="47" applyNumberFormat="1"/>
    <xf numFmtId="164" fontId="2" fillId="0" borderId="0" xfId="47" applyNumberFormat="1"/>
    <xf numFmtId="182" fontId="2" fillId="0" borderId="0" xfId="47" applyNumberFormat="1"/>
    <xf numFmtId="178" fontId="2" fillId="0" borderId="0" xfId="47" applyNumberFormat="1"/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rmal 2" xfId="46" xr:uid="{00000000-0005-0000-0000-00001F000000}"/>
    <cellStyle name="Notiz 2" xfId="32" xr:uid="{00000000-0005-0000-0000-000020000000}"/>
    <cellStyle name="Schlecht" xfId="33" builtinId="27" customBuiltin="1"/>
    <cellStyle name="Standard" xfId="0" builtinId="0"/>
    <cellStyle name="Standard 2" xfId="34" xr:uid="{00000000-0005-0000-0000-000023000000}"/>
    <cellStyle name="Standard 2 2" xfId="45" xr:uid="{00000000-0005-0000-0000-000024000000}"/>
    <cellStyle name="Standard 3" xfId="35" xr:uid="{00000000-0005-0000-0000-000025000000}"/>
    <cellStyle name="Standard 3 2" xfId="44" xr:uid="{00000000-0005-0000-0000-000026000000}"/>
    <cellStyle name="Standard 4" xfId="47" xr:uid="{472A294D-8AB0-4A1C-922F-50D1EADE4003}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Molar Mass Si28-33Pr11 N.2.1 10^11 Ohm rotation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N21 1011 rot'!$S$10:$S$15</c:f>
                <c:numCache>
                  <c:formatCode>General</c:formatCode>
                  <c:ptCount val="6"/>
                  <c:pt idx="0">
                    <c:v>5.2899999999999997E-8</c:v>
                  </c:pt>
                  <c:pt idx="1">
                    <c:v>6.43E-8</c:v>
                  </c:pt>
                  <c:pt idx="2">
                    <c:v>5.5500000000000001E-8</c:v>
                  </c:pt>
                  <c:pt idx="3">
                    <c:v>5.3300000000000001E-8</c:v>
                  </c:pt>
                  <c:pt idx="4">
                    <c:v>4.9000000000000002E-8</c:v>
                  </c:pt>
                  <c:pt idx="5">
                    <c:v>4.9399999999999999E-8</c:v>
                  </c:pt>
                </c:numCache>
              </c:numRef>
            </c:plus>
            <c:minus>
              <c:numRef>
                <c:f>'MM N21 1011 rot'!$S$10:$S$15</c:f>
                <c:numCache>
                  <c:formatCode>General</c:formatCode>
                  <c:ptCount val="6"/>
                  <c:pt idx="0">
                    <c:v>5.2899999999999997E-8</c:v>
                  </c:pt>
                  <c:pt idx="1">
                    <c:v>6.43E-8</c:v>
                  </c:pt>
                  <c:pt idx="2">
                    <c:v>5.5500000000000001E-8</c:v>
                  </c:pt>
                  <c:pt idx="3">
                    <c:v>5.3300000000000001E-8</c:v>
                  </c:pt>
                  <c:pt idx="4">
                    <c:v>4.9000000000000002E-8</c:v>
                  </c:pt>
                  <c:pt idx="5">
                    <c:v>4.9399999999999999E-8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'MM N21 1011 rot'!$R$10:$R$15</c:f>
              <c:numCache>
                <c:formatCode>0.0000000000</c:formatCode>
                <c:ptCount val="6"/>
                <c:pt idx="0">
                  <c:v>27.976949870604486</c:v>
                </c:pt>
                <c:pt idx="1">
                  <c:v>27.976950095319001</c:v>
                </c:pt>
                <c:pt idx="2">
                  <c:v>27.976950041355902</c:v>
                </c:pt>
                <c:pt idx="3">
                  <c:v>27.976949939100631</c:v>
                </c:pt>
                <c:pt idx="4">
                  <c:v>27.976949854741978</c:v>
                </c:pt>
                <c:pt idx="5">
                  <c:v>27.976949896304653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D5-4B7B-8C0F-E76DCF82E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002000"/>
        <c:axId val="156984048"/>
      </c:scatterChart>
      <c:valAx>
        <c:axId val="523002000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984048"/>
        <c:crosses val="autoZero"/>
        <c:crossBetween val="midCat"/>
        <c:majorUnit val="1"/>
      </c:valAx>
      <c:valAx>
        <c:axId val="156984048"/>
        <c:scaling>
          <c:orientation val="minMax"/>
          <c:max val="27.976952000000001"/>
          <c:min val="27.9769494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de-DE">
                    <a:solidFill>
                      <a:sysClr val="windowText" lastClr="000000"/>
                    </a:solidFill>
                  </a:rPr>
                  <a:t> / (g/mol)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002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Molar Mass Si28-33Pr11 N.2.1 10^11Ohm no</a:t>
            </a:r>
            <a:r>
              <a:rPr lang="de-DE" baseline="0">
                <a:solidFill>
                  <a:sysClr val="windowText" lastClr="000000"/>
                </a:solidFill>
              </a:rPr>
              <a:t> rotation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N21 1011 no rot'!$S$10:$S$15</c:f>
                <c:numCache>
                  <c:formatCode>General</c:formatCode>
                  <c:ptCount val="6"/>
                  <c:pt idx="0">
                    <c:v>4.9600000000000001E-8</c:v>
                  </c:pt>
                  <c:pt idx="1">
                    <c:v>4.9899999999999997E-8</c:v>
                  </c:pt>
                  <c:pt idx="2">
                    <c:v>5.1499999999999998E-8</c:v>
                  </c:pt>
                  <c:pt idx="3">
                    <c:v>5.0400000000000001E-8</c:v>
                  </c:pt>
                  <c:pt idx="4">
                    <c:v>4.9700000000000002E-8</c:v>
                  </c:pt>
                  <c:pt idx="5">
                    <c:v>5.4100000000000001E-8</c:v>
                  </c:pt>
                </c:numCache>
              </c:numRef>
            </c:plus>
            <c:minus>
              <c:numRef>
                <c:f>'MM N21 1011 no rot'!$S$10:$S$15</c:f>
                <c:numCache>
                  <c:formatCode>General</c:formatCode>
                  <c:ptCount val="6"/>
                  <c:pt idx="0">
                    <c:v>4.9600000000000001E-8</c:v>
                  </c:pt>
                  <c:pt idx="1">
                    <c:v>4.9899999999999997E-8</c:v>
                  </c:pt>
                  <c:pt idx="2">
                    <c:v>5.1499999999999998E-8</c:v>
                  </c:pt>
                  <c:pt idx="3">
                    <c:v>5.0400000000000001E-8</c:v>
                  </c:pt>
                  <c:pt idx="4">
                    <c:v>4.9700000000000002E-8</c:v>
                  </c:pt>
                  <c:pt idx="5">
                    <c:v>5.4100000000000001E-8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'MM N21 1011 no rot'!$R$10:$R$14</c:f>
              <c:numCache>
                <c:formatCode>0.0000000000</c:formatCode>
                <c:ptCount val="5"/>
                <c:pt idx="0">
                  <c:v>27.976949845429655</c:v>
                </c:pt>
                <c:pt idx="1">
                  <c:v>27.97694982532359</c:v>
                </c:pt>
                <c:pt idx="2">
                  <c:v>27.976949867884464</c:v>
                </c:pt>
                <c:pt idx="3">
                  <c:v>27.976949821658664</c:v>
                </c:pt>
                <c:pt idx="4">
                  <c:v>27.976949836169503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94-4F19-BE34-432863793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002000"/>
        <c:axId val="156984048"/>
      </c:scatterChart>
      <c:valAx>
        <c:axId val="523002000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984048"/>
        <c:crosses val="autoZero"/>
        <c:crossBetween val="midCat"/>
        <c:majorUnit val="1"/>
      </c:valAx>
      <c:valAx>
        <c:axId val="156984048"/>
        <c:scaling>
          <c:orientation val="minMax"/>
          <c:max val="27.976952000000001"/>
          <c:min val="27.9769494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de-DE">
                    <a:solidFill>
                      <a:sysClr val="windowText" lastClr="000000"/>
                    </a:solidFill>
                  </a:rPr>
                  <a:t> / (g/mol)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002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Molar Mass Si28-33Pr11 N.2.1 10^13 Ohm no</a:t>
            </a:r>
            <a:r>
              <a:rPr lang="de-DE" baseline="0">
                <a:solidFill>
                  <a:sysClr val="windowText" lastClr="000000"/>
                </a:solidFill>
              </a:rPr>
              <a:t> rotation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N21 1013 no rot'!$S$10:$S$15</c:f>
                <c:numCache>
                  <c:formatCode>General</c:formatCode>
                  <c:ptCount val="6"/>
                  <c:pt idx="0">
                    <c:v>4.9700000000000002E-8</c:v>
                  </c:pt>
                  <c:pt idx="1">
                    <c:v>5.0600000000000003E-8</c:v>
                  </c:pt>
                  <c:pt idx="2">
                    <c:v>5.4599999999999999E-8</c:v>
                  </c:pt>
                  <c:pt idx="3">
                    <c:v>5.2899999999999997E-8</c:v>
                  </c:pt>
                  <c:pt idx="4">
                    <c:v>5.8500000000000001E-8</c:v>
                  </c:pt>
                  <c:pt idx="5">
                    <c:v>6.36E-8</c:v>
                  </c:pt>
                </c:numCache>
              </c:numRef>
            </c:plus>
            <c:minus>
              <c:numRef>
                <c:f>'MM N21 1013 no rot'!$S$10:$S$15</c:f>
                <c:numCache>
                  <c:formatCode>General</c:formatCode>
                  <c:ptCount val="6"/>
                  <c:pt idx="0">
                    <c:v>4.9700000000000002E-8</c:v>
                  </c:pt>
                  <c:pt idx="1">
                    <c:v>5.0600000000000003E-8</c:v>
                  </c:pt>
                  <c:pt idx="2">
                    <c:v>5.4599999999999999E-8</c:v>
                  </c:pt>
                  <c:pt idx="3">
                    <c:v>5.2899999999999997E-8</c:v>
                  </c:pt>
                  <c:pt idx="4">
                    <c:v>5.8500000000000001E-8</c:v>
                  </c:pt>
                  <c:pt idx="5">
                    <c:v>6.36E-8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'MM N21 1013 no rot'!$R$10:$R$15</c:f>
              <c:numCache>
                <c:formatCode>0.0000000000</c:formatCode>
                <c:ptCount val="6"/>
                <c:pt idx="0">
                  <c:v>27.976949836169503</c:v>
                </c:pt>
                <c:pt idx="1">
                  <c:v>27.976949942731121</c:v>
                </c:pt>
                <c:pt idx="2">
                  <c:v>27.976949968846874</c:v>
                </c:pt>
                <c:pt idx="3">
                  <c:v>27.976949858458703</c:v>
                </c:pt>
                <c:pt idx="4">
                  <c:v>27.97694975406268</c:v>
                </c:pt>
                <c:pt idx="5">
                  <c:v>27.976950024456293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3C-42BC-B565-BBAEB59CB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002000"/>
        <c:axId val="156984048"/>
      </c:scatterChart>
      <c:valAx>
        <c:axId val="523002000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984048"/>
        <c:crosses val="autoZero"/>
        <c:crossBetween val="midCat"/>
        <c:majorUnit val="1"/>
      </c:valAx>
      <c:valAx>
        <c:axId val="156984048"/>
        <c:scaling>
          <c:orientation val="minMax"/>
          <c:max val="27.976952000000001"/>
          <c:min val="27.9769494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de-DE">
                    <a:solidFill>
                      <a:sysClr val="windowText" lastClr="000000"/>
                    </a:solidFill>
                  </a:rPr>
                  <a:t> / (g/mol)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002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19049</xdr:rowOff>
    </xdr:from>
    <xdr:to>
      <xdr:col>12</xdr:col>
      <xdr:colOff>293751</xdr:colOff>
      <xdr:row>51</xdr:row>
      <xdr:rowOff>136397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BB1F087-CB7A-2B3E-5474-D0433DD23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80974"/>
          <a:ext cx="8666226" cy="821359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4762</xdr:rowOff>
    </xdr:from>
    <xdr:to>
      <xdr:col>23</xdr:col>
      <xdr:colOff>0</xdr:colOff>
      <xdr:row>38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4762</xdr:rowOff>
    </xdr:from>
    <xdr:to>
      <xdr:col>23</xdr:col>
      <xdr:colOff>0</xdr:colOff>
      <xdr:row>38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D71C6F2-3462-40B8-B6DE-3FF9CA8C0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4762</xdr:rowOff>
    </xdr:from>
    <xdr:to>
      <xdr:col>23</xdr:col>
      <xdr:colOff>0</xdr:colOff>
      <xdr:row>38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3AF6BF6-A06C-40C7-87F7-96D8EF8EA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8DCB2-F40B-40C1-A524-14594708380F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9F19-815D-4322-AFA7-898AEEDA6CED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4" width="12.7109375" style="86" customWidth="1"/>
    <col min="25" max="26" width="15.7109375" style="86" customWidth="1"/>
    <col min="27" max="32" width="12.7109375" style="86" customWidth="1"/>
    <col min="33" max="34" width="15.7109375" style="86" customWidth="1"/>
    <col min="35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90</v>
      </c>
      <c r="C4" s="154" t="s">
        <v>95</v>
      </c>
      <c r="D4" s="159"/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97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29.074000000000002</v>
      </c>
      <c r="D9" s="168">
        <v>30.084</v>
      </c>
      <c r="E9" s="169">
        <v>29.074000000000002</v>
      </c>
      <c r="F9" s="169">
        <v>30.084</v>
      </c>
      <c r="G9" s="170"/>
      <c r="H9" s="86">
        <v>29.074000000000002</v>
      </c>
      <c r="I9" s="168">
        <v>30.084</v>
      </c>
      <c r="J9" s="169">
        <v>29.074000000000002</v>
      </c>
      <c r="K9" s="171">
        <v>30.084</v>
      </c>
      <c r="L9" s="170"/>
      <c r="M9" s="86">
        <v>29.074000000000002</v>
      </c>
      <c r="N9" s="168">
        <v>30.084</v>
      </c>
      <c r="O9" s="169">
        <v>29.074000000000002</v>
      </c>
      <c r="P9" s="171">
        <v>30.084</v>
      </c>
      <c r="Q9" s="170"/>
      <c r="R9" s="86">
        <v>29.074000000000002</v>
      </c>
      <c r="S9" s="86">
        <v>30.084</v>
      </c>
      <c r="T9" s="172">
        <v>29.074000000000002</v>
      </c>
      <c r="U9" s="173">
        <v>30.084</v>
      </c>
      <c r="V9" s="136"/>
    </row>
    <row r="10" spans="1:22" x14ac:dyDescent="0.2">
      <c r="B10" s="90">
        <v>1</v>
      </c>
      <c r="C10" s="174">
        <v>0.102959114504917</v>
      </c>
      <c r="D10" s="175">
        <v>1.2919265895788999E-3</v>
      </c>
      <c r="E10" s="176">
        <v>2.8049206542188001E-4</v>
      </c>
      <c r="F10" s="176">
        <v>2.7451710327984599E-4</v>
      </c>
      <c r="G10" s="118">
        <f>(D10-$F$30)/(C10-$E$30)</f>
        <v>9.8048354451396539E-3</v>
      </c>
      <c r="H10" s="152">
        <v>9.2073540546371097E-2</v>
      </c>
      <c r="I10" s="175">
        <v>1.1086421138330901E-3</v>
      </c>
      <c r="J10" s="176">
        <v>2.19301940619567E-4</v>
      </c>
      <c r="K10" s="177">
        <v>2.3689436960430601E-4</v>
      </c>
      <c r="L10" s="118">
        <f>(I10-$K$30)/(H10-$J$30)</f>
        <v>9.2970013487051958E-3</v>
      </c>
      <c r="M10" s="152">
        <v>8.9578262245635198E-2</v>
      </c>
      <c r="N10" s="175">
        <v>1.07998989425375E-3</v>
      </c>
      <c r="O10" s="176">
        <v>2.2803894782071299E-4</v>
      </c>
      <c r="P10" s="177">
        <v>2.2419320040118E-4</v>
      </c>
      <c r="Q10" s="118">
        <f>(N10-$P$30)/(M10-$O$30)</f>
        <v>9.3984398672158961E-3</v>
      </c>
      <c r="R10" s="152">
        <v>8.1604409991967095E-2</v>
      </c>
      <c r="S10" s="152">
        <v>9.9729464353207802E-4</v>
      </c>
      <c r="T10" s="178">
        <v>2.2125522879657601E-4</v>
      </c>
      <c r="U10" s="179">
        <v>2.4410830902068899E-4</v>
      </c>
      <c r="V10" s="118">
        <f>(S10-$U$30)/(R10-$T$30)</f>
        <v>9.5178678603540529E-3</v>
      </c>
    </row>
    <row r="11" spans="1:22" x14ac:dyDescent="0.2">
      <c r="B11" s="90">
        <v>2</v>
      </c>
      <c r="C11" s="174">
        <v>0.104026012861042</v>
      </c>
      <c r="D11" s="175">
        <v>1.2895434787128699E-3</v>
      </c>
      <c r="E11" s="176">
        <v>2.95734507953011E-4</v>
      </c>
      <c r="F11" s="176">
        <v>2.87081302046248E-4</v>
      </c>
      <c r="G11" s="118">
        <f t="shared" ref="G11:G27" si="0">(D11-$F$30)/(C11-$E$30)</f>
        <v>9.6810228870083757E-3</v>
      </c>
      <c r="H11" s="152">
        <v>9.3982520742326395E-2</v>
      </c>
      <c r="I11" s="175">
        <v>1.1326535926200799E-3</v>
      </c>
      <c r="J11" s="176">
        <v>2.75032646718982E-4</v>
      </c>
      <c r="K11" s="177">
        <v>2.6690471007335698E-4</v>
      </c>
      <c r="L11" s="118">
        <f t="shared" ref="L11:L27" si="1">(I11-$K$30)/(H11-$J$30)</f>
        <v>9.3638327708567524E-3</v>
      </c>
      <c r="M11" s="152">
        <v>9.0193446590707493E-2</v>
      </c>
      <c r="N11" s="175">
        <v>1.07736842585986E-3</v>
      </c>
      <c r="O11" s="176">
        <v>2.31835289307022E-4</v>
      </c>
      <c r="P11" s="177">
        <v>2.30355957838476E-4</v>
      </c>
      <c r="Q11" s="118">
        <f t="shared" ref="Q11:Q27" si="2">(N11-$P$30)/(M11-$O$30)</f>
        <v>9.3050015142680242E-3</v>
      </c>
      <c r="R11" s="152">
        <v>8.23360933380414E-2</v>
      </c>
      <c r="S11" s="152">
        <v>9.6455923256668404E-4</v>
      </c>
      <c r="T11" s="178">
        <v>1.8604314159013E-4</v>
      </c>
      <c r="U11" s="179">
        <v>2.04036035295067E-4</v>
      </c>
      <c r="V11" s="118">
        <f t="shared" ref="V11:V27" si="3">(S11-$U$30)/(R11-$T$30)</f>
        <v>9.0344056856938703E-3</v>
      </c>
    </row>
    <row r="12" spans="1:22" x14ac:dyDescent="0.2">
      <c r="B12" s="90">
        <v>3</v>
      </c>
      <c r="C12" s="174">
        <v>0.104435029318464</v>
      </c>
      <c r="D12" s="175">
        <v>1.29305856923022E-3</v>
      </c>
      <c r="E12" s="176">
        <v>3.3249664582985698E-4</v>
      </c>
      <c r="F12" s="176">
        <v>3.0991758442227798E-4</v>
      </c>
      <c r="G12" s="118">
        <f t="shared" si="0"/>
        <v>9.6767537888221775E-3</v>
      </c>
      <c r="H12" s="152">
        <v>9.4132199026747798E-2</v>
      </c>
      <c r="I12" s="175">
        <v>1.1798738068157001E-3</v>
      </c>
      <c r="J12" s="176">
        <v>2.6352626992806502E-4</v>
      </c>
      <c r="K12" s="177">
        <v>2.2927283935831301E-4</v>
      </c>
      <c r="L12" s="118">
        <f t="shared" si="1"/>
        <v>9.8519227775044488E-3</v>
      </c>
      <c r="M12" s="152">
        <v>9.1123927254253695E-2</v>
      </c>
      <c r="N12" s="175">
        <v>1.1163932682203199E-3</v>
      </c>
      <c r="O12" s="176">
        <v>2.7339857826258099E-4</v>
      </c>
      <c r="P12" s="177">
        <v>2.4268158674588901E-4</v>
      </c>
      <c r="Q12" s="118">
        <f t="shared" si="2"/>
        <v>9.6392011185678882E-3</v>
      </c>
      <c r="R12" s="152">
        <v>8.2613621201532497E-2</v>
      </c>
      <c r="S12" s="152">
        <v>9.8883516253963906E-4</v>
      </c>
      <c r="T12" s="178">
        <v>2.0448599065149E-4</v>
      </c>
      <c r="U12" s="179">
        <v>2.4479306466220797E-4</v>
      </c>
      <c r="V12" s="118">
        <f t="shared" si="3"/>
        <v>9.298612188586514E-3</v>
      </c>
    </row>
    <row r="13" spans="1:22" x14ac:dyDescent="0.2">
      <c r="B13" s="90">
        <v>4</v>
      </c>
      <c r="C13" s="174">
        <v>0.103240345586553</v>
      </c>
      <c r="D13" s="175">
        <v>1.2855517807390999E-3</v>
      </c>
      <c r="E13" s="176">
        <v>3.6196710489108398E-4</v>
      </c>
      <c r="F13" s="176">
        <v>3.4686761606067399E-4</v>
      </c>
      <c r="G13" s="118">
        <f t="shared" si="0"/>
        <v>9.7161305883701077E-3</v>
      </c>
      <c r="H13" s="152">
        <v>9.3979016454713196E-2</v>
      </c>
      <c r="I13" s="175">
        <v>1.1016711473768499E-3</v>
      </c>
      <c r="J13" s="176">
        <v>2.6570798837339502E-4</v>
      </c>
      <c r="K13" s="177">
        <v>2.40228807367803E-4</v>
      </c>
      <c r="L13" s="118">
        <f t="shared" si="1"/>
        <v>9.0335983369132389E-3</v>
      </c>
      <c r="M13" s="152">
        <v>9.0937968287095605E-2</v>
      </c>
      <c r="N13" s="175">
        <v>1.0768620066214801E-3</v>
      </c>
      <c r="O13" s="176">
        <v>3.2468532079383698E-4</v>
      </c>
      <c r="P13" s="177">
        <v>2.3113002667697E-4</v>
      </c>
      <c r="Q13" s="118">
        <f t="shared" si="2"/>
        <v>9.2230170193572797E-3</v>
      </c>
      <c r="R13" s="152">
        <v>8.2470569542432898E-2</v>
      </c>
      <c r="S13" s="152">
        <v>9.69622874817172E-4</v>
      </c>
      <c r="T13" s="178">
        <v>2.2615751893176301E-4</v>
      </c>
      <c r="U13" s="179">
        <v>2.2850791632013601E-4</v>
      </c>
      <c r="V13" s="118">
        <f t="shared" si="3"/>
        <v>9.0811990731816655E-3</v>
      </c>
    </row>
    <row r="14" spans="1:22" x14ac:dyDescent="0.2">
      <c r="B14" s="90">
        <v>5</v>
      </c>
      <c r="C14" s="174">
        <v>0.10316333519514601</v>
      </c>
      <c r="D14" s="175">
        <v>1.2738746662367701E-3</v>
      </c>
      <c r="E14" s="176">
        <v>3.0314660292382498E-4</v>
      </c>
      <c r="F14" s="176">
        <v>2.8830200276375899E-4</v>
      </c>
      <c r="G14" s="118">
        <f t="shared" si="0"/>
        <v>9.6098948338667091E-3</v>
      </c>
      <c r="H14" s="152">
        <v>9.4610134140439797E-2</v>
      </c>
      <c r="I14" s="175">
        <v>1.16197283265221E-3</v>
      </c>
      <c r="J14" s="176">
        <v>3.5035037255579798E-4</v>
      </c>
      <c r="K14" s="177">
        <v>3.0549075800071998E-4</v>
      </c>
      <c r="L14" s="118">
        <f t="shared" si="1"/>
        <v>9.6122911692399955E-3</v>
      </c>
      <c r="M14" s="152">
        <v>9.20582913292603E-2</v>
      </c>
      <c r="N14" s="175">
        <v>1.12601565814786E-3</v>
      </c>
      <c r="O14" s="176">
        <v>3.7746917036794302E-4</v>
      </c>
      <c r="P14" s="177">
        <v>2.9085422277938902E-4</v>
      </c>
      <c r="Q14" s="118">
        <f t="shared" si="2"/>
        <v>9.6459100243935954E-3</v>
      </c>
      <c r="R14" s="152">
        <v>8.2429465653215697E-2</v>
      </c>
      <c r="S14" s="152">
        <v>9.6244442486767405E-4</v>
      </c>
      <c r="T14" s="178">
        <v>1.9196155539159701E-4</v>
      </c>
      <c r="U14" s="179">
        <v>2.3306296763820901E-4</v>
      </c>
      <c r="V14" s="118">
        <f t="shared" si="3"/>
        <v>8.9984194170551705E-3</v>
      </c>
    </row>
    <row r="15" spans="1:22" x14ac:dyDescent="0.2">
      <c r="B15" s="90">
        <v>6</v>
      </c>
      <c r="C15" s="174">
        <v>0.103088385787017</v>
      </c>
      <c r="D15" s="175">
        <v>1.30863831412546E-3</v>
      </c>
      <c r="E15" s="176">
        <v>2.7920692889422602E-4</v>
      </c>
      <c r="F15" s="176">
        <v>2.98008115197434E-4</v>
      </c>
      <c r="G15" s="118">
        <f t="shared" si="0"/>
        <v>9.9550729902095347E-3</v>
      </c>
      <c r="H15" s="152">
        <v>9.4663802614163198E-2</v>
      </c>
      <c r="I15" s="175">
        <v>1.1670660888461E-3</v>
      </c>
      <c r="J15" s="176">
        <v>2.7183475732759401E-4</v>
      </c>
      <c r="K15" s="177">
        <v>2.5323917541070201E-4</v>
      </c>
      <c r="L15" s="118">
        <f t="shared" si="1"/>
        <v>9.660777803198203E-3</v>
      </c>
      <c r="M15" s="152">
        <v>9.1936730356204505E-2</v>
      </c>
      <c r="N15" s="175">
        <v>1.1045367046085301E-3</v>
      </c>
      <c r="O15" s="176">
        <v>3.2495431411852098E-4</v>
      </c>
      <c r="P15" s="177">
        <v>3.14554344776582E-4</v>
      </c>
      <c r="Q15" s="118">
        <f t="shared" si="2"/>
        <v>9.4244103322451683E-3</v>
      </c>
      <c r="R15" s="152">
        <v>8.3531874541220102E-2</v>
      </c>
      <c r="S15" s="152">
        <v>1.00340100352871E-3</v>
      </c>
      <c r="T15" s="178">
        <v>2.5572122772925601E-4</v>
      </c>
      <c r="U15" s="179">
        <v>2.8034145857723497E-4</v>
      </c>
      <c r="V15" s="118">
        <f t="shared" si="3"/>
        <v>9.3709601153945145E-3</v>
      </c>
    </row>
    <row r="16" spans="1:22" x14ac:dyDescent="0.2">
      <c r="B16" s="90">
        <v>7</v>
      </c>
      <c r="C16" s="174">
        <v>0.1041705330079</v>
      </c>
      <c r="D16" s="175">
        <v>1.29386287134049E-3</v>
      </c>
      <c r="E16" s="176">
        <v>2.7451470020372498E-4</v>
      </c>
      <c r="F16" s="176">
        <v>2.6760983855803202E-4</v>
      </c>
      <c r="G16" s="118">
        <f t="shared" si="0"/>
        <v>9.7091347743795842E-3</v>
      </c>
      <c r="H16" s="152">
        <v>9.3965343587212605E-2</v>
      </c>
      <c r="I16" s="175">
        <v>1.1896137393944E-3</v>
      </c>
      <c r="J16" s="176">
        <v>2.2988388352133401E-4</v>
      </c>
      <c r="K16" s="177">
        <v>2.5124443979531699E-4</v>
      </c>
      <c r="L16" s="118">
        <f t="shared" si="1"/>
        <v>9.9734061134207838E-3</v>
      </c>
      <c r="M16" s="152">
        <v>8.99287852922349E-2</v>
      </c>
      <c r="N16" s="175">
        <v>1.09658275708275E-3</v>
      </c>
      <c r="O16" s="176">
        <v>2.3524304114662701E-4</v>
      </c>
      <c r="P16" s="177">
        <v>2.6471328289349202E-4</v>
      </c>
      <c r="Q16" s="118">
        <f t="shared" si="2"/>
        <v>9.5467465468089489E-3</v>
      </c>
      <c r="R16" s="152">
        <v>8.4672248616522797E-2</v>
      </c>
      <c r="S16" s="152">
        <v>9.9756272684659204E-4</v>
      </c>
      <c r="T16" s="178">
        <v>2.1527685861849599E-4</v>
      </c>
      <c r="U16" s="179">
        <v>1.9361631654794199E-4</v>
      </c>
      <c r="V16" s="118">
        <f t="shared" si="3"/>
        <v>9.1752886087074926E-3</v>
      </c>
    </row>
    <row r="17" spans="2:22" x14ac:dyDescent="0.2">
      <c r="B17" s="90">
        <v>8</v>
      </c>
      <c r="C17" s="174">
        <v>0.104358814381283</v>
      </c>
      <c r="D17" s="175">
        <v>1.2945182290939399E-3</v>
      </c>
      <c r="E17" s="176">
        <v>2.6569815152343798E-4</v>
      </c>
      <c r="F17" s="176">
        <v>2.6239964891609601E-4</v>
      </c>
      <c r="G17" s="118">
        <f t="shared" si="0"/>
        <v>9.6978663968212853E-3</v>
      </c>
      <c r="H17" s="152">
        <v>9.4406297197918307E-2</v>
      </c>
      <c r="I17" s="175">
        <v>1.1486292201782599E-3</v>
      </c>
      <c r="J17" s="176">
        <v>2.39419684758056E-4</v>
      </c>
      <c r="K17" s="177">
        <v>2.4406937893846499E-4</v>
      </c>
      <c r="L17" s="118">
        <f t="shared" si="1"/>
        <v>9.4913715826373101E-3</v>
      </c>
      <c r="M17" s="152">
        <v>8.9493031792009306E-2</v>
      </c>
      <c r="N17" s="175">
        <v>1.08061547295461E-3</v>
      </c>
      <c r="O17" s="176">
        <v>2.24272512986394E-4</v>
      </c>
      <c r="P17" s="177">
        <v>2.1520219251279499E-4</v>
      </c>
      <c r="Q17" s="118">
        <f t="shared" si="2"/>
        <v>9.4144273388707851E-3</v>
      </c>
      <c r="R17" s="152">
        <v>8.4861604082693401E-2</v>
      </c>
      <c r="S17" s="152">
        <v>1.0384909562595401E-3</v>
      </c>
      <c r="T17" s="178">
        <v>2.2645643983686901E-4</v>
      </c>
      <c r="U17" s="179">
        <v>2.1380089892384001E-4</v>
      </c>
      <c r="V17" s="118">
        <f t="shared" si="3"/>
        <v>9.6383157959249004E-3</v>
      </c>
    </row>
    <row r="18" spans="2:22" x14ac:dyDescent="0.2">
      <c r="B18" s="90">
        <v>9</v>
      </c>
      <c r="C18" s="174">
        <v>0.104463202570032</v>
      </c>
      <c r="D18" s="175">
        <v>1.3009228842989901E-3</v>
      </c>
      <c r="E18" s="176">
        <v>2.9146062324863998E-4</v>
      </c>
      <c r="F18" s="176">
        <v>2.7686915690642401E-4</v>
      </c>
      <c r="G18" s="118">
        <f t="shared" si="0"/>
        <v>9.7496291380004645E-3</v>
      </c>
      <c r="H18" s="152">
        <v>9.5095768711106102E-2</v>
      </c>
      <c r="I18" s="175">
        <v>1.16548747450216E-3</v>
      </c>
      <c r="J18" s="176">
        <v>2.8794385522586E-4</v>
      </c>
      <c r="K18" s="177">
        <v>2.6309382322663399E-4</v>
      </c>
      <c r="L18" s="118">
        <f t="shared" si="1"/>
        <v>9.6001290402296293E-3</v>
      </c>
      <c r="M18" s="152">
        <v>8.9353899389754798E-2</v>
      </c>
      <c r="N18" s="175">
        <v>1.0820155790847801E-3</v>
      </c>
      <c r="O18" s="176">
        <v>2.4956170390729598E-4</v>
      </c>
      <c r="P18" s="177">
        <v>2.0633035012542899E-4</v>
      </c>
      <c r="Q18" s="118">
        <f t="shared" si="2"/>
        <v>9.4448441836160277E-3</v>
      </c>
      <c r="R18" s="152">
        <v>8.4639763537515594E-2</v>
      </c>
      <c r="S18" s="152">
        <v>1.04915520973164E-3</v>
      </c>
      <c r="T18" s="178">
        <v>2.08252319191183E-4</v>
      </c>
      <c r="U18" s="179">
        <v>2.2925220433186999E-4</v>
      </c>
      <c r="V18" s="118">
        <f t="shared" si="3"/>
        <v>9.7899697959070425E-3</v>
      </c>
    </row>
    <row r="19" spans="2:22" x14ac:dyDescent="0.2">
      <c r="B19" s="90">
        <v>10</v>
      </c>
      <c r="C19" s="174">
        <v>0.101520085476317</v>
      </c>
      <c r="D19" s="175">
        <v>1.32091163021554E-3</v>
      </c>
      <c r="E19" s="176">
        <v>2.6707293028564001E-4</v>
      </c>
      <c r="F19" s="176">
        <v>2.6567462209108202E-4</v>
      </c>
      <c r="G19" s="118">
        <f t="shared" si="0"/>
        <v>1.0230541919019238E-2</v>
      </c>
      <c r="H19" s="152">
        <v>9.4018033602545098E-2</v>
      </c>
      <c r="I19" s="175">
        <v>1.11954551782394E-3</v>
      </c>
      <c r="J19" s="176">
        <v>2.4261823400313699E-4</v>
      </c>
      <c r="K19" s="177">
        <v>2.5821114569545001E-4</v>
      </c>
      <c r="L19" s="118">
        <f t="shared" si="1"/>
        <v>9.2204803188655829E-3</v>
      </c>
      <c r="M19" s="152">
        <v>8.8234401363160603E-2</v>
      </c>
      <c r="N19" s="175">
        <v>1.0899694106990499E-3</v>
      </c>
      <c r="O19" s="176">
        <v>2.1742720334677401E-4</v>
      </c>
      <c r="P19" s="177">
        <v>2.15053335447083E-4</v>
      </c>
      <c r="Q19" s="118">
        <f t="shared" si="2"/>
        <v>9.6554429139966789E-3</v>
      </c>
      <c r="R19" s="152">
        <v>8.1762160278352397E-2</v>
      </c>
      <c r="S19" s="152">
        <v>9.825203853693139E-4</v>
      </c>
      <c r="T19" s="178">
        <v>2.3709808209888201E-4</v>
      </c>
      <c r="U19" s="179">
        <v>2.1701617978373599E-4</v>
      </c>
      <c r="V19" s="118">
        <f t="shared" si="3"/>
        <v>9.3182664392047511E-3</v>
      </c>
    </row>
    <row r="20" spans="2:22" x14ac:dyDescent="0.2">
      <c r="B20" s="90">
        <v>11</v>
      </c>
      <c r="C20" s="174">
        <v>0.10191691551995399</v>
      </c>
      <c r="D20" s="175">
        <v>1.2901690447653001E-3</v>
      </c>
      <c r="E20" s="176">
        <v>2.6755111464465698E-4</v>
      </c>
      <c r="F20" s="176">
        <v>2.65198261689292E-4</v>
      </c>
      <c r="G20" s="118">
        <f t="shared" si="0"/>
        <v>9.8880910408394567E-3</v>
      </c>
      <c r="H20" s="152">
        <v>9.4008521670223694E-2</v>
      </c>
      <c r="I20" s="175">
        <v>1.1404086904456901E-3</v>
      </c>
      <c r="J20" s="176">
        <v>2.5953783239686601E-4</v>
      </c>
      <c r="K20" s="177">
        <v>2.4195557415440799E-4</v>
      </c>
      <c r="L20" s="118">
        <f t="shared" si="1"/>
        <v>9.4439570849116361E-3</v>
      </c>
      <c r="M20" s="152">
        <v>8.8733822309920704E-2</v>
      </c>
      <c r="N20" s="175">
        <v>1.0896715132430099E-3</v>
      </c>
      <c r="O20" s="176">
        <v>2.4229772209791799E-4</v>
      </c>
      <c r="P20" s="177">
        <v>2.2910554021238799E-4</v>
      </c>
      <c r="Q20" s="118">
        <f t="shared" si="2"/>
        <v>9.5975724321288348E-3</v>
      </c>
      <c r="R20" s="152">
        <v>8.2102102357353296E-2</v>
      </c>
      <c r="S20" s="152">
        <v>9.7108239999309004E-4</v>
      </c>
      <c r="T20" s="178">
        <v>1.8574423272853499E-4</v>
      </c>
      <c r="U20" s="179">
        <v>2.26602541536583E-4</v>
      </c>
      <c r="V20" s="118">
        <f t="shared" si="3"/>
        <v>9.1398897455803926E-3</v>
      </c>
    </row>
    <row r="21" spans="2:22" x14ac:dyDescent="0.2">
      <c r="B21" s="90">
        <v>12</v>
      </c>
      <c r="C21" s="174">
        <v>0.101805878350632</v>
      </c>
      <c r="D21" s="175">
        <v>1.2694362069586699E-3</v>
      </c>
      <c r="E21" s="176">
        <v>2.9020535987182399E-4</v>
      </c>
      <c r="F21" s="176">
        <v>2.8490786299671601E-4</v>
      </c>
      <c r="G21" s="118">
        <f t="shared" si="0"/>
        <v>9.6946748937700618E-3</v>
      </c>
      <c r="H21" s="152">
        <v>9.4665304745009796E-2</v>
      </c>
      <c r="I21" s="175">
        <v>1.1549138011851001E-3</v>
      </c>
      <c r="J21" s="176">
        <v>2.43933528241089E-4</v>
      </c>
      <c r="K21" s="177">
        <v>2.5499573693646698E-4</v>
      </c>
      <c r="L21" s="118">
        <f t="shared" si="1"/>
        <v>9.5319010513312541E-3</v>
      </c>
      <c r="M21" s="152">
        <v>8.9387112177004902E-2</v>
      </c>
      <c r="N21" s="175">
        <v>1.0796324208859199E-3</v>
      </c>
      <c r="O21" s="176">
        <v>2.3533271898295701E-4</v>
      </c>
      <c r="P21" s="177">
        <v>2.0287690257661899E-4</v>
      </c>
      <c r="Q21" s="118">
        <f t="shared" si="2"/>
        <v>9.4145857691849463E-3</v>
      </c>
      <c r="R21" s="152">
        <v>8.3249747826535894E-2</v>
      </c>
      <c r="S21" s="152">
        <v>9.838905694795981E-4</v>
      </c>
      <c r="T21" s="178">
        <v>2.1907311955218E-4</v>
      </c>
      <c r="U21" s="179">
        <v>2.2454831341834901E-4</v>
      </c>
      <c r="V21" s="118">
        <f t="shared" si="3"/>
        <v>9.1678176652455392E-3</v>
      </c>
    </row>
    <row r="22" spans="2:22" x14ac:dyDescent="0.2">
      <c r="B22" s="90">
        <v>13</v>
      </c>
      <c r="C22" s="174">
        <v>0.10190253278362001</v>
      </c>
      <c r="D22" s="175">
        <v>1.3115576814795801E-3</v>
      </c>
      <c r="E22" s="176">
        <v>2.8419804974540299E-4</v>
      </c>
      <c r="F22" s="176">
        <v>2.83687166425882E-4</v>
      </c>
      <c r="G22" s="118">
        <f t="shared" si="0"/>
        <v>1.0099981877306315E-2</v>
      </c>
      <c r="H22" s="152">
        <v>9.39756373313059E-2</v>
      </c>
      <c r="I22" s="175">
        <v>1.1515183354500001E-3</v>
      </c>
      <c r="J22" s="176">
        <v>2.45308610424801E-4</v>
      </c>
      <c r="K22" s="177">
        <v>2.10159726241581E-4</v>
      </c>
      <c r="L22" s="118">
        <f t="shared" si="1"/>
        <v>9.5658157354553391E-3</v>
      </c>
      <c r="M22" s="152">
        <v>8.8131094752439895E-2</v>
      </c>
      <c r="N22" s="175">
        <v>1.07736842585986E-3</v>
      </c>
      <c r="O22" s="176">
        <v>2.5963570813230901E-4</v>
      </c>
      <c r="P22" s="177">
        <v>2.2993915178926499E-4</v>
      </c>
      <c r="Q22" s="118">
        <f t="shared" si="2"/>
        <v>9.5233915039467567E-3</v>
      </c>
      <c r="R22" s="152">
        <v>8.29892257932342E-2</v>
      </c>
      <c r="S22" s="152">
        <v>9.8615435603758694E-4</v>
      </c>
      <c r="T22" s="178">
        <v>1.8281493059947701E-4</v>
      </c>
      <c r="U22" s="179">
        <v>1.90579733246352E-4</v>
      </c>
      <c r="V22" s="118">
        <f t="shared" si="3"/>
        <v>9.224025377758795E-3</v>
      </c>
    </row>
    <row r="23" spans="2:22" x14ac:dyDescent="0.2">
      <c r="B23" s="90">
        <v>14</v>
      </c>
      <c r="C23" s="174">
        <v>0.103114845305133</v>
      </c>
      <c r="D23" s="175">
        <v>1.2779556830965599E-3</v>
      </c>
      <c r="E23" s="176">
        <v>2.73677871915609E-4</v>
      </c>
      <c r="F23" s="176">
        <v>2.63918044235404E-4</v>
      </c>
      <c r="G23" s="118">
        <f t="shared" si="0"/>
        <v>9.6541154773983288E-3</v>
      </c>
      <c r="H23" s="152">
        <v>9.50252834929666E-2</v>
      </c>
      <c r="I23" s="175">
        <v>1.1626876740613401E-3</v>
      </c>
      <c r="J23" s="176">
        <v>2.6174995646339999E-4</v>
      </c>
      <c r="K23" s="177">
        <v>2.4534957274218198E-4</v>
      </c>
      <c r="L23" s="118">
        <f t="shared" si="1"/>
        <v>9.5777251911485489E-3</v>
      </c>
      <c r="M23" s="152">
        <v>8.8733416575855303E-2</v>
      </c>
      <c r="N23" s="175">
        <v>1.08404126802113E-3</v>
      </c>
      <c r="O23" s="176">
        <v>2.3637896099918101E-4</v>
      </c>
      <c r="P23" s="177">
        <v>2.3678670177707301E-4</v>
      </c>
      <c r="Q23" s="118">
        <f t="shared" si="2"/>
        <v>9.5339788048144306E-3</v>
      </c>
      <c r="R23" s="152">
        <v>8.3273247694520602E-2</v>
      </c>
      <c r="S23" s="152">
        <v>1.0173415163862499E-3</v>
      </c>
      <c r="T23" s="178">
        <v>2.3306261458135E-4</v>
      </c>
      <c r="U23" s="179">
        <v>2.0823372412408201E-4</v>
      </c>
      <c r="V23" s="118">
        <f t="shared" si="3"/>
        <v>9.5679941723985119E-3</v>
      </c>
    </row>
    <row r="24" spans="2:22" x14ac:dyDescent="0.2">
      <c r="B24" s="90">
        <v>15</v>
      </c>
      <c r="C24" s="174">
        <v>0.103464594015206</v>
      </c>
      <c r="D24" s="175">
        <v>1.2741129733327501E-3</v>
      </c>
      <c r="E24" s="176">
        <v>2.5136624863344997E-4</v>
      </c>
      <c r="F24" s="176">
        <v>2.85562871527796E-4</v>
      </c>
      <c r="G24" s="118">
        <f t="shared" si="0"/>
        <v>9.5841448168558895E-3</v>
      </c>
      <c r="H24" s="152">
        <v>9.5173927992369706E-2</v>
      </c>
      <c r="I24" s="175">
        <v>1.1960177223107899E-3</v>
      </c>
      <c r="J24" s="176">
        <v>2.45458075993198E-4</v>
      </c>
      <c r="K24" s="177">
        <v>2.8628686733852502E-4</v>
      </c>
      <c r="L24" s="118">
        <f t="shared" si="1"/>
        <v>9.9138821758589669E-3</v>
      </c>
      <c r="M24" s="152">
        <v>8.8969899373843406E-2</v>
      </c>
      <c r="N24" s="175">
        <v>1.06181849331812E-3</v>
      </c>
      <c r="O24" s="176">
        <v>2.3416690773599299E-4</v>
      </c>
      <c r="P24" s="177">
        <v>2.3363086856151299E-4</v>
      </c>
      <c r="Q24" s="118">
        <f t="shared" si="2"/>
        <v>9.2580527557533012E-3</v>
      </c>
      <c r="R24" s="152">
        <v>8.3847052320363505E-2</v>
      </c>
      <c r="S24" s="152">
        <v>1.02371608917999E-3</v>
      </c>
      <c r="T24" s="178">
        <v>2.9136386408153202E-4</v>
      </c>
      <c r="U24" s="179">
        <v>2.1365204357911001E-4</v>
      </c>
      <c r="V24" s="118">
        <f t="shared" si="3"/>
        <v>9.5785700022975734E-3</v>
      </c>
    </row>
    <row r="25" spans="2:22" x14ac:dyDescent="0.2">
      <c r="B25" s="90">
        <v>16</v>
      </c>
      <c r="C25" s="174">
        <v>0.10144746237784601</v>
      </c>
      <c r="D25" s="175">
        <v>1.2815600987034601E-3</v>
      </c>
      <c r="E25" s="176">
        <v>2.9020535987182399E-4</v>
      </c>
      <c r="F25" s="176">
        <v>2.7564847015608098E-4</v>
      </c>
      <c r="G25" s="118">
        <f t="shared" si="0"/>
        <v>9.8488756047067135E-3</v>
      </c>
      <c r="H25" s="152">
        <v>9.2672129922456797E-2</v>
      </c>
      <c r="I25" s="175">
        <v>1.14815266588393E-3</v>
      </c>
      <c r="J25" s="176">
        <v>2.58910068347868E-4</v>
      </c>
      <c r="K25" s="177">
        <v>2.8134453038887301E-4</v>
      </c>
      <c r="L25" s="118">
        <f t="shared" si="1"/>
        <v>9.664323660564798E-3</v>
      </c>
      <c r="M25" s="152">
        <v>8.9080139674405603E-2</v>
      </c>
      <c r="N25" s="175">
        <v>1.09530179017729E-3</v>
      </c>
      <c r="O25" s="176">
        <v>2.15693464214907E-4</v>
      </c>
      <c r="P25" s="177">
        <v>2.3261862228278799E-4</v>
      </c>
      <c r="Q25" s="118">
        <f t="shared" si="2"/>
        <v>9.6235402884470751E-3</v>
      </c>
      <c r="R25" s="152">
        <v>8.3023712499743302E-2</v>
      </c>
      <c r="S25" s="152">
        <v>9.6863993049140504E-4</v>
      </c>
      <c r="T25" s="178">
        <v>2.2639665564877E-4</v>
      </c>
      <c r="U25" s="179">
        <v>2.07072659492113E-4</v>
      </c>
      <c r="V25" s="118">
        <f t="shared" si="3"/>
        <v>9.0086633404474776E-3</v>
      </c>
    </row>
    <row r="26" spans="2:22" x14ac:dyDescent="0.2">
      <c r="B26" s="90">
        <v>17</v>
      </c>
      <c r="C26" s="174">
        <v>0.10198776435236601</v>
      </c>
      <c r="D26" s="175">
        <v>1.25037190798568E-3</v>
      </c>
      <c r="E26" s="176">
        <v>3.05059410516908E-4</v>
      </c>
      <c r="F26" s="176">
        <v>2.9351232747141799E-4</v>
      </c>
      <c r="G26" s="118">
        <f t="shared" si="0"/>
        <v>9.4898765108599112E-3</v>
      </c>
      <c r="H26" s="152">
        <v>9.2513563844670396E-2</v>
      </c>
      <c r="I26" s="175">
        <v>1.14410196355643E-3</v>
      </c>
      <c r="J26" s="176">
        <v>2.4518903798615598E-4</v>
      </c>
      <c r="K26" s="177">
        <v>2.3623939206547201E-4</v>
      </c>
      <c r="L26" s="118">
        <f t="shared" si="1"/>
        <v>9.6370267576152725E-3</v>
      </c>
      <c r="M26" s="152">
        <v>9.0028083998025504E-2</v>
      </c>
      <c r="N26" s="175">
        <v>1.07573001160471E-3</v>
      </c>
      <c r="O26" s="176">
        <v>2.5320866111206E-4</v>
      </c>
      <c r="P26" s="177">
        <v>2.6977468711380202E-4</v>
      </c>
      <c r="Q26" s="118">
        <f t="shared" si="2"/>
        <v>9.3038907076627604E-3</v>
      </c>
      <c r="R26" s="152">
        <v>8.3648859540962101E-2</v>
      </c>
      <c r="S26" s="152">
        <v>9.9136704194902102E-4</v>
      </c>
      <c r="T26" s="178">
        <v>2.63941827373248E-4</v>
      </c>
      <c r="U26" s="179">
        <v>2.2398265714168201E-4</v>
      </c>
      <c r="V26" s="118">
        <f t="shared" si="3"/>
        <v>9.2135757038453066E-3</v>
      </c>
    </row>
    <row r="27" spans="2:22" x14ac:dyDescent="0.2">
      <c r="B27" s="90">
        <v>18</v>
      </c>
      <c r="C27" s="174">
        <v>0.10211851430768799</v>
      </c>
      <c r="D27" s="175">
        <v>1.27595985525166E-3</v>
      </c>
      <c r="E27" s="176">
        <v>2.98304825005764E-4</v>
      </c>
      <c r="F27" s="176">
        <v>3.05153779698809E-4</v>
      </c>
      <c r="G27" s="118">
        <f t="shared" si="0"/>
        <v>9.7289750089355129E-3</v>
      </c>
      <c r="H27" s="152">
        <v>9.2766112369473505E-2</v>
      </c>
      <c r="I27" s="175">
        <v>1.1383237842313499E-3</v>
      </c>
      <c r="J27" s="176">
        <v>2.5329010293455003E-4</v>
      </c>
      <c r="K27" s="177">
        <v>2.8575095010210401E-4</v>
      </c>
      <c r="L27" s="118">
        <f t="shared" si="1"/>
        <v>9.5482554059312594E-3</v>
      </c>
      <c r="M27" s="152">
        <v>9.1244748905193004E-2</v>
      </c>
      <c r="N27" s="175">
        <v>1.0964040174159201E-3</v>
      </c>
      <c r="O27" s="176">
        <v>3.1479239418940799E-4</v>
      </c>
      <c r="P27" s="177">
        <v>2.5986031351120999E-4</v>
      </c>
      <c r="Q27" s="118">
        <f t="shared" si="2"/>
        <v>9.4067022163900754E-3</v>
      </c>
      <c r="R27" s="152">
        <v>8.4288485036982205E-2</v>
      </c>
      <c r="S27" s="152">
        <v>9.9541806234371101E-4</v>
      </c>
      <c r="T27" s="178">
        <v>2.0532295132713699E-4</v>
      </c>
      <c r="U27" s="179">
        <v>2.25381912725181E-4</v>
      </c>
      <c r="V27" s="118">
        <f t="shared" si="3"/>
        <v>9.1916621127491691E-3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0.10295463142784</v>
      </c>
      <c r="D30" s="181">
        <v>1.2879962480636599E-3</v>
      </c>
      <c r="E30" s="182">
        <v>2.8957547229893101E-4</v>
      </c>
      <c r="F30" s="182">
        <v>2.8526865413573698E-4</v>
      </c>
      <c r="G30" s="183"/>
      <c r="H30" s="184">
        <v>9.3984840999556701E-2</v>
      </c>
      <c r="I30" s="185">
        <v>1.1506266761759699E-3</v>
      </c>
      <c r="J30" s="184">
        <v>2.5883315810109502E-4</v>
      </c>
      <c r="K30" s="185">
        <v>2.5504065541337098E-4</v>
      </c>
      <c r="L30" s="186"/>
      <c r="M30" s="187">
        <v>8.9841503425944699E-2</v>
      </c>
      <c r="N30" s="188">
        <v>1.0883509510032799E-3</v>
      </c>
      <c r="O30" s="184">
        <v>2.5991070108458001E-4</v>
      </c>
      <c r="P30" s="185">
        <v>2.40536738223441E-4</v>
      </c>
      <c r="Q30" s="186"/>
      <c r="R30" s="189">
        <v>8.31857913251772E-2</v>
      </c>
      <c r="S30" s="189">
        <v>9.9397203255109602E-4</v>
      </c>
      <c r="T30" s="190">
        <v>2.2113491992936001E-4</v>
      </c>
      <c r="U30" s="185">
        <v>2.2269938535357699E-4</v>
      </c>
      <c r="V30" s="136"/>
    </row>
    <row r="31" spans="2:22" x14ac:dyDescent="0.2">
      <c r="B31" s="86" t="s">
        <v>6</v>
      </c>
      <c r="C31" s="191">
        <v>0.24178205319141299</v>
      </c>
      <c r="D31" s="192">
        <v>0.30757114147467401</v>
      </c>
      <c r="E31" s="193">
        <v>2.1027291221536402</v>
      </c>
      <c r="F31" s="193">
        <v>1.72373909320895</v>
      </c>
      <c r="G31" s="194"/>
      <c r="H31" s="195">
        <v>0.229797140447566</v>
      </c>
      <c r="I31" s="196">
        <v>0.52053290191569002</v>
      </c>
      <c r="J31" s="197">
        <v>2.5731866107732602</v>
      </c>
      <c r="K31" s="198">
        <v>2.1680579920507599</v>
      </c>
      <c r="L31" s="199"/>
      <c r="M31" s="197">
        <v>0.31317220538998097</v>
      </c>
      <c r="N31" s="198">
        <v>0.33850350770743298</v>
      </c>
      <c r="O31" s="197">
        <v>4.1245408289190797</v>
      </c>
      <c r="P31" s="198">
        <v>2.8651781993899199</v>
      </c>
      <c r="Q31" s="199"/>
      <c r="R31" s="191">
        <v>0.28360094256507601</v>
      </c>
      <c r="S31" s="192">
        <v>0.58982506510580401</v>
      </c>
      <c r="T31" s="200">
        <v>3.0559510234188099</v>
      </c>
      <c r="U31" s="198">
        <v>2.2012041652251502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9.7677565551282947E-3</v>
      </c>
      <c r="I34" s="205">
        <f>D30/C30</f>
        <v>1.2510328386405862E-2</v>
      </c>
    </row>
    <row r="35" spans="1:22" x14ac:dyDescent="0.2">
      <c r="C35" s="203">
        <v>2</v>
      </c>
      <c r="E35" s="204">
        <f>AVERAGE(L10:L27)</f>
        <v>9.5548721291326792E-3</v>
      </c>
      <c r="I35" s="205">
        <f>I30/H30</f>
        <v>1.2242683649179095E-2</v>
      </c>
    </row>
    <row r="36" spans="1:22" x14ac:dyDescent="0.2">
      <c r="C36" s="203">
        <v>3</v>
      </c>
      <c r="E36" s="204">
        <f>AVERAGE(Q10:Q27)</f>
        <v>9.4643975187593612E-3</v>
      </c>
      <c r="I36" s="205">
        <f>N30/M30</f>
        <v>1.2114122198549302E-2</v>
      </c>
    </row>
    <row r="37" spans="1:22" x14ac:dyDescent="0.2">
      <c r="C37" s="203">
        <v>4</v>
      </c>
      <c r="E37" s="204">
        <f>AVERAGE(V10:V27)</f>
        <v>9.2953057277962627E-3</v>
      </c>
      <c r="G37" s="90"/>
      <c r="I37" s="205">
        <f>S30/R30</f>
        <v>1.1948819825078207E-2</v>
      </c>
    </row>
    <row r="38" spans="1:22" x14ac:dyDescent="0.2">
      <c r="C38" s="206" t="s">
        <v>12</v>
      </c>
      <c r="D38" s="101"/>
      <c r="E38" s="207">
        <f>AVERAGE(E34:E37)</f>
        <v>9.5205829827041503E-3</v>
      </c>
      <c r="F38" s="86" t="s">
        <v>9</v>
      </c>
      <c r="G38" s="208"/>
      <c r="I38" s="209">
        <f>AVERAGE(I34:I37)</f>
        <v>1.2203988514803116E-2</v>
      </c>
    </row>
    <row r="39" spans="1:22" x14ac:dyDescent="0.2">
      <c r="E39" s="210">
        <f>STDEV(E34:E37)/SQRT(COUNT(E34:E37))/E38</f>
        <v>1.0334898787251969E-2</v>
      </c>
      <c r="F39" s="211"/>
      <c r="I39" s="210">
        <f>STDEV(I34:I37)/SQRT(COUNT(I34:I37))/I38</f>
        <v>9.7105581656996703E-3</v>
      </c>
    </row>
    <row r="40" spans="1:22" ht="15.75" x14ac:dyDescent="0.3">
      <c r="D40" s="86" t="s">
        <v>17</v>
      </c>
      <c r="E40" s="212">
        <f>E39*SQRT(3)/1</f>
        <v>1.7900569790602384E-2</v>
      </c>
      <c r="F40" s="86" t="s">
        <v>8</v>
      </c>
      <c r="I40" s="210">
        <f>I39*SQRT(3)/1</f>
        <v>1.6819180112844667E-2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29.074000000000002</v>
      </c>
      <c r="D47" s="214">
        <v>30.084</v>
      </c>
      <c r="E47" s="169">
        <v>29.074000000000002</v>
      </c>
      <c r="F47" s="169">
        <v>30.084</v>
      </c>
      <c r="G47" s="170"/>
      <c r="H47" s="86">
        <v>29.074000000000002</v>
      </c>
      <c r="I47" s="168">
        <v>30.084</v>
      </c>
      <c r="J47" s="169">
        <v>29.074000000000002</v>
      </c>
      <c r="K47" s="171">
        <v>30.084</v>
      </c>
      <c r="L47" s="170"/>
      <c r="M47" s="86">
        <v>29.074000000000002</v>
      </c>
      <c r="N47" s="168">
        <v>30.084</v>
      </c>
      <c r="O47" s="169">
        <v>29.074000000000002</v>
      </c>
      <c r="P47" s="171">
        <v>30.084</v>
      </c>
      <c r="Q47" s="170"/>
      <c r="R47" s="86">
        <v>29.074000000000002</v>
      </c>
      <c r="S47" s="168">
        <v>30.084</v>
      </c>
      <c r="T47" s="172">
        <v>29.074000000000002</v>
      </c>
      <c r="U47" s="173">
        <v>30.084</v>
      </c>
      <c r="V47" s="136"/>
    </row>
    <row r="48" spans="1:22" x14ac:dyDescent="0.2">
      <c r="B48" s="90">
        <v>1</v>
      </c>
      <c r="C48" s="174">
        <v>4.6517861418993202E-2</v>
      </c>
      <c r="D48" s="175">
        <v>0.17677245006874201</v>
      </c>
      <c r="E48" s="176">
        <v>1.8108764538080801E-4</v>
      </c>
      <c r="F48" s="176">
        <v>2.1020970757385901E-4</v>
      </c>
      <c r="G48" s="118">
        <f>(D48-$F$68)/(C48-$E$68)</f>
        <v>3.8114291487138758</v>
      </c>
      <c r="H48" s="152">
        <v>4.6259735302330601E-2</v>
      </c>
      <c r="I48" s="175">
        <v>0.17606570307039801</v>
      </c>
      <c r="J48" s="176">
        <v>1.75758031999684E-4</v>
      </c>
      <c r="K48" s="177">
        <v>2.0286716320564899E-4</v>
      </c>
      <c r="L48" s="118">
        <f>(I48-$K$68)/(H48-$J$68)</f>
        <v>3.8154181329142625</v>
      </c>
      <c r="M48" s="152">
        <v>4.4992002387830701E-2</v>
      </c>
      <c r="N48" s="175">
        <v>0.171265008605924</v>
      </c>
      <c r="O48" s="176">
        <v>1.4129834593651101E-4</v>
      </c>
      <c r="P48" s="177">
        <v>1.9944707617794099E-4</v>
      </c>
      <c r="Q48" s="118">
        <f>(N48-$P$68)/(M48-$O$68)</f>
        <v>3.8169167100187837</v>
      </c>
      <c r="R48" s="152">
        <v>4.4783665752164303E-2</v>
      </c>
      <c r="S48" s="175">
        <v>0.17042851454826799</v>
      </c>
      <c r="T48" s="178">
        <v>1.9033153123999101E-4</v>
      </c>
      <c r="U48" s="179">
        <v>2.12508446968246E-4</v>
      </c>
      <c r="V48" s="118">
        <f>(S48-$U$68)/(R48-$T$68)</f>
        <v>3.8152657542131889</v>
      </c>
    </row>
    <row r="49" spans="2:22" x14ac:dyDescent="0.2">
      <c r="B49" s="90">
        <v>2</v>
      </c>
      <c r="C49" s="174">
        <v>4.7236252098490597E-2</v>
      </c>
      <c r="D49" s="175">
        <v>0.179571686529407</v>
      </c>
      <c r="E49" s="176">
        <v>1.6865307490837499E-4</v>
      </c>
      <c r="F49" s="176">
        <v>1.89727432750064E-4</v>
      </c>
      <c r="G49" s="118">
        <f t="shared" ref="G49:G65" si="4">(D49-$F$68)/(C49-$E$68)</f>
        <v>3.8127289309556236</v>
      </c>
      <c r="H49" s="152">
        <v>4.6930478628635197E-2</v>
      </c>
      <c r="I49" s="175">
        <v>0.17864837434249001</v>
      </c>
      <c r="J49" s="176">
        <v>1.7001898955424399E-4</v>
      </c>
      <c r="K49" s="177">
        <v>2.0310532730433899E-4</v>
      </c>
      <c r="L49" s="118">
        <f t="shared" ref="L49:L65" si="5">(I49-$K$68)/(H49-$J$68)</f>
        <v>3.815920809728782</v>
      </c>
      <c r="M49" s="152">
        <v>4.5213950400713798E-2</v>
      </c>
      <c r="N49" s="175">
        <v>0.17203834097739901</v>
      </c>
      <c r="O49" s="176">
        <v>1.45542692523717E-4</v>
      </c>
      <c r="P49" s="177">
        <v>1.9465402047811901E-4</v>
      </c>
      <c r="Q49" s="118">
        <f t="shared" ref="Q49:Q65" si="6">(N49-$P$68)/(M49-$O$68)</f>
        <v>3.8152776456765776</v>
      </c>
      <c r="R49" s="152">
        <v>4.5187329014344503E-2</v>
      </c>
      <c r="S49" s="175">
        <v>0.17195416962242999</v>
      </c>
      <c r="T49" s="178">
        <v>1.6477503644685699E-4</v>
      </c>
      <c r="U49" s="179">
        <v>2.1920683250220701E-4</v>
      </c>
      <c r="V49" s="118">
        <f t="shared" ref="V49:V65" si="7">(S49-$U$68)/(R49-$T$68)</f>
        <v>3.8149452649039484</v>
      </c>
    </row>
    <row r="50" spans="2:22" x14ac:dyDescent="0.2">
      <c r="B50" s="90">
        <v>3</v>
      </c>
      <c r="C50" s="174">
        <v>4.7987966190033302E-2</v>
      </c>
      <c r="D50" s="175">
        <v>0.18229549975078899</v>
      </c>
      <c r="E50" s="176">
        <v>1.98006082568135E-4</v>
      </c>
      <c r="F50" s="176">
        <v>2.4138048672051301E-4</v>
      </c>
      <c r="G50" s="118">
        <f t="shared" si="4"/>
        <v>3.8097520566806322</v>
      </c>
      <c r="H50" s="152">
        <v>4.7137317281440098E-2</v>
      </c>
      <c r="I50" s="175">
        <v>0.179408906132802</v>
      </c>
      <c r="J50" s="176">
        <v>1.61739283054371E-4</v>
      </c>
      <c r="K50" s="177">
        <v>2.4487423412707701E-4</v>
      </c>
      <c r="L50" s="118">
        <f t="shared" si="5"/>
        <v>3.8153087117647502</v>
      </c>
      <c r="M50" s="152">
        <v>4.4742970338648498E-2</v>
      </c>
      <c r="N50" s="175">
        <v>0.17038560697591101</v>
      </c>
      <c r="O50" s="176">
        <v>1.7925898512366299E-4</v>
      </c>
      <c r="P50" s="177">
        <v>2.2963492435991399E-4</v>
      </c>
      <c r="Q50" s="118">
        <f t="shared" si="6"/>
        <v>3.8185127007562891</v>
      </c>
      <c r="R50" s="152">
        <v>4.5528608697387001E-2</v>
      </c>
      <c r="S50" s="175">
        <v>0.17341265998649699</v>
      </c>
      <c r="T50" s="178">
        <v>1.7078299597382801E-4</v>
      </c>
      <c r="U50" s="179">
        <v>2.2733426724778999E-4</v>
      </c>
      <c r="V50" s="118">
        <f t="shared" si="7"/>
        <v>3.8183961497992098</v>
      </c>
    </row>
    <row r="51" spans="2:22" x14ac:dyDescent="0.2">
      <c r="B51" s="90">
        <v>4</v>
      </c>
      <c r="C51" s="174">
        <v>4.80251179056825E-2</v>
      </c>
      <c r="D51" s="175">
        <v>0.18252544902154999</v>
      </c>
      <c r="E51" s="176">
        <v>1.8592999577888799E-4</v>
      </c>
      <c r="F51" s="176">
        <v>2.30037425889581E-4</v>
      </c>
      <c r="G51" s="118">
        <f t="shared" si="4"/>
        <v>3.8116005453579929</v>
      </c>
      <c r="H51" s="152">
        <v>4.6783526771706697E-2</v>
      </c>
      <c r="I51" s="175">
        <v>0.177965218151591</v>
      </c>
      <c r="J51" s="176">
        <v>1.7220101744831899E-4</v>
      </c>
      <c r="K51" s="177">
        <v>1.9432306371397801E-4</v>
      </c>
      <c r="L51" s="118">
        <f t="shared" si="5"/>
        <v>3.8132949290624865</v>
      </c>
      <c r="M51" s="152">
        <v>4.44500190601698E-2</v>
      </c>
      <c r="N51" s="175">
        <v>0.16920240034671599</v>
      </c>
      <c r="O51" s="176">
        <v>1.7878073191444501E-4</v>
      </c>
      <c r="P51" s="177">
        <v>2.01769185965202E-4</v>
      </c>
      <c r="Q51" s="118">
        <f t="shared" si="6"/>
        <v>3.8170544109459206</v>
      </c>
      <c r="R51" s="152">
        <v>4.46768751912371E-2</v>
      </c>
      <c r="S51" s="175">
        <v>0.170180246532284</v>
      </c>
      <c r="T51" s="178">
        <v>1.6498426826319699E-4</v>
      </c>
      <c r="U51" s="179">
        <v>1.9068577798443399E-4</v>
      </c>
      <c r="V51" s="118">
        <f t="shared" si="7"/>
        <v>3.818841980313719</v>
      </c>
    </row>
    <row r="52" spans="2:22" x14ac:dyDescent="0.2">
      <c r="B52" s="90">
        <v>5</v>
      </c>
      <c r="C52" s="174">
        <v>4.82280533161571E-2</v>
      </c>
      <c r="D52" s="175">
        <v>0.18319426717336201</v>
      </c>
      <c r="E52" s="176">
        <v>1.7247908017353501E-4</v>
      </c>
      <c r="F52" s="176">
        <v>2.20689173336666E-4</v>
      </c>
      <c r="G52" s="118">
        <f t="shared" si="4"/>
        <v>3.8094209193965467</v>
      </c>
      <c r="H52" s="152">
        <v>4.71287517066699E-2</v>
      </c>
      <c r="I52" s="175">
        <v>0.17957501762824499</v>
      </c>
      <c r="J52" s="176">
        <v>1.56897031505228E-4</v>
      </c>
      <c r="K52" s="177">
        <v>2.0289693371491701E-4</v>
      </c>
      <c r="L52" s="118">
        <f t="shared" si="5"/>
        <v>3.8195421091950537</v>
      </c>
      <c r="M52" s="152">
        <v>4.5100540973937099E-2</v>
      </c>
      <c r="N52" s="175">
        <v>0.171675114854659</v>
      </c>
      <c r="O52" s="176">
        <v>1.7839215134991601E-4</v>
      </c>
      <c r="P52" s="177">
        <v>1.90188461323387E-4</v>
      </c>
      <c r="Q52" s="118">
        <f t="shared" si="6"/>
        <v>3.8168237489610624</v>
      </c>
      <c r="R52" s="152">
        <v>4.4992058177071602E-2</v>
      </c>
      <c r="S52" s="175">
        <v>0.17127088851328401</v>
      </c>
      <c r="T52" s="178">
        <v>1.7410083979357599E-4</v>
      </c>
      <c r="U52" s="179">
        <v>1.9810026660834501E-4</v>
      </c>
      <c r="V52" s="118">
        <f t="shared" si="7"/>
        <v>3.8163210732173236</v>
      </c>
    </row>
    <row r="53" spans="2:22" x14ac:dyDescent="0.2">
      <c r="B53" s="90">
        <v>6</v>
      </c>
      <c r="C53" s="174">
        <v>4.8459003475534397E-2</v>
      </c>
      <c r="D53" s="175">
        <v>0.18426974021456299</v>
      </c>
      <c r="E53" s="176">
        <v>1.68593293691886E-4</v>
      </c>
      <c r="F53" s="176">
        <v>2.0800665204863999E-4</v>
      </c>
      <c r="G53" s="118">
        <f t="shared" si="4"/>
        <v>3.8134755606986332</v>
      </c>
      <c r="H53" s="152">
        <v>4.76111695432965E-2</v>
      </c>
      <c r="I53" s="175">
        <v>0.181177030564032</v>
      </c>
      <c r="J53" s="176">
        <v>1.9151067664319499E-4</v>
      </c>
      <c r="K53" s="177">
        <v>1.9878861182537301E-4</v>
      </c>
      <c r="L53" s="118">
        <f t="shared" si="5"/>
        <v>3.8144704340470135</v>
      </c>
      <c r="M53" s="152">
        <v>4.5587813981019201E-2</v>
      </c>
      <c r="N53" s="175">
        <v>0.173448296423065</v>
      </c>
      <c r="O53" s="176">
        <v>1.50504416234069E-4</v>
      </c>
      <c r="P53" s="177">
        <v>1.9265940158940501E-4</v>
      </c>
      <c r="Q53" s="118">
        <f t="shared" si="6"/>
        <v>3.8149156936745934</v>
      </c>
      <c r="R53" s="152">
        <v>4.52172188180631E-2</v>
      </c>
      <c r="S53" s="175">
        <v>0.172063135844538</v>
      </c>
      <c r="T53" s="178">
        <v>1.6734560178995601E-4</v>
      </c>
      <c r="U53" s="179">
        <v>1.9988583360591901E-4</v>
      </c>
      <c r="V53" s="118">
        <f t="shared" si="7"/>
        <v>3.8148328994250127</v>
      </c>
    </row>
    <row r="54" spans="2:22" x14ac:dyDescent="0.2">
      <c r="B54" s="90">
        <v>7</v>
      </c>
      <c r="C54" s="174">
        <v>4.7960761214490603E-2</v>
      </c>
      <c r="D54" s="175">
        <v>0.18236875467383101</v>
      </c>
      <c r="E54" s="176">
        <v>1.7406328975105601E-4</v>
      </c>
      <c r="F54" s="176">
        <v>2.05595204947458E-4</v>
      </c>
      <c r="G54" s="118">
        <f t="shared" si="4"/>
        <v>3.81345565340385</v>
      </c>
      <c r="H54" s="152">
        <v>4.7484622138748198E-2</v>
      </c>
      <c r="I54" s="175">
        <v>0.18059113306189201</v>
      </c>
      <c r="J54" s="176">
        <v>1.7716290676790999E-4</v>
      </c>
      <c r="K54" s="177">
        <v>2.3713360640015599E-4</v>
      </c>
      <c r="L54" s="118">
        <f t="shared" si="5"/>
        <v>3.8122895470552431</v>
      </c>
      <c r="M54" s="152">
        <v>4.5180027107131301E-2</v>
      </c>
      <c r="N54" s="175">
        <v>0.171933644019689</v>
      </c>
      <c r="O54" s="176">
        <v>1.61892561664613E-4</v>
      </c>
      <c r="P54" s="177">
        <v>1.5454819255406301E-4</v>
      </c>
      <c r="Q54" s="118">
        <f t="shared" si="6"/>
        <v>3.8158271138559576</v>
      </c>
      <c r="R54" s="152">
        <v>4.5369806483832903E-2</v>
      </c>
      <c r="S54" s="175">
        <v>0.17274995478289101</v>
      </c>
      <c r="T54" s="178">
        <v>1.6836187362644799E-4</v>
      </c>
      <c r="U54" s="179">
        <v>2.7660639495463702E-4</v>
      </c>
      <c r="V54" s="118">
        <f t="shared" si="7"/>
        <v>3.817149782836891</v>
      </c>
    </row>
    <row r="55" spans="2:22" x14ac:dyDescent="0.2">
      <c r="B55" s="90">
        <v>8</v>
      </c>
      <c r="C55" s="174">
        <v>4.8084214548878998E-2</v>
      </c>
      <c r="D55" s="175">
        <v>0.18284090686096099</v>
      </c>
      <c r="E55" s="176">
        <v>1.74033398981286E-4</v>
      </c>
      <c r="F55" s="176">
        <v>1.9603878663146401E-4</v>
      </c>
      <c r="G55" s="118">
        <f t="shared" si="4"/>
        <v>3.813484228049361</v>
      </c>
      <c r="H55" s="152">
        <v>4.7753065367908E-2</v>
      </c>
      <c r="I55" s="175">
        <v>0.18151325427148601</v>
      </c>
      <c r="J55" s="176">
        <v>1.4697347791866201E-4</v>
      </c>
      <c r="K55" s="177">
        <v>2.22783832087848E-4</v>
      </c>
      <c r="L55" s="118">
        <f t="shared" si="5"/>
        <v>3.8101614004009861</v>
      </c>
      <c r="M55" s="152">
        <v>4.5646746997008401E-2</v>
      </c>
      <c r="N55" s="175">
        <v>0.17364219154527699</v>
      </c>
      <c r="O55" s="176">
        <v>1.9988387174345001E-4</v>
      </c>
      <c r="P55" s="177">
        <v>1.7643406103306901E-4</v>
      </c>
      <c r="Q55" s="118">
        <f t="shared" si="6"/>
        <v>3.8142355321473396</v>
      </c>
      <c r="R55" s="152">
        <v>4.5756228424409802E-2</v>
      </c>
      <c r="S55" s="175">
        <v>0.17437144574468599</v>
      </c>
      <c r="T55" s="178">
        <v>1.40085988537673E-4</v>
      </c>
      <c r="U55" s="179">
        <v>1.90417785450034E-4</v>
      </c>
      <c r="V55" s="118">
        <f t="shared" si="7"/>
        <v>3.8203626127872994</v>
      </c>
    </row>
    <row r="56" spans="2:22" x14ac:dyDescent="0.2">
      <c r="B56" s="90">
        <v>9</v>
      </c>
      <c r="C56" s="174">
        <v>4.7851244762405598E-2</v>
      </c>
      <c r="D56" s="175">
        <v>0.18181004570374601</v>
      </c>
      <c r="E56" s="176">
        <v>2.0266916489188101E-4</v>
      </c>
      <c r="F56" s="176">
        <v>2.16699818300114E-4</v>
      </c>
      <c r="G56" s="118">
        <f t="shared" si="4"/>
        <v>3.8104953358415252</v>
      </c>
      <c r="H56" s="152">
        <v>4.7554839335695001E-2</v>
      </c>
      <c r="I56" s="175">
        <v>0.180943999887475</v>
      </c>
      <c r="J56" s="176">
        <v>1.6305446652430201E-4</v>
      </c>
      <c r="K56" s="177">
        <v>2.5094769171166701E-4</v>
      </c>
      <c r="L56" s="118">
        <f t="shared" si="5"/>
        <v>3.8140871667461704</v>
      </c>
      <c r="M56" s="152">
        <v>4.5661358507146602E-2</v>
      </c>
      <c r="N56" s="175">
        <v>0.173879721440754</v>
      </c>
      <c r="O56" s="176">
        <v>1.7570198233864899E-4</v>
      </c>
      <c r="P56" s="177">
        <v>2.0322795000172301E-4</v>
      </c>
      <c r="Q56" s="118">
        <f t="shared" si="6"/>
        <v>3.8182321350479027</v>
      </c>
      <c r="R56" s="152">
        <v>4.59420768904341E-2</v>
      </c>
      <c r="S56" s="175">
        <v>0.174737124771915</v>
      </c>
      <c r="T56" s="178">
        <v>1.4872409719941099E-4</v>
      </c>
      <c r="U56" s="179">
        <v>1.9696873466632601E-4</v>
      </c>
      <c r="V56" s="118">
        <f t="shared" si="7"/>
        <v>3.8128399014018028</v>
      </c>
    </row>
    <row r="57" spans="2:22" x14ac:dyDescent="0.2">
      <c r="B57" s="90">
        <v>10</v>
      </c>
      <c r="C57" s="174">
        <v>4.8446637481195702E-2</v>
      </c>
      <c r="D57" s="175">
        <v>0.18411458932100799</v>
      </c>
      <c r="E57" s="176">
        <v>2.0730237713319899E-4</v>
      </c>
      <c r="F57" s="176">
        <v>2.3012674082617399E-4</v>
      </c>
      <c r="G57" s="118">
        <f t="shared" si="4"/>
        <v>3.8112373549670173</v>
      </c>
      <c r="H57" s="152">
        <v>4.7314560385858802E-2</v>
      </c>
      <c r="I57" s="175">
        <v>0.18000999988807301</v>
      </c>
      <c r="J57" s="176">
        <v>1.7255970741932901E-4</v>
      </c>
      <c r="K57" s="177">
        <v>2.09922798700942E-4</v>
      </c>
      <c r="L57" s="118">
        <f t="shared" si="5"/>
        <v>3.813714792367481</v>
      </c>
      <c r="M57" s="152">
        <v>4.5283817583974699E-2</v>
      </c>
      <c r="N57" s="175">
        <v>0.17235260118187001</v>
      </c>
      <c r="O57" s="176">
        <v>1.83981747810221E-4</v>
      </c>
      <c r="P57" s="177">
        <v>1.83847401615152E-4</v>
      </c>
      <c r="Q57" s="118">
        <f t="shared" si="6"/>
        <v>3.816334990750506</v>
      </c>
      <c r="R57" s="152">
        <v>4.5485054835070503E-2</v>
      </c>
      <c r="S57" s="175">
        <v>0.17310742597126699</v>
      </c>
      <c r="T57" s="178">
        <v>1.4842519946331499E-4</v>
      </c>
      <c r="U57" s="179">
        <v>1.79668366390505E-4</v>
      </c>
      <c r="V57" s="118">
        <f t="shared" si="7"/>
        <v>3.8153303173024158</v>
      </c>
    </row>
    <row r="58" spans="2:22" x14ac:dyDescent="0.2">
      <c r="B58" s="90">
        <v>11</v>
      </c>
      <c r="C58" s="174">
        <v>4.8614601219314699E-2</v>
      </c>
      <c r="D58" s="175">
        <v>0.18470731732482301</v>
      </c>
      <c r="E58" s="176">
        <v>2.11786151292366E-4</v>
      </c>
      <c r="F58" s="176">
        <v>2.1601507985820299E-4</v>
      </c>
      <c r="G58" s="118">
        <f t="shared" si="4"/>
        <v>3.8102579323782462</v>
      </c>
      <c r="H58" s="152">
        <v>4.7165951293072599E-2</v>
      </c>
      <c r="I58" s="175">
        <v>0.179592441337521</v>
      </c>
      <c r="J58" s="176">
        <v>1.9336394521920301E-4</v>
      </c>
      <c r="K58" s="177">
        <v>2.1111362817109299E-4</v>
      </c>
      <c r="L58" s="118">
        <f t="shared" si="5"/>
        <v>3.8168894612268387</v>
      </c>
      <c r="M58" s="152">
        <v>4.5217373353923798E-2</v>
      </c>
      <c r="N58" s="175">
        <v>0.17216329213739401</v>
      </c>
      <c r="O58" s="176">
        <v>1.85834989876441E-4</v>
      </c>
      <c r="P58" s="177">
        <v>2.02126434103741E-4</v>
      </c>
      <c r="Q58" s="118">
        <f t="shared" si="6"/>
        <v>3.8177616875604499</v>
      </c>
      <c r="R58" s="152">
        <v>4.5802626252911198E-2</v>
      </c>
      <c r="S58" s="175">
        <v>0.17434033948581101</v>
      </c>
      <c r="T58" s="178">
        <v>1.6800318933131201E-4</v>
      </c>
      <c r="U58" s="179">
        <v>2.06703215829312E-4</v>
      </c>
      <c r="V58" s="118">
        <f t="shared" si="7"/>
        <v>3.8157965121352304</v>
      </c>
    </row>
    <row r="59" spans="2:22" x14ac:dyDescent="0.2">
      <c r="B59" s="90">
        <v>12</v>
      </c>
      <c r="C59" s="174">
        <v>4.8574161293744401E-2</v>
      </c>
      <c r="D59" s="175">
        <v>0.18466305737063099</v>
      </c>
      <c r="E59" s="176">
        <v>1.9833488894452399E-4</v>
      </c>
      <c r="F59" s="176">
        <v>2.15717367638426E-4</v>
      </c>
      <c r="G59" s="118">
        <f t="shared" si="4"/>
        <v>3.8125281300613767</v>
      </c>
      <c r="H59" s="152">
        <v>4.71776682182901E-2</v>
      </c>
      <c r="I59" s="175">
        <v>0.17960379772269899</v>
      </c>
      <c r="J59" s="176">
        <v>1.6652177666630699E-4</v>
      </c>
      <c r="K59" s="177">
        <v>2.36300003914062E-4</v>
      </c>
      <c r="L59" s="118">
        <f t="shared" si="5"/>
        <v>3.8161796543036073</v>
      </c>
      <c r="M59" s="152">
        <v>4.4783059452192603E-2</v>
      </c>
      <c r="N59" s="175">
        <v>0.17040576700931401</v>
      </c>
      <c r="O59" s="176">
        <v>1.6951462099482601E-4</v>
      </c>
      <c r="P59" s="177">
        <v>2.3091509981639801E-4</v>
      </c>
      <c r="Q59" s="118">
        <f t="shared" si="6"/>
        <v>3.8155330742432256</v>
      </c>
      <c r="R59" s="152">
        <v>4.5671356072335599E-2</v>
      </c>
      <c r="S59" s="175">
        <v>0.17367607411844199</v>
      </c>
      <c r="T59" s="178">
        <v>1.6292184226291001E-4</v>
      </c>
      <c r="U59" s="179">
        <v>2.17599215878665E-4</v>
      </c>
      <c r="V59" s="118">
        <f t="shared" si="7"/>
        <v>3.8122061715352289</v>
      </c>
    </row>
    <row r="60" spans="2:22" x14ac:dyDescent="0.2">
      <c r="B60" s="90">
        <v>13</v>
      </c>
      <c r="C60" s="174">
        <v>4.7275709971342103E-2</v>
      </c>
      <c r="D60" s="175">
        <v>0.179747525033082</v>
      </c>
      <c r="E60" s="176">
        <v>2.9558331496354898E-4</v>
      </c>
      <c r="F60" s="176">
        <v>3.0780398675594903E-4</v>
      </c>
      <c r="G60" s="118">
        <f t="shared" si="4"/>
        <v>3.813268370603685</v>
      </c>
      <c r="H60" s="152">
        <v>4.7470089767512998E-2</v>
      </c>
      <c r="I60" s="175">
        <v>0.18071024340522601</v>
      </c>
      <c r="J60" s="176">
        <v>1.7471184993983599E-4</v>
      </c>
      <c r="K60" s="177">
        <v>1.78096624829123E-4</v>
      </c>
      <c r="L60" s="118">
        <f t="shared" si="5"/>
        <v>3.8159790703682321</v>
      </c>
      <c r="M60" s="152">
        <v>4.5127157904890199E-2</v>
      </c>
      <c r="N60" s="175">
        <v>0.17158610941435601</v>
      </c>
      <c r="O60" s="176">
        <v>1.74984605154317E-4</v>
      </c>
      <c r="P60" s="177">
        <v>2.13022563689991E-4</v>
      </c>
      <c r="Q60" s="118">
        <f t="shared" si="6"/>
        <v>3.8125839104163326</v>
      </c>
      <c r="R60" s="152">
        <v>4.5936238046431301E-2</v>
      </c>
      <c r="S60" s="175">
        <v>0.17494203215244</v>
      </c>
      <c r="T60" s="178">
        <v>1.5586777959497101E-4</v>
      </c>
      <c r="U60" s="179">
        <v>2.1060313661964701E-4</v>
      </c>
      <c r="V60" s="118">
        <f t="shared" si="7"/>
        <v>3.8178036121342944</v>
      </c>
    </row>
    <row r="61" spans="2:22" x14ac:dyDescent="0.2">
      <c r="B61" s="90">
        <v>14</v>
      </c>
      <c r="C61" s="174">
        <v>4.6952131933566198E-2</v>
      </c>
      <c r="D61" s="175">
        <v>0.17864854916307599</v>
      </c>
      <c r="E61" s="176">
        <v>1.95644658121678E-4</v>
      </c>
      <c r="F61" s="176">
        <v>2.27804555068165E-4</v>
      </c>
      <c r="G61" s="118">
        <f t="shared" si="4"/>
        <v>3.8161538916366924</v>
      </c>
      <c r="H61" s="152">
        <v>4.7361638882341697E-2</v>
      </c>
      <c r="I61" s="175">
        <v>0.18028480554043699</v>
      </c>
      <c r="J61" s="176">
        <v>1.4960380786066001E-4</v>
      </c>
      <c r="K61" s="177">
        <v>2.19925810362333E-4</v>
      </c>
      <c r="L61" s="118">
        <f t="shared" si="5"/>
        <v>3.8157334390289535</v>
      </c>
      <c r="M61" s="152">
        <v>4.5539856987097199E-2</v>
      </c>
      <c r="N61" s="175">
        <v>0.173293742285963</v>
      </c>
      <c r="O61" s="176">
        <v>1.9076702173426901E-4</v>
      </c>
      <c r="P61" s="177">
        <v>1.8167482993352899E-4</v>
      </c>
      <c r="Q61" s="118">
        <f t="shared" si="6"/>
        <v>3.8155416543687486</v>
      </c>
      <c r="R61" s="152">
        <v>4.56254730044343E-2</v>
      </c>
      <c r="S61" s="175">
        <v>0.173572180514937</v>
      </c>
      <c r="T61" s="178">
        <v>2.16875106430559E-4</v>
      </c>
      <c r="U61" s="179">
        <v>2.79196598194147E-4</v>
      </c>
      <c r="V61" s="118">
        <f t="shared" si="7"/>
        <v>3.8137686289289219</v>
      </c>
    </row>
    <row r="62" spans="2:22" x14ac:dyDescent="0.2">
      <c r="B62" s="90">
        <v>15</v>
      </c>
      <c r="C62" s="174">
        <v>4.7193388726713997E-2</v>
      </c>
      <c r="D62" s="175">
        <v>0.179449210163211</v>
      </c>
      <c r="E62" s="176">
        <v>1.95824006618733E-4</v>
      </c>
      <c r="F62" s="176">
        <v>2.4703717934951302E-4</v>
      </c>
      <c r="G62" s="118">
        <f t="shared" si="4"/>
        <v>3.813600268462547</v>
      </c>
      <c r="H62" s="152">
        <v>4.7602479619279797E-2</v>
      </c>
      <c r="I62" s="175">
        <v>0.181287150935839</v>
      </c>
      <c r="J62" s="176">
        <v>1.8675795513938399E-4</v>
      </c>
      <c r="K62" s="177">
        <v>2.07868621200255E-4</v>
      </c>
      <c r="L62" s="118">
        <f t="shared" si="5"/>
        <v>3.8174909413237375</v>
      </c>
      <c r="M62" s="152">
        <v>4.5452018059828E-2</v>
      </c>
      <c r="N62" s="175">
        <v>0.17308035908489999</v>
      </c>
      <c r="O62" s="176">
        <v>1.9169364860774699E-4</v>
      </c>
      <c r="P62" s="177">
        <v>1.7116354276009799E-4</v>
      </c>
      <c r="Q62" s="118">
        <f t="shared" si="6"/>
        <v>3.8182309880938687</v>
      </c>
      <c r="R62" s="152">
        <v>4.5177488185750903E-2</v>
      </c>
      <c r="S62" s="175">
        <v>0.17193962006482</v>
      </c>
      <c r="T62" s="178">
        <v>1.5009902793240701E-4</v>
      </c>
      <c r="U62" s="179">
        <v>2.3459840406883799E-4</v>
      </c>
      <c r="V62" s="118">
        <f t="shared" si="7"/>
        <v>3.8154561289370923</v>
      </c>
    </row>
    <row r="63" spans="2:22" x14ac:dyDescent="0.2">
      <c r="B63" s="90">
        <v>16</v>
      </c>
      <c r="C63" s="174">
        <v>4.7020982375645698E-2</v>
      </c>
      <c r="D63" s="175">
        <v>0.17881108099053</v>
      </c>
      <c r="E63" s="176">
        <v>2.01772416607451E-4</v>
      </c>
      <c r="F63" s="176">
        <v>2.2747706776748099E-4</v>
      </c>
      <c r="G63" s="118">
        <f t="shared" si="4"/>
        <v>3.8140137227218669</v>
      </c>
      <c r="H63" s="152">
        <v>4.74649193524126E-2</v>
      </c>
      <c r="I63" s="175">
        <v>0.180613077733834</v>
      </c>
      <c r="J63" s="176">
        <v>1.8801338881960499E-4</v>
      </c>
      <c r="K63" s="177">
        <v>2.2745790606872599E-4</v>
      </c>
      <c r="L63" s="118">
        <f t="shared" si="5"/>
        <v>3.8143417542647198</v>
      </c>
      <c r="M63" s="152">
        <v>4.4463826125817299E-2</v>
      </c>
      <c r="N63" s="175">
        <v>0.169421220140587</v>
      </c>
      <c r="O63" s="176">
        <v>1.6126486524233201E-4</v>
      </c>
      <c r="P63" s="177">
        <v>2.1147447246319299E-4</v>
      </c>
      <c r="Q63" s="118">
        <f t="shared" si="6"/>
        <v>3.8208050336494432</v>
      </c>
      <c r="R63" s="152">
        <v>4.47980770723925E-2</v>
      </c>
      <c r="S63" s="175">
        <v>0.170471259409711</v>
      </c>
      <c r="T63" s="178">
        <v>1.9281248880149399E-4</v>
      </c>
      <c r="U63" s="179">
        <v>1.94348349825676E-4</v>
      </c>
      <c r="V63" s="118">
        <f t="shared" si="7"/>
        <v>3.814991528243834</v>
      </c>
    </row>
    <row r="64" spans="2:22" x14ac:dyDescent="0.2">
      <c r="B64" s="90">
        <v>17</v>
      </c>
      <c r="C64" s="174">
        <v>4.79478475188495E-2</v>
      </c>
      <c r="D64" s="175">
        <v>0.18241534151788499</v>
      </c>
      <c r="E64" s="176">
        <v>2.11576908052361E-4</v>
      </c>
      <c r="F64" s="176">
        <v>2.2247545687396501E-4</v>
      </c>
      <c r="G64" s="118">
        <f t="shared" si="4"/>
        <v>3.815462568096994</v>
      </c>
      <c r="H64" s="152">
        <v>4.7703195834303699E-2</v>
      </c>
      <c r="I64" s="175">
        <v>0.181400310392105</v>
      </c>
      <c r="J64" s="176">
        <v>1.7868734757244299E-4</v>
      </c>
      <c r="K64" s="177">
        <v>2.2721973616532501E-4</v>
      </c>
      <c r="L64" s="118">
        <f t="shared" si="5"/>
        <v>3.8117827586221558</v>
      </c>
      <c r="M64" s="152">
        <v>4.3977971631128397E-2</v>
      </c>
      <c r="N64" s="175">
        <v>0.16739384753754699</v>
      </c>
      <c r="O64" s="176">
        <v>1.8015571050596999E-4</v>
      </c>
      <c r="P64" s="177">
        <v>1.9289756482930801E-4</v>
      </c>
      <c r="Q64" s="118">
        <f t="shared" si="6"/>
        <v>3.816900955377641</v>
      </c>
      <c r="R64" s="152">
        <v>4.5055952569408003E-2</v>
      </c>
      <c r="S64" s="175">
        <v>0.17152539351413901</v>
      </c>
      <c r="T64" s="178">
        <v>1.81812627289586E-4</v>
      </c>
      <c r="U64" s="179">
        <v>2.40225169296604E-4</v>
      </c>
      <c r="V64" s="118">
        <f t="shared" si="7"/>
        <v>3.8165586420754818</v>
      </c>
    </row>
    <row r="65" spans="2:22" x14ac:dyDescent="0.2">
      <c r="B65" s="90">
        <v>18</v>
      </c>
      <c r="C65" s="174">
        <v>4.8324699608434898E-2</v>
      </c>
      <c r="D65" s="175">
        <v>0.18354620876864</v>
      </c>
      <c r="E65" s="176">
        <v>1.95734332366096E-4</v>
      </c>
      <c r="F65" s="176">
        <v>1.8859615655077001E-4</v>
      </c>
      <c r="G65" s="118">
        <f t="shared" si="4"/>
        <v>3.8090838020457194</v>
      </c>
      <c r="H65" s="152">
        <v>4.6936381608947898E-2</v>
      </c>
      <c r="I65" s="175">
        <v>0.17874989346995901</v>
      </c>
      <c r="J65" s="176">
        <v>1.48288642027469E-4</v>
      </c>
      <c r="K65" s="177">
        <v>2.30762519338662E-4</v>
      </c>
      <c r="L65" s="118">
        <f t="shared" si="5"/>
        <v>3.8176099530113494</v>
      </c>
      <c r="M65" s="152">
        <v>4.4103771411893797E-2</v>
      </c>
      <c r="N65" s="175">
        <v>0.16778957076731801</v>
      </c>
      <c r="O65" s="176">
        <v>1.6793042350305199E-4</v>
      </c>
      <c r="P65" s="177">
        <v>1.86199245356521E-4</v>
      </c>
      <c r="Q65" s="118">
        <f t="shared" si="6"/>
        <v>3.8149787848305312</v>
      </c>
      <c r="R65" s="152">
        <v>4.5036609657425702E-2</v>
      </c>
      <c r="S65" s="175">
        <v>0.17152277503921101</v>
      </c>
      <c r="T65" s="178">
        <v>1.9517388784315499E-4</v>
      </c>
      <c r="U65" s="179">
        <v>2.1042451396081999E-4</v>
      </c>
      <c r="V65" s="118">
        <f t="shared" si="7"/>
        <v>3.8181456800596889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4.7816701947748501E-2</v>
      </c>
      <c r="D68" s="216">
        <v>0.18176398220276899</v>
      </c>
      <c r="E68" s="182">
        <v>1.9661522667921099E-4</v>
      </c>
      <c r="F68" s="182">
        <v>2.22302126604834E-4</v>
      </c>
      <c r="G68" s="183"/>
      <c r="H68" s="184">
        <v>4.7268910613247297E-2</v>
      </c>
      <c r="I68" s="185">
        <v>0.17989668652978399</v>
      </c>
      <c r="J68" s="184">
        <v>1.70768016782231E-4</v>
      </c>
      <c r="K68" s="185">
        <v>2.1702156182452901E-4</v>
      </c>
      <c r="L68" s="186"/>
      <c r="M68" s="187">
        <v>4.5029126792464E-2</v>
      </c>
      <c r="N68" s="188">
        <v>0.17138649081936899</v>
      </c>
      <c r="O68" s="217">
        <v>1.73187965125456E-4</v>
      </c>
      <c r="P68" s="218">
        <v>1.95326912669486E-4</v>
      </c>
      <c r="Q68" s="186"/>
      <c r="R68" s="187">
        <v>4.5335707952505799E-2</v>
      </c>
      <c r="S68" s="188">
        <v>0.172570291145421</v>
      </c>
      <c r="T68" s="190">
        <v>1.70082410101147E-4</v>
      </c>
      <c r="U68" s="185">
        <v>2.1583785055845299E-4</v>
      </c>
      <c r="V68" s="136"/>
    </row>
    <row r="69" spans="2:22" x14ac:dyDescent="0.2">
      <c r="B69" s="86" t="s">
        <v>6</v>
      </c>
      <c r="C69" s="219">
        <v>0.30982991873549898</v>
      </c>
      <c r="D69" s="220">
        <v>0.30570371591234102</v>
      </c>
      <c r="E69" s="193">
        <v>3.4349152877551301</v>
      </c>
      <c r="F69" s="193">
        <v>2.8284838151217899</v>
      </c>
      <c r="G69" s="194"/>
      <c r="H69" s="195">
        <v>0.187524958359468</v>
      </c>
      <c r="I69" s="196">
        <v>0.18300131642547601</v>
      </c>
      <c r="J69" s="197">
        <v>1.98461268342963</v>
      </c>
      <c r="K69" s="198">
        <v>2.0860670942346098</v>
      </c>
      <c r="L69" s="199"/>
      <c r="M69" s="197">
        <v>0.26825685560088902</v>
      </c>
      <c r="N69" s="198">
        <v>0.266708398220034</v>
      </c>
      <c r="O69" s="197">
        <v>2.1896541482898102</v>
      </c>
      <c r="P69" s="198">
        <v>2.30998167901754</v>
      </c>
      <c r="Q69" s="199"/>
      <c r="R69" s="197">
        <v>0.209304398580064</v>
      </c>
      <c r="S69" s="198">
        <v>0.208385462613358</v>
      </c>
      <c r="T69" s="200">
        <v>2.6986531462571501</v>
      </c>
      <c r="U69" s="198">
        <v>3.01119018431358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3.8123026900040111</v>
      </c>
      <c r="I72" s="205">
        <f>D68/C68</f>
        <v>3.8012655578251886</v>
      </c>
    </row>
    <row r="73" spans="2:22" x14ac:dyDescent="0.2">
      <c r="C73" s="203">
        <v>2</v>
      </c>
      <c r="E73" s="204">
        <f>AVERAGE(L48:L65)</f>
        <v>3.8150119480795457</v>
      </c>
      <c r="I73" s="205">
        <f>I68/H68</f>
        <v>3.8058141005552866</v>
      </c>
    </row>
    <row r="74" spans="2:22" x14ac:dyDescent="0.2">
      <c r="C74" s="203">
        <v>3</v>
      </c>
      <c r="E74" s="204">
        <f>AVERAGE(Q48:Q65)</f>
        <v>3.8164703761319538</v>
      </c>
      <c r="I74" s="205">
        <f>N68/M68</f>
        <v>3.8061251245061221</v>
      </c>
    </row>
    <row r="75" spans="2:22" x14ac:dyDescent="0.2">
      <c r="C75" s="203">
        <v>4</v>
      </c>
      <c r="E75" s="204">
        <f>AVERAGE(V48:V65)</f>
        <v>3.8160562577916988</v>
      </c>
      <c r="G75" s="90"/>
      <c r="I75" s="205">
        <f>S68/R68</f>
        <v>3.8064982094513136</v>
      </c>
    </row>
    <row r="76" spans="2:22" x14ac:dyDescent="0.2">
      <c r="C76" s="206" t="s">
        <v>12</v>
      </c>
      <c r="D76" s="101"/>
      <c r="E76" s="207">
        <f>AVERAGE(E72:E75)</f>
        <v>3.8149603180018024</v>
      </c>
      <c r="F76" s="86" t="s">
        <v>9</v>
      </c>
      <c r="G76" s="208"/>
      <c r="I76" s="209">
        <f>AVERAGE(I72:I75)</f>
        <v>3.8049257480844778</v>
      </c>
    </row>
    <row r="77" spans="2:22" x14ac:dyDescent="0.2">
      <c r="E77" s="210">
        <f>STDEV(E72:E75)/SQRT(COUNT(E72:E75))/E76</f>
        <v>2.4574464809102149E-4</v>
      </c>
      <c r="F77" s="211"/>
      <c r="I77" s="221">
        <f>STDEV(I72:I75)/SQRT(COUNT(I72:I75))/I76</f>
        <v>3.2275286089739026E-4</v>
      </c>
    </row>
    <row r="78" spans="2:22" ht="15.75" x14ac:dyDescent="0.3">
      <c r="D78" s="86" t="s">
        <v>17</v>
      </c>
      <c r="E78" s="212">
        <f>E77*SQRT(3)/1</f>
        <v>4.2564221618178331E-4</v>
      </c>
      <c r="F78" s="86" t="s">
        <v>8</v>
      </c>
      <c r="I78" s="221">
        <f>I77*SQRT(3)/1</f>
        <v>5.5902435336249029E-4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29.074000000000002</v>
      </c>
      <c r="D85" s="214">
        <v>30.084</v>
      </c>
      <c r="E85" s="169">
        <v>29.074000000000002</v>
      </c>
      <c r="F85" s="169">
        <v>30.084</v>
      </c>
      <c r="G85" s="170"/>
      <c r="H85" s="86">
        <v>29.074000000000002</v>
      </c>
      <c r="I85" s="168">
        <v>30.084</v>
      </c>
      <c r="J85" s="169">
        <v>29.074000000000002</v>
      </c>
      <c r="K85" s="171">
        <v>30.084</v>
      </c>
      <c r="L85" s="170"/>
      <c r="M85" s="86">
        <v>29.074000000000002</v>
      </c>
      <c r="N85" s="168">
        <v>30.084</v>
      </c>
      <c r="O85" s="222">
        <v>29.074000000000002</v>
      </c>
      <c r="P85" s="222">
        <v>30.084</v>
      </c>
      <c r="Q85" s="170"/>
      <c r="R85" s="86">
        <v>29.074000000000002</v>
      </c>
      <c r="S85" s="168">
        <v>30.084</v>
      </c>
      <c r="T85" s="172">
        <v>29.074000000000002</v>
      </c>
      <c r="U85" s="173">
        <v>30.084</v>
      </c>
      <c r="V85" s="136"/>
    </row>
    <row r="86" spans="1:22" x14ac:dyDescent="0.2">
      <c r="B86" s="90">
        <v>1</v>
      </c>
      <c r="C86" s="174">
        <v>0.26301446099382197</v>
      </c>
      <c r="D86" s="175">
        <v>0.185327519856166</v>
      </c>
      <c r="E86" s="176">
        <v>1.4252907965125E-4</v>
      </c>
      <c r="F86" s="176">
        <v>1.7896754025344399E-4</v>
      </c>
      <c r="G86" s="118">
        <f>(D86-$F$106)/(C86-$E$106)</f>
        <v>0.70429795932215955</v>
      </c>
      <c r="H86" s="152">
        <v>0.26035188414128202</v>
      </c>
      <c r="I86" s="175">
        <v>0.183497603877459</v>
      </c>
      <c r="J86" s="176">
        <v>1.7224431136859001E-4</v>
      </c>
      <c r="K86" s="177">
        <v>1.7345935939311899E-4</v>
      </c>
      <c r="L86" s="118">
        <f>(I86-$K$106)/(H86-$J$106)</f>
        <v>0.70450949563249976</v>
      </c>
      <c r="M86" s="152">
        <v>0.25573088256427001</v>
      </c>
      <c r="N86" s="175">
        <v>0.18026845904673899</v>
      </c>
      <c r="O86" s="223">
        <v>1.97108128184219E-4</v>
      </c>
      <c r="P86" s="223">
        <v>2.3875895427867899E-4</v>
      </c>
      <c r="Q86" s="118">
        <f>(N86-$P$106)/(M86-$O$106)</f>
        <v>0.70457235530558582</v>
      </c>
      <c r="R86" s="152">
        <v>0.24229464853017799</v>
      </c>
      <c r="S86" s="175">
        <v>0.170765358892292</v>
      </c>
      <c r="T86" s="178">
        <v>1.7666571888180001E-4</v>
      </c>
      <c r="U86" s="179">
        <v>1.90451220871979E-4</v>
      </c>
      <c r="V86" s="118">
        <f>(S86-$U$106)/(R86-$T$106)</f>
        <v>0.70450492766745887</v>
      </c>
    </row>
    <row r="87" spans="1:22" x14ac:dyDescent="0.2">
      <c r="B87" s="90">
        <v>2</v>
      </c>
      <c r="C87" s="174">
        <v>0.26504727494693298</v>
      </c>
      <c r="D87" s="175">
        <v>0.18683221642475401</v>
      </c>
      <c r="E87" s="176">
        <v>1.33920789708254E-4</v>
      </c>
      <c r="F87" s="176">
        <v>1.9468629255459799E-4</v>
      </c>
      <c r="G87" s="118">
        <f t="shared" ref="G87:G103" si="8">(D87-$F$106)/(C87-$E$106)</f>
        <v>0.70457349558673676</v>
      </c>
      <c r="H87" s="152">
        <v>0.26333859704733498</v>
      </c>
      <c r="I87" s="175">
        <v>0.185614856691594</v>
      </c>
      <c r="J87" s="176">
        <v>1.8136108095733399E-4</v>
      </c>
      <c r="K87" s="177">
        <v>2.1204231010848399E-4</v>
      </c>
      <c r="L87" s="118">
        <f t="shared" ref="L87:L103" si="9">(I87-$K$106)/(H87-$J$106)</f>
        <v>0.70455921673847299</v>
      </c>
      <c r="M87" s="152">
        <v>0.25914801065238702</v>
      </c>
      <c r="N87" s="175">
        <v>0.18258610060486599</v>
      </c>
      <c r="O87" s="223">
        <v>1.83985843997409E-4</v>
      </c>
      <c r="P87" s="223">
        <v>2.1687698714042701E-4</v>
      </c>
      <c r="Q87" s="118">
        <f t="shared" ref="Q87:Q103" si="10">(N87-$P$106)/(M87-$O$106)</f>
        <v>0.70422492158708405</v>
      </c>
      <c r="R87" s="152">
        <v>0.24308893665686901</v>
      </c>
      <c r="S87" s="175">
        <v>0.171351596912625</v>
      </c>
      <c r="T87" s="178">
        <v>1.7878797461325199E-4</v>
      </c>
      <c r="U87" s="179">
        <v>1.8065671136854199E-4</v>
      </c>
      <c r="V87" s="118">
        <f t="shared" ref="V87:V103" si="11">(S87-$U$106)/(R87-$T$106)</f>
        <v>0.70461467446082771</v>
      </c>
    </row>
    <row r="88" spans="1:22" x14ac:dyDescent="0.2">
      <c r="B88" s="90">
        <v>3</v>
      </c>
      <c r="C88" s="174">
        <v>0.26474083525931502</v>
      </c>
      <c r="D88" s="175">
        <v>0.18667192189933099</v>
      </c>
      <c r="E88" s="176">
        <v>1.16405538964532E-4</v>
      </c>
      <c r="F88" s="176">
        <v>1.93197763744434E-4</v>
      </c>
      <c r="G88" s="118">
        <f t="shared" si="8"/>
        <v>0.70478368412158388</v>
      </c>
      <c r="H88" s="152">
        <v>0.26537455469343801</v>
      </c>
      <c r="I88" s="175">
        <v>0.18703572542262201</v>
      </c>
      <c r="J88" s="176">
        <v>1.79448047026282E-4</v>
      </c>
      <c r="K88" s="177">
        <v>2.1204231010848399E-4</v>
      </c>
      <c r="L88" s="118">
        <f t="shared" si="9"/>
        <v>0.70450799661255636</v>
      </c>
      <c r="M88" s="152">
        <v>0.26089147009318098</v>
      </c>
      <c r="N88" s="175">
        <v>0.18390834878700299</v>
      </c>
      <c r="O88" s="223">
        <v>1.78067421200979E-4</v>
      </c>
      <c r="P88" s="223">
        <v>2.2479611991526401E-4</v>
      </c>
      <c r="Q88" s="118">
        <f t="shared" si="10"/>
        <v>0.70458724727428501</v>
      </c>
      <c r="R88" s="152">
        <v>0.24524763076216399</v>
      </c>
      <c r="S88" s="175">
        <v>0.17290918020694199</v>
      </c>
      <c r="T88" s="178">
        <v>1.55921652839954E-4</v>
      </c>
      <c r="U88" s="179">
        <v>2.15518457572487E-4</v>
      </c>
      <c r="V88" s="118">
        <f t="shared" si="11"/>
        <v>0.704763760789619</v>
      </c>
    </row>
    <row r="89" spans="1:22" x14ac:dyDescent="0.2">
      <c r="B89" s="90">
        <v>4</v>
      </c>
      <c r="C89" s="174">
        <v>0.26560068295847999</v>
      </c>
      <c r="D89" s="175">
        <v>0.187201733508645</v>
      </c>
      <c r="E89" s="176">
        <v>1.4626533959764999E-4</v>
      </c>
      <c r="F89" s="176">
        <v>1.98645789984622E-4</v>
      </c>
      <c r="G89" s="118">
        <f t="shared" si="8"/>
        <v>0.70449664800863654</v>
      </c>
      <c r="H89" s="152">
        <v>0.26646785235376502</v>
      </c>
      <c r="I89" s="175">
        <v>0.18777058827215301</v>
      </c>
      <c r="J89" s="176">
        <v>1.3359610677859301E-4</v>
      </c>
      <c r="K89" s="177">
        <v>2.0995831637418401E-4</v>
      </c>
      <c r="L89" s="118">
        <f t="shared" si="9"/>
        <v>0.70437516181640614</v>
      </c>
      <c r="M89" s="152">
        <v>0.25143670353131797</v>
      </c>
      <c r="N89" s="175">
        <v>0.17722984042128401</v>
      </c>
      <c r="O89" s="223">
        <v>2.1079853020469701E-4</v>
      </c>
      <c r="P89" s="223">
        <v>2.0285491727632199E-4</v>
      </c>
      <c r="Q89" s="118">
        <f t="shared" si="10"/>
        <v>0.70452038034157305</v>
      </c>
      <c r="R89" s="152">
        <v>0.24591958082055801</v>
      </c>
      <c r="S89" s="175">
        <v>0.17334846732491899</v>
      </c>
      <c r="T89" s="178">
        <v>1.7780157350346301E-4</v>
      </c>
      <c r="U89" s="179">
        <v>1.87533697362621E-4</v>
      </c>
      <c r="V89" s="118">
        <f t="shared" si="11"/>
        <v>0.70462426602710604</v>
      </c>
    </row>
    <row r="90" spans="1:22" x14ac:dyDescent="0.2">
      <c r="B90" s="90">
        <v>5</v>
      </c>
      <c r="C90" s="174">
        <v>0.26653608617582902</v>
      </c>
      <c r="D90" s="175">
        <v>0.18781182321010401</v>
      </c>
      <c r="E90" s="176">
        <v>1.37358118845705E-4</v>
      </c>
      <c r="F90" s="176">
        <v>2.12161786627087E-4</v>
      </c>
      <c r="G90" s="118">
        <f t="shared" si="8"/>
        <v>0.70431308724226316</v>
      </c>
      <c r="H90" s="152">
        <v>0.26780220703972601</v>
      </c>
      <c r="I90" s="175">
        <v>0.18868538733336801</v>
      </c>
      <c r="J90" s="176">
        <v>1.68478063529236E-4</v>
      </c>
      <c r="K90" s="177">
        <v>1.7920502847175001E-4</v>
      </c>
      <c r="L90" s="118">
        <f t="shared" si="9"/>
        <v>0.70428142533198523</v>
      </c>
      <c r="M90" s="152">
        <v>0.24964676074203199</v>
      </c>
      <c r="N90" s="175">
        <v>0.17603579443242501</v>
      </c>
      <c r="O90" s="223">
        <v>1.7983098797760301E-4</v>
      </c>
      <c r="P90" s="223">
        <v>2.35603158017334E-4</v>
      </c>
      <c r="Q90" s="118">
        <f t="shared" si="10"/>
        <v>0.70478897953582131</v>
      </c>
      <c r="R90" s="152">
        <v>0.24370116143322701</v>
      </c>
      <c r="S90" s="175">
        <v>0.17175464543623101</v>
      </c>
      <c r="T90" s="178">
        <v>1.9451074144417901E-4</v>
      </c>
      <c r="U90" s="179">
        <v>2.09891671555204E-4</v>
      </c>
      <c r="V90" s="118">
        <f t="shared" si="11"/>
        <v>0.70449832147153735</v>
      </c>
    </row>
    <row r="91" spans="1:22" x14ac:dyDescent="0.2">
      <c r="B91" s="90">
        <v>6</v>
      </c>
      <c r="C91" s="174">
        <v>0.26841452953503803</v>
      </c>
      <c r="D91" s="175">
        <v>0.18916766259304699</v>
      </c>
      <c r="E91" s="176">
        <v>1.6960980688534899E-4</v>
      </c>
      <c r="F91" s="176">
        <v>2.03081636568346E-4</v>
      </c>
      <c r="G91" s="118">
        <f t="shared" si="8"/>
        <v>0.70443545406347052</v>
      </c>
      <c r="H91" s="152">
        <v>0.27001157001971599</v>
      </c>
      <c r="I91" s="175">
        <v>0.190311673915046</v>
      </c>
      <c r="J91" s="176">
        <v>1.56043567910038E-4</v>
      </c>
      <c r="K91" s="177">
        <v>2.09690374637768E-4</v>
      </c>
      <c r="L91" s="118">
        <f t="shared" si="9"/>
        <v>0.7045418460816385</v>
      </c>
      <c r="M91" s="152">
        <v>0.249037887841556</v>
      </c>
      <c r="N91" s="175">
        <v>0.17545665408787001</v>
      </c>
      <c r="O91" s="223">
        <v>1.7887447679856499E-4</v>
      </c>
      <c r="P91" s="223">
        <v>2.2107471511755399E-4</v>
      </c>
      <c r="Q91" s="118">
        <f t="shared" si="10"/>
        <v>0.7041861594113229</v>
      </c>
      <c r="R91" s="152">
        <v>0.24312488886455499</v>
      </c>
      <c r="S91" s="175">
        <v>0.17134283760983701</v>
      </c>
      <c r="T91" s="178">
        <v>1.66054507580719E-4</v>
      </c>
      <c r="U91" s="179">
        <v>2.0465194164012799E-4</v>
      </c>
      <c r="V91" s="118">
        <f t="shared" si="11"/>
        <v>0.70447434547101595</v>
      </c>
    </row>
    <row r="92" spans="1:22" x14ac:dyDescent="0.2">
      <c r="B92" s="90">
        <v>7</v>
      </c>
      <c r="C92" s="174">
        <v>0.266280600579895</v>
      </c>
      <c r="D92" s="175">
        <v>0.187635236965255</v>
      </c>
      <c r="E92" s="176">
        <v>1.71373367460314E-4</v>
      </c>
      <c r="F92" s="176">
        <v>1.8935736965504401E-4</v>
      </c>
      <c r="G92" s="118">
        <f t="shared" si="8"/>
        <v>0.70432569592455518</v>
      </c>
      <c r="H92" s="152">
        <v>0.26233529870191002</v>
      </c>
      <c r="I92" s="175">
        <v>0.18492691562388799</v>
      </c>
      <c r="J92" s="176">
        <v>1.67222650725394E-4</v>
      </c>
      <c r="K92" s="177">
        <v>1.9796055127626499E-4</v>
      </c>
      <c r="L92" s="118">
        <f t="shared" si="9"/>
        <v>0.70463146798997234</v>
      </c>
      <c r="M92" s="152">
        <v>0.25632864458992799</v>
      </c>
      <c r="N92" s="175">
        <v>0.180682273500889</v>
      </c>
      <c r="O92" s="223">
        <v>2.00037499802273E-4</v>
      </c>
      <c r="P92" s="223">
        <v>2.1857393887990401E-4</v>
      </c>
      <c r="Q92" s="118">
        <f t="shared" si="10"/>
        <v>0.70454365208052638</v>
      </c>
      <c r="R92" s="152">
        <v>0.24969571685673</v>
      </c>
      <c r="S92" s="175">
        <v>0.17596765313662199</v>
      </c>
      <c r="T92" s="178">
        <v>1.9298627987810501E-4</v>
      </c>
      <c r="U92" s="179">
        <v>2.0384812186835299E-4</v>
      </c>
      <c r="V92" s="118">
        <f t="shared" si="11"/>
        <v>0.70445765603612598</v>
      </c>
    </row>
    <row r="93" spans="1:22" x14ac:dyDescent="0.2">
      <c r="B93" s="90">
        <v>8</v>
      </c>
      <c r="C93" s="174">
        <v>0.26546229986970299</v>
      </c>
      <c r="D93" s="175">
        <v>0.18709207685993301</v>
      </c>
      <c r="E93" s="176">
        <v>1.26209259371986E-4</v>
      </c>
      <c r="F93" s="176">
        <v>1.77002713602976E-4</v>
      </c>
      <c r="G93" s="118">
        <f t="shared" si="8"/>
        <v>0.7044507924159179</v>
      </c>
      <c r="H93" s="152">
        <v>0.26236838398158802</v>
      </c>
      <c r="I93" s="175">
        <v>0.184907464351423</v>
      </c>
      <c r="J93" s="176">
        <v>1.6510040884471099E-4</v>
      </c>
      <c r="K93" s="177">
        <v>1.7917525808042601E-4</v>
      </c>
      <c r="L93" s="118">
        <f t="shared" si="9"/>
        <v>0.70446837156227871</v>
      </c>
      <c r="M93" s="152">
        <v>0.25880054930528901</v>
      </c>
      <c r="N93" s="175">
        <v>0.18243543816778501</v>
      </c>
      <c r="O93" s="223">
        <v>1.5125560993451399E-4</v>
      </c>
      <c r="P93" s="223">
        <v>2.40009366875214E-4</v>
      </c>
      <c r="Q93" s="118">
        <f t="shared" si="10"/>
        <v>0.70458850591163114</v>
      </c>
      <c r="R93" s="152">
        <v>0.25274975241874198</v>
      </c>
      <c r="S93" s="175">
        <v>0.17812746351226399</v>
      </c>
      <c r="T93" s="178">
        <v>1.89638450844555E-4</v>
      </c>
      <c r="U93" s="179">
        <v>1.92177922472105E-4</v>
      </c>
      <c r="V93" s="118">
        <f t="shared" si="11"/>
        <v>0.70449080232364703</v>
      </c>
    </row>
    <row r="94" spans="1:22" x14ac:dyDescent="0.2">
      <c r="B94" s="90">
        <v>9</v>
      </c>
      <c r="C94" s="174">
        <v>0.26523938911239398</v>
      </c>
      <c r="D94" s="175">
        <v>0.186930865891937</v>
      </c>
      <c r="E94" s="176">
        <v>1.15419194350938E-4</v>
      </c>
      <c r="F94" s="176">
        <v>1.98883955743846E-4</v>
      </c>
      <c r="G94" s="118">
        <f t="shared" si="8"/>
        <v>0.70443501943980291</v>
      </c>
      <c r="H94" s="152">
        <v>0.26363017007981798</v>
      </c>
      <c r="I94" s="175">
        <v>0.18580750632350801</v>
      </c>
      <c r="J94" s="176">
        <v>1.6318740592720699E-4</v>
      </c>
      <c r="K94" s="177">
        <v>2.0942243297339199E-4</v>
      </c>
      <c r="L94" s="118">
        <f t="shared" si="9"/>
        <v>0.70451070594308984</v>
      </c>
      <c r="M94" s="152">
        <v>0.26019882161879898</v>
      </c>
      <c r="N94" s="175">
        <v>0.18336040458177799</v>
      </c>
      <c r="O94" s="223">
        <v>1.55798921052136E-4</v>
      </c>
      <c r="P94" s="223">
        <v>2.4072388906158201E-4</v>
      </c>
      <c r="Q94" s="118">
        <f t="shared" si="10"/>
        <v>0.70435682506415687</v>
      </c>
      <c r="R94" s="152">
        <v>0.25724678368605802</v>
      </c>
      <c r="S94" s="175">
        <v>0.18133737902039501</v>
      </c>
      <c r="T94" s="178">
        <v>1.52813068954968E-4</v>
      </c>
      <c r="U94" s="179">
        <v>1.52252632195083E-4</v>
      </c>
      <c r="V94" s="118">
        <f t="shared" si="11"/>
        <v>0.70465340158705625</v>
      </c>
    </row>
    <row r="95" spans="1:22" x14ac:dyDescent="0.2">
      <c r="B95" s="90">
        <v>10</v>
      </c>
      <c r="C95" s="174">
        <v>0.26078918804951801</v>
      </c>
      <c r="D95" s="175">
        <v>0.183733530538708</v>
      </c>
      <c r="E95" s="176">
        <v>1.6225668943052E-4</v>
      </c>
      <c r="F95" s="176">
        <v>2.0838086165830599E-4</v>
      </c>
      <c r="G95" s="118">
        <f t="shared" si="8"/>
        <v>0.70419538942321258</v>
      </c>
      <c r="H95" s="152">
        <v>0.259424497907844</v>
      </c>
      <c r="I95" s="175">
        <v>0.18286881050633799</v>
      </c>
      <c r="J95" s="176">
        <v>1.6599713021845001E-4</v>
      </c>
      <c r="K95" s="177">
        <v>1.8911861808993099E-4</v>
      </c>
      <c r="L95" s="118">
        <f t="shared" si="9"/>
        <v>0.70460422378067711</v>
      </c>
      <c r="M95" s="152">
        <v>0.25763975981662701</v>
      </c>
      <c r="N95" s="175">
        <v>0.181587840403484</v>
      </c>
      <c r="O95" s="223">
        <v>1.7370335403322601E-4</v>
      </c>
      <c r="P95" s="223">
        <v>2.0377780754460501E-4</v>
      </c>
      <c r="Q95" s="118">
        <f t="shared" si="10"/>
        <v>0.70447307261796188</v>
      </c>
      <c r="R95" s="152">
        <v>0.25682200052638998</v>
      </c>
      <c r="S95" s="175">
        <v>0.18108429041218499</v>
      </c>
      <c r="T95" s="178">
        <v>1.9806782744225001E-4</v>
      </c>
      <c r="U95" s="179">
        <v>1.9938246824429E-4</v>
      </c>
      <c r="V95" s="118">
        <f t="shared" si="11"/>
        <v>0.70483356256676599</v>
      </c>
    </row>
    <row r="96" spans="1:22" x14ac:dyDescent="0.2">
      <c r="B96" s="90">
        <v>11</v>
      </c>
      <c r="C96" s="174">
        <v>0.26257889319746502</v>
      </c>
      <c r="D96" s="175">
        <v>0.18505312111670499</v>
      </c>
      <c r="E96" s="176">
        <v>1.4743105554946399E-4</v>
      </c>
      <c r="F96" s="176">
        <v>1.89803926348925E-4</v>
      </c>
      <c r="G96" s="118">
        <f t="shared" si="8"/>
        <v>0.70442130817623239</v>
      </c>
      <c r="H96" s="152">
        <v>0.26433009698522902</v>
      </c>
      <c r="I96" s="175">
        <v>0.18628367809388699</v>
      </c>
      <c r="J96" s="176">
        <v>1.5284529708554199E-4</v>
      </c>
      <c r="K96" s="177">
        <v>1.6539155570738801E-4</v>
      </c>
      <c r="L96" s="118">
        <f t="shared" si="9"/>
        <v>0.70444660088200584</v>
      </c>
      <c r="M96" s="152">
        <v>0.25926090734899698</v>
      </c>
      <c r="N96" s="175">
        <v>0.18280687492953199</v>
      </c>
      <c r="O96" s="223">
        <v>1.9576301142991E-4</v>
      </c>
      <c r="P96" s="223">
        <v>2.1550751941715399E-4</v>
      </c>
      <c r="Q96" s="118">
        <f t="shared" si="10"/>
        <v>0.70477020479865771</v>
      </c>
      <c r="R96" s="152">
        <v>0.25830318523812001</v>
      </c>
      <c r="S96" s="175">
        <v>0.182103451338199</v>
      </c>
      <c r="T96" s="178">
        <v>1.5816342604372299E-4</v>
      </c>
      <c r="U96" s="179">
        <v>1.8821842150284899E-4</v>
      </c>
      <c r="V96" s="118">
        <f t="shared" si="11"/>
        <v>0.70473737561254501</v>
      </c>
    </row>
    <row r="97" spans="2:22" x14ac:dyDescent="0.2">
      <c r="B97" s="90">
        <v>12</v>
      </c>
      <c r="C97" s="174">
        <v>0.26631943230195998</v>
      </c>
      <c r="D97" s="175">
        <v>0.18761296215828899</v>
      </c>
      <c r="E97" s="176">
        <v>1.3424957720318799E-4</v>
      </c>
      <c r="F97" s="176">
        <v>1.72953651286983E-4</v>
      </c>
      <c r="G97" s="118">
        <f t="shared" si="8"/>
        <v>0.70413925723500104</v>
      </c>
      <c r="H97" s="152">
        <v>0.26679505902218698</v>
      </c>
      <c r="I97" s="175">
        <v>0.187992800876465</v>
      </c>
      <c r="J97" s="176">
        <v>1.6979325958056199E-4</v>
      </c>
      <c r="K97" s="177">
        <v>1.9647200485834799E-4</v>
      </c>
      <c r="L97" s="118">
        <f t="shared" si="9"/>
        <v>0.70434416872385353</v>
      </c>
      <c r="M97" s="152">
        <v>0.26004100917524198</v>
      </c>
      <c r="N97" s="175">
        <v>0.18332835760889499</v>
      </c>
      <c r="O97" s="223">
        <v>1.9695867067793301E-4</v>
      </c>
      <c r="P97" s="223">
        <v>1.9026201588323899E-4</v>
      </c>
      <c r="Q97" s="118">
        <f t="shared" si="10"/>
        <v>0.70466126038114663</v>
      </c>
      <c r="R97" s="152">
        <v>0.25971792202206601</v>
      </c>
      <c r="S97" s="175">
        <v>0.18308230650283</v>
      </c>
      <c r="T97" s="178">
        <v>2.0745381239878501E-4</v>
      </c>
      <c r="U97" s="179">
        <v>2.3659685830008099E-4</v>
      </c>
      <c r="V97" s="118">
        <f t="shared" si="11"/>
        <v>0.70466739373705711</v>
      </c>
    </row>
    <row r="98" spans="2:22" x14ac:dyDescent="0.2">
      <c r="B98" s="90">
        <v>13</v>
      </c>
      <c r="C98" s="174">
        <v>0.26245484953975101</v>
      </c>
      <c r="D98" s="175">
        <v>0.184877009808848</v>
      </c>
      <c r="E98" s="176">
        <v>1.5003150370912201E-4</v>
      </c>
      <c r="F98" s="176">
        <v>1.7715156397155699E-4</v>
      </c>
      <c r="G98" s="118">
        <f t="shared" si="8"/>
        <v>0.7040830337198315</v>
      </c>
      <c r="H98" s="152">
        <v>0.26825627305615402</v>
      </c>
      <c r="I98" s="175">
        <v>0.18908576148227901</v>
      </c>
      <c r="J98" s="176">
        <v>1.89730647305759E-4</v>
      </c>
      <c r="K98" s="177">
        <v>1.7917525808042601E-4</v>
      </c>
      <c r="L98" s="118">
        <f t="shared" si="9"/>
        <v>0.70458201071574833</v>
      </c>
      <c r="M98" s="152">
        <v>0.26512604694935699</v>
      </c>
      <c r="N98" s="175">
        <v>0.186848810897076</v>
      </c>
      <c r="O98" s="223">
        <v>1.7283652103434501E-4</v>
      </c>
      <c r="P98" s="223">
        <v>2.0913654207704399E-4</v>
      </c>
      <c r="Q98" s="118">
        <f t="shared" si="10"/>
        <v>0.70442431757191748</v>
      </c>
      <c r="R98" s="152">
        <v>0.26293815223285499</v>
      </c>
      <c r="S98" s="175">
        <v>0.185313866641859</v>
      </c>
      <c r="T98" s="178">
        <v>1.8787486682935399E-4</v>
      </c>
      <c r="U98" s="179">
        <v>1.6407403344932399E-4</v>
      </c>
      <c r="V98" s="118">
        <f t="shared" si="11"/>
        <v>0.70452417627713493</v>
      </c>
    </row>
    <row r="99" spans="2:22" x14ac:dyDescent="0.2">
      <c r="B99" s="90">
        <v>14</v>
      </c>
      <c r="C99" s="174">
        <v>0.26113291010126199</v>
      </c>
      <c r="D99" s="175">
        <v>0.18400456983391</v>
      </c>
      <c r="E99" s="176">
        <v>1.6554466211718299E-4</v>
      </c>
      <c r="F99" s="176">
        <v>1.80217886497241E-4</v>
      </c>
      <c r="G99" s="118">
        <f t="shared" si="8"/>
        <v>0.7043064748202279</v>
      </c>
      <c r="H99" s="152">
        <v>0.27222413850877603</v>
      </c>
      <c r="I99" s="175">
        <v>0.191882021256437</v>
      </c>
      <c r="J99" s="176">
        <v>1.8614368174766201E-4</v>
      </c>
      <c r="K99" s="177">
        <v>2.21331020758623E-4</v>
      </c>
      <c r="L99" s="118">
        <f t="shared" si="9"/>
        <v>0.70458411745739513</v>
      </c>
      <c r="M99" s="152">
        <v>0.26910002693766499</v>
      </c>
      <c r="N99" s="175">
        <v>0.18966303682091601</v>
      </c>
      <c r="O99" s="223">
        <v>2.07719668049284E-4</v>
      </c>
      <c r="P99" s="223">
        <v>1.99074053140543E-4</v>
      </c>
      <c r="Q99" s="118">
        <f t="shared" si="10"/>
        <v>0.70447956844933901</v>
      </c>
      <c r="R99" s="152">
        <v>0.26540665120845403</v>
      </c>
      <c r="S99" s="175">
        <v>0.18705201727908599</v>
      </c>
      <c r="T99" s="178">
        <v>1.6698111592524401E-4</v>
      </c>
      <c r="U99" s="179">
        <v>2.0986190028509399E-4</v>
      </c>
      <c r="V99" s="118">
        <f t="shared" si="11"/>
        <v>0.70452053191482034</v>
      </c>
    </row>
    <row r="100" spans="2:22" x14ac:dyDescent="0.2">
      <c r="B100" s="90">
        <v>15</v>
      </c>
      <c r="C100" s="174">
        <v>0.25867092333221198</v>
      </c>
      <c r="D100" s="175">
        <v>0.182240572051342</v>
      </c>
      <c r="E100" s="176">
        <v>1.64080018407251E-4</v>
      </c>
      <c r="F100" s="176">
        <v>1.50740218344832E-4</v>
      </c>
      <c r="G100" s="118">
        <f t="shared" si="8"/>
        <v>0.70419041411602423</v>
      </c>
      <c r="H100" s="152">
        <v>0.27449844474560098</v>
      </c>
      <c r="I100" s="175">
        <v>0.193461207810076</v>
      </c>
      <c r="J100" s="176">
        <v>1.4402768734980901E-4</v>
      </c>
      <c r="K100" s="177">
        <v>1.9084531943280701E-4</v>
      </c>
      <c r="L100" s="118">
        <f t="shared" si="9"/>
        <v>0.70449935338318093</v>
      </c>
      <c r="M100" s="152">
        <v>0.2709913672698</v>
      </c>
      <c r="N100" s="175">
        <v>0.191013595991358</v>
      </c>
      <c r="O100" s="223">
        <v>1.8533094495808001E-4</v>
      </c>
      <c r="P100" s="223">
        <v>2.17264010967775E-4</v>
      </c>
      <c r="Q100" s="118">
        <f t="shared" si="10"/>
        <v>0.70454658518958024</v>
      </c>
      <c r="R100" s="152">
        <v>0.26529213346567798</v>
      </c>
      <c r="S100" s="175">
        <v>0.186953154740855</v>
      </c>
      <c r="T100" s="178">
        <v>1.9376345607319501E-4</v>
      </c>
      <c r="U100" s="179">
        <v>1.9009397263753899E-4</v>
      </c>
      <c r="V100" s="118">
        <f t="shared" si="11"/>
        <v>0.70445194712662695</v>
      </c>
    </row>
    <row r="101" spans="2:22" x14ac:dyDescent="0.2">
      <c r="B101" s="90">
        <v>16</v>
      </c>
      <c r="C101" s="174">
        <v>0.25779007346778299</v>
      </c>
      <c r="D101" s="175">
        <v>0.181683576418083</v>
      </c>
      <c r="E101" s="176">
        <v>1.4318666039256101E-4</v>
      </c>
      <c r="F101" s="176">
        <v>2.0320071996938799E-4</v>
      </c>
      <c r="G101" s="118">
        <f t="shared" si="8"/>
        <v>0.70443606482496313</v>
      </c>
      <c r="H101" s="152">
        <v>0.27901136788700398</v>
      </c>
      <c r="I101" s="175">
        <v>0.196628516866479</v>
      </c>
      <c r="J101" s="176">
        <v>1.7642904777648199E-4</v>
      </c>
      <c r="K101" s="177">
        <v>1.97603299933692E-4</v>
      </c>
      <c r="L101" s="118">
        <f t="shared" si="9"/>
        <v>0.70445616673337463</v>
      </c>
      <c r="M101" s="152">
        <v>0.27035822225799599</v>
      </c>
      <c r="N101" s="175">
        <v>0.19058608505631999</v>
      </c>
      <c r="O101" s="223">
        <v>1.7776851188505799E-4</v>
      </c>
      <c r="P101" s="223">
        <v>2.0020533382307401E-4</v>
      </c>
      <c r="Q101" s="118">
        <f t="shared" si="10"/>
        <v>0.70461531602668559</v>
      </c>
      <c r="R101" s="152">
        <v>0.26352794450553102</v>
      </c>
      <c r="S101" s="175">
        <v>0.18576059060545899</v>
      </c>
      <c r="T101" s="178">
        <v>1.85453680266122E-4</v>
      </c>
      <c r="U101" s="179">
        <v>1.9563133462428801E-4</v>
      </c>
      <c r="V101" s="118">
        <f t="shared" si="11"/>
        <v>0.70464265615620103</v>
      </c>
    </row>
    <row r="102" spans="2:22" x14ac:dyDescent="0.2">
      <c r="B102" s="90">
        <v>17</v>
      </c>
      <c r="C102" s="174">
        <v>0.26261999621371801</v>
      </c>
      <c r="D102" s="175">
        <v>0.18512342957942801</v>
      </c>
      <c r="E102" s="176">
        <v>1.4315677034948399E-4</v>
      </c>
      <c r="F102" s="176">
        <v>1.9531147531632101E-4</v>
      </c>
      <c r="G102" s="118">
        <f t="shared" si="8"/>
        <v>0.70457886532869318</v>
      </c>
      <c r="H102" s="152">
        <v>0.28089135352917</v>
      </c>
      <c r="I102" s="175">
        <v>0.19795326283440001</v>
      </c>
      <c r="J102" s="176">
        <v>1.6590745804498101E-4</v>
      </c>
      <c r="K102" s="177">
        <v>1.81169876256249E-4</v>
      </c>
      <c r="L102" s="118">
        <f t="shared" si="9"/>
        <v>0.70445751498890286</v>
      </c>
      <c r="M102" s="152">
        <v>0.27231127573073599</v>
      </c>
      <c r="N102" s="175">
        <v>0.19193186098346801</v>
      </c>
      <c r="O102" s="223">
        <v>1.79980442931675E-4</v>
      </c>
      <c r="P102" s="223">
        <v>2.1336400848765401E-4</v>
      </c>
      <c r="Q102" s="118">
        <f t="shared" si="10"/>
        <v>0.70450369328766593</v>
      </c>
      <c r="R102" s="152">
        <v>0.26565015011388698</v>
      </c>
      <c r="S102" s="175">
        <v>0.18723258686513899</v>
      </c>
      <c r="T102" s="178">
        <v>2.18962225922073E-4</v>
      </c>
      <c r="U102" s="179">
        <v>2.0733134555025001E-4</v>
      </c>
      <c r="V102" s="118">
        <f t="shared" si="11"/>
        <v>0.70455450830659405</v>
      </c>
    </row>
    <row r="103" spans="2:22" x14ac:dyDescent="0.2">
      <c r="B103" s="90">
        <v>18</v>
      </c>
      <c r="C103" s="174">
        <v>0.26581820198815098</v>
      </c>
      <c r="D103" s="175">
        <v>0.187326836271341</v>
      </c>
      <c r="E103" s="176">
        <v>1.6276482995960099E-4</v>
      </c>
      <c r="F103" s="176">
        <v>1.9531147531632101E-4</v>
      </c>
      <c r="G103" s="118">
        <f t="shared" si="8"/>
        <v>0.70439073294981958</v>
      </c>
      <c r="H103" s="152">
        <v>0.28326689267213201</v>
      </c>
      <c r="I103" s="175">
        <v>0.199674351960348</v>
      </c>
      <c r="J103" s="176">
        <v>1.5822557161435401E-4</v>
      </c>
      <c r="K103" s="177">
        <v>1.9662085940019399E-4</v>
      </c>
      <c r="L103" s="118">
        <f t="shared" si="9"/>
        <v>0.70462573345267976</v>
      </c>
      <c r="M103" s="152">
        <v>0.27234386025672003</v>
      </c>
      <c r="N103" s="175">
        <v>0.19192690121978101</v>
      </c>
      <c r="O103" s="223">
        <v>2.0700226463278199E-4</v>
      </c>
      <c r="P103" s="223">
        <v>2.3622836214534E-4</v>
      </c>
      <c r="Q103" s="118">
        <f t="shared" si="10"/>
        <v>0.70440112194887294</v>
      </c>
      <c r="R103" s="152">
        <v>0.26677640339345998</v>
      </c>
      <c r="S103" s="175">
        <v>0.188047573442158</v>
      </c>
      <c r="T103" s="178">
        <v>1.96453686014329E-4</v>
      </c>
      <c r="U103" s="179">
        <v>2.1206497668436699E-4</v>
      </c>
      <c r="V103" s="118">
        <f t="shared" si="11"/>
        <v>0.70463507958336591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0.26380614597906799</v>
      </c>
      <c r="D106" s="224">
        <v>0.18590703694365701</v>
      </c>
      <c r="E106" s="225">
        <v>1.4621068121968599E-4</v>
      </c>
      <c r="F106" s="182">
        <v>1.89947590413571E-4</v>
      </c>
      <c r="G106" s="183"/>
      <c r="H106" s="184">
        <v>0.26835436902070398</v>
      </c>
      <c r="I106" s="184">
        <v>0.18913267408321</v>
      </c>
      <c r="J106" s="190">
        <v>1.6643230132172099E-4</v>
      </c>
      <c r="K106" s="184">
        <v>1.9448243077453001E-4</v>
      </c>
      <c r="L106" s="186"/>
      <c r="M106" s="187">
        <v>0.261021789260106</v>
      </c>
      <c r="N106" s="187">
        <v>0.183980926530082</v>
      </c>
      <c r="O106" s="180">
        <v>1.85156711599149E-4</v>
      </c>
      <c r="P106" s="181">
        <v>2.1800509444715001E-4</v>
      </c>
      <c r="Q106" s="188"/>
      <c r="R106" s="187">
        <v>0.254861313485307</v>
      </c>
      <c r="S106" s="187">
        <v>0.179640801104439</v>
      </c>
      <c r="T106" s="190">
        <v>1.8324189252533701E-4</v>
      </c>
      <c r="U106" s="184">
        <v>1.9667987156581001E-4</v>
      </c>
      <c r="V106" s="136"/>
    </row>
    <row r="107" spans="2:22" x14ac:dyDescent="0.2">
      <c r="B107" s="86" t="s">
        <v>6</v>
      </c>
      <c r="C107" s="219">
        <v>0.25620496066147902</v>
      </c>
      <c r="D107" s="220">
        <v>0.25746755572450303</v>
      </c>
      <c r="E107" s="193">
        <v>2.7818863843953698</v>
      </c>
      <c r="F107" s="193">
        <v>1.85532594098366</v>
      </c>
      <c r="G107" s="194"/>
      <c r="H107" s="195">
        <v>0.61861697008267602</v>
      </c>
      <c r="I107" s="196">
        <v>0.61843064394984903</v>
      </c>
      <c r="J107" s="197">
        <v>2.0105426722067401</v>
      </c>
      <c r="K107" s="198">
        <v>1.9210719370779501</v>
      </c>
      <c r="L107" s="199"/>
      <c r="M107" s="197">
        <v>0.67993280313970506</v>
      </c>
      <c r="N107" s="197">
        <v>0.679498606149046</v>
      </c>
      <c r="O107" s="191">
        <v>2.12896843265279</v>
      </c>
      <c r="P107" s="192">
        <v>1.68187418259292</v>
      </c>
      <c r="Q107" s="198"/>
      <c r="R107" s="197">
        <v>0.847025939218777</v>
      </c>
      <c r="S107" s="198">
        <v>0.84700129312280603</v>
      </c>
      <c r="T107" s="200">
        <v>2.3366982559053202</v>
      </c>
      <c r="U107" s="198">
        <v>2.3109295771125198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0.70438074315106292</v>
      </c>
      <c r="I110" s="205">
        <f>D106/C106</f>
        <v>0.70471078774035856</v>
      </c>
    </row>
    <row r="111" spans="2:22" x14ac:dyDescent="0.2">
      <c r="C111" s="203">
        <v>2</v>
      </c>
      <c r="E111" s="204">
        <f>AVERAGE(L86:L103)</f>
        <v>0.70449919876815104</v>
      </c>
      <c r="I111" s="205">
        <f>I106/H106</f>
        <v>0.70478701268552146</v>
      </c>
    </row>
    <row r="112" spans="2:22" x14ac:dyDescent="0.2">
      <c r="C112" s="203">
        <v>3</v>
      </c>
      <c r="E112" s="204">
        <f>AVERAGE(Q86:Q103)</f>
        <v>0.70451356482132299</v>
      </c>
      <c r="I112" s="205">
        <f>N106/M106</f>
        <v>0.70484892104829822</v>
      </c>
    </row>
    <row r="113" spans="3:9" x14ac:dyDescent="0.2">
      <c r="C113" s="203">
        <v>4</v>
      </c>
      <c r="E113" s="204">
        <f>AVERAGE(V86:V103)</f>
        <v>0.70459163261752822</v>
      </c>
      <c r="G113" s="90"/>
      <c r="I113" s="205">
        <f>S106/R106</f>
        <v>0.70485707951432763</v>
      </c>
    </row>
    <row r="114" spans="3:9" x14ac:dyDescent="0.2">
      <c r="C114" s="206" t="s">
        <v>12</v>
      </c>
      <c r="D114" s="101"/>
      <c r="E114" s="207">
        <f>AVERAGE(E110:E113)</f>
        <v>0.70449628483951632</v>
      </c>
      <c r="F114" s="86" t="s">
        <v>9</v>
      </c>
      <c r="G114" s="208"/>
      <c r="I114" s="209">
        <f>AVERAGE(I110:I113)</f>
        <v>0.70480095024712652</v>
      </c>
    </row>
    <row r="115" spans="3:9" x14ac:dyDescent="0.2">
      <c r="E115" s="221">
        <f>STDEV(E110:E113)/SQRT(COUNT(E110:E113))/E114</f>
        <v>6.1802194374048746E-5</v>
      </c>
      <c r="F115" s="211"/>
      <c r="I115" s="221">
        <f>STDEV(I110:I113)/SQRT(COUNT(I110:I113))/I114</f>
        <v>4.8072007295161636E-5</v>
      </c>
    </row>
    <row r="116" spans="3:9" ht="15.75" x14ac:dyDescent="0.3">
      <c r="D116" s="86" t="s">
        <v>17</v>
      </c>
      <c r="E116" s="226">
        <f>E115*SQRT(3)/1</f>
        <v>1.0704454067509985E-4</v>
      </c>
      <c r="F116" s="86" t="s">
        <v>8</v>
      </c>
      <c r="I116" s="221">
        <f>I115*SQRT(3)/1</f>
        <v>8.3263159057041672E-5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2205B-B931-40C4-A117-8DF91BF70E1A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4" width="12.7109375" style="86" customWidth="1"/>
    <col min="25" max="26" width="15.7109375" style="86" customWidth="1"/>
    <col min="27" max="32" width="12.7109375" style="86" customWidth="1"/>
    <col min="33" max="34" width="15.7109375" style="86" customWidth="1"/>
    <col min="35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91</v>
      </c>
      <c r="C4" s="154" t="s">
        <v>95</v>
      </c>
      <c r="D4" s="159"/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97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29.074000000000002</v>
      </c>
      <c r="D9" s="168">
        <v>30.084</v>
      </c>
      <c r="E9" s="169">
        <v>29.074000000000002</v>
      </c>
      <c r="F9" s="169">
        <v>30.084</v>
      </c>
      <c r="G9" s="170"/>
      <c r="H9" s="86">
        <v>29.074000000000002</v>
      </c>
      <c r="I9" s="168">
        <v>30.084</v>
      </c>
      <c r="J9" s="169">
        <v>29.074000000000002</v>
      </c>
      <c r="K9" s="171">
        <v>30.084</v>
      </c>
      <c r="L9" s="170"/>
      <c r="M9" s="86">
        <v>29.074000000000002</v>
      </c>
      <c r="N9" s="168">
        <v>30.084</v>
      </c>
      <c r="O9" s="169">
        <v>29.074000000000002</v>
      </c>
      <c r="P9" s="171">
        <v>30.084</v>
      </c>
      <c r="Q9" s="170"/>
      <c r="R9" s="86">
        <v>29.074000000000002</v>
      </c>
      <c r="S9" s="86">
        <v>30.084</v>
      </c>
      <c r="T9" s="172">
        <v>29.074000000000002</v>
      </c>
      <c r="U9" s="173">
        <v>30.084</v>
      </c>
      <c r="V9" s="136"/>
    </row>
    <row r="10" spans="1:22" x14ac:dyDescent="0.2">
      <c r="B10" s="90">
        <v>1</v>
      </c>
      <c r="C10" s="174">
        <v>9.3937896329799403E-2</v>
      </c>
      <c r="D10" s="175">
        <v>1.1048282144972899E-3</v>
      </c>
      <c r="E10" s="176">
        <v>1.4367957062833299E-4</v>
      </c>
      <c r="F10" s="176">
        <v>2.1209816408471999E-4</v>
      </c>
      <c r="G10" s="118">
        <f>(D10-$F$30)/(C10-$E$30)</f>
        <v>9.5984627028293142E-3</v>
      </c>
      <c r="H10" s="152">
        <v>8.6321913543980597E-2</v>
      </c>
      <c r="I10" s="175">
        <v>9.9603850293645689E-4</v>
      </c>
      <c r="J10" s="176">
        <v>1.2670013371623201E-4</v>
      </c>
      <c r="K10" s="177">
        <v>1.7689421237435999E-4</v>
      </c>
      <c r="L10" s="118">
        <f>(I10-$K$30)/(H10-$J$30)</f>
        <v>9.5356249329484419E-3</v>
      </c>
      <c r="M10" s="152">
        <v>7.0149278559429706E-2</v>
      </c>
      <c r="N10" s="175">
        <v>8.1262013254100498E-4</v>
      </c>
      <c r="O10" s="176">
        <v>1.05382473852556E-4</v>
      </c>
      <c r="P10" s="177">
        <v>1.5493319605529201E-4</v>
      </c>
      <c r="Q10" s="118">
        <f>(N10-$P$30)/(M10-$O$30)</f>
        <v>9.2846960359839591E-3</v>
      </c>
      <c r="R10" s="152">
        <v>7.28220266284995E-2</v>
      </c>
      <c r="S10" s="152">
        <v>8.2961361058914098E-4</v>
      </c>
      <c r="T10" s="178">
        <v>2.3478777518759501E-5</v>
      </c>
      <c r="U10" s="179">
        <v>1.2245492681347501E-4</v>
      </c>
      <c r="V10" s="118">
        <f>(S10-$U$30)/(R10-$T$30)</f>
        <v>9.7258460678277796E-3</v>
      </c>
    </row>
    <row r="11" spans="1:22" x14ac:dyDescent="0.2">
      <c r="B11" s="90">
        <v>2</v>
      </c>
      <c r="C11" s="174">
        <v>9.5379439006046701E-2</v>
      </c>
      <c r="D11" s="175">
        <v>1.12177907858289E-3</v>
      </c>
      <c r="E11" s="176">
        <v>1.4586154468139201E-4</v>
      </c>
      <c r="F11" s="176">
        <v>2.22131113869345E-4</v>
      </c>
      <c r="G11" s="118">
        <f t="shared" ref="G11:G27" si="0">(D11-$F$30)/(C11-$E$30)</f>
        <v>9.6311700892269536E-3</v>
      </c>
      <c r="H11" s="152">
        <v>8.6903700963191402E-2</v>
      </c>
      <c r="I11" s="175">
        <v>9.4313798451085395E-4</v>
      </c>
      <c r="J11" s="176">
        <v>1.40090654126423E-4</v>
      </c>
      <c r="K11" s="177">
        <v>1.5810505320871401E-4</v>
      </c>
      <c r="L11" s="118">
        <f t="shared" ref="L11:L27" si="1">(I11-$K$30)/(H11-$J$30)</f>
        <v>8.8620698538460479E-3</v>
      </c>
      <c r="M11" s="152">
        <v>7.0724388090961002E-2</v>
      </c>
      <c r="N11" s="175">
        <v>7.9451286247892502E-4</v>
      </c>
      <c r="O11" s="176">
        <v>6.8889015121868896E-5</v>
      </c>
      <c r="P11" s="177">
        <v>1.8074944551828599E-4</v>
      </c>
      <c r="Q11" s="118">
        <f t="shared" ref="Q11:Q27" si="2">(N11-$P$30)/(M11-$O$30)</f>
        <v>8.9527417250412564E-3</v>
      </c>
      <c r="R11" s="152">
        <v>7.2919188851491804E-2</v>
      </c>
      <c r="S11" s="152">
        <v>8.1630100585882099E-4</v>
      </c>
      <c r="T11" s="178">
        <v>4.8075548795383103E-5</v>
      </c>
      <c r="U11" s="179">
        <v>1.34097265300732E-4</v>
      </c>
      <c r="V11" s="118">
        <f t="shared" ref="V11:V27" si="3">(S11-$U$30)/(R11-$T$30)</f>
        <v>9.530188156315348E-3</v>
      </c>
    </row>
    <row r="12" spans="1:22" x14ac:dyDescent="0.2">
      <c r="B12" s="90">
        <v>3</v>
      </c>
      <c r="C12" s="174">
        <v>9.5234991508051106E-2</v>
      </c>
      <c r="D12" s="175">
        <v>1.0961294643902901E-3</v>
      </c>
      <c r="E12" s="176">
        <v>1.9198301090289199E-4</v>
      </c>
      <c r="F12" s="176">
        <v>1.98760748837703E-4</v>
      </c>
      <c r="G12" s="118">
        <f t="shared" si="0"/>
        <v>9.3760108521889051E-3</v>
      </c>
      <c r="H12" s="152">
        <v>8.7119324745490195E-2</v>
      </c>
      <c r="I12" s="175">
        <v>1.00062572935167E-3</v>
      </c>
      <c r="J12" s="176">
        <v>1.27656593531128E-4</v>
      </c>
      <c r="K12" s="177">
        <v>1.85884913818163E-4</v>
      </c>
      <c r="L12" s="118">
        <f t="shared" si="1"/>
        <v>9.5009480595203318E-3</v>
      </c>
      <c r="M12" s="152">
        <v>7.0866925546349796E-2</v>
      </c>
      <c r="N12" s="175">
        <v>8.2593275908915897E-4</v>
      </c>
      <c r="O12" s="176">
        <v>1.19968273481734E-4</v>
      </c>
      <c r="P12" s="177">
        <v>1.58744549622806E-4</v>
      </c>
      <c r="Q12" s="118">
        <f t="shared" si="2"/>
        <v>9.3786476486800042E-3</v>
      </c>
      <c r="R12" s="152">
        <v>7.3746597332687805E-2</v>
      </c>
      <c r="S12" s="152">
        <v>8.4635140998843704E-4</v>
      </c>
      <c r="T12" s="178">
        <v>5.0705615930759802E-5</v>
      </c>
      <c r="U12" s="179">
        <v>9.8843132593113303E-5</v>
      </c>
      <c r="V12" s="118">
        <f t="shared" si="3"/>
        <v>9.8309456707995936E-3</v>
      </c>
    </row>
    <row r="13" spans="1:22" x14ac:dyDescent="0.2">
      <c r="B13" s="90">
        <v>4</v>
      </c>
      <c r="C13" s="174">
        <v>9.3725573310239396E-2</v>
      </c>
      <c r="D13" s="175">
        <v>1.09401436878436E-3</v>
      </c>
      <c r="E13" s="176">
        <v>1.5148089697286299E-4</v>
      </c>
      <c r="F13" s="176">
        <v>1.5969948049995801E-4</v>
      </c>
      <c r="G13" s="118">
        <f t="shared" si="0"/>
        <v>9.5046655720846061E-3</v>
      </c>
      <c r="H13" s="152">
        <v>8.8108905336656496E-2</v>
      </c>
      <c r="I13" s="175">
        <v>9.8340884547201799E-4</v>
      </c>
      <c r="J13" s="176">
        <v>1.22425965062886E-4</v>
      </c>
      <c r="K13" s="177">
        <v>1.6215466778630501E-4</v>
      </c>
      <c r="L13" s="118">
        <f t="shared" si="1"/>
        <v>9.1983956742012016E-3</v>
      </c>
      <c r="M13" s="152">
        <v>7.0068326583966306E-2</v>
      </c>
      <c r="N13" s="175">
        <v>8.4073470193384904E-4</v>
      </c>
      <c r="O13" s="176">
        <v>7.8064559148961104E-5</v>
      </c>
      <c r="P13" s="177">
        <v>1.5368259883402901E-4</v>
      </c>
      <c r="Q13" s="118">
        <f t="shared" si="2"/>
        <v>9.6972049556689321E-3</v>
      </c>
      <c r="R13" s="152">
        <v>7.3403030764564295E-2</v>
      </c>
      <c r="S13" s="152">
        <v>8.2761819768804401E-4</v>
      </c>
      <c r="T13" s="178">
        <v>4.8852613367451799E-5</v>
      </c>
      <c r="U13" s="179">
        <v>1.25104961244595E-4</v>
      </c>
      <c r="V13" s="118">
        <f t="shared" si="3"/>
        <v>9.6216092507385234E-3</v>
      </c>
    </row>
    <row r="14" spans="1:22" x14ac:dyDescent="0.2">
      <c r="B14" s="90">
        <v>5</v>
      </c>
      <c r="C14" s="174">
        <v>9.4446063692389004E-2</v>
      </c>
      <c r="D14" s="175">
        <v>1.10876055103384E-3</v>
      </c>
      <c r="E14" s="176">
        <v>1.47445720598176E-4</v>
      </c>
      <c r="F14" s="176">
        <v>2.3323595023149899E-4</v>
      </c>
      <c r="G14" s="118">
        <f t="shared" si="0"/>
        <v>9.5884365954072397E-3</v>
      </c>
      <c r="H14" s="152">
        <v>8.9594332264697998E-2</v>
      </c>
      <c r="I14" s="175">
        <v>1.04587359056234E-3</v>
      </c>
      <c r="J14" s="176">
        <v>1.15969912680303E-4</v>
      </c>
      <c r="K14" s="177">
        <v>1.54531877506166E-4</v>
      </c>
      <c r="L14" s="118">
        <f t="shared" si="1"/>
        <v>9.7438655776024095E-3</v>
      </c>
      <c r="M14" s="152">
        <v>7.0326394071401496E-2</v>
      </c>
      <c r="N14" s="175">
        <v>7.7548271345483002E-4</v>
      </c>
      <c r="O14" s="176">
        <v>9.8418427122573806E-5</v>
      </c>
      <c r="P14" s="177">
        <v>1.51806705936987E-4</v>
      </c>
      <c r="Q14" s="118">
        <f t="shared" si="2"/>
        <v>8.732524293614952E-3</v>
      </c>
      <c r="R14" s="152">
        <v>7.3636761972270801E-2</v>
      </c>
      <c r="S14" s="152">
        <v>8.3631465321535301E-4</v>
      </c>
      <c r="T14" s="178">
        <v>3.5074750059632802E-5</v>
      </c>
      <c r="U14" s="179">
        <v>1.08043626660629E-4</v>
      </c>
      <c r="V14" s="118">
        <f t="shared" si="3"/>
        <v>9.709227118864381E-3</v>
      </c>
    </row>
    <row r="15" spans="1:22" x14ac:dyDescent="0.2">
      <c r="B15" s="90">
        <v>6</v>
      </c>
      <c r="C15" s="174">
        <v>9.4934336793232793E-2</v>
      </c>
      <c r="D15" s="175">
        <v>1.1306865898587E-3</v>
      </c>
      <c r="E15" s="176">
        <v>1.5964096991632999E-4</v>
      </c>
      <c r="F15" s="176">
        <v>1.9036541357931401E-4</v>
      </c>
      <c r="G15" s="118">
        <f t="shared" si="0"/>
        <v>9.7703937307064455E-3</v>
      </c>
      <c r="H15" s="152">
        <v>9.02584330041524E-2</v>
      </c>
      <c r="I15" s="175">
        <v>1.1632521570479699E-3</v>
      </c>
      <c r="J15" s="176">
        <v>1.26461018904799E-4</v>
      </c>
      <c r="K15" s="177">
        <v>1.6093382636925299E-4</v>
      </c>
      <c r="L15" s="118">
        <f t="shared" si="1"/>
        <v>1.0974389325295937E-2</v>
      </c>
      <c r="M15" s="152">
        <v>7.0512995507145307E-2</v>
      </c>
      <c r="N15" s="175">
        <v>8.2480103002557004E-4</v>
      </c>
      <c r="O15" s="176">
        <v>7.9289963890757703E-5</v>
      </c>
      <c r="P15" s="177">
        <v>1.4990104056835201E-4</v>
      </c>
      <c r="Q15" s="118">
        <f t="shared" si="2"/>
        <v>9.4097126964826916E-3</v>
      </c>
      <c r="R15" s="152">
        <v>7.2991547621932995E-2</v>
      </c>
      <c r="S15" s="152">
        <v>8.2797558478059602E-4</v>
      </c>
      <c r="T15" s="178">
        <v>6.4902120122649901E-5</v>
      </c>
      <c r="U15" s="179">
        <v>1.2632576598785999E-4</v>
      </c>
      <c r="V15" s="118">
        <f t="shared" si="3"/>
        <v>9.6807863588023527E-3</v>
      </c>
    </row>
    <row r="16" spans="1:22" x14ac:dyDescent="0.2">
      <c r="B16" s="90">
        <v>7</v>
      </c>
      <c r="C16" s="174">
        <v>9.6263618407947296E-2</v>
      </c>
      <c r="D16" s="175">
        <v>1.1361681747110201E-3</v>
      </c>
      <c r="E16" s="176">
        <v>1.4804352348112701E-4</v>
      </c>
      <c r="F16" s="176">
        <v>2.00725624723341E-4</v>
      </c>
      <c r="G16" s="118">
        <f t="shared" si="0"/>
        <v>9.6922876286263029E-3</v>
      </c>
      <c r="H16" s="152">
        <v>8.9758477100215603E-2</v>
      </c>
      <c r="I16" s="175">
        <v>1.05591239960257E-3</v>
      </c>
      <c r="J16" s="176">
        <v>1.24607881050614E-4</v>
      </c>
      <c r="K16" s="177">
        <v>1.5908767876712999E-4</v>
      </c>
      <c r="L16" s="118">
        <f t="shared" si="1"/>
        <v>9.8380233080337144E-3</v>
      </c>
      <c r="M16" s="152">
        <v>6.9727018106527705E-2</v>
      </c>
      <c r="N16" s="175">
        <v>7.8840768912227701E-4</v>
      </c>
      <c r="O16" s="176">
        <v>6.9815532044197607E-5</v>
      </c>
      <c r="P16" s="177">
        <v>1.4451160037362299E-4</v>
      </c>
      <c r="Q16" s="118">
        <f t="shared" si="2"/>
        <v>8.9932958979905189E-3</v>
      </c>
      <c r="R16" s="152">
        <v>7.3895087157933498E-2</v>
      </c>
      <c r="S16" s="152">
        <v>8.7327543338934401E-4</v>
      </c>
      <c r="T16" s="178">
        <v>3.3132116445036401E-5</v>
      </c>
      <c r="U16" s="179">
        <v>1.2686172951698399E-4</v>
      </c>
      <c r="V16" s="118">
        <f t="shared" si="3"/>
        <v>1.0175775010150323E-2</v>
      </c>
    </row>
    <row r="17" spans="2:22" x14ac:dyDescent="0.2">
      <c r="B17" s="90">
        <v>8</v>
      </c>
      <c r="C17" s="174">
        <v>9.7100424874111996E-2</v>
      </c>
      <c r="D17" s="175">
        <v>1.1186808323968101E-3</v>
      </c>
      <c r="E17" s="176">
        <v>1.44247481226258E-4</v>
      </c>
      <c r="F17" s="176">
        <v>1.83131191905815E-4</v>
      </c>
      <c r="G17" s="118">
        <f t="shared" si="0"/>
        <v>9.4282204204979361E-3</v>
      </c>
      <c r="H17" s="152">
        <v>9.0648776466782696E-2</v>
      </c>
      <c r="I17" s="175">
        <v>1.0315751642142601E-3</v>
      </c>
      <c r="J17" s="176">
        <v>1.32767691127186E-4</v>
      </c>
      <c r="K17" s="177">
        <v>1.6269064741604401E-4</v>
      </c>
      <c r="L17" s="118">
        <f t="shared" si="1"/>
        <v>9.4724054170672173E-3</v>
      </c>
      <c r="M17" s="152">
        <v>6.95425278653619E-2</v>
      </c>
      <c r="N17" s="175">
        <v>8.0017134913415596E-4</v>
      </c>
      <c r="O17" s="176">
        <v>8.4221485915054198E-5</v>
      </c>
      <c r="P17" s="177">
        <v>1.82684946694477E-4</v>
      </c>
      <c r="Q17" s="118">
        <f t="shared" si="2"/>
        <v>9.1865656035732806E-3</v>
      </c>
      <c r="R17" s="152">
        <v>7.3825487658934999E-2</v>
      </c>
      <c r="S17" s="152">
        <v>8.2237653501474799E-4</v>
      </c>
      <c r="T17" s="178">
        <v>3.6090898372510303E-5</v>
      </c>
      <c r="U17" s="179">
        <v>1.2576002701876899E-4</v>
      </c>
      <c r="V17" s="118">
        <f t="shared" si="3"/>
        <v>9.4954660371210434E-3</v>
      </c>
    </row>
    <row r="18" spans="2:22" x14ac:dyDescent="0.2">
      <c r="B18" s="90">
        <v>9</v>
      </c>
      <c r="C18" s="174">
        <v>9.7464816211506197E-2</v>
      </c>
      <c r="D18" s="175">
        <v>1.14338692618085E-3</v>
      </c>
      <c r="E18" s="176">
        <v>1.87021040401926E-4</v>
      </c>
      <c r="F18" s="176">
        <v>2.10966858560078E-4</v>
      </c>
      <c r="G18" s="118">
        <f t="shared" si="0"/>
        <v>9.6468247816438434E-3</v>
      </c>
      <c r="H18" s="152">
        <v>9.12569224215041E-2</v>
      </c>
      <c r="I18" s="175">
        <v>1.0588317161091599E-3</v>
      </c>
      <c r="J18" s="176">
        <v>1.10530123024641E-4</v>
      </c>
      <c r="K18" s="177">
        <v>1.6557898703785899E-4</v>
      </c>
      <c r="L18" s="118">
        <f t="shared" si="1"/>
        <v>9.7082903860072102E-3</v>
      </c>
      <c r="M18" s="152">
        <v>6.8966270266799606E-2</v>
      </c>
      <c r="N18" s="175">
        <v>7.8796097058459803E-4</v>
      </c>
      <c r="O18" s="176">
        <v>1.04545590144015E-4</v>
      </c>
      <c r="P18" s="177">
        <v>1.7506207145029799E-4</v>
      </c>
      <c r="Q18" s="118">
        <f t="shared" si="2"/>
        <v>9.0861439051420929E-3</v>
      </c>
      <c r="R18" s="152">
        <v>7.3486901630989199E-2</v>
      </c>
      <c r="S18" s="152">
        <v>8.1484169308175297E-4</v>
      </c>
      <c r="T18" s="178">
        <v>4.63122121917844E-5</v>
      </c>
      <c r="U18" s="179">
        <v>1.2927356895625099E-4</v>
      </c>
      <c r="V18" s="118">
        <f t="shared" si="3"/>
        <v>9.4366432554845101E-3</v>
      </c>
    </row>
    <row r="19" spans="2:22" x14ac:dyDescent="0.2">
      <c r="B19" s="90">
        <v>10</v>
      </c>
      <c r="C19" s="174">
        <v>9.8112633381387801E-2</v>
      </c>
      <c r="D19" s="175">
        <v>1.11737003882412E-3</v>
      </c>
      <c r="E19" s="176">
        <v>1.5052440925323899E-4</v>
      </c>
      <c r="F19" s="176">
        <v>2.1939213835226899E-4</v>
      </c>
      <c r="G19" s="118">
        <f t="shared" si="0"/>
        <v>9.3174067980890622E-3</v>
      </c>
      <c r="H19" s="152">
        <v>9.0227261674118306E-2</v>
      </c>
      <c r="I19" s="175">
        <v>1.0244558157010001E-3</v>
      </c>
      <c r="J19" s="176">
        <v>1.3160199990895299E-4</v>
      </c>
      <c r="K19" s="177">
        <v>1.6438791814103301E-4</v>
      </c>
      <c r="L19" s="118">
        <f t="shared" si="1"/>
        <v>9.4377038125569804E-3</v>
      </c>
      <c r="M19" s="152">
        <v>6.7064971172963797E-2</v>
      </c>
      <c r="N19" s="175">
        <v>7.87752502002069E-4</v>
      </c>
      <c r="O19" s="176">
        <v>8.5058352665148194E-5</v>
      </c>
      <c r="P19" s="177">
        <v>1.89146016285275E-4</v>
      </c>
      <c r="Q19" s="118">
        <f t="shared" si="2"/>
        <v>9.3409751829339038E-3</v>
      </c>
      <c r="R19" s="152">
        <v>7.3268981556822294E-2</v>
      </c>
      <c r="S19" s="152">
        <v>8.5242712181426495E-4</v>
      </c>
      <c r="T19" s="178">
        <v>4.24567921120748E-5</v>
      </c>
      <c r="U19" s="179">
        <v>1.3040505119336901E-4</v>
      </c>
      <c r="V19" s="118">
        <f t="shared" si="3"/>
        <v>9.9780524573574222E-3</v>
      </c>
    </row>
    <row r="20" spans="2:22" x14ac:dyDescent="0.2">
      <c r="B20" s="90">
        <v>11</v>
      </c>
      <c r="C20" s="174">
        <v>9.8503094799443594E-2</v>
      </c>
      <c r="D20" s="175">
        <v>1.13289113667478E-3</v>
      </c>
      <c r="E20" s="176">
        <v>1.73988511894327E-4</v>
      </c>
      <c r="F20" s="176">
        <v>1.9965387376125901E-4</v>
      </c>
      <c r="G20" s="118">
        <f t="shared" si="0"/>
        <v>9.4382430489105499E-3</v>
      </c>
      <c r="H20" s="152">
        <v>9.0751994414061704E-2</v>
      </c>
      <c r="I20" s="175">
        <v>1.02037487309894E-3</v>
      </c>
      <c r="J20" s="176">
        <v>1.29718963110789E-4</v>
      </c>
      <c r="K20" s="177">
        <v>1.78948832826587E-4</v>
      </c>
      <c r="L20" s="118">
        <f t="shared" si="1"/>
        <v>9.338025871578403E-3</v>
      </c>
      <c r="M20" s="152">
        <v>6.6712012240170496E-2</v>
      </c>
      <c r="N20" s="175">
        <v>7.4799536009776801E-4</v>
      </c>
      <c r="O20" s="176">
        <v>8.0067050600358096E-5</v>
      </c>
      <c r="P20" s="177">
        <v>1.3709744562162901E-4</v>
      </c>
      <c r="Q20" s="118">
        <f t="shared" si="2"/>
        <v>8.793696236685921E-3</v>
      </c>
      <c r="R20" s="152">
        <v>7.4334549656924598E-2</v>
      </c>
      <c r="S20" s="152">
        <v>8.2502714509016003E-4</v>
      </c>
      <c r="T20" s="178">
        <v>6.3049091330824399E-5</v>
      </c>
      <c r="U20" s="179">
        <v>1.1664869616996601E-4</v>
      </c>
      <c r="V20" s="118">
        <f t="shared" si="3"/>
        <v>9.4660770541142112E-3</v>
      </c>
    </row>
    <row r="21" spans="2:22" x14ac:dyDescent="0.2">
      <c r="B21" s="90">
        <v>12</v>
      </c>
      <c r="C21" s="174">
        <v>9.90448591537747E-2</v>
      </c>
      <c r="D21" s="175">
        <v>1.15601559954844E-3</v>
      </c>
      <c r="E21" s="176">
        <v>1.62749586595182E-4</v>
      </c>
      <c r="F21" s="176">
        <v>1.9679587681626799E-4</v>
      </c>
      <c r="G21" s="118">
        <f t="shared" si="0"/>
        <v>9.6203919004034053E-3</v>
      </c>
      <c r="H21" s="152">
        <v>9.1948532751054302E-2</v>
      </c>
      <c r="I21" s="175">
        <v>1.01942166262865E-3</v>
      </c>
      <c r="J21" s="176">
        <v>1.4639741205038401E-4</v>
      </c>
      <c r="K21" s="177">
        <v>1.8832607691868599E-4</v>
      </c>
      <c r="L21" s="118">
        <f t="shared" si="1"/>
        <v>9.2059583055003526E-3</v>
      </c>
      <c r="M21" s="152">
        <v>6.6327607561952898E-2</v>
      </c>
      <c r="N21" s="175">
        <v>7.4775711981971203E-4</v>
      </c>
      <c r="O21" s="176">
        <v>9.7282664430627997E-5</v>
      </c>
      <c r="P21" s="177">
        <v>1.4067052538088701E-4</v>
      </c>
      <c r="Q21" s="118">
        <f t="shared" si="2"/>
        <v>8.8411338678330755E-3</v>
      </c>
      <c r="R21" s="152">
        <v>7.4828683038410601E-2</v>
      </c>
      <c r="S21" s="152">
        <v>8.3122185672218705E-4</v>
      </c>
      <c r="T21" s="178">
        <v>5.4859940570125702E-5</v>
      </c>
      <c r="U21" s="179">
        <v>1.0944306198429E-4</v>
      </c>
      <c r="V21" s="118">
        <f t="shared" si="3"/>
        <v>9.4863661352208237E-3</v>
      </c>
    </row>
    <row r="22" spans="2:22" x14ac:dyDescent="0.2">
      <c r="B22" s="90">
        <v>13</v>
      </c>
      <c r="C22" s="174">
        <v>9.7144070216907102E-2</v>
      </c>
      <c r="D22" s="175">
        <v>1.12895870521213E-3</v>
      </c>
      <c r="E22" s="176">
        <v>1.70521170443576E-4</v>
      </c>
      <c r="F22" s="176">
        <v>1.96676793787465E-4</v>
      </c>
      <c r="G22" s="118">
        <f t="shared" si="0"/>
        <v>9.5299558127280876E-3</v>
      </c>
      <c r="H22" s="152">
        <v>8.90406784240282E-2</v>
      </c>
      <c r="I22" s="175">
        <v>9.8418330100682409E-4</v>
      </c>
      <c r="J22" s="176">
        <v>1.39821646376329E-4</v>
      </c>
      <c r="K22" s="177">
        <v>1.7138546824318899E-4</v>
      </c>
      <c r="L22" s="118">
        <f t="shared" si="1"/>
        <v>9.1107100851708419E-3</v>
      </c>
      <c r="M22" s="152">
        <v>7.3672918766106099E-2</v>
      </c>
      <c r="N22" s="175">
        <v>8.3433142007764498E-4</v>
      </c>
      <c r="O22" s="176">
        <v>1.11360234933796E-4</v>
      </c>
      <c r="P22" s="177">
        <v>1.7160797525209401E-4</v>
      </c>
      <c r="Q22" s="118">
        <f t="shared" si="2"/>
        <v>9.1351392884124506E-3</v>
      </c>
      <c r="R22" s="152">
        <v>7.3882784503277801E-2</v>
      </c>
      <c r="S22" s="152">
        <v>8.5147406653654902E-4</v>
      </c>
      <c r="T22" s="178">
        <v>8.8423928301873905E-5</v>
      </c>
      <c r="U22" s="179">
        <v>1.30226396018114E-4</v>
      </c>
      <c r="V22" s="118">
        <f t="shared" si="3"/>
        <v>9.8821934596032123E-3</v>
      </c>
    </row>
    <row r="23" spans="2:22" x14ac:dyDescent="0.2">
      <c r="B23" s="90">
        <v>14</v>
      </c>
      <c r="C23" s="174">
        <v>9.8164232057338596E-2</v>
      </c>
      <c r="D23" s="175">
        <v>1.12851183897917E-3</v>
      </c>
      <c r="E23" s="176">
        <v>1.65947884964599E-4</v>
      </c>
      <c r="F23" s="176">
        <v>2.2046391048655999E-4</v>
      </c>
      <c r="G23" s="118">
        <f t="shared" si="0"/>
        <v>9.4261918473241765E-3</v>
      </c>
      <c r="H23" s="152">
        <v>8.88904646857408E-2</v>
      </c>
      <c r="I23" s="175">
        <v>1.0156981929399199E-3</v>
      </c>
      <c r="J23" s="176">
        <v>1.12592457388811E-4</v>
      </c>
      <c r="K23" s="177">
        <v>1.92285537068842E-4</v>
      </c>
      <c r="L23" s="118">
        <f t="shared" si="1"/>
        <v>9.4811756852866656E-3</v>
      </c>
      <c r="M23" s="152">
        <v>7.35488112245892E-2</v>
      </c>
      <c r="N23" s="175">
        <v>8.3248489990704405E-4</v>
      </c>
      <c r="O23" s="176">
        <v>1.15694133996324E-4</v>
      </c>
      <c r="P23" s="177">
        <v>1.58297905874617E-4</v>
      </c>
      <c r="Q23" s="118">
        <f t="shared" si="2"/>
        <v>9.1254359969754235E-3</v>
      </c>
      <c r="R23" s="152">
        <v>7.4259389011664206E-2</v>
      </c>
      <c r="S23" s="152">
        <v>8.5716262870166697E-4</v>
      </c>
      <c r="T23" s="178">
        <v>5.71612645034395E-5</v>
      </c>
      <c r="U23" s="179">
        <v>1.02416129935604E-4</v>
      </c>
      <c r="V23" s="118">
        <f t="shared" si="3"/>
        <v>9.9086976852230252E-3</v>
      </c>
    </row>
    <row r="24" spans="2:22" x14ac:dyDescent="0.2">
      <c r="B24" s="90">
        <v>15</v>
      </c>
      <c r="C24" s="174">
        <v>9.8618098949463204E-2</v>
      </c>
      <c r="D24" s="175">
        <v>1.12895870521213E-3</v>
      </c>
      <c r="E24" s="176">
        <v>1.61882759821704E-4</v>
      </c>
      <c r="F24" s="176">
        <v>2.2236928600822899E-4</v>
      </c>
      <c r="G24" s="118">
        <f t="shared" si="0"/>
        <v>9.38727682345189E-3</v>
      </c>
      <c r="H24" s="152">
        <v>8.8321109468110504E-2</v>
      </c>
      <c r="I24" s="175">
        <v>1.0284771987968599E-3</v>
      </c>
      <c r="J24" s="176">
        <v>1.12084345630189E-4</v>
      </c>
      <c r="K24" s="177">
        <v>1.87998603473361E-4</v>
      </c>
      <c r="L24" s="118">
        <f t="shared" si="1"/>
        <v>9.6872820293187299E-3</v>
      </c>
      <c r="M24" s="152">
        <v>7.3958552501821997E-2</v>
      </c>
      <c r="N24" s="175">
        <v>8.5464336710696905E-4</v>
      </c>
      <c r="O24" s="176">
        <v>9.2978733270039404E-5</v>
      </c>
      <c r="P24" s="177">
        <v>1.7425809971725699E-4</v>
      </c>
      <c r="Q24" s="118">
        <f t="shared" si="2"/>
        <v>9.3747938229247711E-3</v>
      </c>
      <c r="R24" s="152">
        <v>7.4211134091373504E-2</v>
      </c>
      <c r="S24" s="152">
        <v>8.3866747439394001E-4</v>
      </c>
      <c r="T24" s="178">
        <v>5.50990389148791E-5</v>
      </c>
      <c r="U24" s="179">
        <v>1.2421169042627899E-4</v>
      </c>
      <c r="V24" s="118">
        <f t="shared" si="3"/>
        <v>9.6657561889686751E-3</v>
      </c>
    </row>
    <row r="25" spans="2:22" x14ac:dyDescent="0.2">
      <c r="B25" s="90">
        <v>16</v>
      </c>
      <c r="C25" s="174">
        <v>9.8188433523282895E-2</v>
      </c>
      <c r="D25" s="175">
        <v>1.1302993051090901E-3</v>
      </c>
      <c r="E25" s="176">
        <v>1.63765867214543E-4</v>
      </c>
      <c r="F25" s="176">
        <v>2.0733478105899799E-4</v>
      </c>
      <c r="G25" s="118">
        <f t="shared" si="0"/>
        <v>9.4420993874963655E-3</v>
      </c>
      <c r="H25" s="152">
        <v>8.9588368955079503E-2</v>
      </c>
      <c r="I25" s="175">
        <v>1.00896619495066E-3</v>
      </c>
      <c r="J25" s="176">
        <v>1.1713558573076099E-4</v>
      </c>
      <c r="K25" s="177">
        <v>2.1419681825624899E-4</v>
      </c>
      <c r="L25" s="118">
        <f t="shared" si="1"/>
        <v>9.3319593483182448E-3</v>
      </c>
      <c r="M25" s="152">
        <v>7.3383699635486604E-2</v>
      </c>
      <c r="N25" s="175">
        <v>8.5854497603931104E-4</v>
      </c>
      <c r="O25" s="176">
        <v>1.13512237644825E-4</v>
      </c>
      <c r="P25" s="177">
        <v>1.9533820849849701E-4</v>
      </c>
      <c r="Q25" s="118">
        <f t="shared" si="2"/>
        <v>9.5015562831888764E-3</v>
      </c>
      <c r="R25" s="152">
        <v>7.2657178262065594E-2</v>
      </c>
      <c r="S25" s="152">
        <v>8.7217344032058995E-4</v>
      </c>
      <c r="T25" s="178">
        <v>6.1734040716677306E-5</v>
      </c>
      <c r="U25" s="179">
        <v>1.24360568840549E-4</v>
      </c>
      <c r="V25" s="118">
        <f t="shared" si="3"/>
        <v>1.0334086670067133E-2</v>
      </c>
    </row>
    <row r="26" spans="2:22" x14ac:dyDescent="0.2">
      <c r="B26" s="90">
        <v>17</v>
      </c>
      <c r="C26" s="174">
        <v>9.8669428468059497E-2</v>
      </c>
      <c r="D26" s="175">
        <v>1.1045898915679499E-3</v>
      </c>
      <c r="E26" s="176">
        <v>1.8104279529330901E-4</v>
      </c>
      <c r="F26" s="176">
        <v>1.99772957144803E-4</v>
      </c>
      <c r="G26" s="118">
        <f t="shared" si="0"/>
        <v>9.1350015297341023E-3</v>
      </c>
      <c r="H26" s="152">
        <v>9.0819438657795501E-2</v>
      </c>
      <c r="I26" s="175">
        <v>1.0109023844179501E-3</v>
      </c>
      <c r="J26" s="176">
        <v>1.30406420579782E-4</v>
      </c>
      <c r="K26" s="177">
        <v>1.8668871076582999E-4</v>
      </c>
      <c r="L26" s="118">
        <f t="shared" si="1"/>
        <v>9.2266340674839412E-3</v>
      </c>
      <c r="M26" s="152">
        <v>7.3528173042379394E-2</v>
      </c>
      <c r="N26" s="175">
        <v>8.2301409200757696E-4</v>
      </c>
      <c r="O26" s="176">
        <v>6.9158003817682204E-5</v>
      </c>
      <c r="P26" s="177">
        <v>1.47667843590243E-4</v>
      </c>
      <c r="Q26" s="118">
        <f t="shared" si="2"/>
        <v>8.9990354028385792E-3</v>
      </c>
      <c r="R26" s="152">
        <v>7.4919494180035295E-2</v>
      </c>
      <c r="S26" s="152">
        <v>8.3268119341553895E-4</v>
      </c>
      <c r="T26" s="178">
        <v>2.7124919382693701E-5</v>
      </c>
      <c r="U26" s="179">
        <v>1.1703577716314199E-4</v>
      </c>
      <c r="V26" s="118">
        <f t="shared" si="3"/>
        <v>9.494351531465748E-3</v>
      </c>
    </row>
    <row r="27" spans="2:22" x14ac:dyDescent="0.2">
      <c r="B27" s="90">
        <v>18</v>
      </c>
      <c r="C27" s="174">
        <v>9.9679106469618695E-2</v>
      </c>
      <c r="D27" s="175">
        <v>1.1381641940523099E-3</v>
      </c>
      <c r="E27" s="176">
        <v>1.8989061071065201E-4</v>
      </c>
      <c r="F27" s="176">
        <v>2.11681367163561E-4</v>
      </c>
      <c r="G27" s="118">
        <f t="shared" si="0"/>
        <v>9.3796952881790678E-3</v>
      </c>
      <c r="H27" s="152">
        <v>9.0296556145094797E-2</v>
      </c>
      <c r="I27" s="175">
        <v>1.01212367508757E-3</v>
      </c>
      <c r="J27" s="176">
        <v>1.5673938528382801E-4</v>
      </c>
      <c r="K27" s="177">
        <v>1.6417948123000799E-4</v>
      </c>
      <c r="L27" s="118">
        <f t="shared" si="1"/>
        <v>9.2936833299550447E-3</v>
      </c>
      <c r="M27" s="152">
        <v>7.4727457982422196E-2</v>
      </c>
      <c r="N27" s="175">
        <v>8.4829956219635897E-4</v>
      </c>
      <c r="O27" s="176">
        <v>6.8111937072994205E-5</v>
      </c>
      <c r="P27" s="177">
        <v>1.5258088353104201E-4</v>
      </c>
      <c r="Q27" s="118">
        <f t="shared" si="2"/>
        <v>9.1932180334528477E-3</v>
      </c>
      <c r="R27" s="152">
        <v>7.4813429776465795E-2</v>
      </c>
      <c r="S27" s="152">
        <v>8.6588912468925198E-4</v>
      </c>
      <c r="T27" s="178">
        <v>4.9091710280052E-5</v>
      </c>
      <c r="U27" s="179">
        <v>1.4154128684116499E-4</v>
      </c>
      <c r="V27" s="118">
        <f t="shared" si="3"/>
        <v>9.9519894253317955E-3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9.6922839841811104E-2</v>
      </c>
      <c r="D30" s="181">
        <v>1.12334408975645E-3</v>
      </c>
      <c r="E30" s="182">
        <v>1.63317630833357E-4</v>
      </c>
      <c r="F30" s="182">
        <v>2.04736418381732E-4</v>
      </c>
      <c r="G30" s="183"/>
      <c r="H30" s="184">
        <v>8.9436399501208602E-2</v>
      </c>
      <c r="I30" s="185">
        <v>1.0224032993575399E-3</v>
      </c>
      <c r="J30" s="184">
        <v>1.27983788293558E-4</v>
      </c>
      <c r="K30" s="185">
        <v>1.7412551728932099E-4</v>
      </c>
      <c r="L30" s="186"/>
      <c r="M30" s="187">
        <v>7.0767129373657506E-2</v>
      </c>
      <c r="N30" s="188">
        <v>8.1030263931215697E-4</v>
      </c>
      <c r="O30" s="184">
        <v>9.1212148286306499E-5</v>
      </c>
      <c r="P30" s="185">
        <v>1.6215228104476099E-4</v>
      </c>
      <c r="Q30" s="186"/>
      <c r="R30" s="189">
        <v>7.37723474275747E-2</v>
      </c>
      <c r="S30" s="189">
        <v>8.4007734307168797E-4</v>
      </c>
      <c r="T30" s="190">
        <v>4.9201409939811601E-5</v>
      </c>
      <c r="U30" s="185">
        <v>1.21836314592494E-4</v>
      </c>
      <c r="V30" s="136"/>
    </row>
    <row r="31" spans="2:22" x14ac:dyDescent="0.2">
      <c r="B31" s="86" t="s">
        <v>6</v>
      </c>
      <c r="C31" s="191">
        <v>0.45816128867564498</v>
      </c>
      <c r="D31" s="192">
        <v>0.349043196141122</v>
      </c>
      <c r="E31" s="193">
        <v>2.33123305475725</v>
      </c>
      <c r="F31" s="193">
        <v>1.96799899853715</v>
      </c>
      <c r="G31" s="194"/>
      <c r="H31" s="195">
        <v>0.41362367303548903</v>
      </c>
      <c r="I31" s="196">
        <v>1.0290906850264401</v>
      </c>
      <c r="J31" s="197">
        <v>2.2776565618618401</v>
      </c>
      <c r="K31" s="198">
        <v>2.1392100749070702</v>
      </c>
      <c r="L31" s="199"/>
      <c r="M31" s="197">
        <v>0.86002110219377503</v>
      </c>
      <c r="N31" s="198">
        <v>0.97755226344950896</v>
      </c>
      <c r="O31" s="197">
        <v>4.5636291743786099</v>
      </c>
      <c r="P31" s="198">
        <v>2.51997761005798</v>
      </c>
      <c r="Q31" s="199"/>
      <c r="R31" s="191">
        <v>0.222789899954734</v>
      </c>
      <c r="S31" s="192">
        <v>0.51441481510175902</v>
      </c>
      <c r="T31" s="200">
        <v>7.4397609528662203</v>
      </c>
      <c r="U31" s="198">
        <v>2.1610185257998902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9.4951519338626819E-3</v>
      </c>
      <c r="I34" s="205">
        <f>D30/C30</f>
        <v>1.1590086419154381E-2</v>
      </c>
    </row>
    <row r="35" spans="1:22" x14ac:dyDescent="0.2">
      <c r="C35" s="203">
        <v>2</v>
      </c>
      <c r="E35" s="204">
        <f>AVERAGE(L10:L27)</f>
        <v>9.497063614982872E-3</v>
      </c>
      <c r="I35" s="205">
        <f>I30/H30</f>
        <v>1.1431624093316991E-2</v>
      </c>
    </row>
    <row r="36" spans="1:22" x14ac:dyDescent="0.2">
      <c r="C36" s="203">
        <v>3</v>
      </c>
      <c r="E36" s="204">
        <f>AVERAGE(Q10:Q27)</f>
        <v>9.1681398265235307E-3</v>
      </c>
      <c r="I36" s="205">
        <f>N30/M30</f>
        <v>1.1450268599050814E-2</v>
      </c>
    </row>
    <row r="37" spans="1:22" x14ac:dyDescent="0.2">
      <c r="C37" s="203">
        <v>4</v>
      </c>
      <c r="E37" s="204">
        <f>AVERAGE(V10:V27)</f>
        <v>9.7430031963031058E-3</v>
      </c>
      <c r="G37" s="90"/>
      <c r="I37" s="205">
        <f>S30/R30</f>
        <v>1.1387428655383725E-2</v>
      </c>
    </row>
    <row r="38" spans="1:22" x14ac:dyDescent="0.2">
      <c r="C38" s="206" t="s">
        <v>12</v>
      </c>
      <c r="D38" s="101"/>
      <c r="E38" s="207">
        <f>AVERAGE(E34:E37)</f>
        <v>9.4758396429180467E-3</v>
      </c>
      <c r="F38" s="86" t="s">
        <v>9</v>
      </c>
      <c r="G38" s="208"/>
      <c r="I38" s="209">
        <f>AVERAGE(I34:I37)</f>
        <v>1.1464851941726478E-2</v>
      </c>
    </row>
    <row r="39" spans="1:22" x14ac:dyDescent="0.2">
      <c r="E39" s="210">
        <f>STDEV(E34:E37)/SQRT(COUNT(E34:E37))/E38</f>
        <v>1.2444930347738735E-2</v>
      </c>
      <c r="F39" s="211"/>
      <c r="I39" s="210">
        <f>STDEV(I34:I37)/SQRT(COUNT(I34:I37))/I38</f>
        <v>3.8181745346979839E-3</v>
      </c>
    </row>
    <row r="40" spans="1:22" ht="15.75" x14ac:dyDescent="0.3">
      <c r="D40" s="86" t="s">
        <v>17</v>
      </c>
      <c r="E40" s="212">
        <f>E39*SQRT(3)/1</f>
        <v>2.1555251658939303E-2</v>
      </c>
      <c r="F40" s="86" t="s">
        <v>8</v>
      </c>
      <c r="I40" s="210">
        <f>I39*SQRT(3)/1</f>
        <v>6.6132722862625648E-3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29.074000000000002</v>
      </c>
      <c r="D47" s="214">
        <v>30.084</v>
      </c>
      <c r="E47" s="169">
        <v>29.074000000000002</v>
      </c>
      <c r="F47" s="169">
        <v>30.084</v>
      </c>
      <c r="G47" s="170"/>
      <c r="H47" s="86">
        <v>29.074000000000002</v>
      </c>
      <c r="I47" s="168">
        <v>30.084</v>
      </c>
      <c r="J47" s="169">
        <v>29.074000000000002</v>
      </c>
      <c r="K47" s="171">
        <v>30.084</v>
      </c>
      <c r="L47" s="170"/>
      <c r="M47" s="86">
        <v>29.074000000000002</v>
      </c>
      <c r="N47" s="168">
        <v>30.084</v>
      </c>
      <c r="O47" s="169">
        <v>29.074000000000002</v>
      </c>
      <c r="P47" s="171">
        <v>30.084</v>
      </c>
      <c r="Q47" s="170"/>
      <c r="R47" s="86">
        <v>29.074000000000002</v>
      </c>
      <c r="S47" s="168">
        <v>30.084</v>
      </c>
      <c r="T47" s="172">
        <v>29.074000000000002</v>
      </c>
      <c r="U47" s="173">
        <v>30.084</v>
      </c>
      <c r="V47" s="136"/>
    </row>
    <row r="48" spans="1:22" x14ac:dyDescent="0.2">
      <c r="B48" s="90">
        <v>1</v>
      </c>
      <c r="C48" s="174">
        <v>3.3895301557665999E-2</v>
      </c>
      <c r="D48" s="175">
        <v>0.12934789794299401</v>
      </c>
      <c r="E48" s="176">
        <v>6.0965498364668899E-5</v>
      </c>
      <c r="F48" s="176">
        <v>1.3075135376405301E-4</v>
      </c>
      <c r="G48" s="118">
        <f>(D48-$F$68)/(C48-$E$68)</f>
        <v>3.820353821000062</v>
      </c>
      <c r="H48" s="152">
        <v>2.74775697725347E-2</v>
      </c>
      <c r="I48" s="175">
        <v>0.10507315067800201</v>
      </c>
      <c r="J48" s="176">
        <v>5.1211609924034301E-5</v>
      </c>
      <c r="K48" s="177">
        <v>9.9076592601032005E-5</v>
      </c>
      <c r="L48" s="118">
        <f>(I48-$K$68)/(H48-$J$68)</f>
        <v>3.8271015445486571</v>
      </c>
      <c r="M48" s="152">
        <v>2.5700419542612801E-2</v>
      </c>
      <c r="N48" s="175">
        <v>9.8192811780287104E-2</v>
      </c>
      <c r="O48" s="176">
        <v>6.4587868525796296E-5</v>
      </c>
      <c r="P48" s="177">
        <v>8.6417344794948001E-5</v>
      </c>
      <c r="Q48" s="118">
        <f>(N48-$P$68)/(M48-$O$68)</f>
        <v>3.8217688091750537</v>
      </c>
      <c r="R48" s="152">
        <v>2.7990008680915199E-2</v>
      </c>
      <c r="S48" s="175">
        <v>0.10700579388140501</v>
      </c>
      <c r="T48" s="178">
        <v>6.7649339852015103E-5</v>
      </c>
      <c r="U48" s="179">
        <v>1.08069730192177E-4</v>
      </c>
      <c r="V48" s="118">
        <f>(S48-$U$68)/(R48-$T$68)</f>
        <v>3.8255535176628497</v>
      </c>
    </row>
    <row r="49" spans="2:22" x14ac:dyDescent="0.2">
      <c r="B49" s="90">
        <v>2</v>
      </c>
      <c r="C49" s="174">
        <v>3.4056012051490399E-2</v>
      </c>
      <c r="D49" s="175">
        <v>0.13014245820560399</v>
      </c>
      <c r="E49" s="176">
        <v>6.1234484287040798E-5</v>
      </c>
      <c r="F49" s="176">
        <v>1.0958090130038E-4</v>
      </c>
      <c r="G49" s="118">
        <f t="shared" ref="G49:G65" si="4">(D49-$F$68)/(C49-$E$68)</f>
        <v>3.8256673206590821</v>
      </c>
      <c r="H49" s="152">
        <v>2.7320275277022899E-2</v>
      </c>
      <c r="I49" s="175">
        <v>0.104423398791592</v>
      </c>
      <c r="J49" s="176">
        <v>4.5831973155903099E-5</v>
      </c>
      <c r="K49" s="177">
        <v>1.1896634478759301E-4</v>
      </c>
      <c r="L49" s="118">
        <f t="shared" ref="L49:L65" si="5">(I49-$K$68)/(H49-$J$68)</f>
        <v>3.8253497051495757</v>
      </c>
      <c r="M49" s="152">
        <v>2.57469700741201E-2</v>
      </c>
      <c r="N49" s="175">
        <v>9.8318573507560195E-2</v>
      </c>
      <c r="O49" s="176">
        <v>5.0271839567949898E-5</v>
      </c>
      <c r="P49" s="177">
        <v>1.1145786498657E-4</v>
      </c>
      <c r="Q49" s="118">
        <f t="shared" ref="Q49:Q65" si="6">(N49-$P$68)/(M49-$O$68)</f>
        <v>3.8197406346426437</v>
      </c>
      <c r="R49" s="152">
        <v>2.8597910325941799E-2</v>
      </c>
      <c r="S49" s="175">
        <v>0.10927024514033599</v>
      </c>
      <c r="T49" s="178">
        <v>6.81873174116735E-5</v>
      </c>
      <c r="U49" s="179">
        <v>1.2218312984061601E-4</v>
      </c>
      <c r="V49" s="118">
        <f t="shared" ref="V49:V65" si="7">(S49-$U$68)/(R49-$T$68)</f>
        <v>3.8234128616700844</v>
      </c>
    </row>
    <row r="50" spans="2:22" x14ac:dyDescent="0.2">
      <c r="B50" s="90">
        <v>3</v>
      </c>
      <c r="C50" s="174">
        <v>3.41175616375749E-2</v>
      </c>
      <c r="D50" s="175">
        <v>0.13032219507236001</v>
      </c>
      <c r="E50" s="176">
        <v>6.8885669619946205E-5</v>
      </c>
      <c r="F50" s="176">
        <v>1.37450957477017E-4</v>
      </c>
      <c r="G50" s="118">
        <f t="shared" si="4"/>
        <v>3.8240304944603634</v>
      </c>
      <c r="H50" s="152">
        <v>2.7508352898622E-2</v>
      </c>
      <c r="I50" s="175">
        <v>0.10514763311186801</v>
      </c>
      <c r="J50" s="176">
        <v>4.6997558673558103E-5</v>
      </c>
      <c r="K50" s="177">
        <v>1.6065273870009299E-4</v>
      </c>
      <c r="L50" s="118">
        <f t="shared" si="5"/>
        <v>3.8255234945120828</v>
      </c>
      <c r="M50" s="152">
        <v>2.56815941207281E-2</v>
      </c>
      <c r="N50" s="175">
        <v>9.8184628107322203E-2</v>
      </c>
      <c r="O50" s="176">
        <v>3.6912389350335902E-5</v>
      </c>
      <c r="P50" s="177">
        <v>1.18395480414722E-4</v>
      </c>
      <c r="Q50" s="118">
        <f t="shared" si="6"/>
        <v>3.8242552416560134</v>
      </c>
      <c r="R50" s="152">
        <v>2.87058492781757E-2</v>
      </c>
      <c r="S50" s="175">
        <v>0.109748858830854</v>
      </c>
      <c r="T50" s="178">
        <v>5.3841347904804E-5</v>
      </c>
      <c r="U50" s="179">
        <v>1.52197098210407E-4</v>
      </c>
      <c r="V50" s="118">
        <f t="shared" si="7"/>
        <v>3.8257132966138445</v>
      </c>
    </row>
    <row r="51" spans="2:22" x14ac:dyDescent="0.2">
      <c r="B51" s="90">
        <v>4</v>
      </c>
      <c r="C51" s="174">
        <v>3.41457389096574E-2</v>
      </c>
      <c r="D51" s="175">
        <v>0.13041577458630199</v>
      </c>
      <c r="E51" s="176">
        <v>9.2437340823340304E-5</v>
      </c>
      <c r="F51" s="176">
        <v>1.2423044929242799E-4</v>
      </c>
      <c r="G51" s="118">
        <f t="shared" si="4"/>
        <v>3.8236146305562952</v>
      </c>
      <c r="H51" s="152">
        <v>2.7687266900213101E-2</v>
      </c>
      <c r="I51" s="175">
        <v>0.105978712044187</v>
      </c>
      <c r="J51" s="176">
        <v>6.2000857299519206E-5</v>
      </c>
      <c r="K51" s="177">
        <v>1.1771577984141601E-4</v>
      </c>
      <c r="L51" s="118">
        <f t="shared" si="5"/>
        <v>3.8308297029580491</v>
      </c>
      <c r="M51" s="152">
        <v>2.7275940469880602E-2</v>
      </c>
      <c r="N51" s="175">
        <v>0.10428731511222</v>
      </c>
      <c r="O51" s="176">
        <v>3.0755745123666699E-5</v>
      </c>
      <c r="P51" s="177">
        <v>1.20360650621928E-4</v>
      </c>
      <c r="Q51" s="118">
        <f t="shared" si="6"/>
        <v>3.8244571470233542</v>
      </c>
      <c r="R51" s="152">
        <v>2.8555932108238501E-2</v>
      </c>
      <c r="S51" s="175">
        <v>0.10909588421031</v>
      </c>
      <c r="T51" s="178">
        <v>5.6441539652188303E-5</v>
      </c>
      <c r="U51" s="179">
        <v>1.21200544927224E-4</v>
      </c>
      <c r="V51" s="118">
        <f t="shared" si="7"/>
        <v>3.8229265986421015</v>
      </c>
    </row>
    <row r="52" spans="2:22" x14ac:dyDescent="0.2">
      <c r="B52" s="90">
        <v>5</v>
      </c>
      <c r="C52" s="174">
        <v>3.4526057399062303E-2</v>
      </c>
      <c r="D52" s="175">
        <v>0.131686160609155</v>
      </c>
      <c r="E52" s="176">
        <v>6.0367752129051003E-5</v>
      </c>
      <c r="F52" s="176">
        <v>1.22056823926045E-4</v>
      </c>
      <c r="G52" s="118">
        <f t="shared" si="4"/>
        <v>3.8182802811521959</v>
      </c>
      <c r="H52" s="152">
        <v>2.76441854653387E-2</v>
      </c>
      <c r="I52" s="175">
        <v>0.10562391395385901</v>
      </c>
      <c r="J52" s="176">
        <v>6.8695628705334001E-5</v>
      </c>
      <c r="K52" s="177">
        <v>1.05299541367475E-4</v>
      </c>
      <c r="L52" s="118">
        <f t="shared" si="5"/>
        <v>3.8239524113703545</v>
      </c>
      <c r="M52" s="152">
        <v>2.7683613876552701E-2</v>
      </c>
      <c r="N52" s="175">
        <v>0.105919782253783</v>
      </c>
      <c r="O52" s="176">
        <v>4.36668095013213E-5</v>
      </c>
      <c r="P52" s="177">
        <v>1.01572590603591E-4</v>
      </c>
      <c r="Q52" s="118">
        <f t="shared" si="6"/>
        <v>3.8271098601959577</v>
      </c>
      <c r="R52" s="152">
        <v>2.9063084315365299E-2</v>
      </c>
      <c r="S52" s="175">
        <v>0.11113133755811801</v>
      </c>
      <c r="T52" s="178">
        <v>4.47556733499774E-5</v>
      </c>
      <c r="U52" s="179">
        <v>1.36237177384638E-4</v>
      </c>
      <c r="V52" s="118">
        <f t="shared" si="7"/>
        <v>3.8262578945129513</v>
      </c>
    </row>
    <row r="53" spans="2:22" x14ac:dyDescent="0.2">
      <c r="B53" s="90">
        <v>6</v>
      </c>
      <c r="C53" s="174">
        <v>3.4366252835740699E-2</v>
      </c>
      <c r="D53" s="175">
        <v>0.13119305479956</v>
      </c>
      <c r="E53" s="176">
        <v>4.8891093486296297E-5</v>
      </c>
      <c r="F53" s="176">
        <v>1.2253323456064299E-4</v>
      </c>
      <c r="G53" s="118">
        <f t="shared" si="4"/>
        <v>3.8216937682374397</v>
      </c>
      <c r="H53" s="152">
        <v>2.7513261317875501E-2</v>
      </c>
      <c r="I53" s="175">
        <v>0.105174989575162</v>
      </c>
      <c r="J53" s="176">
        <v>4.0960438089587699E-5</v>
      </c>
      <c r="K53" s="177">
        <v>1.13428140480935E-4</v>
      </c>
      <c r="L53" s="118">
        <f t="shared" si="5"/>
        <v>3.8258359035850948</v>
      </c>
      <c r="M53" s="152">
        <v>2.8534850076853899E-2</v>
      </c>
      <c r="N53" s="175">
        <v>0.109038752582419</v>
      </c>
      <c r="O53" s="176">
        <v>4.78808734347893E-5</v>
      </c>
      <c r="P53" s="177">
        <v>1.4983866756969899E-4</v>
      </c>
      <c r="Q53" s="118">
        <f t="shared" si="6"/>
        <v>3.8222391165363132</v>
      </c>
      <c r="R53" s="152">
        <v>2.9008788846890201E-2</v>
      </c>
      <c r="S53" s="175">
        <v>0.111071278320094</v>
      </c>
      <c r="T53" s="178">
        <v>2.8557076189567399E-5</v>
      </c>
      <c r="U53" s="179">
        <v>1.2581572487933401E-4</v>
      </c>
      <c r="V53" s="118">
        <f t="shared" si="7"/>
        <v>3.8313580580274738</v>
      </c>
    </row>
    <row r="54" spans="2:22" x14ac:dyDescent="0.2">
      <c r="B54" s="90">
        <v>7</v>
      </c>
      <c r="C54" s="174">
        <v>3.3942223486769701E-2</v>
      </c>
      <c r="D54" s="175">
        <v>0.12968112683933899</v>
      </c>
      <c r="E54" s="176">
        <v>8.1587961655646502E-5</v>
      </c>
      <c r="F54" s="176">
        <v>1.3512842310249299E-4</v>
      </c>
      <c r="G54" s="118">
        <f t="shared" si="4"/>
        <v>3.8248993314933379</v>
      </c>
      <c r="H54" s="152">
        <v>2.68140730453445E-2</v>
      </c>
      <c r="I54" s="175">
        <v>0.102395409324313</v>
      </c>
      <c r="J54" s="176">
        <v>6.1373224771179801E-5</v>
      </c>
      <c r="K54" s="177">
        <v>1.07294466161955E-4</v>
      </c>
      <c r="L54" s="118">
        <f t="shared" si="5"/>
        <v>3.8219273828511264</v>
      </c>
      <c r="M54" s="152">
        <v>2.9006254667402E-2</v>
      </c>
      <c r="N54" s="175">
        <v>0.110895317940086</v>
      </c>
      <c r="O54" s="176">
        <v>4.7253245769332697E-5</v>
      </c>
      <c r="P54" s="177">
        <v>8.5821858494528806E-5</v>
      </c>
      <c r="Q54" s="118">
        <f t="shared" si="6"/>
        <v>3.8241288755820126</v>
      </c>
      <c r="R54" s="152">
        <v>2.9566490479029098E-2</v>
      </c>
      <c r="S54" s="175">
        <v>0.11309367525977899</v>
      </c>
      <c r="T54" s="178">
        <v>1.9441744482196102E-5</v>
      </c>
      <c r="U54" s="179">
        <v>9.3658785210719203E-5</v>
      </c>
      <c r="V54" s="118">
        <f t="shared" si="7"/>
        <v>3.8274835542864394</v>
      </c>
    </row>
    <row r="55" spans="2:22" x14ac:dyDescent="0.2">
      <c r="B55" s="90">
        <v>8</v>
      </c>
      <c r="C55" s="174">
        <v>3.35561838078604E-2</v>
      </c>
      <c r="D55" s="175">
        <v>0.128299184349915</v>
      </c>
      <c r="E55" s="176">
        <v>8.2843255720904893E-5</v>
      </c>
      <c r="F55" s="176">
        <v>1.2851816250929901E-4</v>
      </c>
      <c r="G55" s="118">
        <f t="shared" si="4"/>
        <v>3.8277249131766982</v>
      </c>
      <c r="H55" s="152">
        <v>2.6921439945180599E-2</v>
      </c>
      <c r="I55" s="175">
        <v>0.103071105116365</v>
      </c>
      <c r="J55" s="176">
        <v>4.8013711255955299E-5</v>
      </c>
      <c r="K55" s="177">
        <v>1.3543226256405299E-4</v>
      </c>
      <c r="L55" s="118">
        <f t="shared" si="5"/>
        <v>3.831802763252266</v>
      </c>
      <c r="M55" s="152">
        <v>2.9000555498646399E-2</v>
      </c>
      <c r="N55" s="175">
        <v>0.110931422821475</v>
      </c>
      <c r="O55" s="176">
        <v>2.0713921070017199E-5</v>
      </c>
      <c r="P55" s="177">
        <v>9.4396895465840701E-5</v>
      </c>
      <c r="Q55" s="118">
        <f t="shared" si="6"/>
        <v>3.8261279358182514</v>
      </c>
      <c r="R55" s="152">
        <v>2.9870993049581799E-2</v>
      </c>
      <c r="S55" s="175">
        <v>0.114230041869575</v>
      </c>
      <c r="T55" s="178">
        <v>6.4092717689171393E-5</v>
      </c>
      <c r="U55" s="179">
        <v>1.1881852490606E-4</v>
      </c>
      <c r="V55" s="118">
        <f t="shared" si="7"/>
        <v>3.8265072959937698</v>
      </c>
    </row>
    <row r="56" spans="2:22" x14ac:dyDescent="0.2">
      <c r="B56" s="90">
        <v>9</v>
      </c>
      <c r="C56" s="174">
        <v>3.3682111908024497E-2</v>
      </c>
      <c r="D56" s="175">
        <v>0.12866850755832099</v>
      </c>
      <c r="E56" s="176">
        <v>7.0649037015866494E-5</v>
      </c>
      <c r="F56" s="176">
        <v>1.22801215642425E-4</v>
      </c>
      <c r="G56" s="118">
        <f t="shared" si="4"/>
        <v>3.824372193653983</v>
      </c>
      <c r="H56" s="152">
        <v>2.65483147311277E-2</v>
      </c>
      <c r="I56" s="175">
        <v>0.101614613955875</v>
      </c>
      <c r="J56" s="176">
        <v>6.7171368786569694E-5</v>
      </c>
      <c r="K56" s="177">
        <v>1.07354016216961E-4</v>
      </c>
      <c r="L56" s="118">
        <f t="shared" si="5"/>
        <v>3.8307932343498683</v>
      </c>
      <c r="M56" s="152">
        <v>2.9075708272945699E-2</v>
      </c>
      <c r="N56" s="175">
        <v>0.11100275637748599</v>
      </c>
      <c r="O56" s="176">
        <v>3.0785631654966299E-5</v>
      </c>
      <c r="P56" s="177">
        <v>1.07289363863167E-4</v>
      </c>
      <c r="Q56" s="118">
        <f t="shared" si="6"/>
        <v>3.8186822529591891</v>
      </c>
      <c r="R56" s="152">
        <v>2.96329940713679E-2</v>
      </c>
      <c r="S56" s="175">
        <v>0.113378511922472</v>
      </c>
      <c r="T56" s="178">
        <v>4.40383867588687E-5</v>
      </c>
      <c r="U56" s="179">
        <v>1.18163470395657E-4</v>
      </c>
      <c r="V56" s="118">
        <f t="shared" si="7"/>
        <v>3.8285076672343972</v>
      </c>
    </row>
    <row r="57" spans="2:22" x14ac:dyDescent="0.2">
      <c r="B57" s="90">
        <v>10</v>
      </c>
      <c r="C57" s="174">
        <v>3.3457372742123598E-2</v>
      </c>
      <c r="D57" s="175">
        <v>0.12772977697889701</v>
      </c>
      <c r="E57" s="176">
        <v>7.0439823772770803E-5</v>
      </c>
      <c r="F57" s="176">
        <v>1.2899457622475899E-4</v>
      </c>
      <c r="G57" s="118">
        <f t="shared" si="4"/>
        <v>3.8219987728374818</v>
      </c>
      <c r="H57" s="152">
        <v>2.6590199014618399E-2</v>
      </c>
      <c r="I57" s="175">
        <v>0.101889348237134</v>
      </c>
      <c r="J57" s="176">
        <v>7.7572247198905506E-5</v>
      </c>
      <c r="K57" s="177">
        <v>1.23432660944589E-4</v>
      </c>
      <c r="L57" s="118">
        <f t="shared" si="5"/>
        <v>3.8350996177503842</v>
      </c>
      <c r="M57" s="152">
        <v>2.82764803394078E-2</v>
      </c>
      <c r="N57" s="175">
        <v>0.107903901473707</v>
      </c>
      <c r="O57" s="176">
        <v>4.6775053526053102E-5</v>
      </c>
      <c r="P57" s="177">
        <v>1.39655254296684E-4</v>
      </c>
      <c r="Q57" s="118">
        <f t="shared" si="6"/>
        <v>3.817022947584475</v>
      </c>
      <c r="R57" s="152">
        <v>2.8409798638365302E-2</v>
      </c>
      <c r="S57" s="175">
        <v>0.108463575917309</v>
      </c>
      <c r="T57" s="178">
        <v>3.3996428348106501E-5</v>
      </c>
      <c r="U57" s="179">
        <v>1.2432695482356699E-4</v>
      </c>
      <c r="V57" s="118">
        <f t="shared" si="7"/>
        <v>3.8203294899712059</v>
      </c>
    </row>
    <row r="58" spans="2:22" x14ac:dyDescent="0.2">
      <c r="B58" s="90">
        <v>11</v>
      </c>
      <c r="C58" s="174">
        <v>3.3223734341294303E-2</v>
      </c>
      <c r="D58" s="175">
        <v>0.12699821086119201</v>
      </c>
      <c r="E58" s="176">
        <v>4.5782854370564703E-5</v>
      </c>
      <c r="F58" s="176">
        <v>8.1562750257789098E-5</v>
      </c>
      <c r="G58" s="118">
        <f t="shared" si="4"/>
        <v>3.8268668610497452</v>
      </c>
      <c r="H58" s="152">
        <v>2.6868860548301999E-2</v>
      </c>
      <c r="I58" s="175">
        <v>0.102693675858592</v>
      </c>
      <c r="J58" s="176">
        <v>4.0542025138191698E-5</v>
      </c>
      <c r="K58" s="177">
        <v>9.0590815837086295E-5</v>
      </c>
      <c r="L58" s="118">
        <f t="shared" si="5"/>
        <v>3.8252414255579406</v>
      </c>
      <c r="M58" s="152">
        <v>2.8243354965860001E-2</v>
      </c>
      <c r="N58" s="175">
        <v>0.10800841943277099</v>
      </c>
      <c r="O58" s="176">
        <v>4.9136129943981497E-5</v>
      </c>
      <c r="P58" s="177">
        <v>9.3890728045072902E-5</v>
      </c>
      <c r="Q58" s="118">
        <f t="shared" si="6"/>
        <v>3.8252112070331856</v>
      </c>
      <c r="R58" s="152">
        <v>2.8285954063049502E-2</v>
      </c>
      <c r="S58" s="175">
        <v>0.10819174550834799</v>
      </c>
      <c r="T58" s="178">
        <v>4.1916416930905602E-5</v>
      </c>
      <c r="U58" s="179">
        <v>1.2864439409706699E-4</v>
      </c>
      <c r="V58" s="118">
        <f t="shared" si="7"/>
        <v>3.8274588444985951</v>
      </c>
    </row>
    <row r="59" spans="2:22" x14ac:dyDescent="0.2">
      <c r="B59" s="90">
        <v>12</v>
      </c>
      <c r="C59" s="174">
        <v>3.3397671434350198E-2</v>
      </c>
      <c r="D59" s="175">
        <v>0.12751320488810999</v>
      </c>
      <c r="E59" s="176">
        <v>8.9538183935739194E-5</v>
      </c>
      <c r="F59" s="176">
        <v>1.4063700700426901E-4</v>
      </c>
      <c r="G59" s="118">
        <f t="shared" si="4"/>
        <v>3.8223470098731744</v>
      </c>
      <c r="H59" s="152">
        <v>2.6871798380645202E-2</v>
      </c>
      <c r="I59" s="175">
        <v>0.102705725704828</v>
      </c>
      <c r="J59" s="176">
        <v>5.990875039961E-5</v>
      </c>
      <c r="K59" s="177">
        <v>7.8919268693351105E-5</v>
      </c>
      <c r="L59" s="118">
        <f t="shared" si="5"/>
        <v>3.82527169886888</v>
      </c>
      <c r="M59" s="152">
        <v>2.85867688308113E-2</v>
      </c>
      <c r="N59" s="175">
        <v>0.10919326073204801</v>
      </c>
      <c r="O59" s="176">
        <v>1.8741431731054101E-5</v>
      </c>
      <c r="P59" s="177">
        <v>1.3078207238041801E-4</v>
      </c>
      <c r="Q59" s="118">
        <f t="shared" si="6"/>
        <v>3.8207001111917882</v>
      </c>
      <c r="R59" s="152">
        <v>2.81298513662551E-2</v>
      </c>
      <c r="S59" s="175">
        <v>0.107441943823118</v>
      </c>
      <c r="T59" s="178">
        <v>5.0523871668994103E-5</v>
      </c>
      <c r="U59" s="179">
        <v>1.0220409320452601E-4</v>
      </c>
      <c r="V59" s="118">
        <f t="shared" si="7"/>
        <v>3.8220339329968249</v>
      </c>
    </row>
    <row r="60" spans="2:22" x14ac:dyDescent="0.2">
      <c r="B60" s="90">
        <v>13</v>
      </c>
      <c r="C60" s="174">
        <v>3.25730497300981E-2</v>
      </c>
      <c r="D60" s="175">
        <v>0.124652088435527</v>
      </c>
      <c r="E60" s="176">
        <v>7.3488363913862503E-5</v>
      </c>
      <c r="F60" s="176">
        <v>1.1130786936705E-4</v>
      </c>
      <c r="G60" s="118">
        <f t="shared" si="4"/>
        <v>3.8312958938675914</v>
      </c>
      <c r="H60" s="152">
        <v>2.6842844444827998E-2</v>
      </c>
      <c r="I60" s="175">
        <v>0.102726382905691</v>
      </c>
      <c r="J60" s="176">
        <v>1.94123980808726E-5</v>
      </c>
      <c r="K60" s="177">
        <v>9.6456415242395901E-5</v>
      </c>
      <c r="L60" s="118">
        <f t="shared" si="5"/>
        <v>3.8301768521346022</v>
      </c>
      <c r="M60" s="152">
        <v>2.9637312301016499E-2</v>
      </c>
      <c r="N60" s="175">
        <v>0.113206213635033</v>
      </c>
      <c r="O60" s="176">
        <v>-6.4821808557167797E-6</v>
      </c>
      <c r="P60" s="177">
        <v>1.3712430511303301E-4</v>
      </c>
      <c r="Q60" s="118">
        <f t="shared" si="6"/>
        <v>3.820671102715985</v>
      </c>
      <c r="R60" s="152">
        <v>2.7664968614970201E-2</v>
      </c>
      <c r="S60" s="175">
        <v>0.105594906552749</v>
      </c>
      <c r="T60" s="178">
        <v>4.9866355159514699E-5</v>
      </c>
      <c r="U60" s="179">
        <v>1.19414029378955E-4</v>
      </c>
      <c r="V60" s="118">
        <f t="shared" si="7"/>
        <v>3.8194903024011455</v>
      </c>
    </row>
    <row r="61" spans="2:22" x14ac:dyDescent="0.2">
      <c r="B61" s="90">
        <v>14</v>
      </c>
      <c r="C61" s="174">
        <v>3.2031438754333001E-2</v>
      </c>
      <c r="D61" s="175">
        <v>0.122386162918647</v>
      </c>
      <c r="E61" s="176">
        <v>6.4223221610854896E-5</v>
      </c>
      <c r="F61" s="176">
        <v>1.10652812162796E-4</v>
      </c>
      <c r="G61" s="118">
        <f t="shared" si="4"/>
        <v>3.8253246863372259</v>
      </c>
      <c r="H61" s="152">
        <v>2.6872676703303899E-2</v>
      </c>
      <c r="I61" s="175">
        <v>0.10274522513104301</v>
      </c>
      <c r="J61" s="176">
        <v>7.2760333147000493E-5</v>
      </c>
      <c r="K61" s="177">
        <v>1.16286564676816E-4</v>
      </c>
      <c r="L61" s="118">
        <f t="shared" si="5"/>
        <v>3.826619145044805</v>
      </c>
      <c r="M61" s="152">
        <v>3.0339579559723901E-2</v>
      </c>
      <c r="N61" s="175">
        <v>0.116126668103015</v>
      </c>
      <c r="O61" s="176">
        <v>5.2842134518329201E-5</v>
      </c>
      <c r="P61" s="177">
        <v>9.9964754018009306E-5</v>
      </c>
      <c r="Q61" s="118">
        <f t="shared" si="6"/>
        <v>3.8285029380071154</v>
      </c>
      <c r="R61" s="152">
        <v>2.8239735955218202E-2</v>
      </c>
      <c r="S61" s="175">
        <v>0.107767257453731</v>
      </c>
      <c r="T61" s="178">
        <v>7.1743954094445899E-5</v>
      </c>
      <c r="U61" s="179">
        <v>1.1143429892972301E-4</v>
      </c>
      <c r="V61" s="118">
        <f t="shared" si="7"/>
        <v>3.818675529499818</v>
      </c>
    </row>
    <row r="62" spans="2:22" x14ac:dyDescent="0.2">
      <c r="B62" s="90">
        <v>15</v>
      </c>
      <c r="C62" s="174">
        <v>3.1673908891099299E-2</v>
      </c>
      <c r="D62" s="175">
        <v>0.120868708268773</v>
      </c>
      <c r="E62" s="176">
        <v>6.9722521556968696E-5</v>
      </c>
      <c r="F62" s="176">
        <v>1.10414609649566E-4</v>
      </c>
      <c r="G62" s="118">
        <f t="shared" si="4"/>
        <v>3.8205853140371162</v>
      </c>
      <c r="H62" s="152">
        <v>2.6544983445020098E-2</v>
      </c>
      <c r="I62" s="175">
        <v>0.101474737901628</v>
      </c>
      <c r="J62" s="176">
        <v>2.46723484919649E-5</v>
      </c>
      <c r="K62" s="177">
        <v>1.39332908519937E-4</v>
      </c>
      <c r="L62" s="118">
        <f t="shared" si="5"/>
        <v>3.8259952119997966</v>
      </c>
      <c r="M62" s="152">
        <v>3.0238642458879701E-2</v>
      </c>
      <c r="N62" s="175">
        <v>0.115535814590787</v>
      </c>
      <c r="O62" s="176">
        <v>2.84843713603498E-5</v>
      </c>
      <c r="P62" s="177">
        <v>1.09760687430118E-4</v>
      </c>
      <c r="Q62" s="118">
        <f t="shared" si="6"/>
        <v>3.8217345066959258</v>
      </c>
      <c r="R62" s="152">
        <v>2.85434450593712E-2</v>
      </c>
      <c r="S62" s="175">
        <v>0.10905858545640899</v>
      </c>
      <c r="T62" s="178">
        <v>7.5748921422545001E-5</v>
      </c>
      <c r="U62" s="179">
        <v>1.4234122147460801E-4</v>
      </c>
      <c r="V62" s="118">
        <f t="shared" si="7"/>
        <v>3.823292953089513</v>
      </c>
    </row>
    <row r="63" spans="2:22" x14ac:dyDescent="0.2">
      <c r="B63" s="90">
        <v>16</v>
      </c>
      <c r="C63" s="174">
        <v>3.1892602139431701E-2</v>
      </c>
      <c r="D63" s="175">
        <v>0.121828878423219</v>
      </c>
      <c r="E63" s="176">
        <v>5.0863634844634799E-5</v>
      </c>
      <c r="F63" s="176">
        <v>9.9248930563433394E-5</v>
      </c>
      <c r="G63" s="118">
        <f t="shared" si="4"/>
        <v>3.8245017289697345</v>
      </c>
      <c r="H63" s="152">
        <v>2.6369985142923699E-2</v>
      </c>
      <c r="I63" s="175">
        <v>0.100779703429221</v>
      </c>
      <c r="J63" s="176">
        <v>5.0673644948740201E-5</v>
      </c>
      <c r="K63" s="177">
        <v>1.1116522712533699E-4</v>
      </c>
      <c r="L63" s="118">
        <f t="shared" si="5"/>
        <v>3.8250266092268932</v>
      </c>
      <c r="M63" s="152">
        <v>2.92586871061753E-2</v>
      </c>
      <c r="N63" s="175">
        <v>0.111750450796158</v>
      </c>
      <c r="O63" s="176">
        <v>3.1054610475474701E-5</v>
      </c>
      <c r="P63" s="177">
        <v>1.20181998625254E-4</v>
      </c>
      <c r="Q63" s="118">
        <f t="shared" si="6"/>
        <v>3.8203576163367892</v>
      </c>
      <c r="R63" s="152">
        <v>2.9071421397113099E-2</v>
      </c>
      <c r="S63" s="175">
        <v>0.111143532106852</v>
      </c>
      <c r="T63" s="178">
        <v>4.21853987732504E-5</v>
      </c>
      <c r="U63" s="179">
        <v>1.2605392829430199E-4</v>
      </c>
      <c r="V63" s="118">
        <f t="shared" si="7"/>
        <v>3.8255788793242389</v>
      </c>
    </row>
    <row r="64" spans="2:22" x14ac:dyDescent="0.2">
      <c r="B64" s="90">
        <v>17</v>
      </c>
      <c r="C64" s="174">
        <v>3.1826593834754398E-2</v>
      </c>
      <c r="D64" s="175">
        <v>0.121708944641492</v>
      </c>
      <c r="E64" s="176">
        <v>9.4081196389942201E-5</v>
      </c>
      <c r="F64" s="176">
        <v>1.23724262140913E-4</v>
      </c>
      <c r="G64" s="118">
        <f t="shared" si="4"/>
        <v>3.8286744511026698</v>
      </c>
      <c r="H64" s="152">
        <v>2.64184632257254E-2</v>
      </c>
      <c r="I64" s="175">
        <v>0.10088183454701199</v>
      </c>
      <c r="J64" s="176">
        <v>4.2604204945564697E-5</v>
      </c>
      <c r="K64" s="177">
        <v>9.2407063748922494E-5</v>
      </c>
      <c r="L64" s="118">
        <f t="shared" si="5"/>
        <v>3.8218673533161813</v>
      </c>
      <c r="M64" s="152">
        <v>2.93819851863583E-2</v>
      </c>
      <c r="N64" s="175">
        <v>0.112328875256474</v>
      </c>
      <c r="O64" s="176">
        <v>3.3983495636308101E-5</v>
      </c>
      <c r="P64" s="177">
        <v>1.5573437532538699E-4</v>
      </c>
      <c r="Q64" s="118">
        <f t="shared" si="6"/>
        <v>3.8240169434328251</v>
      </c>
      <c r="R64" s="152">
        <v>2.9359714227224099E-2</v>
      </c>
      <c r="S64" s="175">
        <v>0.11219547597356901</v>
      </c>
      <c r="T64" s="178">
        <v>4.5622395331985502E-5</v>
      </c>
      <c r="U64" s="179">
        <v>1.2638145808234699E-4</v>
      </c>
      <c r="V64" s="118">
        <f t="shared" si="7"/>
        <v>3.8238407213948205</v>
      </c>
    </row>
    <row r="65" spans="2:22" x14ac:dyDescent="0.2">
      <c r="B65" s="90">
        <v>18</v>
      </c>
      <c r="C65" s="174">
        <v>3.1583231727076597E-2</v>
      </c>
      <c r="D65" s="175">
        <v>0.12056332443745101</v>
      </c>
      <c r="E65" s="176">
        <v>5.82457558693795E-5</v>
      </c>
      <c r="F65" s="176">
        <v>1.19228140462079E-4</v>
      </c>
      <c r="G65" s="118">
        <f t="shared" si="4"/>
        <v>3.8218880959959103</v>
      </c>
      <c r="H65" s="152">
        <v>2.62276528067826E-2</v>
      </c>
      <c r="I65" s="175">
        <v>0.100283557359784</v>
      </c>
      <c r="J65" s="176">
        <v>5.3124376617762003E-5</v>
      </c>
      <c r="K65" s="177">
        <v>1.0550796615957801E-4</v>
      </c>
      <c r="L65" s="118">
        <f t="shared" si="5"/>
        <v>3.8268710197781872</v>
      </c>
      <c r="M65" s="152">
        <v>2.93522054818341E-2</v>
      </c>
      <c r="N65" s="175">
        <v>0.112140173892309</v>
      </c>
      <c r="O65" s="176">
        <v>4.45335304242255E-5</v>
      </c>
      <c r="P65" s="177">
        <v>9.6689539347214699E-5</v>
      </c>
      <c r="Q65" s="118">
        <f t="shared" si="6"/>
        <v>3.8214645442787183</v>
      </c>
      <c r="R65" s="152">
        <v>2.9075059417829899E-2</v>
      </c>
      <c r="S65" s="175">
        <v>0.11104393694282701</v>
      </c>
      <c r="T65" s="178">
        <v>6.0207346548164698E-5</v>
      </c>
      <c r="U65" s="179">
        <v>1.5115493142120001E-4</v>
      </c>
      <c r="V65" s="118">
        <f t="shared" si="7"/>
        <v>3.8216678868970169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3.3219280399356003E-2</v>
      </c>
      <c r="D68" s="216">
        <v>0.12688920332315901</v>
      </c>
      <c r="E68" s="182">
        <v>6.9124869409304394E-5</v>
      </c>
      <c r="F68" s="182">
        <v>1.19934582189302E-4</v>
      </c>
      <c r="G68" s="183"/>
      <c r="H68" s="184">
        <v>2.6946789059189399E-2</v>
      </c>
      <c r="I68" s="185">
        <v>0.103037950979231</v>
      </c>
      <c r="J68" s="184">
        <v>5.1862594423903003E-5</v>
      </c>
      <c r="K68" s="185">
        <v>1.12184376314974E-4</v>
      </c>
      <c r="L68" s="186"/>
      <c r="M68" s="187">
        <v>2.83900512683227E-2</v>
      </c>
      <c r="N68" s="188">
        <v>0.108498063244163</v>
      </c>
      <c r="O68" s="217">
        <v>3.73276055976797E-5</v>
      </c>
      <c r="P68" s="218">
        <v>1.1440746841089899E-4</v>
      </c>
      <c r="Q68" s="186"/>
      <c r="R68" s="187">
        <v>2.8765111105272301E-2</v>
      </c>
      <c r="S68" s="188">
        <v>0.109940365929325</v>
      </c>
      <c r="T68" s="190">
        <v>5.1045346198243003E-5</v>
      </c>
      <c r="U68" s="185">
        <v>1.2379441642517401E-4</v>
      </c>
      <c r="V68" s="136"/>
    </row>
    <row r="69" spans="2:22" x14ac:dyDescent="0.2">
      <c r="B69" s="86" t="s">
        <v>6</v>
      </c>
      <c r="C69" s="219">
        <v>0.71736973773036095</v>
      </c>
      <c r="D69" s="220">
        <v>0.71294601972823002</v>
      </c>
      <c r="E69" s="193">
        <v>4.9520959956975501</v>
      </c>
      <c r="F69" s="193">
        <v>2.8401446998339499</v>
      </c>
      <c r="G69" s="194"/>
      <c r="H69" s="195">
        <v>0.40888154354593698</v>
      </c>
      <c r="I69" s="196">
        <v>0.40907056194533198</v>
      </c>
      <c r="J69" s="197">
        <v>7.0378609246739199</v>
      </c>
      <c r="K69" s="198">
        <v>4.0675372994727699</v>
      </c>
      <c r="L69" s="199"/>
      <c r="M69" s="197">
        <v>1.20900643129605</v>
      </c>
      <c r="N69" s="198">
        <v>1.21102083963193</v>
      </c>
      <c r="O69" s="197">
        <v>10.2020948249328</v>
      </c>
      <c r="P69" s="198">
        <v>4.37313132693202</v>
      </c>
      <c r="Q69" s="199"/>
      <c r="R69" s="197">
        <v>0.49806238815852999</v>
      </c>
      <c r="S69" s="198">
        <v>0.51023298790869698</v>
      </c>
      <c r="T69" s="200">
        <v>7.0617328093746599</v>
      </c>
      <c r="U69" s="198">
        <v>2.9034097943959498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3.8241177538033395</v>
      </c>
      <c r="I72" s="205">
        <f>D68/C68</f>
        <v>3.8197456958043832</v>
      </c>
    </row>
    <row r="73" spans="2:22" x14ac:dyDescent="0.2">
      <c r="C73" s="203">
        <v>2</v>
      </c>
      <c r="E73" s="204">
        <f>AVERAGE(L48:L65)</f>
        <v>3.8269602820141526</v>
      </c>
      <c r="I73" s="205">
        <f>I68/H68</f>
        <v>3.823756171947061</v>
      </c>
    </row>
    <row r="74" spans="2:22" x14ac:dyDescent="0.2">
      <c r="C74" s="203">
        <v>3</v>
      </c>
      <c r="E74" s="204">
        <f>AVERAGE(Q48:Q65)</f>
        <v>3.8226773217147549</v>
      </c>
      <c r="I74" s="205">
        <f>N68/M68</f>
        <v>3.8216931071633504</v>
      </c>
    </row>
    <row r="75" spans="2:22" x14ac:dyDescent="0.2">
      <c r="C75" s="203">
        <v>4</v>
      </c>
      <c r="E75" s="204">
        <f>AVERAGE(V48:V65)</f>
        <v>3.8244494047065052</v>
      </c>
      <c r="G75" s="90"/>
      <c r="I75" s="205">
        <f>S68/R68</f>
        <v>3.8220038687482853</v>
      </c>
    </row>
    <row r="76" spans="2:22" x14ac:dyDescent="0.2">
      <c r="C76" s="206" t="s">
        <v>12</v>
      </c>
      <c r="D76" s="101"/>
      <c r="E76" s="207">
        <f>AVERAGE(E72:E75)</f>
        <v>3.8245511905596885</v>
      </c>
      <c r="F76" s="86" t="s">
        <v>9</v>
      </c>
      <c r="G76" s="208"/>
      <c r="I76" s="209">
        <f>AVERAGE(I72:I75)</f>
        <v>3.8217997109157702</v>
      </c>
    </row>
    <row r="77" spans="2:22" x14ac:dyDescent="0.2">
      <c r="E77" s="210">
        <f>STDEV(E72:E75)/SQRT(COUNT(E72:E75))/E76</f>
        <v>2.3280658910280677E-4</v>
      </c>
      <c r="F77" s="211"/>
      <c r="I77" s="221">
        <f>STDEV(I72:I75)/SQRT(COUNT(I72:I75))/I76</f>
        <v>2.1496987279488237E-4</v>
      </c>
    </row>
    <row r="78" spans="2:22" ht="15.75" x14ac:dyDescent="0.3">
      <c r="D78" s="86" t="s">
        <v>17</v>
      </c>
      <c r="E78" s="212">
        <f>E77*SQRT(3)/1</f>
        <v>4.0323284066287222E-4</v>
      </c>
      <c r="F78" s="86" t="s">
        <v>8</v>
      </c>
      <c r="I78" s="221">
        <f>I77*SQRT(3)/1</f>
        <v>3.7233874177735482E-4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29.074000000000002</v>
      </c>
      <c r="D85" s="214">
        <v>30.084</v>
      </c>
      <c r="E85" s="169">
        <v>29.074000000000002</v>
      </c>
      <c r="F85" s="169">
        <v>30.084</v>
      </c>
      <c r="G85" s="170"/>
      <c r="H85" s="86">
        <v>29.074000000000002</v>
      </c>
      <c r="I85" s="168">
        <v>30.084</v>
      </c>
      <c r="J85" s="169">
        <v>29.074000000000002</v>
      </c>
      <c r="K85" s="171">
        <v>30.084</v>
      </c>
      <c r="L85" s="170"/>
      <c r="M85" s="86">
        <v>29.074000000000002</v>
      </c>
      <c r="N85" s="168">
        <v>30.084</v>
      </c>
      <c r="O85" s="222">
        <v>29.074000000000002</v>
      </c>
      <c r="P85" s="222">
        <v>30.084</v>
      </c>
      <c r="Q85" s="170"/>
      <c r="R85" s="86">
        <v>29.074000000000002</v>
      </c>
      <c r="S85" s="168">
        <v>30.084</v>
      </c>
      <c r="T85" s="172">
        <v>29.074000000000002</v>
      </c>
      <c r="U85" s="173">
        <v>30.084</v>
      </c>
      <c r="V85" s="136"/>
    </row>
    <row r="86" spans="1:22" x14ac:dyDescent="0.2">
      <c r="B86" s="90">
        <v>1</v>
      </c>
      <c r="C86" s="174">
        <v>0.16710827578034901</v>
      </c>
      <c r="D86" s="175">
        <v>0.118043465311556</v>
      </c>
      <c r="E86" s="176">
        <v>5.8577322852482302E-5</v>
      </c>
      <c r="F86" s="176">
        <v>1.1632879458053E-4</v>
      </c>
      <c r="G86" s="118">
        <f>(D86-$F$106)/(C86-$E$106)</f>
        <v>0.70592751563671829</v>
      </c>
      <c r="H86" s="152">
        <v>0.16080999357251799</v>
      </c>
      <c r="I86" s="175">
        <v>0.113568943899787</v>
      </c>
      <c r="J86" s="176">
        <v>7.2196625657357003E-5</v>
      </c>
      <c r="K86" s="177">
        <v>1.24882486668716E-4</v>
      </c>
      <c r="L86" s="118">
        <f>(I86-$K$106)/(H86-$J$106)</f>
        <v>0.70583391191864042</v>
      </c>
      <c r="M86" s="152">
        <v>0.145932516350883</v>
      </c>
      <c r="N86" s="175">
        <v>0.10307437925516399</v>
      </c>
      <c r="O86" s="223">
        <v>-4.1669696753490499E-6</v>
      </c>
      <c r="P86" s="223">
        <v>1.0790042865853799E-4</v>
      </c>
      <c r="Q86" s="118">
        <f>(N86-$P$106)/(M86-$O$106)</f>
        <v>0.70562510856316363</v>
      </c>
      <c r="R86" s="152">
        <v>0.14500062962213001</v>
      </c>
      <c r="S86" s="175">
        <v>0.102449607938427</v>
      </c>
      <c r="T86" s="178">
        <v>5.9980865583289898E-5</v>
      </c>
      <c r="U86" s="179">
        <v>7.8178773159774995E-5</v>
      </c>
      <c r="V86" s="118">
        <f>(S86-$U$106)/(R86-$T$106)</f>
        <v>0.70601182249300254</v>
      </c>
    </row>
    <row r="87" spans="1:22" x14ac:dyDescent="0.2">
      <c r="B87" s="90">
        <v>2</v>
      </c>
      <c r="C87" s="174">
        <v>0.16637672103185899</v>
      </c>
      <c r="D87" s="175">
        <v>0.117444280372896</v>
      </c>
      <c r="E87" s="176">
        <v>6.77527651661033E-5</v>
      </c>
      <c r="F87" s="176">
        <v>1.28804805323363E-4</v>
      </c>
      <c r="G87" s="118">
        <f t="shared" ref="G87:G103" si="8">(D87-$F$106)/(C87-$E$106)</f>
        <v>0.7054299241248807</v>
      </c>
      <c r="H87" s="152">
        <v>0.16430439782719999</v>
      </c>
      <c r="I87" s="175">
        <v>0.116006606089732</v>
      </c>
      <c r="J87" s="176">
        <v>8.3942575626360302E-5</v>
      </c>
      <c r="K87" s="177">
        <v>1.45398385202949E-4</v>
      </c>
      <c r="L87" s="118">
        <f t="shared" ref="L87:L103" si="9">(I87-$K$106)/(H87-$J$106)</f>
        <v>0.70565851377618805</v>
      </c>
      <c r="M87" s="152">
        <v>0.14732706209072299</v>
      </c>
      <c r="N87" s="175">
        <v>0.10411491221940899</v>
      </c>
      <c r="O87" s="223">
        <v>4.08719254417449E-5</v>
      </c>
      <c r="P87" s="223">
        <v>1.6825609215343E-4</v>
      </c>
      <c r="Q87" s="118">
        <f t="shared" ref="Q87:Q103" si="10">(N87-$P$106)/(M87-$O$106)</f>
        <v>0.70600878331917316</v>
      </c>
      <c r="R87" s="152">
        <v>0.14638552637835001</v>
      </c>
      <c r="S87" s="175">
        <v>0.10339050823476301</v>
      </c>
      <c r="T87" s="178">
        <v>6.9126437495770502E-5</v>
      </c>
      <c r="U87" s="179">
        <v>1.3159521078987501E-4</v>
      </c>
      <c r="V87" s="118">
        <f t="shared" ref="V87:V103" si="11">(S87-$U$106)/(R87-$T$106)</f>
        <v>0.70575994725818847</v>
      </c>
    </row>
    <row r="88" spans="1:22" x14ac:dyDescent="0.2">
      <c r="B88" s="90">
        <v>3</v>
      </c>
      <c r="C88" s="174">
        <v>0.166775925669783</v>
      </c>
      <c r="D88" s="175">
        <v>0.117769784845684</v>
      </c>
      <c r="E88" s="176">
        <v>3.6490853163406497E-5</v>
      </c>
      <c r="F88" s="176">
        <v>1.19574328922677E-4</v>
      </c>
      <c r="G88" s="118">
        <f t="shared" si="8"/>
        <v>0.70569319975259848</v>
      </c>
      <c r="H88" s="152">
        <v>0.166544641687628</v>
      </c>
      <c r="I88" s="175">
        <v>0.117622962803895</v>
      </c>
      <c r="J88" s="176">
        <v>4.8137284822704298E-5</v>
      </c>
      <c r="K88" s="177">
        <v>1.18063797991439E-4</v>
      </c>
      <c r="L88" s="118">
        <f t="shared" si="9"/>
        <v>0.70587181378334873</v>
      </c>
      <c r="M88" s="152">
        <v>0.14868062274601301</v>
      </c>
      <c r="N88" s="175">
        <v>0.105030469585774</v>
      </c>
      <c r="O88" s="223">
        <v>2.70940526908012E-5</v>
      </c>
      <c r="P88" s="223">
        <v>1.2046554008518899E-4</v>
      </c>
      <c r="Q88" s="118">
        <f t="shared" si="10"/>
        <v>0.70573919986921774</v>
      </c>
      <c r="R88" s="152">
        <v>0.147253878432097</v>
      </c>
      <c r="S88" s="175">
        <v>0.104031736030436</v>
      </c>
      <c r="T88" s="178">
        <v>5.3913751144197498E-5</v>
      </c>
      <c r="U88" s="179">
        <v>1.1238997547900899E-4</v>
      </c>
      <c r="V88" s="118">
        <f t="shared" si="11"/>
        <v>0.70595276559353992</v>
      </c>
    </row>
    <row r="89" spans="1:22" x14ac:dyDescent="0.2">
      <c r="B89" s="90">
        <v>4</v>
      </c>
      <c r="C89" s="174">
        <v>0.16855930420614801</v>
      </c>
      <c r="D89" s="175">
        <v>0.11905484119354801</v>
      </c>
      <c r="E89" s="176">
        <v>4.9969818097703997E-5</v>
      </c>
      <c r="F89" s="176">
        <v>1.29906513041796E-4</v>
      </c>
      <c r="G89" s="118">
        <f t="shared" si="8"/>
        <v>0.70585069264830247</v>
      </c>
      <c r="H89" s="152">
        <v>0.166140227384839</v>
      </c>
      <c r="I89" s="175">
        <v>0.117303024318982</v>
      </c>
      <c r="J89" s="176">
        <v>7.3182921509478498E-5</v>
      </c>
      <c r="K89" s="177">
        <v>9.8233291019478596E-5</v>
      </c>
      <c r="L89" s="118">
        <f t="shared" si="9"/>
        <v>0.70566423098491293</v>
      </c>
      <c r="M89" s="152">
        <v>0.148419128268693</v>
      </c>
      <c r="N89" s="175">
        <v>0.10482787644486399</v>
      </c>
      <c r="O89" s="223">
        <v>3.62394308365818E-5</v>
      </c>
      <c r="P89" s="223">
        <v>1.3460892326487201E-4</v>
      </c>
      <c r="Q89" s="118">
        <f t="shared" si="10"/>
        <v>0.7056175691573553</v>
      </c>
      <c r="R89" s="152">
        <v>0.14683561963143399</v>
      </c>
      <c r="S89" s="175">
        <v>0.103722078537202</v>
      </c>
      <c r="T89" s="178">
        <v>4.4110806356954098E-5</v>
      </c>
      <c r="U89" s="179">
        <v>1.4049822804964701E-4</v>
      </c>
      <c r="V89" s="118">
        <f t="shared" si="11"/>
        <v>0.70585474152039951</v>
      </c>
    </row>
    <row r="90" spans="1:22" x14ac:dyDescent="0.2">
      <c r="B90" s="90">
        <v>5</v>
      </c>
      <c r="C90" s="174">
        <v>0.17182306098873201</v>
      </c>
      <c r="D90" s="175">
        <v>0.121399403205482</v>
      </c>
      <c r="E90" s="176">
        <v>4.6263831855739301E-5</v>
      </c>
      <c r="F90" s="176">
        <v>1.1406585944255E-4</v>
      </c>
      <c r="G90" s="118">
        <f t="shared" si="8"/>
        <v>0.70608843771528484</v>
      </c>
      <c r="H90" s="152">
        <v>0.16606757880815101</v>
      </c>
      <c r="I90" s="175">
        <v>0.117266839056076</v>
      </c>
      <c r="J90" s="176">
        <v>5.7013769471934599E-5</v>
      </c>
      <c r="K90" s="177">
        <v>1.03831051915789E-4</v>
      </c>
      <c r="L90" s="118">
        <f t="shared" si="9"/>
        <v>0.70575507579254559</v>
      </c>
      <c r="M90" s="152">
        <v>0.14889310442766801</v>
      </c>
      <c r="N90" s="175">
        <v>0.105147597255833</v>
      </c>
      <c r="O90" s="223">
        <v>5.00772040304846E-5</v>
      </c>
      <c r="P90" s="223">
        <v>1.3026167259687501E-4</v>
      </c>
      <c r="Q90" s="118">
        <f t="shared" si="10"/>
        <v>0.70551863882217059</v>
      </c>
      <c r="R90" s="152">
        <v>0.147497112858581</v>
      </c>
      <c r="S90" s="175">
        <v>0.104204910422507</v>
      </c>
      <c r="T90" s="178">
        <v>8.9420340980203499E-5</v>
      </c>
      <c r="U90" s="179">
        <v>1.46096152434154E-4</v>
      </c>
      <c r="V90" s="118">
        <f t="shared" si="11"/>
        <v>0.70596268492776426</v>
      </c>
    </row>
    <row r="91" spans="1:22" x14ac:dyDescent="0.2">
      <c r="B91" s="90">
        <v>6</v>
      </c>
      <c r="C91" s="174">
        <v>0.17330290399415499</v>
      </c>
      <c r="D91" s="175">
        <v>0.12232292460812801</v>
      </c>
      <c r="E91" s="176">
        <v>5.67840866035534E-5</v>
      </c>
      <c r="F91" s="176">
        <v>1.16924304679288E-4</v>
      </c>
      <c r="G91" s="118">
        <f t="shared" si="8"/>
        <v>0.70538783135993732</v>
      </c>
      <c r="H91" s="152">
        <v>0.166000371067485</v>
      </c>
      <c r="I91" s="175">
        <v>0.117187979644785</v>
      </c>
      <c r="J91" s="176">
        <v>4.5357795679629598E-5</v>
      </c>
      <c r="K91" s="177">
        <v>1.15771061597606E-4</v>
      </c>
      <c r="L91" s="118">
        <f t="shared" si="9"/>
        <v>0.70556567859978447</v>
      </c>
      <c r="M91" s="152">
        <v>0.15067951990539499</v>
      </c>
      <c r="N91" s="175">
        <v>0.10650062729926001</v>
      </c>
      <c r="O91" s="223">
        <v>5.0764614587956201E-5</v>
      </c>
      <c r="P91" s="223">
        <v>1.4071297153878901E-4</v>
      </c>
      <c r="Q91" s="118">
        <f t="shared" si="10"/>
        <v>0.70613392759444438</v>
      </c>
      <c r="R91" s="152">
        <v>0.14814642554264401</v>
      </c>
      <c r="S91" s="175">
        <v>0.104680758731146</v>
      </c>
      <c r="T91" s="178">
        <v>6.5121503584123202E-5</v>
      </c>
      <c r="U91" s="179">
        <v>1.3641890929075599E-4</v>
      </c>
      <c r="V91" s="118">
        <f t="shared" si="11"/>
        <v>0.70608058226385517</v>
      </c>
    </row>
    <row r="92" spans="1:22" x14ac:dyDescent="0.2">
      <c r="B92" s="90">
        <v>7</v>
      </c>
      <c r="C92" s="174">
        <v>0.172286230867358</v>
      </c>
      <c r="D92" s="175">
        <v>0.12162177435983799</v>
      </c>
      <c r="E92" s="176">
        <v>2.53133123206848E-5</v>
      </c>
      <c r="F92" s="176">
        <v>7.2232258034771497E-5</v>
      </c>
      <c r="G92" s="118">
        <f t="shared" si="8"/>
        <v>0.70548072158108588</v>
      </c>
      <c r="H92" s="152">
        <v>0.16464993545770601</v>
      </c>
      <c r="I92" s="175">
        <v>0.11619790086078099</v>
      </c>
      <c r="J92" s="176">
        <v>6.7623812107225E-5</v>
      </c>
      <c r="K92" s="177">
        <v>1.21756007917583E-4</v>
      </c>
      <c r="L92" s="118">
        <f t="shared" si="9"/>
        <v>0.70533930096865405</v>
      </c>
      <c r="M92" s="152">
        <v>0.151277480801498</v>
      </c>
      <c r="N92" s="175">
        <v>0.10688821608740701</v>
      </c>
      <c r="O92" s="223">
        <v>5.9312454787259099E-5</v>
      </c>
      <c r="P92" s="223">
        <v>1.4303549726135499E-4</v>
      </c>
      <c r="Q92" s="118">
        <f t="shared" si="10"/>
        <v>0.70590479134782858</v>
      </c>
      <c r="R92" s="152">
        <v>0.14674686350638899</v>
      </c>
      <c r="S92" s="175">
        <v>0.103624380128853</v>
      </c>
      <c r="T92" s="178">
        <v>8.6491298626570896E-5</v>
      </c>
      <c r="U92" s="179">
        <v>1.0030128799691E-4</v>
      </c>
      <c r="V92" s="118">
        <f t="shared" si="11"/>
        <v>0.70561578396949542</v>
      </c>
    </row>
    <row r="93" spans="1:22" x14ac:dyDescent="0.2">
      <c r="B93" s="90">
        <v>8</v>
      </c>
      <c r="C93" s="174">
        <v>0.17386564283589301</v>
      </c>
      <c r="D93" s="175">
        <v>0.122773742476181</v>
      </c>
      <c r="E93" s="176">
        <v>8.1082710393741805E-5</v>
      </c>
      <c r="F93" s="176">
        <v>9.20620599875754E-5</v>
      </c>
      <c r="G93" s="118">
        <f t="shared" si="8"/>
        <v>0.70569775895485543</v>
      </c>
      <c r="H93" s="152">
        <v>0.165296085651018</v>
      </c>
      <c r="I93" s="175">
        <v>0.116718065222153</v>
      </c>
      <c r="J93" s="176">
        <v>8.5407093028050003E-5</v>
      </c>
      <c r="K93" s="177">
        <v>1.2136892075291E-4</v>
      </c>
      <c r="L93" s="118">
        <f t="shared" si="9"/>
        <v>0.70572912008958921</v>
      </c>
      <c r="M93" s="152">
        <v>0.15152781188110301</v>
      </c>
      <c r="N93" s="175">
        <v>0.10701788422583899</v>
      </c>
      <c r="O93" s="223">
        <v>6.6844178554104498E-5</v>
      </c>
      <c r="P93" s="223">
        <v>1.60067517524597E-4</v>
      </c>
      <c r="Q93" s="118">
        <f t="shared" si="10"/>
        <v>0.70559423904845564</v>
      </c>
      <c r="R93" s="152">
        <v>0.14868471997157401</v>
      </c>
      <c r="S93" s="175">
        <v>0.105023591731933</v>
      </c>
      <c r="T93" s="178">
        <v>7.0351830917552297E-5</v>
      </c>
      <c r="U93" s="179">
        <v>1.22096761449639E-4</v>
      </c>
      <c r="V93" s="118">
        <f t="shared" si="11"/>
        <v>0.70582995894907785</v>
      </c>
    </row>
    <row r="94" spans="1:22" x14ac:dyDescent="0.2">
      <c r="B94" s="90">
        <v>9</v>
      </c>
      <c r="C94" s="174">
        <v>0.174726729775187</v>
      </c>
      <c r="D94" s="175">
        <v>0.123389097815215</v>
      </c>
      <c r="E94" s="176">
        <v>3.7626546102892699E-5</v>
      </c>
      <c r="F94" s="176">
        <v>1.17132733297642E-4</v>
      </c>
      <c r="G94" s="118">
        <f t="shared" si="8"/>
        <v>0.70574177416295136</v>
      </c>
      <c r="H94" s="152">
        <v>0.16563771780112599</v>
      </c>
      <c r="I94" s="175">
        <v>0.116946332023714</v>
      </c>
      <c r="J94" s="176">
        <v>6.6219095790896005E-5</v>
      </c>
      <c r="K94" s="177">
        <v>8.5817092877635306E-5</v>
      </c>
      <c r="L94" s="118">
        <f t="shared" si="9"/>
        <v>0.70565161242830254</v>
      </c>
      <c r="M94" s="152">
        <v>0.15130415687444901</v>
      </c>
      <c r="N94" s="175">
        <v>0.106829436666253</v>
      </c>
      <c r="O94" s="223">
        <v>5.6652454749913702E-5</v>
      </c>
      <c r="P94" s="223">
        <v>1.5158124736041299E-4</v>
      </c>
      <c r="Q94" s="118">
        <f t="shared" si="10"/>
        <v>0.70539168009554609</v>
      </c>
      <c r="R94" s="152">
        <v>0.149427308365946</v>
      </c>
      <c r="S94" s="175">
        <v>0.10560145611617</v>
      </c>
      <c r="T94" s="178">
        <v>7.0441493909533198E-5</v>
      </c>
      <c r="U94" s="179">
        <v>1.44815773345768E-4</v>
      </c>
      <c r="V94" s="118">
        <f t="shared" si="11"/>
        <v>0.70618965577550674</v>
      </c>
    </row>
    <row r="95" spans="1:22" x14ac:dyDescent="0.2">
      <c r="B95" s="90">
        <v>10</v>
      </c>
      <c r="C95" s="174">
        <v>0.175398004465946</v>
      </c>
      <c r="D95" s="175">
        <v>0.123876159641675</v>
      </c>
      <c r="E95" s="176">
        <v>6.59595125116802E-5</v>
      </c>
      <c r="F95" s="176">
        <v>1.1629901908488599E-4</v>
      </c>
      <c r="G95" s="118">
        <f t="shared" si="8"/>
        <v>0.70581771234946133</v>
      </c>
      <c r="H95" s="152">
        <v>0.16586114107473901</v>
      </c>
      <c r="I95" s="175">
        <v>0.117080952055756</v>
      </c>
      <c r="J95" s="176">
        <v>8.2986157252814104E-5</v>
      </c>
      <c r="K95" s="177">
        <v>7.7033544693492505E-5</v>
      </c>
      <c r="L95" s="118">
        <f t="shared" si="9"/>
        <v>0.70551265070174252</v>
      </c>
      <c r="M95" s="152">
        <v>0.150938316023431</v>
      </c>
      <c r="N95" s="175">
        <v>0.106602912538237</v>
      </c>
      <c r="O95" s="223">
        <v>3.6687735831001202E-5</v>
      </c>
      <c r="P95" s="223">
        <v>1.5173012867192499E-4</v>
      </c>
      <c r="Q95" s="118">
        <f t="shared" si="10"/>
        <v>0.70560068881079441</v>
      </c>
      <c r="R95" s="152">
        <v>0.147538630185131</v>
      </c>
      <c r="S95" s="175">
        <v>0.104202341994106</v>
      </c>
      <c r="T95" s="178">
        <v>7.8959514709290299E-5</v>
      </c>
      <c r="U95" s="179">
        <v>1.2879628529947299E-4</v>
      </c>
      <c r="V95" s="118">
        <f t="shared" si="11"/>
        <v>0.7057465157487095</v>
      </c>
    </row>
    <row r="96" spans="1:22" x14ac:dyDescent="0.2">
      <c r="B96" s="90">
        <v>11</v>
      </c>
      <c r="C96" s="174">
        <v>0.17546703954539999</v>
      </c>
      <c r="D96" s="175">
        <v>0.12387325085249801</v>
      </c>
      <c r="E96" s="176">
        <v>5.6156454673828002E-5</v>
      </c>
      <c r="F96" s="176">
        <v>1.43931060699769E-4</v>
      </c>
      <c r="G96" s="118">
        <f t="shared" si="8"/>
        <v>0.70552334857640886</v>
      </c>
      <c r="H96" s="152">
        <v>0.16701127970513399</v>
      </c>
      <c r="I96" s="175">
        <v>0.117941687479807</v>
      </c>
      <c r="J96" s="176">
        <v>8.7857922851506296E-5</v>
      </c>
      <c r="K96" s="177">
        <v>1.38579556512889E-4</v>
      </c>
      <c r="L96" s="118">
        <f t="shared" si="9"/>
        <v>0.7058079482579922</v>
      </c>
      <c r="M96" s="152">
        <v>0.15109478350598701</v>
      </c>
      <c r="N96" s="175">
        <v>0.10669485858290099</v>
      </c>
      <c r="O96" s="223">
        <v>6.5648663068648401E-5</v>
      </c>
      <c r="P96" s="223">
        <v>1.47918774082002E-4</v>
      </c>
      <c r="Q96" s="118">
        <f t="shared" si="10"/>
        <v>0.70547848979555805</v>
      </c>
      <c r="R96" s="152">
        <v>0.14606385610293299</v>
      </c>
      <c r="S96" s="175">
        <v>0.103262041854763</v>
      </c>
      <c r="T96" s="178">
        <v>5.8486499014363003E-5</v>
      </c>
      <c r="U96" s="179">
        <v>1.10990538653891E-4</v>
      </c>
      <c r="V96" s="118">
        <f t="shared" si="11"/>
        <v>0.70643501544077647</v>
      </c>
    </row>
    <row r="97" spans="2:22" x14ac:dyDescent="0.2">
      <c r="B97" s="90">
        <v>12</v>
      </c>
      <c r="C97" s="174">
        <v>0.17502001034702899</v>
      </c>
      <c r="D97" s="175">
        <v>0.123560121176675</v>
      </c>
      <c r="E97" s="176">
        <v>3.7327679415047602E-5</v>
      </c>
      <c r="F97" s="176">
        <v>1.16834978141681E-4</v>
      </c>
      <c r="G97" s="118">
        <f t="shared" si="8"/>
        <v>0.70553626464566821</v>
      </c>
      <c r="H97" s="152">
        <v>0.165290068500453</v>
      </c>
      <c r="I97" s="175">
        <v>0.11674040638265699</v>
      </c>
      <c r="J97" s="176">
        <v>5.4174481324950003E-5</v>
      </c>
      <c r="K97" s="177">
        <v>9.8143965302025798E-5</v>
      </c>
      <c r="L97" s="118">
        <f t="shared" si="9"/>
        <v>0.70589004029546953</v>
      </c>
      <c r="M97" s="152">
        <v>0.148938468422364</v>
      </c>
      <c r="N97" s="175">
        <v>0.105179090467888</v>
      </c>
      <c r="O97" s="223">
        <v>6.1225268163748E-5</v>
      </c>
      <c r="P97" s="223">
        <v>1.2636107337138299E-4</v>
      </c>
      <c r="Q97" s="118">
        <f t="shared" si="10"/>
        <v>0.70551520046404592</v>
      </c>
      <c r="R97" s="152">
        <v>0.14551726075030399</v>
      </c>
      <c r="S97" s="175">
        <v>0.102829481328627</v>
      </c>
      <c r="T97" s="178">
        <v>6.1923545451663596E-5</v>
      </c>
      <c r="U97" s="179">
        <v>1.4252300558949499E-4</v>
      </c>
      <c r="V97" s="118">
        <f t="shared" si="11"/>
        <v>0.7061158171307097</v>
      </c>
    </row>
    <row r="98" spans="2:22" x14ac:dyDescent="0.2">
      <c r="B98" s="90">
        <v>13</v>
      </c>
      <c r="C98" s="174">
        <v>0.17570156112024601</v>
      </c>
      <c r="D98" s="175">
        <v>0.12407002312165399</v>
      </c>
      <c r="E98" s="176">
        <v>3.9031220727878601E-5</v>
      </c>
      <c r="F98" s="176">
        <v>9.6409186285490605E-5</v>
      </c>
      <c r="G98" s="118">
        <f t="shared" si="8"/>
        <v>0.705701614574336</v>
      </c>
      <c r="H98" s="152">
        <v>0.16374522187208701</v>
      </c>
      <c r="I98" s="175">
        <v>0.115586808155872</v>
      </c>
      <c r="J98" s="176">
        <v>9.8139518102795506E-5</v>
      </c>
      <c r="K98" s="177">
        <v>1.20475643252688E-4</v>
      </c>
      <c r="L98" s="118">
        <f t="shared" si="9"/>
        <v>0.70550448749488714</v>
      </c>
      <c r="M98" s="152">
        <v>0.14761054763738701</v>
      </c>
      <c r="N98" s="175">
        <v>0.10428392576106001</v>
      </c>
      <c r="O98" s="223">
        <v>4.9867992215204403E-5</v>
      </c>
      <c r="P98" s="223">
        <v>1.2862401457905E-4</v>
      </c>
      <c r="Q98" s="118">
        <f t="shared" si="10"/>
        <v>0.70579782074575503</v>
      </c>
      <c r="R98" s="152">
        <v>0.14504597445213099</v>
      </c>
      <c r="S98" s="175">
        <v>0.102505414521253</v>
      </c>
      <c r="T98" s="178">
        <v>1.0523133976128001E-4</v>
      </c>
      <c r="U98" s="179">
        <v>2.1106114084404399E-4</v>
      </c>
      <c r="V98" s="118">
        <f t="shared" si="11"/>
        <v>0.70617593687924662</v>
      </c>
    </row>
    <row r="99" spans="2:22" x14ac:dyDescent="0.2">
      <c r="B99" s="90">
        <v>14</v>
      </c>
      <c r="C99" s="174">
        <v>0.175508124642278</v>
      </c>
      <c r="D99" s="175">
        <v>0.12394002854431201</v>
      </c>
      <c r="E99" s="176">
        <v>7.2086472317589202E-5</v>
      </c>
      <c r="F99" s="176">
        <v>1.03584963539806E-4</v>
      </c>
      <c r="G99" s="118">
        <f t="shared" si="8"/>
        <v>0.7057387404722838</v>
      </c>
      <c r="H99" s="152">
        <v>0.16297712397285599</v>
      </c>
      <c r="I99" s="175">
        <v>0.115149481884343</v>
      </c>
      <c r="J99" s="176">
        <v>3.6302094159937597E-5</v>
      </c>
      <c r="K99" s="177">
        <v>1.3033151587635199E-4</v>
      </c>
      <c r="L99" s="118">
        <f t="shared" si="9"/>
        <v>0.70614637889447973</v>
      </c>
      <c r="M99" s="152">
        <v>0.15088988744204099</v>
      </c>
      <c r="N99" s="175">
        <v>0.106537846436386</v>
      </c>
      <c r="O99" s="223">
        <v>5.21394371163317E-5</v>
      </c>
      <c r="P99" s="223">
        <v>1.3565107520835301E-4</v>
      </c>
      <c r="Q99" s="118">
        <f t="shared" si="10"/>
        <v>0.70539586984438229</v>
      </c>
      <c r="R99" s="152">
        <v>0.14720992458660501</v>
      </c>
      <c r="S99" s="175">
        <v>0.10398230748566301</v>
      </c>
      <c r="T99" s="178">
        <v>7.2832509988609106E-5</v>
      </c>
      <c r="U99" s="179">
        <v>1.1551638397775E-4</v>
      </c>
      <c r="V99" s="118">
        <f t="shared" si="11"/>
        <v>0.70582771971406499</v>
      </c>
    </row>
    <row r="100" spans="2:22" x14ac:dyDescent="0.2">
      <c r="B100" s="90">
        <v>15</v>
      </c>
      <c r="C100" s="174">
        <v>0.17619758172599501</v>
      </c>
      <c r="D100" s="175">
        <v>0.124363510923981</v>
      </c>
      <c r="E100" s="176">
        <v>6.6646925650360803E-5</v>
      </c>
      <c r="F100" s="176">
        <v>1.56050095890972E-4</v>
      </c>
      <c r="G100" s="118">
        <f t="shared" si="8"/>
        <v>0.70538054106501158</v>
      </c>
      <c r="H100" s="152">
        <v>0.160585754283816</v>
      </c>
      <c r="I100" s="175">
        <v>0.113392872988743</v>
      </c>
      <c r="J100" s="176">
        <v>6.9028530391080899E-5</v>
      </c>
      <c r="K100" s="177">
        <v>1.03384420905785E-4</v>
      </c>
      <c r="L100" s="118">
        <f t="shared" si="9"/>
        <v>0.70572305085641607</v>
      </c>
      <c r="M100" s="152">
        <v>0.15228303275241001</v>
      </c>
      <c r="N100" s="175">
        <v>0.107569262786868</v>
      </c>
      <c r="O100" s="223">
        <v>4.3621545261960801E-5</v>
      </c>
      <c r="P100" s="223">
        <v>1.4526870016280099E-4</v>
      </c>
      <c r="Q100" s="118">
        <f t="shared" si="10"/>
        <v>0.70571575715566481</v>
      </c>
      <c r="R100" s="152">
        <v>0.148514320147939</v>
      </c>
      <c r="S100" s="175">
        <v>0.104919704002864</v>
      </c>
      <c r="T100" s="178">
        <v>6.88275612785017E-5</v>
      </c>
      <c r="U100" s="179">
        <v>9.1785699399869701E-5</v>
      </c>
      <c r="V100" s="118">
        <f t="shared" si="11"/>
        <v>0.7059403410949513</v>
      </c>
    </row>
    <row r="101" spans="2:22" x14ac:dyDescent="0.2">
      <c r="B101" s="90">
        <v>16</v>
      </c>
      <c r="C101" s="174">
        <v>0.17509308680928601</v>
      </c>
      <c r="D101" s="175">
        <v>0.12363617973084</v>
      </c>
      <c r="E101" s="176">
        <v>4.6024736439445801E-5</v>
      </c>
      <c r="F101" s="176">
        <v>1.19544553330224E-4</v>
      </c>
      <c r="G101" s="118">
        <f t="shared" si="8"/>
        <v>0.70567623675289604</v>
      </c>
      <c r="H101" s="152">
        <v>0.159534769673145</v>
      </c>
      <c r="I101" s="175">
        <v>0.11269190574674701</v>
      </c>
      <c r="J101" s="176">
        <v>5.2680122370658302E-5</v>
      </c>
      <c r="K101" s="177">
        <v>9.5225996254312306E-5</v>
      </c>
      <c r="L101" s="118">
        <f t="shared" si="9"/>
        <v>0.70597850666986073</v>
      </c>
      <c r="M101" s="152">
        <v>0.15220862830506701</v>
      </c>
      <c r="N101" s="175">
        <v>0.10753986695573101</v>
      </c>
      <c r="O101" s="223">
        <v>4.4697485504509401E-5</v>
      </c>
      <c r="P101" s="223">
        <v>7.5595121152319605E-5</v>
      </c>
      <c r="Q101" s="118">
        <f t="shared" si="10"/>
        <v>0.7058676549890267</v>
      </c>
      <c r="R101" s="152">
        <v>0.15013900956221399</v>
      </c>
      <c r="S101" s="175">
        <v>0.106093159613208</v>
      </c>
      <c r="T101" s="178">
        <v>6.2610956152510397E-5</v>
      </c>
      <c r="U101" s="179">
        <v>9.1785699399869701E-5</v>
      </c>
      <c r="V101" s="118">
        <f t="shared" si="11"/>
        <v>0.70611707219357045</v>
      </c>
    </row>
    <row r="102" spans="2:22" x14ac:dyDescent="0.2">
      <c r="B102" s="90">
        <v>17</v>
      </c>
      <c r="C102" s="174">
        <v>0.17392832543876299</v>
      </c>
      <c r="D102" s="175">
        <v>0.122805657609388</v>
      </c>
      <c r="E102" s="176">
        <v>6.7424001939465499E-5</v>
      </c>
      <c r="F102" s="176">
        <v>1.2180750087710101E-4</v>
      </c>
      <c r="G102" s="118">
        <f t="shared" si="8"/>
        <v>0.70562690372721992</v>
      </c>
      <c r="H102" s="152">
        <v>0.163137097396306</v>
      </c>
      <c r="I102" s="175">
        <v>0.115204393203181</v>
      </c>
      <c r="J102" s="176">
        <v>5.3726173404810402E-5</v>
      </c>
      <c r="K102" s="177">
        <v>8.7424937177759098E-5</v>
      </c>
      <c r="L102" s="118">
        <f t="shared" si="9"/>
        <v>0.7057903753241862</v>
      </c>
      <c r="M102" s="152">
        <v>0.15205887034593699</v>
      </c>
      <c r="N102" s="175">
        <v>0.10743060448201799</v>
      </c>
      <c r="O102" s="223">
        <v>1.0486231418251099E-4</v>
      </c>
      <c r="P102" s="223">
        <v>1.4175512984920401E-4</v>
      </c>
      <c r="Q102" s="118">
        <f t="shared" si="10"/>
        <v>0.70584428020021528</v>
      </c>
      <c r="R102" s="152">
        <v>0.15155078525962401</v>
      </c>
      <c r="S102" s="175">
        <v>0.107060999482464</v>
      </c>
      <c r="T102" s="178">
        <v>6.7004418281922605E-5</v>
      </c>
      <c r="U102" s="179">
        <v>1.34483471909577E-4</v>
      </c>
      <c r="V102" s="118">
        <f t="shared" si="11"/>
        <v>0.70592537060686977</v>
      </c>
    </row>
    <row r="103" spans="2:22" x14ac:dyDescent="0.2">
      <c r="B103" s="90">
        <v>18</v>
      </c>
      <c r="C103" s="174">
        <v>0.172635691500405</v>
      </c>
      <c r="D103" s="175">
        <v>0.121883751116074</v>
      </c>
      <c r="E103" s="176">
        <v>7.8183581669994201E-5</v>
      </c>
      <c r="F103" s="176">
        <v>1.04895069515201E-4</v>
      </c>
      <c r="G103" s="118">
        <f t="shared" si="8"/>
        <v>0.70557018124244031</v>
      </c>
      <c r="H103" s="152">
        <v>0.16375394980462701</v>
      </c>
      <c r="I103" s="175">
        <v>0.115649477027768</v>
      </c>
      <c r="J103" s="176">
        <v>8.2238956033217105E-5</v>
      </c>
      <c r="K103" s="177">
        <v>1.21071161497314E-4</v>
      </c>
      <c r="L103" s="118">
        <f t="shared" si="9"/>
        <v>0.70584972865377571</v>
      </c>
      <c r="M103" s="152">
        <v>0.153172402514066</v>
      </c>
      <c r="N103" s="175">
        <v>0.108181940119796</v>
      </c>
      <c r="O103" s="223">
        <v>5.82962741649777E-5</v>
      </c>
      <c r="P103" s="223">
        <v>1.3895619284778001E-4</v>
      </c>
      <c r="Q103" s="118">
        <f t="shared" si="10"/>
        <v>0.7056180253701051</v>
      </c>
      <c r="R103" s="152">
        <v>0.15244950097635701</v>
      </c>
      <c r="S103" s="175">
        <v>0.107635954802908</v>
      </c>
      <c r="T103" s="178">
        <v>8.0244696058111295E-5</v>
      </c>
      <c r="U103" s="179">
        <v>1.4791250697901301E-4</v>
      </c>
      <c r="V103" s="118">
        <f t="shared" si="11"/>
        <v>0.70553508835294088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0.17276523448582301</v>
      </c>
      <c r="D106" s="224">
        <v>0.121990444272535</v>
      </c>
      <c r="E106" s="225">
        <v>5.4927879550088799E-5</v>
      </c>
      <c r="F106" s="182">
        <v>1.1591044914862899E-4</v>
      </c>
      <c r="G106" s="183"/>
      <c r="H106" s="184">
        <v>0.164297075307824</v>
      </c>
      <c r="I106" s="184">
        <v>0.11601425771359899</v>
      </c>
      <c r="J106" s="190">
        <v>6.75674960880781E-5</v>
      </c>
      <c r="K106" s="184">
        <v>1.1148849096759601E-4</v>
      </c>
      <c r="L106" s="186"/>
      <c r="M106" s="187">
        <v>0.150179796683062</v>
      </c>
      <c r="N106" s="187">
        <v>0.106080650398372</v>
      </c>
      <c r="O106" s="180">
        <v>5.0040892306243897E-5</v>
      </c>
      <c r="P106" s="181">
        <v>1.3604167224271499E-4</v>
      </c>
      <c r="Q106" s="188"/>
      <c r="R106" s="187">
        <v>0.147778185907355</v>
      </c>
      <c r="S106" s="187">
        <v>0.104401135164294</v>
      </c>
      <c r="T106" s="190">
        <v>7.0282187183024901E-5</v>
      </c>
      <c r="U106" s="184">
        <v>1.27069211336029E-4</v>
      </c>
      <c r="V106" s="136"/>
    </row>
    <row r="107" spans="2:22" x14ac:dyDescent="0.2">
      <c r="B107" s="86" t="s">
        <v>6</v>
      </c>
      <c r="C107" s="219">
        <v>0.45232808253756501</v>
      </c>
      <c r="D107" s="220">
        <v>0.450817725804045</v>
      </c>
      <c r="E107" s="193">
        <v>6.8838555345521302</v>
      </c>
      <c r="F107" s="193">
        <v>3.8065717788212998</v>
      </c>
      <c r="G107" s="194"/>
      <c r="H107" s="195">
        <v>0.31219011920313899</v>
      </c>
      <c r="I107" s="196">
        <v>0.310011462575773</v>
      </c>
      <c r="J107" s="197">
        <v>5.9795288519290901</v>
      </c>
      <c r="K107" s="198">
        <v>3.9794677508532099</v>
      </c>
      <c r="L107" s="199"/>
      <c r="M107" s="197">
        <v>0.315738108818995</v>
      </c>
      <c r="N107" s="197">
        <v>0.31512832415297098</v>
      </c>
      <c r="O107" s="191">
        <v>10.119588082598399</v>
      </c>
      <c r="P107" s="192">
        <v>3.5935705949022201</v>
      </c>
      <c r="Q107" s="198"/>
      <c r="R107" s="197">
        <v>0.33210058351326599</v>
      </c>
      <c r="S107" s="198">
        <v>0.32955276811988798</v>
      </c>
      <c r="T107" s="200">
        <v>4.7422236662834498</v>
      </c>
      <c r="U107" s="198">
        <v>5.5062202672952996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0.70565941107457453</v>
      </c>
      <c r="I110" s="205">
        <f>D106/C106</f>
        <v>0.70610528000959272</v>
      </c>
    </row>
    <row r="111" spans="2:22" x14ac:dyDescent="0.2">
      <c r="C111" s="203">
        <v>2</v>
      </c>
      <c r="E111" s="204">
        <f>AVERAGE(L86:L103)</f>
        <v>0.70573735697170981</v>
      </c>
      <c r="I111" s="205">
        <f>I106/H106</f>
        <v>0.70612491120877718</v>
      </c>
    </row>
    <row r="112" spans="2:22" x14ac:dyDescent="0.2">
      <c r="C112" s="203">
        <v>3</v>
      </c>
      <c r="E112" s="204">
        <f>AVERAGE(Q86:Q103)</f>
        <v>0.70568709584405009</v>
      </c>
      <c r="I112" s="205">
        <f>N106/M106</f>
        <v>0.7063576642219298</v>
      </c>
    </row>
    <row r="113" spans="3:9" x14ac:dyDescent="0.2">
      <c r="C113" s="203">
        <v>4</v>
      </c>
      <c r="E113" s="204">
        <f>AVERAGE(V86:V103)</f>
        <v>0.70594871221737066</v>
      </c>
      <c r="G113" s="90"/>
      <c r="I113" s="205">
        <f>S106/R106</f>
        <v>0.70647189585711312</v>
      </c>
    </row>
    <row r="114" spans="3:9" x14ac:dyDescent="0.2">
      <c r="C114" s="206" t="s">
        <v>12</v>
      </c>
      <c r="D114" s="101"/>
      <c r="E114" s="207">
        <f>AVERAGE(E110:E113)</f>
        <v>0.70575814402692627</v>
      </c>
      <c r="F114" s="86" t="s">
        <v>9</v>
      </c>
      <c r="G114" s="208"/>
      <c r="I114" s="209">
        <f>AVERAGE(I110:I113)</f>
        <v>0.70626493782435318</v>
      </c>
    </row>
    <row r="115" spans="3:9" x14ac:dyDescent="0.2">
      <c r="E115" s="221">
        <f>STDEV(E110:E113)/SQRT(COUNT(E110:E113))/E114</f>
        <v>9.2863302883324685E-5</v>
      </c>
      <c r="F115" s="211"/>
      <c r="I115" s="221">
        <f>STDEV(I110:I113)/SQRT(COUNT(I110:I113))/I114</f>
        <v>1.2698959009283092E-4</v>
      </c>
    </row>
    <row r="116" spans="3:9" ht="15.75" x14ac:dyDescent="0.3">
      <c r="D116" s="86" t="s">
        <v>17</v>
      </c>
      <c r="E116" s="226">
        <f>E115*SQRT(3)/1</f>
        <v>1.6084395875257576E-4</v>
      </c>
      <c r="F116" s="86" t="s">
        <v>8</v>
      </c>
      <c r="I116" s="221">
        <f>I115*SQRT(3)/1</f>
        <v>2.1995242207312849E-4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BCA6-C7D8-4B6B-9BD7-84427233B2CC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4" width="12.7109375" style="86" customWidth="1"/>
    <col min="25" max="26" width="15.7109375" style="86" customWidth="1"/>
    <col min="27" max="32" width="12.7109375" style="86" customWidth="1"/>
    <col min="33" max="34" width="15.7109375" style="86" customWidth="1"/>
    <col min="35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92</v>
      </c>
      <c r="C4" s="154" t="s">
        <v>95</v>
      </c>
      <c r="D4" s="159"/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97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29.073</v>
      </c>
      <c r="D9" s="168">
        <v>30.082999999999998</v>
      </c>
      <c r="E9" s="169">
        <v>29.073</v>
      </c>
      <c r="F9" s="169">
        <v>30.082999999999998</v>
      </c>
      <c r="G9" s="170"/>
      <c r="H9" s="86">
        <v>29.073</v>
      </c>
      <c r="I9" s="168">
        <v>30.082999999999998</v>
      </c>
      <c r="J9" s="169">
        <v>29.073</v>
      </c>
      <c r="K9" s="171">
        <v>30.082999999999998</v>
      </c>
      <c r="L9" s="170"/>
      <c r="M9" s="86">
        <v>29.073</v>
      </c>
      <c r="N9" s="168">
        <v>30.082999999999998</v>
      </c>
      <c r="O9" s="169">
        <v>29.073</v>
      </c>
      <c r="P9" s="171">
        <v>30.082999999999998</v>
      </c>
      <c r="Q9" s="170"/>
      <c r="R9" s="86">
        <v>29.073</v>
      </c>
      <c r="S9" s="86">
        <v>30.082999999999998</v>
      </c>
      <c r="T9" s="172">
        <v>29.073</v>
      </c>
      <c r="U9" s="173">
        <v>30.082999999999998</v>
      </c>
      <c r="V9" s="136"/>
    </row>
    <row r="10" spans="1:22" x14ac:dyDescent="0.2">
      <c r="B10" s="90">
        <v>1</v>
      </c>
      <c r="C10" s="174">
        <v>0.125324486907363</v>
      </c>
      <c r="D10" s="175">
        <v>1.58327033450165E-3</v>
      </c>
      <c r="E10" s="176">
        <v>2.9703809185515397E-4</v>
      </c>
      <c r="F10" s="176">
        <v>2.7790907648581401E-4</v>
      </c>
      <c r="G10" s="118">
        <f>(D10-$F$30)/(C10-$E$30)</f>
        <v>1.0441317941521977E-2</v>
      </c>
      <c r="H10" s="152">
        <v>0.117481764682992</v>
      </c>
      <c r="I10" s="175">
        <v>1.4159075137396601E-3</v>
      </c>
      <c r="J10" s="176">
        <v>2.9838204083246E-4</v>
      </c>
      <c r="K10" s="177">
        <v>3.01373462635315E-4</v>
      </c>
      <c r="L10" s="118">
        <f>(I10-$K$30)/(H10-$J$30)</f>
        <v>9.3438408368718365E-3</v>
      </c>
      <c r="M10" s="152">
        <v>0.107176165785543</v>
      </c>
      <c r="N10" s="175">
        <v>1.3348404673667099E-3</v>
      </c>
      <c r="O10" s="176">
        <v>2.50936473652161E-4</v>
      </c>
      <c r="P10" s="177">
        <v>2.5307020498763498E-4</v>
      </c>
      <c r="Q10" s="118">
        <f>(N10-$P$30)/(M10-$O$30)</f>
        <v>1.0056303151997332E-2</v>
      </c>
      <c r="R10" s="152">
        <v>0.10571225045004801</v>
      </c>
      <c r="S10" s="152">
        <v>1.24727713775521E-3</v>
      </c>
      <c r="T10" s="178">
        <v>2.18922008906848E-4</v>
      </c>
      <c r="U10" s="179">
        <v>2.6542501563778101E-4</v>
      </c>
      <c r="V10" s="118">
        <f>(S10-$U$30)/(R10-$T$30)</f>
        <v>9.3652710791562871E-3</v>
      </c>
    </row>
    <row r="11" spans="1:22" x14ac:dyDescent="0.2">
      <c r="B11" s="90">
        <v>2</v>
      </c>
      <c r="C11" s="174">
        <v>0.124390729571733</v>
      </c>
      <c r="D11" s="175">
        <v>1.5389621017109099E-3</v>
      </c>
      <c r="E11" s="176">
        <v>3.0304544171771898E-4</v>
      </c>
      <c r="F11" s="176">
        <v>2.7841522382268501E-4</v>
      </c>
      <c r="G11" s="118">
        <f t="shared" ref="G11:G27" si="0">(D11-$F$30)/(C11-$E$30)</f>
        <v>1.0162799753047168E-2</v>
      </c>
      <c r="H11" s="152">
        <v>0.11771122373696299</v>
      </c>
      <c r="I11" s="175">
        <v>1.4936400335181399E-3</v>
      </c>
      <c r="J11" s="176">
        <v>3.3571179497657202E-4</v>
      </c>
      <c r="K11" s="177">
        <v>3.3022453653758801E-4</v>
      </c>
      <c r="L11" s="118">
        <f t="shared" ref="L11:L27" si="1">(I11-$K$30)/(H11-$J$30)</f>
        <v>9.987789868406623E-3</v>
      </c>
      <c r="M11" s="152">
        <v>0.107670718826804</v>
      </c>
      <c r="N11" s="175">
        <v>1.33528732493408E-3</v>
      </c>
      <c r="O11" s="176">
        <v>2.6848373869659898E-4</v>
      </c>
      <c r="P11" s="177">
        <v>2.76739728123954E-4</v>
      </c>
      <c r="Q11" s="118">
        <f t="shared" ref="Q11:Q27" si="2">(N11-$P$30)/(M11-$O$30)</f>
        <v>1.0014157682479504E-2</v>
      </c>
      <c r="R11" s="152">
        <v>0.105467795708901</v>
      </c>
      <c r="S11" s="152">
        <v>1.2613073244190399E-3</v>
      </c>
      <c r="T11" s="178">
        <v>2.2540856886975999E-4</v>
      </c>
      <c r="U11" s="179">
        <v>2.4258969198722301E-4</v>
      </c>
      <c r="V11" s="118">
        <f t="shared" ref="V11:V27" si="3">(S11-$U$30)/(R11-$T$30)</f>
        <v>9.5203741252941638E-3</v>
      </c>
    </row>
    <row r="12" spans="1:22" x14ac:dyDescent="0.2">
      <c r="B12" s="90">
        <v>3</v>
      </c>
      <c r="C12" s="174">
        <v>0.124186463830531</v>
      </c>
      <c r="D12" s="175">
        <v>1.5792476499471399E-3</v>
      </c>
      <c r="E12" s="176">
        <v>3.1547867810712601E-4</v>
      </c>
      <c r="F12" s="176">
        <v>3.0294879037069097E-4</v>
      </c>
      <c r="G12" s="118">
        <f t="shared" si="0"/>
        <v>1.0504766747185739E-2</v>
      </c>
      <c r="H12" s="152">
        <v>0.117606695482653</v>
      </c>
      <c r="I12" s="175">
        <v>1.43694147421931E-3</v>
      </c>
      <c r="J12" s="176">
        <v>3.1706168810804498E-4</v>
      </c>
      <c r="K12" s="177">
        <v>3.1116903828717598E-4</v>
      </c>
      <c r="L12" s="118">
        <f t="shared" si="1"/>
        <v>9.513238285284966E-3</v>
      </c>
      <c r="M12" s="152">
        <v>0.107766955039932</v>
      </c>
      <c r="N12" s="175">
        <v>1.32241790694989E-3</v>
      </c>
      <c r="O12" s="176">
        <v>2.7150297538977699E-4</v>
      </c>
      <c r="P12" s="177">
        <v>2.8117596529159898E-4</v>
      </c>
      <c r="Q12" s="118">
        <f t="shared" si="2"/>
        <v>9.8854754595798754E-3</v>
      </c>
      <c r="R12" s="152">
        <v>0.104713082979269</v>
      </c>
      <c r="S12" s="152">
        <v>1.25418794819188E-3</v>
      </c>
      <c r="T12" s="178">
        <v>2.62744469215721E-4</v>
      </c>
      <c r="U12" s="179">
        <v>2.5810098275543398E-4</v>
      </c>
      <c r="V12" s="118">
        <f t="shared" si="3"/>
        <v>9.5210037394321944E-3</v>
      </c>
    </row>
    <row r="13" spans="1:22" x14ac:dyDescent="0.2">
      <c r="B13" s="90">
        <v>4</v>
      </c>
      <c r="C13" s="174">
        <v>0.123533916786752</v>
      </c>
      <c r="D13" s="175">
        <v>1.53571429907514E-3</v>
      </c>
      <c r="E13" s="176">
        <v>3.1697306785556602E-4</v>
      </c>
      <c r="F13" s="176">
        <v>2.5084545401681202E-4</v>
      </c>
      <c r="G13" s="118">
        <f t="shared" si="0"/>
        <v>1.0207108036932214E-2</v>
      </c>
      <c r="H13" s="152">
        <v>0.118598348156425</v>
      </c>
      <c r="I13" s="175">
        <v>1.4675100300120499E-3</v>
      </c>
      <c r="J13" s="176">
        <v>3.1676281101317502E-4</v>
      </c>
      <c r="K13" s="177">
        <v>3.07298434608906E-4</v>
      </c>
      <c r="L13" s="118">
        <f t="shared" si="1"/>
        <v>9.6919374892068116E-3</v>
      </c>
      <c r="M13" s="152">
        <v>0.107267656059105</v>
      </c>
      <c r="N13" s="175">
        <v>1.3201240697511599E-3</v>
      </c>
      <c r="O13" s="176">
        <v>2.7132361454008702E-4</v>
      </c>
      <c r="P13" s="177">
        <v>2.3836263280473799E-4</v>
      </c>
      <c r="Q13" s="118">
        <f t="shared" si="2"/>
        <v>9.9101669641814411E-3</v>
      </c>
      <c r="R13" s="152">
        <v>0.106125318286727</v>
      </c>
      <c r="S13" s="152">
        <v>1.23613653530666E-3</v>
      </c>
      <c r="T13" s="178">
        <v>2.4439021803598102E-4</v>
      </c>
      <c r="U13" s="179">
        <v>2.54349669630477E-4</v>
      </c>
      <c r="V13" s="118">
        <f t="shared" si="3"/>
        <v>9.2235088488346918E-3</v>
      </c>
    </row>
    <row r="14" spans="1:22" x14ac:dyDescent="0.2">
      <c r="B14" s="90">
        <v>5</v>
      </c>
      <c r="C14" s="174">
        <v>0.123212717225574</v>
      </c>
      <c r="D14" s="175">
        <v>1.54876516630716E-3</v>
      </c>
      <c r="E14" s="176">
        <v>3.1141394925493E-4</v>
      </c>
      <c r="F14" s="176">
        <v>2.9773833447355598E-4</v>
      </c>
      <c r="G14" s="118">
        <f t="shared" si="0"/>
        <v>1.0339972994480378E-2</v>
      </c>
      <c r="H14" s="152">
        <v>0.118053290345427</v>
      </c>
      <c r="I14" s="175">
        <v>1.4496037742907099E-3</v>
      </c>
      <c r="J14" s="176">
        <v>3.4760739682219798E-4</v>
      </c>
      <c r="K14" s="177">
        <v>3.2921220405311599E-4</v>
      </c>
      <c r="L14" s="118">
        <f t="shared" si="1"/>
        <v>9.5847078265871421E-3</v>
      </c>
      <c r="M14" s="152">
        <v>0.106908825837462</v>
      </c>
      <c r="N14" s="175">
        <v>1.30919117776367E-3</v>
      </c>
      <c r="O14" s="176">
        <v>2.8406932057273298E-4</v>
      </c>
      <c r="P14" s="177">
        <v>2.6771844752025503E-4</v>
      </c>
      <c r="Q14" s="118">
        <f t="shared" si="2"/>
        <v>9.8409921636802115E-3</v>
      </c>
      <c r="R14" s="152">
        <v>0.10565348620095801</v>
      </c>
      <c r="S14" s="152">
        <v>1.27241841875272E-3</v>
      </c>
      <c r="T14" s="178">
        <v>2.8051324330480602E-4</v>
      </c>
      <c r="U14" s="179">
        <v>2.42917183162108E-4</v>
      </c>
      <c r="V14" s="118">
        <f t="shared" si="3"/>
        <v>9.6090169995653625E-3</v>
      </c>
    </row>
    <row r="15" spans="1:22" x14ac:dyDescent="0.2">
      <c r="B15" s="90">
        <v>6</v>
      </c>
      <c r="C15" s="174">
        <v>0.122902375975333</v>
      </c>
      <c r="D15" s="175">
        <v>1.57760878310176E-3</v>
      </c>
      <c r="E15" s="176">
        <v>3.2644755066216902E-4</v>
      </c>
      <c r="F15" s="176">
        <v>2.7865341089342401E-4</v>
      </c>
      <c r="G15" s="118">
        <f t="shared" si="0"/>
        <v>1.060143045517576E-2</v>
      </c>
      <c r="H15" s="152">
        <v>0.118677319358597</v>
      </c>
      <c r="I15" s="175">
        <v>1.4810665600433399E-3</v>
      </c>
      <c r="J15" s="176">
        <v>3.4399087982902899E-4</v>
      </c>
      <c r="K15" s="177">
        <v>3.1846367828237499E-4</v>
      </c>
      <c r="L15" s="118">
        <f t="shared" si="1"/>
        <v>9.8000175377258494E-3</v>
      </c>
      <c r="M15" s="152">
        <v>0.106966500669533</v>
      </c>
      <c r="N15" s="175">
        <v>1.3201538598109699E-3</v>
      </c>
      <c r="O15" s="176">
        <v>2.37424989824799E-4</v>
      </c>
      <c r="P15" s="177">
        <v>2.4509117135101602E-4</v>
      </c>
      <c r="Q15" s="118">
        <f t="shared" si="2"/>
        <v>9.9384176314580228E-3</v>
      </c>
      <c r="R15" s="152">
        <v>0.10582994607518301</v>
      </c>
      <c r="S15" s="152">
        <v>1.2431366319745299E-3</v>
      </c>
      <c r="T15" s="178">
        <v>2.5802135620046798E-4</v>
      </c>
      <c r="U15" s="179">
        <v>2.7650048440803799E-4</v>
      </c>
      <c r="V15" s="118">
        <f t="shared" si="3"/>
        <v>9.3156142389378867E-3</v>
      </c>
    </row>
    <row r="16" spans="1:22" x14ac:dyDescent="0.2">
      <c r="B16" s="90">
        <v>7</v>
      </c>
      <c r="C16" s="174">
        <v>0.123167162701057</v>
      </c>
      <c r="D16" s="175">
        <v>1.5453087556619399E-3</v>
      </c>
      <c r="E16" s="176">
        <v>3.1640519948892399E-4</v>
      </c>
      <c r="F16" s="176">
        <v>2.4483141523571098E-4</v>
      </c>
      <c r="G16" s="118">
        <f t="shared" si="0"/>
        <v>1.0315673292497433E-2</v>
      </c>
      <c r="H16" s="152">
        <v>0.118090256241148</v>
      </c>
      <c r="I16" s="175">
        <v>1.4419765813948201E-3</v>
      </c>
      <c r="J16" s="176">
        <v>3.61535592336037E-4</v>
      </c>
      <c r="K16" s="177">
        <v>3.3049250707257999E-4</v>
      </c>
      <c r="L16" s="118">
        <f t="shared" si="1"/>
        <v>9.5169311518872937E-3</v>
      </c>
      <c r="M16" s="152">
        <v>0.10699039635054999</v>
      </c>
      <c r="N16" s="175">
        <v>1.32441384749591E-3</v>
      </c>
      <c r="O16" s="176">
        <v>2.7576084703607301E-4</v>
      </c>
      <c r="P16" s="177">
        <v>2.4181621330150499E-4</v>
      </c>
      <c r="Q16" s="118">
        <f t="shared" si="2"/>
        <v>9.9761090691946469E-3</v>
      </c>
      <c r="R16" s="152">
        <v>0.106198853218027</v>
      </c>
      <c r="S16" s="152">
        <v>1.28049116796299E-3</v>
      </c>
      <c r="T16" s="178">
        <v>2.58380072864367E-4</v>
      </c>
      <c r="U16" s="179">
        <v>2.7638139269296102E-4</v>
      </c>
      <c r="V16" s="118">
        <f t="shared" si="3"/>
        <v>9.6357498351894791E-3</v>
      </c>
    </row>
    <row r="17" spans="2:22" x14ac:dyDescent="0.2">
      <c r="B17" s="90">
        <v>8</v>
      </c>
      <c r="C17" s="174">
        <v>0.12419401765271899</v>
      </c>
      <c r="D17" s="175">
        <v>1.53628042905061E-3</v>
      </c>
      <c r="E17" s="176">
        <v>3.0134186123630802E-4</v>
      </c>
      <c r="F17" s="176">
        <v>2.7388968026564197E-4</v>
      </c>
      <c r="G17" s="118">
        <f t="shared" si="0"/>
        <v>1.0157290308936466E-2</v>
      </c>
      <c r="H17" s="152">
        <v>0.11686196117674801</v>
      </c>
      <c r="I17" s="175">
        <v>1.4267819564697699E-3</v>
      </c>
      <c r="J17" s="176">
        <v>3.2327835186921598E-4</v>
      </c>
      <c r="K17" s="177">
        <v>3.55473631467986E-4</v>
      </c>
      <c r="L17" s="118">
        <f t="shared" si="1"/>
        <v>9.486853735968909E-3</v>
      </c>
      <c r="M17" s="152">
        <v>0.10685820554464399</v>
      </c>
      <c r="N17" s="175">
        <v>1.33206995490691E-3</v>
      </c>
      <c r="O17" s="176">
        <v>2.67915764492853E-4</v>
      </c>
      <c r="P17" s="177">
        <v>2.7760315529086601E-4</v>
      </c>
      <c r="Q17" s="118">
        <f t="shared" si="2"/>
        <v>1.0060309092671294E-2</v>
      </c>
      <c r="R17" s="152">
        <v>0.105791436359186</v>
      </c>
      <c r="S17" s="152">
        <v>1.26005621697494E-3</v>
      </c>
      <c r="T17" s="178">
        <v>2.24003642185352E-4</v>
      </c>
      <c r="U17" s="179">
        <v>2.3952318892258499E-4</v>
      </c>
      <c r="V17" s="118">
        <f t="shared" si="3"/>
        <v>9.4793258379845102E-3</v>
      </c>
    </row>
    <row r="18" spans="2:22" x14ac:dyDescent="0.2">
      <c r="B18" s="90">
        <v>9</v>
      </c>
      <c r="C18" s="174">
        <v>0.1236713006314</v>
      </c>
      <c r="D18" s="175">
        <v>1.5886935348517299E-3</v>
      </c>
      <c r="E18" s="176">
        <v>3.03224766147385E-4</v>
      </c>
      <c r="F18" s="176">
        <v>2.6671435387466301E-4</v>
      </c>
      <c r="G18" s="118">
        <f t="shared" si="0"/>
        <v>1.0625206667873411E-2</v>
      </c>
      <c r="H18" s="152">
        <v>0.117153405415499</v>
      </c>
      <c r="I18" s="175">
        <v>1.46253438268593E-3</v>
      </c>
      <c r="J18" s="176">
        <v>3.2014012736639901E-4</v>
      </c>
      <c r="K18" s="177">
        <v>3.1569468621767003E-4</v>
      </c>
      <c r="L18" s="118">
        <f t="shared" si="1"/>
        <v>9.7692210736161529E-3</v>
      </c>
      <c r="M18" s="152">
        <v>0.10688634861698899</v>
      </c>
      <c r="N18" s="175">
        <v>1.32846532115645E-3</v>
      </c>
      <c r="O18" s="176">
        <v>2.8702811014041203E-4</v>
      </c>
      <c r="P18" s="177">
        <v>2.54469519692244E-4</v>
      </c>
      <c r="Q18" s="118">
        <f t="shared" si="2"/>
        <v>1.002384464403692E-2</v>
      </c>
      <c r="R18" s="152">
        <v>0.10482477707113599</v>
      </c>
      <c r="S18" s="152">
        <v>1.22964287243657E-3</v>
      </c>
      <c r="T18" s="178">
        <v>2.36707838015906E-4</v>
      </c>
      <c r="U18" s="179">
        <v>2.37171217221226E-4</v>
      </c>
      <c r="V18" s="118">
        <f t="shared" si="3"/>
        <v>9.2761209656877508E-3</v>
      </c>
    </row>
    <row r="19" spans="2:22" x14ac:dyDescent="0.2">
      <c r="B19" s="90">
        <v>10</v>
      </c>
      <c r="C19" s="174">
        <v>0.12172088349555001</v>
      </c>
      <c r="D19" s="175">
        <v>1.5640211905367199E-3</v>
      </c>
      <c r="E19" s="176">
        <v>3.1293822064438998E-4</v>
      </c>
      <c r="F19" s="176">
        <v>2.8160098059323E-4</v>
      </c>
      <c r="G19" s="118">
        <f t="shared" si="0"/>
        <v>1.0592682579021174E-2</v>
      </c>
      <c r="H19" s="152">
        <v>0.11738422694827599</v>
      </c>
      <c r="I19" s="175">
        <v>1.43798424581272E-3</v>
      </c>
      <c r="J19" s="176">
        <v>3.22023060889947E-4</v>
      </c>
      <c r="K19" s="177">
        <v>3.43027653524973E-4</v>
      </c>
      <c r="L19" s="118">
        <f t="shared" si="1"/>
        <v>9.5402268647400198E-3</v>
      </c>
      <c r="M19" s="152">
        <v>0.104990413014172</v>
      </c>
      <c r="N19" s="175">
        <v>1.2905131893205101E-3</v>
      </c>
      <c r="O19" s="176">
        <v>2.6417910011693202E-4</v>
      </c>
      <c r="P19" s="177">
        <v>2.3481974797475401E-4</v>
      </c>
      <c r="Q19" s="118">
        <f t="shared" si="2"/>
        <v>9.8429124597794234E-3</v>
      </c>
      <c r="R19" s="152">
        <v>0.106894058337832</v>
      </c>
      <c r="S19" s="152">
        <v>1.25588587013581E-3</v>
      </c>
      <c r="T19" s="178">
        <v>2.25886842232545E-4</v>
      </c>
      <c r="U19" s="179">
        <v>2.6092936307475198E-4</v>
      </c>
      <c r="V19" s="118">
        <f t="shared" si="3"/>
        <v>9.3422109742800439E-3</v>
      </c>
    </row>
    <row r="20" spans="2:22" x14ac:dyDescent="0.2">
      <c r="B20" s="90">
        <v>11</v>
      </c>
      <c r="C20" s="174">
        <v>0.122248307975395</v>
      </c>
      <c r="D20" s="175">
        <v>1.5320493601461E-3</v>
      </c>
      <c r="E20" s="176">
        <v>2.9213659921721401E-4</v>
      </c>
      <c r="F20" s="176">
        <v>2.8398286144994399E-4</v>
      </c>
      <c r="G20" s="118">
        <f t="shared" si="0"/>
        <v>1.0284667378659674E-2</v>
      </c>
      <c r="H20" s="152">
        <v>0.117152456547458</v>
      </c>
      <c r="I20" s="175">
        <v>1.4711449496989299E-3</v>
      </c>
      <c r="J20" s="176">
        <v>3.22292051681823E-4</v>
      </c>
      <c r="K20" s="177">
        <v>3.4448662377953E-4</v>
      </c>
      <c r="L20" s="118">
        <f t="shared" si="1"/>
        <v>9.8430059120326267E-3</v>
      </c>
      <c r="M20" s="152">
        <v>0.10544655494069501</v>
      </c>
      <c r="N20" s="175">
        <v>1.29983724519399E-3</v>
      </c>
      <c r="O20" s="176">
        <v>2.8741663871182098E-4</v>
      </c>
      <c r="P20" s="177">
        <v>2.4035737180777599E-4</v>
      </c>
      <c r="Q20" s="118">
        <f t="shared" si="2"/>
        <v>9.8888753742971802E-3</v>
      </c>
      <c r="R20" s="152">
        <v>0.107759609534717</v>
      </c>
      <c r="S20" s="152">
        <v>1.2611285946881399E-3</v>
      </c>
      <c r="T20" s="178">
        <v>2.5799146315107902E-4</v>
      </c>
      <c r="U20" s="179">
        <v>2.4669822540774E-4</v>
      </c>
      <c r="V20" s="118">
        <f t="shared" si="3"/>
        <v>9.3157627125625767E-3</v>
      </c>
    </row>
    <row r="21" spans="2:22" x14ac:dyDescent="0.2">
      <c r="B21" s="90">
        <v>12</v>
      </c>
      <c r="C21" s="174">
        <v>0.121067387171248</v>
      </c>
      <c r="D21" s="175">
        <v>1.5313044555025799E-3</v>
      </c>
      <c r="E21" s="176">
        <v>2.9452756824367601E-4</v>
      </c>
      <c r="F21" s="176">
        <v>2.7588448970196599E-4</v>
      </c>
      <c r="G21" s="118">
        <f t="shared" si="0"/>
        <v>1.0379075919949295E-2</v>
      </c>
      <c r="H21" s="152">
        <v>0.11757064160542301</v>
      </c>
      <c r="I21" s="175">
        <v>1.4564563800303001E-3</v>
      </c>
      <c r="J21" s="176">
        <v>3.2393588586612402E-4</v>
      </c>
      <c r="K21" s="177">
        <v>2.9062523631773202E-4</v>
      </c>
      <c r="L21" s="118">
        <f t="shared" si="1"/>
        <v>9.6826133475409002E-3</v>
      </c>
      <c r="M21" s="152">
        <v>0.10485558518461199</v>
      </c>
      <c r="N21" s="175">
        <v>1.2960242022502599E-3</v>
      </c>
      <c r="O21" s="176">
        <v>2.5216208185240599E-4</v>
      </c>
      <c r="P21" s="177">
        <v>2.55243609519781E-4</v>
      </c>
      <c r="Q21" s="118">
        <f t="shared" si="2"/>
        <v>9.9082944349937335E-3</v>
      </c>
      <c r="R21" s="152">
        <v>0.105991928788269</v>
      </c>
      <c r="S21" s="152">
        <v>1.2692310412585001E-3</v>
      </c>
      <c r="T21" s="178">
        <v>2.4125149535457E-4</v>
      </c>
      <c r="U21" s="179">
        <v>2.8361624013879599E-4</v>
      </c>
      <c r="V21" s="118">
        <f t="shared" si="3"/>
        <v>9.5481188341424248E-3</v>
      </c>
    </row>
    <row r="22" spans="2:22" x14ac:dyDescent="0.2">
      <c r="B22" s="90">
        <v>13</v>
      </c>
      <c r="C22" s="174">
        <v>0.11886277812823901</v>
      </c>
      <c r="D22" s="175">
        <v>1.4819930025075001E-3</v>
      </c>
      <c r="E22" s="176">
        <v>3.2002162984561298E-4</v>
      </c>
      <c r="F22" s="176">
        <v>3.0151963404904302E-4</v>
      </c>
      <c r="G22" s="118">
        <f t="shared" si="0"/>
        <v>1.015613909452885E-2</v>
      </c>
      <c r="H22" s="152">
        <v>0.116978672687529</v>
      </c>
      <c r="I22" s="175">
        <v>1.4599720829436801E-3</v>
      </c>
      <c r="J22" s="176">
        <v>3.4291489381899201E-4</v>
      </c>
      <c r="K22" s="177">
        <v>2.9381098663316903E-4</v>
      </c>
      <c r="L22" s="118">
        <f t="shared" si="1"/>
        <v>9.7618889190344716E-3</v>
      </c>
      <c r="M22" s="152">
        <v>0.105040046069568</v>
      </c>
      <c r="N22" s="175">
        <v>1.2750825147367999E-3</v>
      </c>
      <c r="O22" s="176">
        <v>2.61369137676166E-4</v>
      </c>
      <c r="P22" s="177">
        <v>2.7894295754394497E-4</v>
      </c>
      <c r="Q22" s="118">
        <f t="shared" si="2"/>
        <v>9.6909703904481774E-3</v>
      </c>
      <c r="R22" s="152">
        <v>0.105558590579635</v>
      </c>
      <c r="S22" s="152">
        <v>1.2481409864471501E-3</v>
      </c>
      <c r="T22" s="178">
        <v>2.7311746003402598E-4</v>
      </c>
      <c r="U22" s="179">
        <v>2.5938119601355802E-4</v>
      </c>
      <c r="V22" s="118">
        <f t="shared" si="3"/>
        <v>9.3871393722768648E-3</v>
      </c>
    </row>
    <row r="23" spans="2:22" x14ac:dyDescent="0.2">
      <c r="B23" s="90">
        <v>14</v>
      </c>
      <c r="C23" s="174">
        <v>0.119816518861423</v>
      </c>
      <c r="D23" s="175">
        <v>1.4927489489134701E-3</v>
      </c>
      <c r="E23" s="176">
        <v>3.0427082595847001E-4</v>
      </c>
      <c r="F23" s="176">
        <v>2.7915955860730702E-4</v>
      </c>
      <c r="G23" s="118">
        <f t="shared" si="0"/>
        <v>1.0165089469409866E-2</v>
      </c>
      <c r="H23" s="152">
        <v>0.117402607522799</v>
      </c>
      <c r="I23" s="175">
        <v>1.43217453221423E-3</v>
      </c>
      <c r="J23" s="176">
        <v>3.3314140708189197E-4</v>
      </c>
      <c r="K23" s="177">
        <v>3.2007148364755002E-4</v>
      </c>
      <c r="L23" s="118">
        <f t="shared" si="1"/>
        <v>9.4891048138840608E-3</v>
      </c>
      <c r="M23" s="152">
        <v>0.104616715792285</v>
      </c>
      <c r="N23" s="175">
        <v>1.29209201694687E-3</v>
      </c>
      <c r="O23" s="176">
        <v>2.788989314712E-4</v>
      </c>
      <c r="P23" s="177">
        <v>2.4875318260912801E-4</v>
      </c>
      <c r="Q23" s="118">
        <f t="shared" si="2"/>
        <v>9.8932927721875827E-3</v>
      </c>
      <c r="R23" s="152">
        <v>0.10638757540169801</v>
      </c>
      <c r="S23" s="152">
        <v>1.27349080972701E-3</v>
      </c>
      <c r="T23" s="178">
        <v>2.3102829528608799E-4</v>
      </c>
      <c r="U23" s="179">
        <v>2.6012550680122202E-4</v>
      </c>
      <c r="V23" s="118">
        <f t="shared" si="3"/>
        <v>9.5526609431532284E-3</v>
      </c>
    </row>
    <row r="24" spans="2:22" x14ac:dyDescent="0.2">
      <c r="B24" s="90">
        <v>15</v>
      </c>
      <c r="C24" s="174">
        <v>0.12138159325375</v>
      </c>
      <c r="D24" s="175">
        <v>1.5094343025072599E-3</v>
      </c>
      <c r="E24" s="176">
        <v>3.50627314609821E-4</v>
      </c>
      <c r="F24" s="176">
        <v>3.10570991942017E-4</v>
      </c>
      <c r="G24" s="118">
        <f t="shared" si="0"/>
        <v>1.0171500850761598E-2</v>
      </c>
      <c r="H24" s="152">
        <v>0.117368345881978</v>
      </c>
      <c r="I24" s="175">
        <v>1.41706943485324E-3</v>
      </c>
      <c r="J24" s="176">
        <v>2.95871522756222E-4</v>
      </c>
      <c r="K24" s="177">
        <v>3.41032738461219E-4</v>
      </c>
      <c r="L24" s="118">
        <f t="shared" si="1"/>
        <v>9.3628231615008606E-3</v>
      </c>
      <c r="M24" s="152">
        <v>0.104867913022724</v>
      </c>
      <c r="N24" s="175">
        <v>1.26221387174281E-3</v>
      </c>
      <c r="O24" s="176">
        <v>2.7940700320784102E-4</v>
      </c>
      <c r="P24" s="177">
        <v>2.77126781589349E-4</v>
      </c>
      <c r="Q24" s="118">
        <f t="shared" si="2"/>
        <v>9.5838903947189601E-3</v>
      </c>
      <c r="R24" s="152">
        <v>0.106156720253965</v>
      </c>
      <c r="S24" s="152">
        <v>1.25633269217929E-3</v>
      </c>
      <c r="T24" s="178">
        <v>2.7335660806146001E-4</v>
      </c>
      <c r="U24" s="179">
        <v>2.6989091569380502E-4</v>
      </c>
      <c r="V24" s="118">
        <f t="shared" si="3"/>
        <v>9.4114719516098979E-3</v>
      </c>
    </row>
    <row r="25" spans="2:22" x14ac:dyDescent="0.2">
      <c r="B25" s="90">
        <v>16</v>
      </c>
      <c r="C25" s="174">
        <v>0.120157664993941</v>
      </c>
      <c r="D25" s="175">
        <v>1.4906037093676101E-3</v>
      </c>
      <c r="E25" s="176">
        <v>3.16136209322146E-4</v>
      </c>
      <c r="F25" s="176">
        <v>2.6739913383720199E-4</v>
      </c>
      <c r="G25" s="118">
        <f t="shared" si="0"/>
        <v>1.0118254613179986E-2</v>
      </c>
      <c r="H25" s="152">
        <v>0.117161407569718</v>
      </c>
      <c r="I25" s="175">
        <v>1.4388184638704699E-3</v>
      </c>
      <c r="J25" s="176">
        <v>3.3382883575736901E-4</v>
      </c>
      <c r="K25" s="177">
        <v>3.0953147336266898E-4</v>
      </c>
      <c r="L25" s="118">
        <f t="shared" si="1"/>
        <v>9.565561897096668E-3</v>
      </c>
      <c r="M25" s="152">
        <v>0.10495613045414499</v>
      </c>
      <c r="N25" s="175">
        <v>1.27996787629057E-3</v>
      </c>
      <c r="O25" s="176">
        <v>2.5999405254184798E-4</v>
      </c>
      <c r="P25" s="177">
        <v>2.7757338192776099E-4</v>
      </c>
      <c r="Q25" s="118">
        <f t="shared" si="2"/>
        <v>9.745404560362967E-3</v>
      </c>
      <c r="R25" s="152">
        <v>0.107448858518916</v>
      </c>
      <c r="S25" s="152">
        <v>1.21534504782887E-3</v>
      </c>
      <c r="T25" s="178">
        <v>2.4071342959523201E-4</v>
      </c>
      <c r="U25" s="179">
        <v>2.5616577978137498E-4</v>
      </c>
      <c r="V25" s="118">
        <f t="shared" si="3"/>
        <v>8.915676931454437E-3</v>
      </c>
    </row>
    <row r="26" spans="2:22" x14ac:dyDescent="0.2">
      <c r="B26" s="90">
        <v>17</v>
      </c>
      <c r="C26" s="174">
        <v>0.12131493476093599</v>
      </c>
      <c r="D26" s="175">
        <v>1.5252260543514599E-3</v>
      </c>
      <c r="E26" s="176">
        <v>3.0286611732024499E-4</v>
      </c>
      <c r="F26" s="176">
        <v>2.6251636523047701E-4</v>
      </c>
      <c r="G26" s="118">
        <f t="shared" si="0"/>
        <v>1.0307609755418263E-2</v>
      </c>
      <c r="H26" s="152">
        <v>0.116913704859145</v>
      </c>
      <c r="I26" s="175">
        <v>1.4347665541102801E-3</v>
      </c>
      <c r="J26" s="176">
        <v>3.4192857432344299E-4</v>
      </c>
      <c r="K26" s="177">
        <v>3.1855300073466299E-4</v>
      </c>
      <c r="L26" s="118">
        <f t="shared" si="1"/>
        <v>9.5511304419180799E-3</v>
      </c>
      <c r="M26" s="152">
        <v>0.10610020606119</v>
      </c>
      <c r="N26" s="175">
        <v>1.27076316007763E-3</v>
      </c>
      <c r="O26" s="176">
        <v>2.7347594685137402E-4</v>
      </c>
      <c r="P26" s="177">
        <v>2.6360977245778197E-4</v>
      </c>
      <c r="Q26" s="118">
        <f t="shared" si="2"/>
        <v>9.5530785273109427E-3</v>
      </c>
      <c r="R26" s="152">
        <v>0.105465404819908</v>
      </c>
      <c r="S26" s="152">
        <v>1.2538007032403299E-3</v>
      </c>
      <c r="T26" s="178">
        <v>2.3383817030135401E-4</v>
      </c>
      <c r="U26" s="179">
        <v>2.53605363145158E-4</v>
      </c>
      <c r="V26" s="118">
        <f t="shared" si="3"/>
        <v>9.4492450700779523E-3</v>
      </c>
    </row>
    <row r="27" spans="2:22" x14ac:dyDescent="0.2">
      <c r="B27" s="90">
        <v>18</v>
      </c>
      <c r="C27" s="174">
        <v>0.122132226147905</v>
      </c>
      <c r="D27" s="175">
        <v>1.5147379196486801E-3</v>
      </c>
      <c r="E27" s="176">
        <v>3.0573531152654199E-4</v>
      </c>
      <c r="F27" s="176">
        <v>2.6870914898635098E-4</v>
      </c>
      <c r="G27" s="118">
        <f t="shared" si="0"/>
        <v>1.0152362657721807E-2</v>
      </c>
      <c r="H27" s="152">
        <v>0.115361722059032</v>
      </c>
      <c r="I27" s="175">
        <v>1.4400697922624299E-3</v>
      </c>
      <c r="J27" s="176">
        <v>3.3260341975149197E-4</v>
      </c>
      <c r="K27" s="177">
        <v>3.2188771133868297E-4</v>
      </c>
      <c r="L27" s="118">
        <f t="shared" si="1"/>
        <v>9.7260923186685382E-3</v>
      </c>
      <c r="M27" s="152">
        <v>0.107628208892444</v>
      </c>
      <c r="N27" s="175">
        <v>1.3000755608608E-3</v>
      </c>
      <c r="O27" s="176">
        <v>2.6130935132671001E-4</v>
      </c>
      <c r="P27" s="177">
        <v>2.62924994923436E-4</v>
      </c>
      <c r="Q27" s="118">
        <f t="shared" si="2"/>
        <v>9.6901436078184518E-3</v>
      </c>
      <c r="R27" s="152">
        <v>0.105562334541318</v>
      </c>
      <c r="S27" s="152">
        <v>1.2295237230532099E-3</v>
      </c>
      <c r="T27" s="178">
        <v>3.1709509339208198E-4</v>
      </c>
      <c r="U27" s="179">
        <v>2.89362473172304E-4</v>
      </c>
      <c r="V27" s="118">
        <f t="shared" si="3"/>
        <v>9.2100239211005425E-3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0.12240474811504699</v>
      </c>
      <c r="D30" s="181">
        <v>1.5375538887605199E-3</v>
      </c>
      <c r="E30" s="182">
        <v>3.1059046683407798E-4</v>
      </c>
      <c r="F30" s="182">
        <v>2.7796049465758502E-4</v>
      </c>
      <c r="G30" s="183"/>
      <c r="H30" s="184">
        <v>0.117418225015434</v>
      </c>
      <c r="I30" s="185">
        <v>1.4480232634538901E-3</v>
      </c>
      <c r="J30" s="184">
        <v>3.2850057417113502E-4</v>
      </c>
      <c r="K30" s="185">
        <v>3.2124606038682799E-4</v>
      </c>
      <c r="L30" s="186"/>
      <c r="M30" s="187">
        <v>0.10627741923124399</v>
      </c>
      <c r="N30" s="188">
        <v>1.30519630930867E-3</v>
      </c>
      <c r="O30" s="184">
        <v>2.6848100433898901E-4</v>
      </c>
      <c r="P30" s="185">
        <v>2.5974437992875102E-4</v>
      </c>
      <c r="Q30" s="186"/>
      <c r="R30" s="189">
        <v>0.105974557062539</v>
      </c>
      <c r="S30" s="189">
        <v>1.2526407623518301E-3</v>
      </c>
      <c r="T30" s="190">
        <v>2.50187237500425E-4</v>
      </c>
      <c r="U30" s="185">
        <v>2.59596327202586E-4</v>
      </c>
      <c r="V30" s="136"/>
    </row>
    <row r="31" spans="2:22" x14ac:dyDescent="0.2">
      <c r="B31" s="86" t="s">
        <v>6</v>
      </c>
      <c r="C31" s="191">
        <v>0.337066081034472</v>
      </c>
      <c r="D31" s="192">
        <v>0.49566318272525201</v>
      </c>
      <c r="E31" s="193">
        <v>1.03806141223807</v>
      </c>
      <c r="F31" s="193">
        <v>1.4689399773110601</v>
      </c>
      <c r="G31" s="194"/>
      <c r="H31" s="195">
        <v>0.147499723286176</v>
      </c>
      <c r="I31" s="196">
        <v>0.34844070032226199</v>
      </c>
      <c r="J31" s="197">
        <v>1.1856596661679599</v>
      </c>
      <c r="K31" s="198">
        <v>1.30443687303439</v>
      </c>
      <c r="L31" s="199"/>
      <c r="M31" s="197">
        <v>0.25391980821298199</v>
      </c>
      <c r="N31" s="198">
        <v>0.42190755262374502</v>
      </c>
      <c r="O31" s="197">
        <v>1.1662507673036</v>
      </c>
      <c r="P31" s="198">
        <v>1.4512656677629301</v>
      </c>
      <c r="Q31" s="199"/>
      <c r="R31" s="191">
        <v>0.174639890807955</v>
      </c>
      <c r="S31" s="192">
        <v>0.32182047208763898</v>
      </c>
      <c r="T31" s="200">
        <v>2.3627693717962499</v>
      </c>
      <c r="U31" s="198">
        <v>1.37337814646099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1.0315719362016727E-2</v>
      </c>
      <c r="I34" s="205">
        <f>D30/C30</f>
        <v>1.2561227504960743E-2</v>
      </c>
    </row>
    <row r="35" spans="1:22" x14ac:dyDescent="0.2">
      <c r="C35" s="203">
        <v>2</v>
      </c>
      <c r="E35" s="204">
        <f>AVERAGE(L10:L27)</f>
        <v>9.6231658601095473E-3</v>
      </c>
      <c r="I35" s="205">
        <f>I30/H30</f>
        <v>1.2332184916468932E-2</v>
      </c>
    </row>
    <row r="36" spans="1:22" x14ac:dyDescent="0.2">
      <c r="C36" s="203">
        <v>3</v>
      </c>
      <c r="E36" s="204">
        <f>AVERAGE(Q10:Q27)</f>
        <v>9.861257687844259E-3</v>
      </c>
      <c r="I36" s="205">
        <f>N30/M30</f>
        <v>1.2281031274091775E-2</v>
      </c>
    </row>
    <row r="37" spans="1:22" x14ac:dyDescent="0.2">
      <c r="C37" s="203">
        <v>4</v>
      </c>
      <c r="E37" s="204">
        <f>AVERAGE(V10:V27)</f>
        <v>9.3932386878189042E-3</v>
      </c>
      <c r="G37" s="90"/>
      <c r="I37" s="205">
        <f>S30/R30</f>
        <v>1.1820202858810785E-2</v>
      </c>
    </row>
    <row r="38" spans="1:22" x14ac:dyDescent="0.2">
      <c r="C38" s="206" t="s">
        <v>12</v>
      </c>
      <c r="D38" s="101"/>
      <c r="E38" s="207">
        <f>AVERAGE(E34:E37)</f>
        <v>9.7983453994473588E-3</v>
      </c>
      <c r="F38" s="86" t="s">
        <v>9</v>
      </c>
      <c r="G38" s="208"/>
      <c r="I38" s="209">
        <f>AVERAGE(I34:I37)</f>
        <v>1.2248661638583059E-2</v>
      </c>
    </row>
    <row r="39" spans="1:22" x14ac:dyDescent="0.2">
      <c r="E39" s="210">
        <f>STDEV(E34:E37)/SQRT(COUNT(E34:E37))/E38</f>
        <v>2.0121081015566877E-2</v>
      </c>
      <c r="F39" s="211"/>
      <c r="I39" s="210">
        <f>STDEV(I34:I37)/SQRT(COUNT(I34:I37))/I38</f>
        <v>1.2676333708227683E-2</v>
      </c>
    </row>
    <row r="40" spans="1:22" ht="15.75" x14ac:dyDescent="0.3">
      <c r="D40" s="86" t="s">
        <v>17</v>
      </c>
      <c r="E40" s="212">
        <f>E39*SQRT(3)/1</f>
        <v>3.4850734622171413E-2</v>
      </c>
      <c r="F40" s="86" t="s">
        <v>8</v>
      </c>
      <c r="I40" s="210">
        <f>I39*SQRT(3)/1</f>
        <v>2.1956054036348337E-2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29.073</v>
      </c>
      <c r="D47" s="214">
        <v>30.082999999999998</v>
      </c>
      <c r="E47" s="169">
        <v>29.073</v>
      </c>
      <c r="F47" s="169">
        <v>30.082999999999998</v>
      </c>
      <c r="G47" s="170"/>
      <c r="H47" s="86">
        <v>29.073</v>
      </c>
      <c r="I47" s="168">
        <v>30.082999999999998</v>
      </c>
      <c r="J47" s="169">
        <v>29.073</v>
      </c>
      <c r="K47" s="171">
        <v>30.082999999999998</v>
      </c>
      <c r="L47" s="170"/>
      <c r="M47" s="86">
        <v>29.073</v>
      </c>
      <c r="N47" s="168">
        <v>30.082999999999998</v>
      </c>
      <c r="O47" s="169">
        <v>29.073</v>
      </c>
      <c r="P47" s="171">
        <v>30.082999999999998</v>
      </c>
      <c r="Q47" s="170"/>
      <c r="R47" s="86">
        <v>29.073</v>
      </c>
      <c r="S47" s="168">
        <v>30.082999999999998</v>
      </c>
      <c r="T47" s="172">
        <v>29.073</v>
      </c>
      <c r="U47" s="173">
        <v>30.082999999999998</v>
      </c>
      <c r="V47" s="136"/>
    </row>
    <row r="48" spans="1:22" x14ac:dyDescent="0.2">
      <c r="B48" s="90">
        <v>1</v>
      </c>
      <c r="C48" s="174">
        <v>5.46471625820295E-2</v>
      </c>
      <c r="D48" s="175">
        <v>0.20703493534271999</v>
      </c>
      <c r="E48" s="176">
        <v>2.07410811333643E-4</v>
      </c>
      <c r="F48" s="176">
        <v>2.47918205517252E-4</v>
      </c>
      <c r="G48" s="118">
        <f>(D48-$F$68)/(C48-$E$68)</f>
        <v>3.798664770652127</v>
      </c>
      <c r="H48" s="152">
        <v>4.92223365621745E-2</v>
      </c>
      <c r="I48" s="175">
        <v>0.186729961300824</v>
      </c>
      <c r="J48" s="176">
        <v>1.4471016127651299E-4</v>
      </c>
      <c r="K48" s="177">
        <v>2.16240451239572E-4</v>
      </c>
      <c r="L48" s="118">
        <f>(I48-$K$68)/(H48-$J$68)</f>
        <v>3.8030904024118803</v>
      </c>
      <c r="M48" s="152">
        <v>4.5138854881250301E-2</v>
      </c>
      <c r="N48" s="175">
        <v>0.17116673666048099</v>
      </c>
      <c r="O48" s="176">
        <v>1.7946460280079301E-4</v>
      </c>
      <c r="P48" s="177">
        <v>2.1725618256241501E-4</v>
      </c>
      <c r="Q48" s="118">
        <f>(N48-$P$68)/(M48-$O$68)</f>
        <v>3.8023578026439435</v>
      </c>
      <c r="R48" s="152">
        <v>3.8532382995238597E-2</v>
      </c>
      <c r="S48" s="175">
        <v>0.14608200787463399</v>
      </c>
      <c r="T48" s="178">
        <v>1.3267692213142599E-4</v>
      </c>
      <c r="U48" s="179">
        <v>1.77641763243141E-4</v>
      </c>
      <c r="V48" s="118">
        <f>(S48-$U$68)/(R48-$T$68)</f>
        <v>3.8007845610583617</v>
      </c>
    </row>
    <row r="49" spans="2:22" x14ac:dyDescent="0.2">
      <c r="B49" s="90">
        <v>2</v>
      </c>
      <c r="C49" s="174">
        <v>5.4726743121853501E-2</v>
      </c>
      <c r="D49" s="175">
        <v>0.20732542713954699</v>
      </c>
      <c r="E49" s="176">
        <v>2.07709728746834E-4</v>
      </c>
      <c r="F49" s="176">
        <v>2.2034960300740399E-4</v>
      </c>
      <c r="G49" s="118">
        <f t="shared" ref="G49:G65" si="4">(D49-$F$68)/(C49-$E$68)</f>
        <v>3.798448189233758</v>
      </c>
      <c r="H49" s="152">
        <v>4.9090901378203697E-2</v>
      </c>
      <c r="I49" s="175">
        <v>0.18629987940952999</v>
      </c>
      <c r="J49" s="176">
        <v>1.6533431280148301E-4</v>
      </c>
      <c r="K49" s="177">
        <v>1.70184746037062E-4</v>
      </c>
      <c r="L49" s="118">
        <f t="shared" ref="L49:L65" si="5">(I49-$K$68)/(H49-$J$68)</f>
        <v>3.8045170394917247</v>
      </c>
      <c r="M49" s="152">
        <v>4.5455068103452602E-2</v>
      </c>
      <c r="N49" s="175">
        <v>0.172225217570874</v>
      </c>
      <c r="O49" s="176">
        <v>1.8209500595611701E-4</v>
      </c>
      <c r="P49" s="177">
        <v>2.05824047290788E-4</v>
      </c>
      <c r="Q49" s="118">
        <f t="shared" ref="Q49:Q65" si="6">(N49-$P$68)/(M49-$O$68)</f>
        <v>3.7991801456466434</v>
      </c>
      <c r="R49" s="152">
        <v>3.8551513962519199E-2</v>
      </c>
      <c r="S49" s="175">
        <v>0.146213246841703</v>
      </c>
      <c r="T49" s="178">
        <v>1.47292941062623E-4</v>
      </c>
      <c r="U49" s="179">
        <v>1.7957682829695701E-4</v>
      </c>
      <c r="V49" s="118">
        <f t="shared" ref="V49:V65" si="7">(S49-$U$68)/(R49-$T$68)</f>
        <v>3.8023084316607285</v>
      </c>
    </row>
    <row r="50" spans="2:22" x14ac:dyDescent="0.2">
      <c r="B50" s="90">
        <v>3</v>
      </c>
      <c r="C50" s="174">
        <v>5.5151057083271199E-2</v>
      </c>
      <c r="D50" s="175">
        <v>0.208957287636203</v>
      </c>
      <c r="E50" s="176">
        <v>1.9551397061521201E-4</v>
      </c>
      <c r="F50" s="176">
        <v>2.4607233580111203E-4</v>
      </c>
      <c r="G50" s="118">
        <f t="shared" si="4"/>
        <v>3.7988144862202691</v>
      </c>
      <c r="H50" s="152">
        <v>4.8978104734754897E-2</v>
      </c>
      <c r="I50" s="175">
        <v>0.18574082358548299</v>
      </c>
      <c r="J50" s="176">
        <v>1.8162470327025401E-4</v>
      </c>
      <c r="K50" s="177">
        <v>2.2704748934164199E-4</v>
      </c>
      <c r="L50" s="118">
        <f t="shared" si="5"/>
        <v>3.8018546558142883</v>
      </c>
      <c r="M50" s="152">
        <v>4.47562828721512E-2</v>
      </c>
      <c r="N50" s="175">
        <v>0.16965656324839301</v>
      </c>
      <c r="O50" s="176">
        <v>1.3797688366168901E-4</v>
      </c>
      <c r="P50" s="177">
        <v>2.0641946777410201E-4</v>
      </c>
      <c r="Q50" s="118">
        <f t="shared" si="6"/>
        <v>3.8011128515181078</v>
      </c>
      <c r="R50" s="152">
        <v>3.8403349708186797E-2</v>
      </c>
      <c r="S50" s="175">
        <v>0.14550012589047201</v>
      </c>
      <c r="T50" s="178">
        <v>1.4119543487889501E-4</v>
      </c>
      <c r="U50" s="179">
        <v>1.7564716164834401E-4</v>
      </c>
      <c r="V50" s="118">
        <f t="shared" si="7"/>
        <v>3.7983941105590993</v>
      </c>
    </row>
    <row r="51" spans="2:22" x14ac:dyDescent="0.2">
      <c r="B51" s="90">
        <v>4</v>
      </c>
      <c r="C51" s="174">
        <v>5.44670237898848E-2</v>
      </c>
      <c r="D51" s="175">
        <v>0.20645914872048399</v>
      </c>
      <c r="E51" s="176">
        <v>2.0191074683003401E-4</v>
      </c>
      <c r="F51" s="176">
        <v>2.4101109762149901E-4</v>
      </c>
      <c r="G51" s="118">
        <f t="shared" si="4"/>
        <v>3.8006644003911481</v>
      </c>
      <c r="H51" s="152">
        <v>4.9881473902117397E-2</v>
      </c>
      <c r="I51" s="175">
        <v>0.189070716785638</v>
      </c>
      <c r="J51" s="176">
        <v>1.6333165920787699E-4</v>
      </c>
      <c r="K51" s="177">
        <v>2.0644574357942899E-4</v>
      </c>
      <c r="L51" s="118">
        <f t="shared" si="5"/>
        <v>3.7997503874918239</v>
      </c>
      <c r="M51" s="152">
        <v>4.4622822938873603E-2</v>
      </c>
      <c r="N51" s="175">
        <v>0.169257784799976</v>
      </c>
      <c r="O51" s="176">
        <v>1.5444622670872301E-4</v>
      </c>
      <c r="P51" s="177">
        <v>1.70039572711217E-4</v>
      </c>
      <c r="Q51" s="118">
        <f t="shared" si="6"/>
        <v>3.8035544832099633</v>
      </c>
      <c r="R51" s="152">
        <v>3.82230776414451E-2</v>
      </c>
      <c r="S51" s="175">
        <v>0.145004166721449</v>
      </c>
      <c r="T51" s="178">
        <v>1.54974656030059E-4</v>
      </c>
      <c r="U51" s="179">
        <v>1.82464547731166E-4</v>
      </c>
      <c r="V51" s="118">
        <f t="shared" si="7"/>
        <v>3.8033519785991636</v>
      </c>
    </row>
    <row r="52" spans="2:22" x14ac:dyDescent="0.2">
      <c r="B52" s="90">
        <v>5</v>
      </c>
      <c r="C52" s="174">
        <v>5.3335252320495401E-2</v>
      </c>
      <c r="D52" s="175">
        <v>0.202189187395512</v>
      </c>
      <c r="E52" s="176">
        <v>1.85261278878771E-4</v>
      </c>
      <c r="F52" s="176">
        <v>2.3562239573864999E-4</v>
      </c>
      <c r="G52" s="118">
        <f t="shared" si="4"/>
        <v>3.8012577215810275</v>
      </c>
      <c r="H52" s="152">
        <v>4.9375622304969502E-2</v>
      </c>
      <c r="I52" s="175">
        <v>0.18729499018778301</v>
      </c>
      <c r="J52" s="176">
        <v>1.8183393936433201E-4</v>
      </c>
      <c r="K52" s="177">
        <v>2.02248041117535E-4</v>
      </c>
      <c r="L52" s="118">
        <f t="shared" si="5"/>
        <v>3.8027259252982253</v>
      </c>
      <c r="M52" s="152">
        <v>4.4455503149729403E-2</v>
      </c>
      <c r="N52" s="175">
        <v>0.16839721952369999</v>
      </c>
      <c r="O52" s="176">
        <v>1.92736252757318E-4</v>
      </c>
      <c r="P52" s="177">
        <v>2.1642258494452399E-4</v>
      </c>
      <c r="Q52" s="118">
        <f t="shared" si="6"/>
        <v>3.7984919690781211</v>
      </c>
      <c r="R52" s="152">
        <v>3.80143171017715E-2</v>
      </c>
      <c r="S52" s="175">
        <v>0.144328420349222</v>
      </c>
      <c r="T52" s="178">
        <v>1.17941560370926E-4</v>
      </c>
      <c r="U52" s="179">
        <v>1.93449865966143E-4</v>
      </c>
      <c r="V52" s="118">
        <f t="shared" si="7"/>
        <v>3.8064744010007536</v>
      </c>
    </row>
    <row r="53" spans="2:22" x14ac:dyDescent="0.2">
      <c r="B53" s="90">
        <v>6</v>
      </c>
      <c r="C53" s="174">
        <v>5.2739915785479999E-2</v>
      </c>
      <c r="D53" s="175">
        <v>0.19992995338450301</v>
      </c>
      <c r="E53" s="176">
        <v>2.09174425358995E-4</v>
      </c>
      <c r="F53" s="176">
        <v>2.30144408142974E-4</v>
      </c>
      <c r="G53" s="118">
        <f t="shared" si="4"/>
        <v>3.8013299349470424</v>
      </c>
      <c r="H53" s="152">
        <v>4.9491321333060098E-2</v>
      </c>
      <c r="I53" s="175">
        <v>0.18780338975254501</v>
      </c>
      <c r="J53" s="176">
        <v>1.7962201715058301E-4</v>
      </c>
      <c r="K53" s="177">
        <v>2.2100386960578899E-4</v>
      </c>
      <c r="L53" s="118">
        <f t="shared" si="5"/>
        <v>3.8041135980752481</v>
      </c>
      <c r="M53" s="152">
        <v>4.4282543196547501E-2</v>
      </c>
      <c r="N53" s="175">
        <v>0.16792561058116301</v>
      </c>
      <c r="O53" s="176">
        <v>1.92766144059037E-4</v>
      </c>
      <c r="P53" s="177">
        <v>2.3693524261452799E-4</v>
      </c>
      <c r="Q53" s="118">
        <f t="shared" si="6"/>
        <v>3.8026951226789087</v>
      </c>
      <c r="R53" s="152">
        <v>3.8205353671011799E-2</v>
      </c>
      <c r="S53" s="175">
        <v>0.14482975525312999</v>
      </c>
      <c r="T53" s="178">
        <v>1.57037072012123E-4</v>
      </c>
      <c r="U53" s="179">
        <v>1.6888895016821601E-4</v>
      </c>
      <c r="V53" s="118">
        <f t="shared" si="7"/>
        <v>3.8005406153723937</v>
      </c>
    </row>
    <row r="54" spans="2:22" x14ac:dyDescent="0.2">
      <c r="B54" s="90">
        <v>7</v>
      </c>
      <c r="C54" s="174">
        <v>5.3013678221839999E-2</v>
      </c>
      <c r="D54" s="175">
        <v>0.201075273636277</v>
      </c>
      <c r="E54" s="176">
        <v>2.1383755534858001E-4</v>
      </c>
      <c r="F54" s="176">
        <v>2.2240382469893599E-4</v>
      </c>
      <c r="G54" s="118">
        <f t="shared" si="4"/>
        <v>3.8033118548384368</v>
      </c>
      <c r="H54" s="152">
        <v>4.9268999637058601E-2</v>
      </c>
      <c r="I54" s="175">
        <v>0.186638425371906</v>
      </c>
      <c r="J54" s="176">
        <v>1.7848616709865999E-4</v>
      </c>
      <c r="K54" s="177">
        <v>2.00342706811975E-4</v>
      </c>
      <c r="L54" s="118">
        <f t="shared" si="5"/>
        <v>3.7976105546641343</v>
      </c>
      <c r="M54" s="152">
        <v>4.3822056520138299E-2</v>
      </c>
      <c r="N54" s="175">
        <v>0.166318575726361</v>
      </c>
      <c r="O54" s="176">
        <v>1.94918320122933E-4</v>
      </c>
      <c r="P54" s="177">
        <v>1.9620805562481201E-4</v>
      </c>
      <c r="Q54" s="118">
        <f t="shared" si="6"/>
        <v>3.80599581671459</v>
      </c>
      <c r="R54" s="152">
        <v>3.80884466118993E-2</v>
      </c>
      <c r="S54" s="175">
        <v>0.14439130727006</v>
      </c>
      <c r="T54" s="178">
        <v>1.38565149537979E-4</v>
      </c>
      <c r="U54" s="179">
        <v>1.78981423265679E-4</v>
      </c>
      <c r="V54" s="118">
        <f t="shared" si="7"/>
        <v>3.8006951103319464</v>
      </c>
    </row>
    <row r="55" spans="2:22" x14ac:dyDescent="0.2">
      <c r="B55" s="90">
        <v>8</v>
      </c>
      <c r="C55" s="174">
        <v>5.3272414453943699E-2</v>
      </c>
      <c r="D55" s="175">
        <v>0.20196075324523999</v>
      </c>
      <c r="E55" s="176">
        <v>1.9381016326981901E-4</v>
      </c>
      <c r="F55" s="176">
        <v>2.1865264044752499E-4</v>
      </c>
      <c r="G55" s="118">
        <f t="shared" si="4"/>
        <v>3.8014542478003195</v>
      </c>
      <c r="H55" s="152">
        <v>4.90901726362944E-2</v>
      </c>
      <c r="I55" s="175">
        <v>0.18615030114513101</v>
      </c>
      <c r="J55" s="176">
        <v>1.95942530968934E-4</v>
      </c>
      <c r="K55" s="177">
        <v>1.6780258715823999E-4</v>
      </c>
      <c r="L55" s="118">
        <f t="shared" si="5"/>
        <v>3.8015154965173563</v>
      </c>
      <c r="M55" s="152">
        <v>4.36335659800033E-2</v>
      </c>
      <c r="N55" s="175">
        <v>0.165588634323246</v>
      </c>
      <c r="O55" s="176">
        <v>1.84247159123141E-4</v>
      </c>
      <c r="P55" s="177">
        <v>1.9248672145786999E-4</v>
      </c>
      <c r="Q55" s="118">
        <f t="shared" si="6"/>
        <v>3.8057070803062767</v>
      </c>
      <c r="R55" s="152">
        <v>3.7998145766176002E-2</v>
      </c>
      <c r="S55" s="175">
        <v>0.14421012632882699</v>
      </c>
      <c r="T55" s="178">
        <v>1.7186267982607299E-4</v>
      </c>
      <c r="U55" s="179">
        <v>1.9690327009244801E-4</v>
      </c>
      <c r="V55" s="118">
        <f t="shared" si="7"/>
        <v>3.8049754894747809</v>
      </c>
    </row>
    <row r="56" spans="2:22" x14ac:dyDescent="0.2">
      <c r="B56" s="90">
        <v>9</v>
      </c>
      <c r="C56" s="174">
        <v>5.3279287158805901E-2</v>
      </c>
      <c r="D56" s="175">
        <v>0.20176244177549299</v>
      </c>
      <c r="E56" s="176">
        <v>2.1297068979988999E-4</v>
      </c>
      <c r="F56" s="176">
        <v>2.4535780650401302E-4</v>
      </c>
      <c r="G56" s="118">
        <f t="shared" si="4"/>
        <v>3.797225353367303</v>
      </c>
      <c r="H56" s="152">
        <v>4.8837669680132798E-2</v>
      </c>
      <c r="I56" s="175">
        <v>0.18536310597691999</v>
      </c>
      <c r="J56" s="176">
        <v>1.90950697270286E-4</v>
      </c>
      <c r="K56" s="177">
        <v>2.2966739496920201E-4</v>
      </c>
      <c r="L56" s="118">
        <f t="shared" si="5"/>
        <v>3.8050647623911047</v>
      </c>
      <c r="M56" s="152">
        <v>4.3169936610370697E-2</v>
      </c>
      <c r="N56" s="175">
        <v>0.16365380188409501</v>
      </c>
      <c r="O56" s="176">
        <v>2.0230151476990899E-4</v>
      </c>
      <c r="P56" s="177">
        <v>1.9403479478762199E-4</v>
      </c>
      <c r="Q56" s="118">
        <f t="shared" si="6"/>
        <v>3.8017436632075556</v>
      </c>
      <c r="R56" s="152">
        <v>3.7745589414658401E-2</v>
      </c>
      <c r="S56" s="175">
        <v>0.14312570708317601</v>
      </c>
      <c r="T56" s="178">
        <v>1.3862492867370199E-4</v>
      </c>
      <c r="U56" s="179">
        <v>1.8523319378844201E-4</v>
      </c>
      <c r="V56" s="118">
        <f t="shared" si="7"/>
        <v>3.8016923198738777</v>
      </c>
    </row>
    <row r="57" spans="2:22" x14ac:dyDescent="0.2">
      <c r="B57" s="90">
        <v>10</v>
      </c>
      <c r="C57" s="174">
        <v>5.2133761611630101E-2</v>
      </c>
      <c r="D57" s="175">
        <v>0.197741838085808</v>
      </c>
      <c r="E57" s="176">
        <v>2.0191074683003401E-4</v>
      </c>
      <c r="F57" s="176">
        <v>2.36247602754127E-4</v>
      </c>
      <c r="G57" s="118">
        <f t="shared" si="4"/>
        <v>3.803565321171714</v>
      </c>
      <c r="H57" s="152">
        <v>4.9053580816251302E-2</v>
      </c>
      <c r="I57" s="175">
        <v>0.186045549975834</v>
      </c>
      <c r="J57" s="176">
        <v>1.63630562475559E-4</v>
      </c>
      <c r="K57" s="177">
        <v>1.9292980009564799E-4</v>
      </c>
      <c r="L57" s="118">
        <f t="shared" si="5"/>
        <v>3.8022183968434597</v>
      </c>
      <c r="M57" s="152">
        <v>4.1835940859709299E-2</v>
      </c>
      <c r="N57" s="175">
        <v>0.158687804364679</v>
      </c>
      <c r="O57" s="176">
        <v>1.7835863989773399E-4</v>
      </c>
      <c r="P57" s="177">
        <v>2.0805687593231599E-4</v>
      </c>
      <c r="Q57" s="118">
        <f t="shared" si="6"/>
        <v>3.8042764922891048</v>
      </c>
      <c r="R57" s="152">
        <v>3.7488385529414602E-2</v>
      </c>
      <c r="S57" s="175">
        <v>0.14237878252687</v>
      </c>
      <c r="T57" s="178">
        <v>1.3659244005882499E-4</v>
      </c>
      <c r="U57" s="179">
        <v>1.94402527981311E-4</v>
      </c>
      <c r="V57" s="118">
        <f t="shared" si="7"/>
        <v>3.8078751175417422</v>
      </c>
    </row>
    <row r="58" spans="2:22" x14ac:dyDescent="0.2">
      <c r="B58" s="90">
        <v>11</v>
      </c>
      <c r="C58" s="174">
        <v>5.2306525544506502E-2</v>
      </c>
      <c r="D58" s="175">
        <v>0.19814513898003799</v>
      </c>
      <c r="E58" s="176">
        <v>1.9886181102265601E-4</v>
      </c>
      <c r="F58" s="176">
        <v>2.17253392785594E-4</v>
      </c>
      <c r="G58" s="118">
        <f t="shared" si="4"/>
        <v>3.7986935442013801</v>
      </c>
      <c r="H58" s="152">
        <v>4.9133547849446797E-2</v>
      </c>
      <c r="I58" s="175">
        <v>0.18629210057446699</v>
      </c>
      <c r="J58" s="176">
        <v>1.9926047010574899E-4</v>
      </c>
      <c r="K58" s="177">
        <v>2.33180461024434E-4</v>
      </c>
      <c r="L58" s="118">
        <f t="shared" si="5"/>
        <v>3.8010437809206361</v>
      </c>
      <c r="M58" s="152">
        <v>4.14623313076804E-2</v>
      </c>
      <c r="N58" s="175">
        <v>0.15718268403986399</v>
      </c>
      <c r="O58" s="176">
        <v>1.6410079491377099E-4</v>
      </c>
      <c r="P58" s="177">
        <v>2.3386873726577499E-4</v>
      </c>
      <c r="Q58" s="118">
        <f t="shared" si="6"/>
        <v>3.8022465127900662</v>
      </c>
      <c r="R58" s="152">
        <v>3.7502543107814902E-2</v>
      </c>
      <c r="S58" s="175">
        <v>0.14220788876116899</v>
      </c>
      <c r="T58" s="178">
        <v>1.3429095057015199E-4</v>
      </c>
      <c r="U58" s="179">
        <v>1.72908858910563E-4</v>
      </c>
      <c r="V58" s="118">
        <f t="shared" si="7"/>
        <v>3.8018574534839362</v>
      </c>
    </row>
    <row r="59" spans="2:22" x14ac:dyDescent="0.2">
      <c r="B59" s="90">
        <v>12</v>
      </c>
      <c r="C59" s="174">
        <v>5.2485454352080199E-2</v>
      </c>
      <c r="D59" s="175">
        <v>0.198941087428403</v>
      </c>
      <c r="E59" s="176">
        <v>2.0750048654812501E-4</v>
      </c>
      <c r="F59" s="176">
        <v>2.4872205307223898E-4</v>
      </c>
      <c r="G59" s="118">
        <f t="shared" si="4"/>
        <v>3.8009172596004595</v>
      </c>
      <c r="H59" s="152">
        <v>4.9022501758274099E-2</v>
      </c>
      <c r="I59" s="175">
        <v>0.18581169361376201</v>
      </c>
      <c r="J59" s="176">
        <v>1.8805126035986001E-4</v>
      </c>
      <c r="K59" s="177">
        <v>2.4488084636643597E-4</v>
      </c>
      <c r="L59" s="118">
        <f t="shared" si="5"/>
        <v>3.7998498208139688</v>
      </c>
      <c r="M59" s="152">
        <v>4.0638201958396902E-2</v>
      </c>
      <c r="N59" s="175">
        <v>0.15425998168228899</v>
      </c>
      <c r="O59" s="176">
        <v>1.8161675032390501E-4</v>
      </c>
      <c r="P59" s="177">
        <v>2.0272786649795299E-4</v>
      </c>
      <c r="Q59" s="118">
        <f t="shared" si="6"/>
        <v>3.8074575775919257</v>
      </c>
      <c r="R59" s="152">
        <v>3.7640584053259797E-2</v>
      </c>
      <c r="S59" s="175">
        <v>0.14264450493611999</v>
      </c>
      <c r="T59" s="178">
        <v>1.36024539564281E-4</v>
      </c>
      <c r="U59" s="179">
        <v>1.70824459765931E-4</v>
      </c>
      <c r="V59" s="118">
        <f t="shared" si="7"/>
        <v>3.7995052765551547</v>
      </c>
    </row>
    <row r="60" spans="2:22" x14ac:dyDescent="0.2">
      <c r="B60" s="90">
        <v>13</v>
      </c>
      <c r="C60" s="174">
        <v>5.2949939818920197E-2</v>
      </c>
      <c r="D60" s="175">
        <v>0.200627369863529</v>
      </c>
      <c r="E60" s="176">
        <v>2.3479201602910699E-4</v>
      </c>
      <c r="F60" s="176">
        <v>2.3350860348825199E-4</v>
      </c>
      <c r="G60" s="118">
        <f t="shared" si="4"/>
        <v>3.7994158612225823</v>
      </c>
      <c r="H60" s="152">
        <v>4.8407391109215298E-2</v>
      </c>
      <c r="I60" s="175">
        <v>0.18346835569467801</v>
      </c>
      <c r="J60" s="176">
        <v>2.11246990325305E-4</v>
      </c>
      <c r="K60" s="177">
        <v>1.8867261346993701E-4</v>
      </c>
      <c r="L60" s="118">
        <f t="shared" si="5"/>
        <v>3.7997252061716069</v>
      </c>
      <c r="M60" s="152">
        <v>3.9829845519937603E-2</v>
      </c>
      <c r="N60" s="175">
        <v>0.15112970560661701</v>
      </c>
      <c r="O60" s="176">
        <v>1.5952756681133099E-4</v>
      </c>
      <c r="P60" s="177">
        <v>2.2859913355106499E-4</v>
      </c>
      <c r="Q60" s="118">
        <f t="shared" si="6"/>
        <v>3.8061337232935384</v>
      </c>
      <c r="R60" s="152">
        <v>3.7021315916767002E-2</v>
      </c>
      <c r="S60" s="175">
        <v>0.14049667791352499</v>
      </c>
      <c r="T60" s="178">
        <v>1.82473884486465E-4</v>
      </c>
      <c r="U60" s="179">
        <v>1.8032108508464801E-4</v>
      </c>
      <c r="V60" s="118">
        <f t="shared" si="7"/>
        <v>3.8050667468443384</v>
      </c>
    </row>
    <row r="61" spans="2:22" x14ac:dyDescent="0.2">
      <c r="B61" s="90">
        <v>14</v>
      </c>
      <c r="C61" s="174">
        <v>5.2752706456189603E-2</v>
      </c>
      <c r="D61" s="175">
        <v>0.200057316949283</v>
      </c>
      <c r="E61" s="176">
        <v>2.2576450568727999E-4</v>
      </c>
      <c r="F61" s="176">
        <v>2.3047189568795501E-4</v>
      </c>
      <c r="G61" s="118">
        <f t="shared" si="4"/>
        <v>3.8028284737000217</v>
      </c>
      <c r="H61" s="152">
        <v>4.7910564751892197E-2</v>
      </c>
      <c r="I61" s="175">
        <v>0.18160456976450201</v>
      </c>
      <c r="J61" s="176">
        <v>1.58967681645702E-4</v>
      </c>
      <c r="K61" s="177">
        <v>2.1686564860545201E-4</v>
      </c>
      <c r="L61" s="118">
        <f t="shared" si="5"/>
        <v>3.800228400336545</v>
      </c>
      <c r="M61" s="152">
        <v>3.9790038723997299E-2</v>
      </c>
      <c r="N61" s="175">
        <v>0.15103946399785001</v>
      </c>
      <c r="O61" s="176">
        <v>1.8639931690784899E-4</v>
      </c>
      <c r="P61" s="177">
        <v>1.9013484541210001E-4</v>
      </c>
      <c r="Q61" s="118">
        <f t="shared" si="6"/>
        <v>3.8076804354907363</v>
      </c>
      <c r="R61" s="152">
        <v>3.6506310702008903E-2</v>
      </c>
      <c r="S61" s="175">
        <v>0.13850250509242701</v>
      </c>
      <c r="T61" s="178">
        <v>1.3593487109459301E-4</v>
      </c>
      <c r="U61" s="179">
        <v>1.8541181637818401E-4</v>
      </c>
      <c r="V61" s="118">
        <f t="shared" si="7"/>
        <v>3.8041167322518001</v>
      </c>
    </row>
    <row r="62" spans="2:22" x14ac:dyDescent="0.2">
      <c r="B62" s="90">
        <v>15</v>
      </c>
      <c r="C62" s="174">
        <v>5.2974815116822602E-2</v>
      </c>
      <c r="D62" s="175">
        <v>0.201012525229781</v>
      </c>
      <c r="E62" s="176">
        <v>2.1595988450979001E-4</v>
      </c>
      <c r="F62" s="176">
        <v>2.1546712202193301E-4</v>
      </c>
      <c r="G62" s="118">
        <f t="shared" si="4"/>
        <v>3.8049238195597019</v>
      </c>
      <c r="H62" s="152">
        <v>4.8162127069726099E-2</v>
      </c>
      <c r="I62" s="175">
        <v>0.182540322121928</v>
      </c>
      <c r="J62" s="176">
        <v>1.5920680321220501E-4</v>
      </c>
      <c r="K62" s="177">
        <v>2.1281675831553301E-4</v>
      </c>
      <c r="L62" s="118">
        <f t="shared" si="5"/>
        <v>3.7998065361746742</v>
      </c>
      <c r="M62" s="152">
        <v>3.9364627990125203E-2</v>
      </c>
      <c r="N62" s="175">
        <v>0.14931269479548301</v>
      </c>
      <c r="O62" s="176">
        <v>1.8908952063279399E-4</v>
      </c>
      <c r="P62" s="177">
        <v>2.25413567382671E-4</v>
      </c>
      <c r="Q62" s="118">
        <f t="shared" si="6"/>
        <v>3.8049514139680398</v>
      </c>
      <c r="R62" s="152">
        <v>3.6448401779586297E-2</v>
      </c>
      <c r="S62" s="175">
        <v>0.13819895857155301</v>
      </c>
      <c r="T62" s="178">
        <v>1.48996662651422E-4</v>
      </c>
      <c r="U62" s="179">
        <v>1.7913027449031999E-4</v>
      </c>
      <c r="V62" s="118">
        <f t="shared" si="7"/>
        <v>3.8018234310519694</v>
      </c>
    </row>
    <row r="63" spans="2:22" x14ac:dyDescent="0.2">
      <c r="B63" s="90">
        <v>16</v>
      </c>
      <c r="C63" s="174">
        <v>5.20329193968532E-2</v>
      </c>
      <c r="D63" s="175">
        <v>0.19718624102328999</v>
      </c>
      <c r="E63" s="176">
        <v>2.0489990857963401E-4</v>
      </c>
      <c r="F63" s="176">
        <v>2.5041906670121502E-4</v>
      </c>
      <c r="G63" s="118">
        <f t="shared" si="4"/>
        <v>3.8002458121565912</v>
      </c>
      <c r="H63" s="152">
        <v>4.8921065030009502E-2</v>
      </c>
      <c r="I63" s="175">
        <v>0.18535881152004899</v>
      </c>
      <c r="J63" s="176">
        <v>2.1250244462049501E-4</v>
      </c>
      <c r="K63" s="177">
        <v>2.7209295944599399E-4</v>
      </c>
      <c r="L63" s="118">
        <f t="shared" si="5"/>
        <v>3.7984662263697486</v>
      </c>
      <c r="M63" s="152">
        <v>3.8426742168682797E-2</v>
      </c>
      <c r="N63" s="175">
        <v>0.14571127036433901</v>
      </c>
      <c r="O63" s="176">
        <v>1.8063034880271101E-4</v>
      </c>
      <c r="P63" s="177">
        <v>2.1627372830013801E-4</v>
      </c>
      <c r="Q63" s="118">
        <f t="shared" si="6"/>
        <v>3.80409349103711</v>
      </c>
      <c r="R63" s="152">
        <v>3.5838033868268102E-2</v>
      </c>
      <c r="S63" s="175">
        <v>0.135997663403821</v>
      </c>
      <c r="T63" s="178">
        <v>1.3659244005882499E-4</v>
      </c>
      <c r="U63" s="179">
        <v>2.0130935475500401E-4</v>
      </c>
      <c r="V63" s="118">
        <f t="shared" si="7"/>
        <v>3.8051634795200435</v>
      </c>
    </row>
    <row r="64" spans="2:22" x14ac:dyDescent="0.2">
      <c r="B64" s="90">
        <v>17</v>
      </c>
      <c r="C64" s="174">
        <v>5.1821790437399401E-2</v>
      </c>
      <c r="D64" s="175">
        <v>0.19658860093317601</v>
      </c>
      <c r="E64" s="176">
        <v>1.90282992348855E-4</v>
      </c>
      <c r="F64" s="176">
        <v>2.4372034545845501E-4</v>
      </c>
      <c r="G64" s="118">
        <f t="shared" si="4"/>
        <v>3.8042117538760909</v>
      </c>
      <c r="H64" s="152">
        <v>4.8802893002788103E-2</v>
      </c>
      <c r="I64" s="175">
        <v>0.18489697464277099</v>
      </c>
      <c r="J64" s="176">
        <v>1.8039917845360799E-4</v>
      </c>
      <c r="K64" s="177">
        <v>2.7036612937319599E-4</v>
      </c>
      <c r="L64" s="118">
        <f t="shared" si="5"/>
        <v>3.7981995938689996</v>
      </c>
      <c r="M64" s="152">
        <v>3.8651828419688401E-2</v>
      </c>
      <c r="N64" s="175">
        <v>0.14664388262574299</v>
      </c>
      <c r="O64" s="176">
        <v>1.74054363451238E-4</v>
      </c>
      <c r="P64" s="177">
        <v>2.19965379623884E-4</v>
      </c>
      <c r="Q64" s="118">
        <f t="shared" si="6"/>
        <v>3.8060782993688815</v>
      </c>
      <c r="R64" s="152">
        <v>3.5779601766982298E-2</v>
      </c>
      <c r="S64" s="175">
        <v>0.135710158303294</v>
      </c>
      <c r="T64" s="178">
        <v>1.4292903580694901E-4</v>
      </c>
      <c r="U64" s="179">
        <v>1.4244728684903801E-4</v>
      </c>
      <c r="V64" s="118">
        <f t="shared" si="7"/>
        <v>3.8033348710850885</v>
      </c>
    </row>
    <row r="65" spans="2:22" x14ac:dyDescent="0.2">
      <c r="B65" s="90">
        <v>18</v>
      </c>
      <c r="C65" s="174">
        <v>5.1921378246244002E-2</v>
      </c>
      <c r="D65" s="175">
        <v>0.19704599534341199</v>
      </c>
      <c r="E65" s="176">
        <v>2.15690856620968E-4</v>
      </c>
      <c r="F65" s="176">
        <v>2.3639646162490599E-4</v>
      </c>
      <c r="G65" s="118">
        <f t="shared" si="4"/>
        <v>3.8057305010597675</v>
      </c>
      <c r="H65" s="152">
        <v>4.8948650664639097E-2</v>
      </c>
      <c r="I65" s="175">
        <v>0.18544226365039199</v>
      </c>
      <c r="J65" s="176">
        <v>1.8628768943106401E-4</v>
      </c>
      <c r="K65" s="177">
        <v>2.47887837757657E-4</v>
      </c>
      <c r="L65" s="118">
        <f t="shared" si="5"/>
        <v>3.7980288346314417</v>
      </c>
      <c r="M65" s="152">
        <v>3.9422133665054697E-2</v>
      </c>
      <c r="N65" s="175">
        <v>0.14962768353716299</v>
      </c>
      <c r="O65" s="176">
        <v>1.6977999609228301E-4</v>
      </c>
      <c r="P65" s="177">
        <v>2.11897352867525E-4</v>
      </c>
      <c r="Q65" s="118">
        <f t="shared" si="6"/>
        <v>3.8074022901353564</v>
      </c>
      <c r="R65" s="152">
        <v>3.5433684076661198E-2</v>
      </c>
      <c r="S65" s="175">
        <v>0.134434072203342</v>
      </c>
      <c r="T65" s="178">
        <v>1.5924894314071799E-4</v>
      </c>
      <c r="U65" s="179">
        <v>1.8386375499486999E-4</v>
      </c>
      <c r="V65" s="118">
        <f t="shared" si="7"/>
        <v>3.8044557662929606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5.3111768083236102E-2</v>
      </c>
      <c r="D68" s="216">
        <v>0.20133558456181699</v>
      </c>
      <c r="E68" s="182">
        <v>2.0684792101990199E-4</v>
      </c>
      <c r="F68" s="182">
        <v>2.3442993672633601E-4</v>
      </c>
      <c r="G68" s="183"/>
      <c r="H68" s="184">
        <v>4.8977718012278203E-2</v>
      </c>
      <c r="I68" s="185">
        <v>0.185697346393008</v>
      </c>
      <c r="J68" s="184">
        <v>1.8007718161324799E-4</v>
      </c>
      <c r="K68" s="185">
        <v>2.1781533801748499E-4</v>
      </c>
      <c r="L68" s="186"/>
      <c r="M68" s="187">
        <v>4.21532402703216E-2</v>
      </c>
      <c r="N68" s="188">
        <v>0.15987696196290699</v>
      </c>
      <c r="O68" s="217">
        <v>1.7802830043296E-4</v>
      </c>
      <c r="P68" s="218">
        <v>2.09586897588961E-4</v>
      </c>
      <c r="Q68" s="186"/>
      <c r="R68" s="187">
        <v>3.7412279870759402E-2</v>
      </c>
      <c r="S68" s="188">
        <v>0.141903115295822</v>
      </c>
      <c r="T68" s="190">
        <v>1.45180839553113E-4</v>
      </c>
      <c r="U68" s="185">
        <v>1.80522579078356E-4</v>
      </c>
      <c r="V68" s="136"/>
    </row>
    <row r="69" spans="2:22" x14ac:dyDescent="0.2">
      <c r="B69" s="86" t="s">
        <v>6</v>
      </c>
      <c r="C69" s="219">
        <v>0.45191756600002297</v>
      </c>
      <c r="D69" s="220">
        <v>0.44466983471910398</v>
      </c>
      <c r="E69" s="193">
        <v>1.3951319134300399</v>
      </c>
      <c r="F69" s="193">
        <v>1.1736195081051399</v>
      </c>
      <c r="G69" s="194"/>
      <c r="H69" s="195">
        <v>0.222213176501427</v>
      </c>
      <c r="I69" s="196">
        <v>0.22621050818997701</v>
      </c>
      <c r="J69" s="197">
        <v>2.41173876723817</v>
      </c>
      <c r="K69" s="198">
        <v>3.1885888118054799</v>
      </c>
      <c r="L69" s="199"/>
      <c r="M69" s="197">
        <v>1.38150008343078</v>
      </c>
      <c r="N69" s="198">
        <v>1.37399804611675</v>
      </c>
      <c r="O69" s="197">
        <v>2.1197355029056402</v>
      </c>
      <c r="P69" s="198">
        <v>1.9174662200041399</v>
      </c>
      <c r="Q69" s="199"/>
      <c r="R69" s="197">
        <v>0.63227954401364095</v>
      </c>
      <c r="S69" s="198">
        <v>0.62824039198153103</v>
      </c>
      <c r="T69" s="200">
        <v>2.48959365979796</v>
      </c>
      <c r="U69" s="198">
        <v>1.7040360033822799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3.8012057391988754</v>
      </c>
      <c r="I72" s="205">
        <f>D68/C68</f>
        <v>3.790790475027801</v>
      </c>
    </row>
    <row r="73" spans="2:22" x14ac:dyDescent="0.2">
      <c r="C73" s="203">
        <v>2</v>
      </c>
      <c r="E73" s="204">
        <f>AVERAGE(L48:L65)</f>
        <v>3.8009894232381587</v>
      </c>
      <c r="I73" s="205">
        <f>I68/H68</f>
        <v>3.7914658732457811</v>
      </c>
    </row>
    <row r="74" spans="2:22" x14ac:dyDescent="0.2">
      <c r="C74" s="203">
        <v>3</v>
      </c>
      <c r="E74" s="204">
        <f>AVERAGE(Q48:Q65)</f>
        <v>3.8039532872760486</v>
      </c>
      <c r="I74" s="205">
        <f>N68/M68</f>
        <v>3.7927561662553835</v>
      </c>
    </row>
    <row r="75" spans="2:22" x14ac:dyDescent="0.2">
      <c r="C75" s="203">
        <v>4</v>
      </c>
      <c r="E75" s="204">
        <f>AVERAGE(V48:V65)</f>
        <v>3.8029119940310077</v>
      </c>
      <c r="G75" s="90"/>
      <c r="I75" s="205">
        <f>S68/R68</f>
        <v>3.7929555692950512</v>
      </c>
    </row>
    <row r="76" spans="2:22" x14ac:dyDescent="0.2">
      <c r="C76" s="206" t="s">
        <v>12</v>
      </c>
      <c r="D76" s="101"/>
      <c r="E76" s="207">
        <f>AVERAGE(E72:E75)</f>
        <v>3.8022651109360224</v>
      </c>
      <c r="F76" s="86" t="s">
        <v>9</v>
      </c>
      <c r="G76" s="208"/>
      <c r="I76" s="209">
        <f>AVERAGE(I72:I75)</f>
        <v>3.7919920209560041</v>
      </c>
    </row>
    <row r="77" spans="2:22" x14ac:dyDescent="0.2">
      <c r="E77" s="210">
        <f>STDEV(E72:E75)/SQRT(COUNT(E72:E75))/E76</f>
        <v>1.8624931583198991E-4</v>
      </c>
      <c r="F77" s="211"/>
      <c r="I77" s="221">
        <f>STDEV(I72:I75)/SQRT(COUNT(I72:I75))/I76</f>
        <v>1.3687913630958072E-4</v>
      </c>
    </row>
    <row r="78" spans="2:22" ht="15.75" x14ac:dyDescent="0.3">
      <c r="D78" s="86" t="s">
        <v>17</v>
      </c>
      <c r="E78" s="212">
        <f>E77*SQRT(3)/1</f>
        <v>3.2259327789594902E-4</v>
      </c>
      <c r="F78" s="86" t="s">
        <v>8</v>
      </c>
      <c r="I78" s="221">
        <f>I77*SQRT(3)/1</f>
        <v>2.3708161858433969E-4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29.073</v>
      </c>
      <c r="D85" s="214">
        <v>30.082999999999998</v>
      </c>
      <c r="E85" s="169">
        <v>29.073</v>
      </c>
      <c r="F85" s="169">
        <v>30.082999999999998</v>
      </c>
      <c r="G85" s="170"/>
      <c r="H85" s="86">
        <v>29.073</v>
      </c>
      <c r="I85" s="168">
        <v>30.082999999999998</v>
      </c>
      <c r="J85" s="169">
        <v>29.073</v>
      </c>
      <c r="K85" s="171">
        <v>30.082999999999998</v>
      </c>
      <c r="L85" s="170"/>
      <c r="M85" s="86">
        <v>29.073</v>
      </c>
      <c r="N85" s="168">
        <v>30.082999999999998</v>
      </c>
      <c r="O85" s="222">
        <v>29.073</v>
      </c>
      <c r="P85" s="222">
        <v>30.082999999999998</v>
      </c>
      <c r="Q85" s="170"/>
      <c r="R85" s="86">
        <v>29.073</v>
      </c>
      <c r="S85" s="168">
        <v>30.082999999999998</v>
      </c>
      <c r="T85" s="172">
        <v>29.073</v>
      </c>
      <c r="U85" s="173">
        <v>30.082999999999998</v>
      </c>
      <c r="V85" s="136"/>
    </row>
    <row r="86" spans="1:22" x14ac:dyDescent="0.2">
      <c r="B86" s="90">
        <v>1</v>
      </c>
      <c r="C86" s="174">
        <v>0.22229217164312401</v>
      </c>
      <c r="D86" s="175">
        <v>0.15613509977360601</v>
      </c>
      <c r="E86" s="176">
        <v>1.2131193496381501E-4</v>
      </c>
      <c r="F86" s="176">
        <v>1.9316145272465899E-4</v>
      </c>
      <c r="G86" s="118">
        <f>(D86-$F$106)/(C86-$E$106)</f>
        <v>0.70192713290078312</v>
      </c>
      <c r="H86" s="152">
        <v>0.21870678316521799</v>
      </c>
      <c r="I86" s="175">
        <v>0.15374136111658701</v>
      </c>
      <c r="J86" s="176">
        <v>1.3105253006925701E-4</v>
      </c>
      <c r="K86" s="177">
        <v>1.8377577688582499E-4</v>
      </c>
      <c r="L86" s="118">
        <f>(I86-$K$106)/(H86-$J$106)</f>
        <v>0.7026178184220877</v>
      </c>
      <c r="M86" s="152">
        <v>0.21482458415932401</v>
      </c>
      <c r="N86" s="175">
        <v>0.15096894116409601</v>
      </c>
      <c r="O86" s="223">
        <v>1.52005246547893E-4</v>
      </c>
      <c r="P86" s="223">
        <v>1.9486329895434799E-4</v>
      </c>
      <c r="Q86" s="118">
        <f>(N86-$P$106)/(M86-$O$106)</f>
        <v>0.7023462359733591</v>
      </c>
      <c r="R86" s="152">
        <v>0.20976561177586001</v>
      </c>
      <c r="S86" s="175">
        <v>0.14747991507371999</v>
      </c>
      <c r="T86" s="178">
        <v>1.4173566505346701E-4</v>
      </c>
      <c r="U86" s="179">
        <v>2.0939318586851301E-4</v>
      </c>
      <c r="V86" s="118">
        <f>(S86-$U$106)/(R86-$T$106)</f>
        <v>0.70269619578724363</v>
      </c>
    </row>
    <row r="87" spans="1:22" x14ac:dyDescent="0.2">
      <c r="B87" s="90">
        <v>2</v>
      </c>
      <c r="C87" s="174">
        <v>0.22298882383195301</v>
      </c>
      <c r="D87" s="175">
        <v>0.156662744213176</v>
      </c>
      <c r="E87" s="176">
        <v>1.2238794741378E-4</v>
      </c>
      <c r="F87" s="176">
        <v>1.7088841058503099E-4</v>
      </c>
      <c r="G87" s="118">
        <f t="shared" ref="G87:G103" si="8">(D87-$F$106)/(C87-$E$106)</f>
        <v>0.70210053048545518</v>
      </c>
      <c r="H87" s="152">
        <v>0.22026340791775001</v>
      </c>
      <c r="I87" s="175">
        <v>0.154778820162462</v>
      </c>
      <c r="J87" s="176">
        <v>1.3637286807251901E-4</v>
      </c>
      <c r="K87" s="177">
        <v>1.6859274637778099E-4</v>
      </c>
      <c r="L87" s="118">
        <f t="shared" ref="L87:L103" si="9">(I87-$K$106)/(H87-$J$106)</f>
        <v>0.70236224235857558</v>
      </c>
      <c r="M87" s="152">
        <v>0.21395353745510701</v>
      </c>
      <c r="N87" s="175">
        <v>0.15037830193045901</v>
      </c>
      <c r="O87" s="223">
        <v>1.6058372776160299E-4</v>
      </c>
      <c r="P87" s="223">
        <v>2.07694367789914E-4</v>
      </c>
      <c r="Q87" s="118">
        <f t="shared" ref="Q87:Q103" si="10">(N87-$P$106)/(M87-$O$106)</f>
        <v>0.70244509781593922</v>
      </c>
      <c r="R87" s="152">
        <v>0.21078922105030501</v>
      </c>
      <c r="S87" s="175">
        <v>0.148233252982505</v>
      </c>
      <c r="T87" s="178">
        <v>1.82206770685827E-4</v>
      </c>
      <c r="U87" s="179">
        <v>2.24695619495548E-4</v>
      </c>
      <c r="V87" s="118">
        <f t="shared" ref="V87:V103" si="11">(S87-$U$106)/(R87-$T$106)</f>
        <v>0.70285786888567103</v>
      </c>
    </row>
    <row r="88" spans="1:22" x14ac:dyDescent="0.2">
      <c r="B88" s="90">
        <v>3</v>
      </c>
      <c r="C88" s="174">
        <v>0.222916867766041</v>
      </c>
      <c r="D88" s="175">
        <v>0.156616803796333</v>
      </c>
      <c r="E88" s="176">
        <v>9.9941371273572403E-5</v>
      </c>
      <c r="F88" s="176">
        <v>2.02747184465546E-4</v>
      </c>
      <c r="G88" s="118">
        <f t="shared" si="8"/>
        <v>0.70212108697652964</v>
      </c>
      <c r="H88" s="152">
        <v>0.22102001212606301</v>
      </c>
      <c r="I88" s="175">
        <v>0.15522614492878201</v>
      </c>
      <c r="J88" s="176">
        <v>1.5890989370841499E-4</v>
      </c>
      <c r="K88" s="177">
        <v>1.8865821219172E-4</v>
      </c>
      <c r="L88" s="118">
        <f t="shared" si="9"/>
        <v>0.70198152453154239</v>
      </c>
      <c r="M88" s="152">
        <v>0.21373970794372399</v>
      </c>
      <c r="N88" s="175">
        <v>0.15016025707427899</v>
      </c>
      <c r="O88" s="223">
        <v>1.3927216580609901E-4</v>
      </c>
      <c r="P88" s="223">
        <v>2.3052871916802201E-4</v>
      </c>
      <c r="Q88" s="118">
        <f t="shared" si="10"/>
        <v>0.70212747506575124</v>
      </c>
      <c r="R88" s="152">
        <v>0.21176596877227899</v>
      </c>
      <c r="S88" s="175">
        <v>0.14883206319752501</v>
      </c>
      <c r="T88" s="178">
        <v>1.62150353961919E-4</v>
      </c>
      <c r="U88" s="179">
        <v>1.8923839257886901E-4</v>
      </c>
      <c r="V88" s="118">
        <f t="shared" si="11"/>
        <v>0.70244337922323341</v>
      </c>
    </row>
    <row r="89" spans="1:22" x14ac:dyDescent="0.2">
      <c r="B89" s="90">
        <v>4</v>
      </c>
      <c r="C89" s="174">
        <v>0.22368114456444699</v>
      </c>
      <c r="D89" s="175">
        <v>0.15716620075172499</v>
      </c>
      <c r="E89" s="176">
        <v>1.13660324165882E-4</v>
      </c>
      <c r="F89" s="176">
        <v>1.6150886895054399E-4</v>
      </c>
      <c r="G89" s="118">
        <f t="shared" si="8"/>
        <v>0.70217826126992888</v>
      </c>
      <c r="H89" s="152">
        <v>0.22086536420437999</v>
      </c>
      <c r="I89" s="175">
        <v>0.15522999490172101</v>
      </c>
      <c r="J89" s="176">
        <v>1.3840536419792499E-4</v>
      </c>
      <c r="K89" s="177">
        <v>1.7418960136347101E-4</v>
      </c>
      <c r="L89" s="118">
        <f t="shared" si="9"/>
        <v>0.70249084517792459</v>
      </c>
      <c r="M89" s="152">
        <v>0.216104176953862</v>
      </c>
      <c r="N89" s="175">
        <v>0.15188088165073699</v>
      </c>
      <c r="O89" s="223">
        <v>1.2405843856383401E-4</v>
      </c>
      <c r="P89" s="223">
        <v>1.6258736619598099E-4</v>
      </c>
      <c r="Q89" s="118">
        <f t="shared" si="10"/>
        <v>0.70240746759320183</v>
      </c>
      <c r="R89" s="152">
        <v>0.213077344377439</v>
      </c>
      <c r="S89" s="175">
        <v>0.14982227199297199</v>
      </c>
      <c r="T89" s="178">
        <v>1.3952384962223E-4</v>
      </c>
      <c r="U89" s="179">
        <v>2.1171532997340601E-4</v>
      </c>
      <c r="V89" s="118">
        <f t="shared" si="11"/>
        <v>0.70276765867128377</v>
      </c>
    </row>
    <row r="90" spans="1:22" x14ac:dyDescent="0.2">
      <c r="B90" s="90">
        <v>5</v>
      </c>
      <c r="C90" s="174">
        <v>0.224161090294764</v>
      </c>
      <c r="D90" s="175">
        <v>0.15750872754526099</v>
      </c>
      <c r="E90" s="176">
        <v>1.21192378096212E-4</v>
      </c>
      <c r="F90" s="176">
        <v>1.8136978033111501E-4</v>
      </c>
      <c r="G90" s="118">
        <f t="shared" si="8"/>
        <v>0.70220289635422317</v>
      </c>
      <c r="H90" s="152">
        <v>0.22143077937252101</v>
      </c>
      <c r="I90" s="175">
        <v>0.155569525403361</v>
      </c>
      <c r="J90" s="176">
        <v>1.3723966738714801E-4</v>
      </c>
      <c r="K90" s="177">
        <v>1.78744511805202E-4</v>
      </c>
      <c r="L90" s="118">
        <f t="shared" si="9"/>
        <v>0.70223022153384584</v>
      </c>
      <c r="M90" s="152">
        <v>0.21555222507744401</v>
      </c>
      <c r="N90" s="175">
        <v>0.151483958004939</v>
      </c>
      <c r="O90" s="223">
        <v>1.5451601394276E-4</v>
      </c>
      <c r="P90" s="223">
        <v>2.3356539973369499E-4</v>
      </c>
      <c r="Q90" s="118">
        <f t="shared" si="10"/>
        <v>0.70236462462700111</v>
      </c>
      <c r="R90" s="152">
        <v>0.21446207578274801</v>
      </c>
      <c r="S90" s="175">
        <v>0.150777867582123</v>
      </c>
      <c r="T90" s="178">
        <v>1.77513951696153E-4</v>
      </c>
      <c r="U90" s="179">
        <v>1.8242098435528799E-4</v>
      </c>
      <c r="V90" s="118">
        <f t="shared" si="11"/>
        <v>0.70268576667455951</v>
      </c>
    </row>
    <row r="91" spans="1:22" x14ac:dyDescent="0.2">
      <c r="B91" s="90">
        <v>6</v>
      </c>
      <c r="C91" s="174">
        <v>0.224499832977574</v>
      </c>
      <c r="D91" s="175">
        <v>0.15774367737054201</v>
      </c>
      <c r="E91" s="176">
        <v>1.16230780657345E-4</v>
      </c>
      <c r="F91" s="176">
        <v>1.7404472058639799E-4</v>
      </c>
      <c r="G91" s="118">
        <f t="shared" si="8"/>
        <v>0.7021898994911917</v>
      </c>
      <c r="H91" s="152">
        <v>0.222163282028285</v>
      </c>
      <c r="I91" s="175">
        <v>0.156072872638159</v>
      </c>
      <c r="J91" s="176">
        <v>1.1817025550791301E-4</v>
      </c>
      <c r="K91" s="177">
        <v>1.84758216218975E-4</v>
      </c>
      <c r="L91" s="118">
        <f t="shared" si="9"/>
        <v>0.70218050041302726</v>
      </c>
      <c r="M91" s="152">
        <v>0.21618089156281001</v>
      </c>
      <c r="N91" s="175">
        <v>0.15191358769815599</v>
      </c>
      <c r="O91" s="223">
        <v>1.40467753365642E-4</v>
      </c>
      <c r="P91" s="223">
        <v>1.9194581673586601E-4</v>
      </c>
      <c r="Q91" s="118">
        <f t="shared" si="10"/>
        <v>0.70230943189590622</v>
      </c>
      <c r="R91" s="152">
        <v>0.21374680066881899</v>
      </c>
      <c r="S91" s="175">
        <v>0.15026655143017101</v>
      </c>
      <c r="T91" s="178">
        <v>1.50254188970726E-4</v>
      </c>
      <c r="U91" s="179">
        <v>1.7652706221317E-4</v>
      </c>
      <c r="V91" s="118">
        <f t="shared" si="11"/>
        <v>0.70264502028263442</v>
      </c>
    </row>
    <row r="92" spans="1:22" x14ac:dyDescent="0.2">
      <c r="B92" s="90">
        <v>7</v>
      </c>
      <c r="C92" s="174">
        <v>0.22329267110945999</v>
      </c>
      <c r="D92" s="175">
        <v>0.15698250192808699</v>
      </c>
      <c r="E92" s="176">
        <v>9.9672374072965302E-5</v>
      </c>
      <c r="F92" s="176">
        <v>1.8994552827060099E-4</v>
      </c>
      <c r="G92" s="118">
        <f t="shared" si="8"/>
        <v>0.702577404025999</v>
      </c>
      <c r="H92" s="152">
        <v>0.22281711041748201</v>
      </c>
      <c r="I92" s="175">
        <v>0.15662823889195901</v>
      </c>
      <c r="J92" s="176">
        <v>1.4620660080446099E-4</v>
      </c>
      <c r="K92" s="177">
        <v>1.84341423656747E-4</v>
      </c>
      <c r="L92" s="118">
        <f t="shared" si="9"/>
        <v>0.70261282693511495</v>
      </c>
      <c r="M92" s="152">
        <v>0.21664030196870401</v>
      </c>
      <c r="N92" s="175">
        <v>0.15229395500956799</v>
      </c>
      <c r="O92" s="223">
        <v>1.36821215764647E-4</v>
      </c>
      <c r="P92" s="223">
        <v>1.8926650383515499E-4</v>
      </c>
      <c r="Q92" s="118">
        <f t="shared" si="10"/>
        <v>0.70257604292866738</v>
      </c>
      <c r="R92" s="152">
        <v>0.21524380295267101</v>
      </c>
      <c r="S92" s="175">
        <v>0.15135083894613599</v>
      </c>
      <c r="T92" s="178">
        <v>1.55963134963578E-4</v>
      </c>
      <c r="U92" s="179">
        <v>1.88077345970526E-4</v>
      </c>
      <c r="V92" s="118">
        <f t="shared" si="11"/>
        <v>0.70279578815302768</v>
      </c>
    </row>
    <row r="93" spans="1:22" x14ac:dyDescent="0.2">
      <c r="B93" s="90">
        <v>8</v>
      </c>
      <c r="C93" s="174">
        <v>0.22414447685759001</v>
      </c>
      <c r="D93" s="175">
        <v>0.15738612823746601</v>
      </c>
      <c r="E93" s="176">
        <v>8.9659751817455503E-5</v>
      </c>
      <c r="F93" s="176">
        <v>2.0941575657837101E-4</v>
      </c>
      <c r="G93" s="118">
        <f t="shared" si="8"/>
        <v>0.7017077182390774</v>
      </c>
      <c r="H93" s="152">
        <v>0.222583412655325</v>
      </c>
      <c r="I93" s="175">
        <v>0.15643071689912399</v>
      </c>
      <c r="J93" s="176">
        <v>1.21667283517039E-4</v>
      </c>
      <c r="K93" s="177">
        <v>1.4950896640873401E-4</v>
      </c>
      <c r="L93" s="118">
        <f t="shared" si="9"/>
        <v>0.70246300951868179</v>
      </c>
      <c r="M93" s="152">
        <v>0.21822911710010801</v>
      </c>
      <c r="N93" s="175">
        <v>0.153431649129464</v>
      </c>
      <c r="O93" s="223">
        <v>1.5433667320622799E-4</v>
      </c>
      <c r="P93" s="223">
        <v>1.9194581673586601E-4</v>
      </c>
      <c r="Q93" s="118">
        <f t="shared" si="10"/>
        <v>0.7026743125118422</v>
      </c>
      <c r="R93" s="152">
        <v>0.21612114947387201</v>
      </c>
      <c r="S93" s="175">
        <v>0.151912253905161</v>
      </c>
      <c r="T93" s="178">
        <v>1.6397364800077699E-4</v>
      </c>
      <c r="U93" s="179">
        <v>1.82480524837054E-4</v>
      </c>
      <c r="V93" s="118">
        <f t="shared" si="11"/>
        <v>0.70254026593323504</v>
      </c>
    </row>
    <row r="94" spans="1:22" x14ac:dyDescent="0.2">
      <c r="B94" s="90">
        <v>9</v>
      </c>
      <c r="C94" s="174">
        <v>0.22375104153658901</v>
      </c>
      <c r="D94" s="175">
        <v>0.15722477518306499</v>
      </c>
      <c r="E94" s="176">
        <v>1.13869547122415E-4</v>
      </c>
      <c r="F94" s="176">
        <v>1.59543642812855E-4</v>
      </c>
      <c r="G94" s="118">
        <f t="shared" si="8"/>
        <v>0.70222071596074542</v>
      </c>
      <c r="H94" s="152">
        <v>0.22339355078265299</v>
      </c>
      <c r="I94" s="175">
        <v>0.15694723469333699</v>
      </c>
      <c r="J94" s="176">
        <v>1.2292262987906199E-4</v>
      </c>
      <c r="K94" s="177">
        <v>1.50759599223879E-4</v>
      </c>
      <c r="L94" s="118">
        <f t="shared" si="9"/>
        <v>0.70222749743017043</v>
      </c>
      <c r="M94" s="152">
        <v>0.219934350768796</v>
      </c>
      <c r="N94" s="175">
        <v>0.154544678854144</v>
      </c>
      <c r="O94" s="223">
        <v>1.3786735224490001E-4</v>
      </c>
      <c r="P94" s="223">
        <v>1.82061326991104E-4</v>
      </c>
      <c r="Q94" s="118">
        <f t="shared" si="10"/>
        <v>0.70228668861608345</v>
      </c>
      <c r="R94" s="152">
        <v>0.216656684399086</v>
      </c>
      <c r="S94" s="175">
        <v>0.152207067464079</v>
      </c>
      <c r="T94" s="178">
        <v>1.7243258009644799E-4</v>
      </c>
      <c r="U94" s="179">
        <v>1.9781231699338199E-4</v>
      </c>
      <c r="V94" s="118">
        <f t="shared" si="11"/>
        <v>0.70216416405395177</v>
      </c>
    </row>
    <row r="95" spans="1:22" x14ac:dyDescent="0.2">
      <c r="B95" s="90">
        <v>10</v>
      </c>
      <c r="C95" s="174">
        <v>0.22430623580966599</v>
      </c>
      <c r="D95" s="175">
        <v>0.15760302251203701</v>
      </c>
      <c r="E95" s="176">
        <v>1.2519754091995999E-4</v>
      </c>
      <c r="F95" s="176">
        <v>1.9697176065397199E-4</v>
      </c>
      <c r="G95" s="118">
        <f t="shared" si="8"/>
        <v>0.70216887755814406</v>
      </c>
      <c r="H95" s="152">
        <v>0.22398289651411299</v>
      </c>
      <c r="I95" s="175">
        <v>0.157318047016309</v>
      </c>
      <c r="J95" s="176">
        <v>1.5613010056873201E-4</v>
      </c>
      <c r="K95" s="177">
        <v>1.5477950101752601E-4</v>
      </c>
      <c r="L95" s="118">
        <f t="shared" si="9"/>
        <v>0.70203519183426411</v>
      </c>
      <c r="M95" s="152">
        <v>0.21879194717582401</v>
      </c>
      <c r="N95" s="175">
        <v>0.15370228568695599</v>
      </c>
      <c r="O95" s="223">
        <v>1.5804305494667499E-4</v>
      </c>
      <c r="P95" s="223">
        <v>1.72860279864788E-4</v>
      </c>
      <c r="Q95" s="118">
        <f t="shared" si="10"/>
        <v>0.70210329246329606</v>
      </c>
      <c r="R95" s="152">
        <v>0.216863745237761</v>
      </c>
      <c r="S95" s="175">
        <v>0.15248688306122701</v>
      </c>
      <c r="T95" s="178">
        <v>1.7545150953123301E-4</v>
      </c>
      <c r="U95" s="179">
        <v>2.0343899487459301E-4</v>
      </c>
      <c r="V95" s="118">
        <f t="shared" si="11"/>
        <v>0.70278450728892405</v>
      </c>
    </row>
    <row r="96" spans="1:22" x14ac:dyDescent="0.2">
      <c r="B96" s="90">
        <v>11</v>
      </c>
      <c r="C96" s="174">
        <v>0.22512025198817401</v>
      </c>
      <c r="D96" s="175">
        <v>0.158232268930426</v>
      </c>
      <c r="E96" s="176">
        <v>1.1330165634199299E-4</v>
      </c>
      <c r="F96" s="176">
        <v>1.7065019891420599E-4</v>
      </c>
      <c r="G96" s="118">
        <f t="shared" si="8"/>
        <v>0.702425183610771</v>
      </c>
      <c r="H96" s="152">
        <v>0.224286320742382</v>
      </c>
      <c r="I96" s="175">
        <v>0.15768782720347499</v>
      </c>
      <c r="J96" s="176">
        <v>1.4991295669925699E-4</v>
      </c>
      <c r="K96" s="177">
        <v>1.3905731051808999E-4</v>
      </c>
      <c r="L96" s="118">
        <f t="shared" si="9"/>
        <v>0.70273464330140845</v>
      </c>
      <c r="M96" s="152">
        <v>0.21880709482175401</v>
      </c>
      <c r="N96" s="175">
        <v>0.153759512052178</v>
      </c>
      <c r="O96" s="223">
        <v>1.58431628019168E-4</v>
      </c>
      <c r="P96" s="223">
        <v>1.87302090737477E-4</v>
      </c>
      <c r="Q96" s="118">
        <f t="shared" si="10"/>
        <v>0.70231636981920909</v>
      </c>
      <c r="R96" s="152">
        <v>0.216934849385268</v>
      </c>
      <c r="S96" s="175">
        <v>0.15245262897904199</v>
      </c>
      <c r="T96" s="178">
        <v>1.6693277161037499E-4</v>
      </c>
      <c r="U96" s="179">
        <v>1.7697371977831299E-4</v>
      </c>
      <c r="V96" s="118">
        <f t="shared" si="11"/>
        <v>0.70239595385555875</v>
      </c>
    </row>
    <row r="97" spans="2:22" x14ac:dyDescent="0.2">
      <c r="B97" s="90">
        <v>12</v>
      </c>
      <c r="C97" s="174">
        <v>0.224811541485055</v>
      </c>
      <c r="D97" s="175">
        <v>0.157992606739352</v>
      </c>
      <c r="E97" s="176">
        <v>1.25556212997844E-4</v>
      </c>
      <c r="F97" s="176">
        <v>1.7809434047419799E-4</v>
      </c>
      <c r="G97" s="118">
        <f t="shared" si="8"/>
        <v>0.70232364042229012</v>
      </c>
      <c r="H97" s="152">
        <v>0.22453411738034701</v>
      </c>
      <c r="I97" s="175">
        <v>0.15775239215775499</v>
      </c>
      <c r="J97" s="176">
        <v>1.5861099085053999E-4</v>
      </c>
      <c r="K97" s="177">
        <v>1.85740656518175E-4</v>
      </c>
      <c r="L97" s="118">
        <f t="shared" si="9"/>
        <v>0.70224630633326901</v>
      </c>
      <c r="M97" s="152">
        <v>0.22021519553671401</v>
      </c>
      <c r="N97" s="175">
        <v>0.15474668115919499</v>
      </c>
      <c r="O97" s="223">
        <v>1.3807657967186099E-4</v>
      </c>
      <c r="P97" s="223">
        <v>1.9146949391732701E-4</v>
      </c>
      <c r="Q97" s="118">
        <f t="shared" si="10"/>
        <v>0.70230835826147719</v>
      </c>
      <c r="R97" s="152">
        <v>0.21800124658781</v>
      </c>
      <c r="S97" s="175">
        <v>0.15327692497732701</v>
      </c>
      <c r="T97" s="178">
        <v>1.9233974772421301E-4</v>
      </c>
      <c r="U97" s="179">
        <v>2.03349682279611E-4</v>
      </c>
      <c r="V97" s="118">
        <f t="shared" si="11"/>
        <v>0.70274146304115126</v>
      </c>
    </row>
    <row r="98" spans="2:22" x14ac:dyDescent="0.2">
      <c r="B98" s="90">
        <v>13</v>
      </c>
      <c r="C98" s="174">
        <v>0.224054901469948</v>
      </c>
      <c r="D98" s="175">
        <v>0.15739357983786201</v>
      </c>
      <c r="E98" s="176">
        <v>1.1763556780281701E-4</v>
      </c>
      <c r="F98" s="176">
        <v>2.1251189447433599E-4</v>
      </c>
      <c r="G98" s="118">
        <f t="shared" si="8"/>
        <v>0.70202167790103964</v>
      </c>
      <c r="H98" s="152">
        <v>0.223192452063495</v>
      </c>
      <c r="I98" s="175">
        <v>0.15690635557222901</v>
      </c>
      <c r="J98" s="176">
        <v>1.26150670595761E-4</v>
      </c>
      <c r="K98" s="177">
        <v>1.7174841607855599E-4</v>
      </c>
      <c r="L98" s="118">
        <f t="shared" si="9"/>
        <v>0.70267737720633838</v>
      </c>
      <c r="M98" s="152">
        <v>0.22042635427070201</v>
      </c>
      <c r="N98" s="175">
        <v>0.15493321726824899</v>
      </c>
      <c r="O98" s="223">
        <v>1.5158678592654701E-4</v>
      </c>
      <c r="P98" s="223">
        <v>1.8119779469353599E-4</v>
      </c>
      <c r="Q98" s="118">
        <f t="shared" si="10"/>
        <v>0.7024819462949683</v>
      </c>
      <c r="R98" s="152">
        <v>0.218354006624111</v>
      </c>
      <c r="S98" s="175">
        <v>0.15348253231422901</v>
      </c>
      <c r="T98" s="178">
        <v>1.6289760521646999E-4</v>
      </c>
      <c r="U98" s="179">
        <v>1.8379041633491999E-4</v>
      </c>
      <c r="V98" s="118">
        <f t="shared" si="11"/>
        <v>0.70254762828877637</v>
      </c>
    </row>
    <row r="99" spans="2:22" x14ac:dyDescent="0.2">
      <c r="B99" s="90">
        <v>14</v>
      </c>
      <c r="C99" s="174">
        <v>0.22508767585450401</v>
      </c>
      <c r="D99" s="175">
        <v>0.158137072328314</v>
      </c>
      <c r="E99" s="176">
        <v>1.36376214310267E-4</v>
      </c>
      <c r="F99" s="176">
        <v>1.6552866172638001E-4</v>
      </c>
      <c r="G99" s="118">
        <f t="shared" si="8"/>
        <v>0.70210374422870148</v>
      </c>
      <c r="H99" s="152">
        <v>0.22410861550129199</v>
      </c>
      <c r="I99" s="175">
        <v>0.157406468708295</v>
      </c>
      <c r="J99" s="176">
        <v>1.4539957351410301E-4</v>
      </c>
      <c r="K99" s="177">
        <v>1.72343826573668E-4</v>
      </c>
      <c r="L99" s="118">
        <f t="shared" si="9"/>
        <v>0.70203591761896722</v>
      </c>
      <c r="M99" s="152">
        <v>0.22037553452814701</v>
      </c>
      <c r="N99" s="175">
        <v>0.154929207123709</v>
      </c>
      <c r="O99" s="223">
        <v>1.11026824262668E-4</v>
      </c>
      <c r="P99" s="223">
        <v>1.9620296201070699E-4</v>
      </c>
      <c r="Q99" s="118">
        <f t="shared" si="10"/>
        <v>0.7026258425046823</v>
      </c>
      <c r="R99" s="152">
        <v>0.21907588079941101</v>
      </c>
      <c r="S99" s="175">
        <v>0.15399720693024599</v>
      </c>
      <c r="T99" s="178">
        <v>1.4884937478146199E-4</v>
      </c>
      <c r="U99" s="179">
        <v>1.7560397054460601E-4</v>
      </c>
      <c r="V99" s="118">
        <f t="shared" si="11"/>
        <v>0.70258199741666327</v>
      </c>
    </row>
    <row r="100" spans="2:22" x14ac:dyDescent="0.2">
      <c r="B100" s="90">
        <v>15</v>
      </c>
      <c r="C100" s="174">
        <v>0.22433308714241099</v>
      </c>
      <c r="D100" s="175">
        <v>0.157634884256384</v>
      </c>
      <c r="E100" s="176">
        <v>1.2953150378305301E-4</v>
      </c>
      <c r="F100" s="176">
        <v>1.9110683312940099E-4</v>
      </c>
      <c r="G100" s="118">
        <f t="shared" si="8"/>
        <v>0.70222689122579529</v>
      </c>
      <c r="H100" s="152">
        <v>0.22412250393331101</v>
      </c>
      <c r="I100" s="175">
        <v>0.157509699379067</v>
      </c>
      <c r="J100" s="176">
        <v>1.6910253446690999E-4</v>
      </c>
      <c r="K100" s="177">
        <v>1.7761322492072101E-4</v>
      </c>
      <c r="L100" s="118">
        <f t="shared" si="9"/>
        <v>0.70245331053752269</v>
      </c>
      <c r="M100" s="152">
        <v>0.219662858884145</v>
      </c>
      <c r="N100" s="175">
        <v>0.154375743932232</v>
      </c>
      <c r="O100" s="223">
        <v>1.67069945193784E-4</v>
      </c>
      <c r="P100" s="223">
        <v>1.95339623390698E-4</v>
      </c>
      <c r="Q100" s="118">
        <f t="shared" si="10"/>
        <v>0.70238568092989306</v>
      </c>
      <c r="R100" s="152">
        <v>0.22060010746728401</v>
      </c>
      <c r="S100" s="175">
        <v>0.15503867444967401</v>
      </c>
      <c r="T100" s="178">
        <v>1.7640800392099701E-4</v>
      </c>
      <c r="U100" s="179">
        <v>1.68517037108528E-4</v>
      </c>
      <c r="V100" s="118">
        <f t="shared" si="11"/>
        <v>0.70244850107992396</v>
      </c>
    </row>
    <row r="101" spans="2:22" x14ac:dyDescent="0.2">
      <c r="B101" s="90">
        <v>16</v>
      </c>
      <c r="C101" s="174">
        <v>0.22479807962059101</v>
      </c>
      <c r="D101" s="175">
        <v>0.15794310675116399</v>
      </c>
      <c r="E101" s="176">
        <v>1.19249580994693E-4</v>
      </c>
      <c r="F101" s="176">
        <v>1.9134504967752001E-4</v>
      </c>
      <c r="G101" s="118">
        <f t="shared" si="8"/>
        <v>0.70214540790509095</v>
      </c>
      <c r="H101" s="152">
        <v>0.225842053846223</v>
      </c>
      <c r="I101" s="175">
        <v>0.15867820023558701</v>
      </c>
      <c r="J101" s="176">
        <v>3.4217979728486E-4</v>
      </c>
      <c r="K101" s="177">
        <v>3.7691810381240302E-4</v>
      </c>
      <c r="L101" s="118">
        <f t="shared" si="9"/>
        <v>0.70227871704370115</v>
      </c>
      <c r="M101" s="152">
        <v>0.22031559542492199</v>
      </c>
      <c r="N101" s="175">
        <v>0.15483479659654001</v>
      </c>
      <c r="O101" s="223">
        <v>1.76694732231362E-4</v>
      </c>
      <c r="P101" s="223">
        <v>1.9135041324808599E-4</v>
      </c>
      <c r="Q101" s="118">
        <f t="shared" si="10"/>
        <v>0.70238831468025298</v>
      </c>
      <c r="R101" s="152">
        <v>0.220685725432579</v>
      </c>
      <c r="S101" s="175">
        <v>0.155100357547237</v>
      </c>
      <c r="T101" s="178">
        <v>1.5198779217177899E-4</v>
      </c>
      <c r="U101" s="179">
        <v>2.0555272861519201E-4</v>
      </c>
      <c r="V101" s="118">
        <f t="shared" si="11"/>
        <v>0.70245548870720143</v>
      </c>
    </row>
    <row r="102" spans="2:22" x14ac:dyDescent="0.2">
      <c r="B102" s="90">
        <v>17</v>
      </c>
      <c r="C102" s="174">
        <v>0.224454707437653</v>
      </c>
      <c r="D102" s="175">
        <v>0.15769851420745401</v>
      </c>
      <c r="E102" s="176">
        <v>1.13869547122415E-4</v>
      </c>
      <c r="F102" s="176">
        <v>1.9994877906823701E-4</v>
      </c>
      <c r="G102" s="118">
        <f t="shared" si="8"/>
        <v>0.70212982716042149</v>
      </c>
      <c r="H102" s="152">
        <v>0.22332062713501499</v>
      </c>
      <c r="I102" s="175">
        <v>0.15695295082914601</v>
      </c>
      <c r="J102" s="176">
        <v>2.1692862504308201E-4</v>
      </c>
      <c r="K102" s="177">
        <v>2.2405658167387799E-4</v>
      </c>
      <c r="L102" s="118">
        <f t="shared" si="9"/>
        <v>0.70248258296199872</v>
      </c>
      <c r="M102" s="152">
        <v>0.22165638201159199</v>
      </c>
      <c r="N102" s="175">
        <v>0.155786704469764</v>
      </c>
      <c r="O102" s="223">
        <v>1.5905932330038399E-4</v>
      </c>
      <c r="P102" s="223">
        <v>1.99269308656066E-4</v>
      </c>
      <c r="Q102" s="118">
        <f t="shared" si="10"/>
        <v>0.70243415978170431</v>
      </c>
      <c r="R102" s="152">
        <v>0.219868748626454</v>
      </c>
      <c r="S102" s="175">
        <v>0.154525692362841</v>
      </c>
      <c r="T102" s="178">
        <v>1.72641812536515E-4</v>
      </c>
      <c r="U102" s="179">
        <v>1.7143518008260101E-4</v>
      </c>
      <c r="V102" s="118">
        <f t="shared" si="11"/>
        <v>0.70245195959959239</v>
      </c>
    </row>
    <row r="103" spans="2:22" x14ac:dyDescent="0.2">
      <c r="B103" s="90">
        <v>18</v>
      </c>
      <c r="C103" s="174">
        <v>0.224835376002962</v>
      </c>
      <c r="D103" s="175">
        <v>0.15799652571935299</v>
      </c>
      <c r="E103" s="176">
        <v>1.3461272547172601E-4</v>
      </c>
      <c r="F103" s="176">
        <v>1.7404472058639799E-4</v>
      </c>
      <c r="G103" s="118">
        <f t="shared" si="8"/>
        <v>0.70226658861988545</v>
      </c>
      <c r="H103" s="152">
        <v>0.22306585254812</v>
      </c>
      <c r="I103" s="175">
        <v>0.15669841949713001</v>
      </c>
      <c r="J103" s="176">
        <v>1.99053356808618E-4</v>
      </c>
      <c r="K103" s="177">
        <v>1.87437601128513E-4</v>
      </c>
      <c r="L103" s="118">
        <f t="shared" si="9"/>
        <v>0.70214362139540842</v>
      </c>
      <c r="M103" s="152">
        <v>0.22099829368186399</v>
      </c>
      <c r="N103" s="175">
        <v>0.15531896454583899</v>
      </c>
      <c r="O103" s="223">
        <v>1.5663821509463201E-4</v>
      </c>
      <c r="P103" s="223">
        <v>1.59073756196593E-4</v>
      </c>
      <c r="Q103" s="118">
        <f t="shared" si="10"/>
        <v>0.70240936371657225</v>
      </c>
      <c r="R103" s="152">
        <v>0.218844511660025</v>
      </c>
      <c r="S103" s="175">
        <v>0.153778081150101</v>
      </c>
      <c r="T103" s="178">
        <v>2.5520236167917001E-4</v>
      </c>
      <c r="U103" s="179">
        <v>3.0264044558001198E-4</v>
      </c>
      <c r="V103" s="118">
        <f t="shared" si="11"/>
        <v>0.70232330324217052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0.22408499874402801</v>
      </c>
      <c r="D106" s="224">
        <v>0.15744768000453399</v>
      </c>
      <c r="E106" s="225">
        <v>1.1740316440712299E-4</v>
      </c>
      <c r="F106" s="182">
        <v>1.84601532444987E-4</v>
      </c>
      <c r="G106" s="183"/>
      <c r="H106" s="184">
        <v>0.22276106346299901</v>
      </c>
      <c r="I106" s="184">
        <v>0.15652973723524899</v>
      </c>
      <c r="J106" s="190">
        <v>1.5968976105419999E-4</v>
      </c>
      <c r="K106" s="184">
        <v>1.8627912646521501E-4</v>
      </c>
      <c r="L106" s="186"/>
      <c r="M106" s="187">
        <v>0.21813378607364101</v>
      </c>
      <c r="N106" s="187">
        <v>0.15330240685280599</v>
      </c>
      <c r="O106" s="180">
        <v>1.4869753754726E-4</v>
      </c>
      <c r="P106" s="181">
        <v>1.9214024104751299E-4</v>
      </c>
      <c r="Q106" s="188"/>
      <c r="R106" s="187">
        <v>0.21615874894854301</v>
      </c>
      <c r="S106" s="187">
        <v>0.15194561468590601</v>
      </c>
      <c r="T106" s="190">
        <v>1.6935917345685199E-4</v>
      </c>
      <c r="U106" s="184">
        <v>1.9742571874911799E-4</v>
      </c>
      <c r="V106" s="136"/>
    </row>
    <row r="107" spans="2:22" x14ac:dyDescent="0.2">
      <c r="B107" s="86" t="s">
        <v>6</v>
      </c>
      <c r="C107" s="219">
        <v>8.37939965734745E-2</v>
      </c>
      <c r="D107" s="220">
        <v>8.5376229513031199E-2</v>
      </c>
      <c r="E107" s="193">
        <v>2.4025475372812699</v>
      </c>
      <c r="F107" s="193">
        <v>2.07400242919815</v>
      </c>
      <c r="G107" s="194"/>
      <c r="H107" s="195">
        <v>0.18608308172766999</v>
      </c>
      <c r="I107" s="196">
        <v>0.18516443500242599</v>
      </c>
      <c r="J107" s="197">
        <v>7.7344262303499098</v>
      </c>
      <c r="K107" s="198">
        <v>6.4826026492139697</v>
      </c>
      <c r="L107" s="199"/>
      <c r="M107" s="197">
        <v>0.27613827808277602</v>
      </c>
      <c r="N107" s="197">
        <v>0.277053825355424</v>
      </c>
      <c r="O107" s="191">
        <v>2.50746275997292</v>
      </c>
      <c r="P107" s="192">
        <v>2.3254921115579998</v>
      </c>
      <c r="Q107" s="198"/>
      <c r="R107" s="197">
        <v>0.36193689495070003</v>
      </c>
      <c r="S107" s="198">
        <v>0.35882119001764201</v>
      </c>
      <c r="T107" s="200">
        <v>3.5856706403460001</v>
      </c>
      <c r="U107" s="198">
        <v>3.65462379643456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0.70216874912978178</v>
      </c>
      <c r="I110" s="205">
        <f>D106/C106</f>
        <v>0.70262481150907496</v>
      </c>
    </row>
    <row r="111" spans="2:22" x14ac:dyDescent="0.2">
      <c r="C111" s="203">
        <v>2</v>
      </c>
      <c r="E111" s="204">
        <f>AVERAGE(L86:L103)</f>
        <v>0.7023474530307694</v>
      </c>
      <c r="I111" s="205">
        <f>I106/H106</f>
        <v>0.70267996929925258</v>
      </c>
    </row>
    <row r="112" spans="2:22" x14ac:dyDescent="0.2">
      <c r="C112" s="203">
        <v>3</v>
      </c>
      <c r="E112" s="204">
        <f>AVERAGE(Q86:Q103)</f>
        <v>0.70238837252665598</v>
      </c>
      <c r="I112" s="205">
        <f>N106/M106</f>
        <v>0.7027907487978583</v>
      </c>
    </row>
    <row r="113" spans="3:9" x14ac:dyDescent="0.2">
      <c r="C113" s="203">
        <v>4</v>
      </c>
      <c r="E113" s="204">
        <f>AVERAGE(V86:V103)</f>
        <v>0.70257371723248907</v>
      </c>
      <c r="G113" s="90"/>
      <c r="I113" s="205">
        <f>S106/R106</f>
        <v>0.70293529836294966</v>
      </c>
    </row>
    <row r="114" spans="3:9" x14ac:dyDescent="0.2">
      <c r="C114" s="206" t="s">
        <v>12</v>
      </c>
      <c r="D114" s="101"/>
      <c r="E114" s="207">
        <f>AVERAGE(E110:E113)</f>
        <v>0.70236957297992408</v>
      </c>
      <c r="F114" s="86" t="s">
        <v>9</v>
      </c>
      <c r="G114" s="208"/>
      <c r="I114" s="209">
        <f>AVERAGE(I110:I113)</f>
        <v>0.70275770699228379</v>
      </c>
    </row>
    <row r="115" spans="3:9" x14ac:dyDescent="0.2">
      <c r="E115" s="221">
        <f>STDEV(E110:E113)/SQRT(COUNT(E110:E113))/E114</f>
        <v>1.1829985253372688E-4</v>
      </c>
      <c r="F115" s="211"/>
      <c r="I115" s="221">
        <f>STDEV(I110:I113)/SQRT(COUNT(I110:I113))/I114</f>
        <v>9.7497211141524259E-5</v>
      </c>
    </row>
    <row r="116" spans="3:9" ht="15.75" x14ac:dyDescent="0.3">
      <c r="D116" s="86" t="s">
        <v>17</v>
      </c>
      <c r="E116" s="226">
        <f>E115*SQRT(3)/1</f>
        <v>2.0490135511632072E-4</v>
      </c>
      <c r="F116" s="86" t="s">
        <v>8</v>
      </c>
      <c r="I116" s="221">
        <f>I115*SQRT(3)/1</f>
        <v>1.6887012329339042E-4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673ED-4B4E-472C-9CF0-794864C1D7D6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4" width="12.7109375" style="86" customWidth="1"/>
    <col min="25" max="26" width="15.7109375" style="86" customWidth="1"/>
    <col min="27" max="32" width="12.7109375" style="86" customWidth="1"/>
    <col min="33" max="34" width="15.7109375" style="86" customWidth="1"/>
    <col min="35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93</v>
      </c>
      <c r="C4" s="154" t="s">
        <v>95</v>
      </c>
      <c r="D4" s="159"/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97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29.073</v>
      </c>
      <c r="D9" s="168">
        <v>30.082999999999998</v>
      </c>
      <c r="E9" s="169">
        <v>29.073</v>
      </c>
      <c r="F9" s="169">
        <v>30.082999999999998</v>
      </c>
      <c r="G9" s="170"/>
      <c r="H9" s="86">
        <v>29.073</v>
      </c>
      <c r="I9" s="168">
        <v>30.082999999999998</v>
      </c>
      <c r="J9" s="169">
        <v>29.073</v>
      </c>
      <c r="K9" s="171">
        <v>30.082999999999998</v>
      </c>
      <c r="L9" s="170"/>
      <c r="M9" s="86">
        <v>29.073</v>
      </c>
      <c r="N9" s="168">
        <v>30.082999999999998</v>
      </c>
      <c r="O9" s="169">
        <v>29.073</v>
      </c>
      <c r="P9" s="171">
        <v>30.082999999999998</v>
      </c>
      <c r="Q9" s="170"/>
      <c r="R9" s="86">
        <v>29.073</v>
      </c>
      <c r="S9" s="86">
        <v>30.082999999999998</v>
      </c>
      <c r="T9" s="172">
        <v>29.073</v>
      </c>
      <c r="U9" s="173">
        <v>30.082999999999998</v>
      </c>
      <c r="V9" s="136"/>
    </row>
    <row r="10" spans="1:22" x14ac:dyDescent="0.2">
      <c r="B10" s="90">
        <v>1</v>
      </c>
      <c r="C10" s="174">
        <v>9.1638477148266798E-2</v>
      </c>
      <c r="D10" s="175">
        <v>1.05996238389639E-3</v>
      </c>
      <c r="E10" s="176">
        <v>1.14043305631638E-4</v>
      </c>
      <c r="F10" s="176">
        <v>1.6570618730612301E-4</v>
      </c>
      <c r="G10" s="118">
        <f>(D10-$F$30)/(C10-$E$30)</f>
        <v>9.8177686032794066E-3</v>
      </c>
      <c r="H10" s="152">
        <v>8.5400017179778201E-2</v>
      </c>
      <c r="I10" s="175">
        <v>9.3762775539530199E-4</v>
      </c>
      <c r="J10" s="176">
        <v>9.7162100781459095E-5</v>
      </c>
      <c r="K10" s="177">
        <v>1.76877360869142E-4</v>
      </c>
      <c r="L10" s="118">
        <f>(I10-$K$30)/(H10-$J$30)</f>
        <v>9.1782423518779761E-3</v>
      </c>
      <c r="M10" s="152">
        <v>8.04426192124746E-2</v>
      </c>
      <c r="N10" s="175">
        <v>8.7584858053318298E-4</v>
      </c>
      <c r="O10" s="176">
        <v>7.2502170087760694E-5</v>
      </c>
      <c r="P10" s="177">
        <v>1.5298964720482101E-4</v>
      </c>
      <c r="Q10" s="118">
        <f>(N10-$P$30)/(M10-$O$30)</f>
        <v>9.0880130544938563E-3</v>
      </c>
      <c r="R10" s="152">
        <v>7.0709857172501805E-2</v>
      </c>
      <c r="S10" s="152">
        <v>7.8316595760555404E-4</v>
      </c>
      <c r="T10" s="178">
        <v>3.5826782609407501E-5</v>
      </c>
      <c r="U10" s="179">
        <v>9.4991034955053499E-5</v>
      </c>
      <c r="V10" s="118">
        <f>(S10-$U$30)/(R10-$T$30)</f>
        <v>9.4095913605474531E-3</v>
      </c>
    </row>
    <row r="11" spans="1:22" x14ac:dyDescent="0.2">
      <c r="B11" s="90">
        <v>2</v>
      </c>
      <c r="C11" s="174">
        <v>9.2197684058758694E-2</v>
      </c>
      <c r="D11" s="175">
        <v>1.06344770815091E-3</v>
      </c>
      <c r="E11" s="176">
        <v>1.04867377976292E-4</v>
      </c>
      <c r="F11" s="176">
        <v>1.3226731617959399E-4</v>
      </c>
      <c r="G11" s="118">
        <f t="shared" ref="G11:G27" si="0">(D11-$F$30)/(C11-$E$30)</f>
        <v>9.7959964473255754E-3</v>
      </c>
      <c r="H11" s="152">
        <v>8.5505460255026103E-2</v>
      </c>
      <c r="I11" s="175">
        <v>9.9398458452047006E-4</v>
      </c>
      <c r="J11" s="176">
        <v>1.0227304987649301E-4</v>
      </c>
      <c r="K11" s="177">
        <v>1.3075373123706501E-4</v>
      </c>
      <c r="L11" s="118">
        <f t="shared" ref="L11:L27" si="1">(I11-$K$30)/(H11-$J$30)</f>
        <v>9.8267186981495901E-3</v>
      </c>
      <c r="M11" s="152">
        <v>8.0962950685624493E-2</v>
      </c>
      <c r="N11" s="175">
        <v>9.4858268164783703E-4</v>
      </c>
      <c r="O11" s="176">
        <v>7.9077482919672406E-5</v>
      </c>
      <c r="P11" s="177">
        <v>1.6096969037853099E-4</v>
      </c>
      <c r="Q11" s="118">
        <f t="shared" ref="Q11:Q27" si="2">(N11-$P$30)/(M11-$O$30)</f>
        <v>9.9286907792464126E-3</v>
      </c>
      <c r="R11" s="152">
        <v>7.09312035147147E-2</v>
      </c>
      <c r="S11" s="152">
        <v>8.3754782218220503E-4</v>
      </c>
      <c r="T11" s="178">
        <v>3.5019845305895903E-5</v>
      </c>
      <c r="U11" s="179">
        <v>1.3322289495370699E-4</v>
      </c>
      <c r="V11" s="118">
        <f t="shared" ref="V11:V27" si="3">(S11-$U$30)/(R11-$T$30)</f>
        <v>1.0147432648720284E-2</v>
      </c>
    </row>
    <row r="12" spans="1:22" x14ac:dyDescent="0.2">
      <c r="B12" s="90">
        <v>3</v>
      </c>
      <c r="C12" s="174">
        <v>9.2634507884309103E-2</v>
      </c>
      <c r="D12" s="175">
        <v>1.0499235263909299E-3</v>
      </c>
      <c r="E12" s="176">
        <v>1.15448096754172E-4</v>
      </c>
      <c r="F12" s="176">
        <v>1.5448036847284899E-4</v>
      </c>
      <c r="G12" s="118">
        <f t="shared" si="0"/>
        <v>9.6035689702926724E-3</v>
      </c>
      <c r="H12" s="152">
        <v>8.4972312039637204E-2</v>
      </c>
      <c r="I12" s="175">
        <v>9.4474665096563296E-4</v>
      </c>
      <c r="J12" s="176">
        <v>8.5864305725071795E-5</v>
      </c>
      <c r="K12" s="177">
        <v>1.6514526090770701E-4</v>
      </c>
      <c r="L12" s="118">
        <f t="shared" si="1"/>
        <v>9.3083595577591275E-3</v>
      </c>
      <c r="M12" s="152">
        <v>8.1972815544519601E-2</v>
      </c>
      <c r="N12" s="175">
        <v>9.4298298048624697E-4</v>
      </c>
      <c r="O12" s="176">
        <v>6.7929364304771103E-5</v>
      </c>
      <c r="P12" s="177">
        <v>1.4629003330935301E-4</v>
      </c>
      <c r="Q12" s="118">
        <f t="shared" si="2"/>
        <v>9.7379007360059323E-3</v>
      </c>
      <c r="R12" s="152">
        <v>7.0119281586155602E-2</v>
      </c>
      <c r="S12" s="152">
        <v>7.9305334926217099E-4</v>
      </c>
      <c r="T12" s="178">
        <v>5.8301741699941702E-5</v>
      </c>
      <c r="U12" s="179">
        <v>1.1377925062864601E-4</v>
      </c>
      <c r="V12" s="118">
        <f t="shared" si="3"/>
        <v>9.6300084109273501E-3</v>
      </c>
    </row>
    <row r="13" spans="1:22" x14ac:dyDescent="0.2">
      <c r="B13" s="90">
        <v>4</v>
      </c>
      <c r="C13" s="174">
        <v>9.2579506844760295E-2</v>
      </c>
      <c r="D13" s="175">
        <v>1.0161138725040199E-3</v>
      </c>
      <c r="E13" s="176">
        <v>1.09828944069655E-4</v>
      </c>
      <c r="F13" s="176">
        <v>1.3009367941240699E-4</v>
      </c>
      <c r="G13" s="118">
        <f t="shared" si="0"/>
        <v>9.2436316461112136E-3</v>
      </c>
      <c r="H13" s="152">
        <v>8.3934383127063805E-2</v>
      </c>
      <c r="I13" s="175">
        <v>9.4078508357549296E-4</v>
      </c>
      <c r="J13" s="176">
        <v>9.5667676142634697E-5</v>
      </c>
      <c r="K13" s="177">
        <v>1.63477765495649E-4</v>
      </c>
      <c r="L13" s="118">
        <f t="shared" si="1"/>
        <v>9.3763419069235882E-3</v>
      </c>
      <c r="M13" s="152">
        <v>8.2969938962416598E-2</v>
      </c>
      <c r="N13" s="175">
        <v>9.1706987828410903E-4</v>
      </c>
      <c r="O13" s="176">
        <v>5.9560884835526402E-5</v>
      </c>
      <c r="P13" s="177">
        <v>1.34141514699956E-4</v>
      </c>
      <c r="Q13" s="118">
        <f t="shared" si="2"/>
        <v>9.3081926234450368E-3</v>
      </c>
      <c r="R13" s="152">
        <v>6.5477392384200001E-2</v>
      </c>
      <c r="S13" s="152">
        <v>7.5153887367959595E-4</v>
      </c>
      <c r="T13" s="178">
        <v>4.3358228750167097E-5</v>
      </c>
      <c r="U13" s="179">
        <v>9.29365605341653E-5</v>
      </c>
      <c r="V13" s="118">
        <f t="shared" si="3"/>
        <v>9.6787182229439352E-3</v>
      </c>
    </row>
    <row r="14" spans="1:22" x14ac:dyDescent="0.2">
      <c r="B14" s="90">
        <v>5</v>
      </c>
      <c r="C14" s="174">
        <v>9.2729345911587796E-2</v>
      </c>
      <c r="D14" s="175">
        <v>1.0423572137743199E-3</v>
      </c>
      <c r="E14" s="176">
        <v>1.04090267437653E-4</v>
      </c>
      <c r="F14" s="176">
        <v>1.4983523895193001E-4</v>
      </c>
      <c r="G14" s="118">
        <f t="shared" si="0"/>
        <v>9.5120378918980737E-3</v>
      </c>
      <c r="H14" s="152">
        <v>8.4310492771727696E-2</v>
      </c>
      <c r="I14" s="175">
        <v>9.43406269264055E-4</v>
      </c>
      <c r="J14" s="176">
        <v>9.5518233801009304E-5</v>
      </c>
      <c r="K14" s="177">
        <v>1.4617766480718101E-4</v>
      </c>
      <c r="L14" s="118">
        <f t="shared" si="1"/>
        <v>9.3655920153366216E-3</v>
      </c>
      <c r="M14" s="152">
        <v>8.3130336919034306E-2</v>
      </c>
      <c r="N14" s="175">
        <v>9.3812794582752304E-4</v>
      </c>
      <c r="O14" s="176">
        <v>5.5795091854700302E-5</v>
      </c>
      <c r="P14" s="177">
        <v>1.01805736492383E-4</v>
      </c>
      <c r="Q14" s="118">
        <f t="shared" si="2"/>
        <v>9.5437434948518612E-3</v>
      </c>
      <c r="R14" s="152">
        <v>6.2840509038844902E-2</v>
      </c>
      <c r="S14" s="152">
        <v>6.9754881040726905E-4</v>
      </c>
      <c r="T14" s="178">
        <v>6.31136002597337E-5</v>
      </c>
      <c r="U14" s="179">
        <v>1.4811108667181499E-4</v>
      </c>
      <c r="V14" s="118">
        <f t="shared" si="3"/>
        <v>9.2253311067906074E-3</v>
      </c>
    </row>
    <row r="15" spans="1:22" x14ac:dyDescent="0.2">
      <c r="B15" s="90">
        <v>6</v>
      </c>
      <c r="C15" s="174">
        <v>9.2670718215309103E-2</v>
      </c>
      <c r="D15" s="175">
        <v>1.0608262665532701E-3</v>
      </c>
      <c r="E15" s="176">
        <v>8.9713831079722293E-5</v>
      </c>
      <c r="F15" s="176">
        <v>1.64366228827157E-4</v>
      </c>
      <c r="G15" s="118">
        <f t="shared" si="0"/>
        <v>9.7176082266489973E-3</v>
      </c>
      <c r="H15" s="152">
        <v>8.5186619324501694E-2</v>
      </c>
      <c r="I15" s="175">
        <v>9.4998904999416402E-4</v>
      </c>
      <c r="J15" s="176">
        <v>7.6210470570148105E-5</v>
      </c>
      <c r="K15" s="177">
        <v>1.6219736912152801E-4</v>
      </c>
      <c r="L15" s="118">
        <f t="shared" si="1"/>
        <v>9.3465232394427753E-3</v>
      </c>
      <c r="M15" s="152">
        <v>8.2043994774422105E-2</v>
      </c>
      <c r="N15" s="175">
        <v>9.3750245227955799E-4</v>
      </c>
      <c r="O15" s="176">
        <v>7.9555689170793993E-5</v>
      </c>
      <c r="P15" s="177">
        <v>1.4524787518528499E-4</v>
      </c>
      <c r="Q15" s="118">
        <f t="shared" si="2"/>
        <v>9.6625887195710657E-3</v>
      </c>
      <c r="R15" s="152">
        <v>6.59834397826876E-2</v>
      </c>
      <c r="S15" s="152">
        <v>7.3361134776484796E-4</v>
      </c>
      <c r="T15" s="178">
        <v>3.5258937772497101E-5</v>
      </c>
      <c r="U15" s="179">
        <v>1.3298468568948601E-4</v>
      </c>
      <c r="V15" s="118">
        <f t="shared" si="3"/>
        <v>9.3325295108548471E-3</v>
      </c>
    </row>
    <row r="16" spans="1:22" x14ac:dyDescent="0.2">
      <c r="B16" s="90">
        <v>7</v>
      </c>
      <c r="C16" s="174">
        <v>9.2334898150251393E-2</v>
      </c>
      <c r="D16" s="175">
        <v>1.0795041879473901E-3</v>
      </c>
      <c r="E16" s="176">
        <v>9.9606949165068301E-5</v>
      </c>
      <c r="F16" s="176">
        <v>1.4727447165528801E-4</v>
      </c>
      <c r="G16" s="118">
        <f t="shared" si="0"/>
        <v>9.9555316699999584E-3</v>
      </c>
      <c r="H16" s="152">
        <v>8.5569800839073895E-2</v>
      </c>
      <c r="I16" s="175">
        <v>9.6330367566691195E-4</v>
      </c>
      <c r="J16" s="176">
        <v>1.02781157350299E-4</v>
      </c>
      <c r="K16" s="177">
        <v>1.9119694376709101E-4</v>
      </c>
      <c r="L16" s="118">
        <f t="shared" si="1"/>
        <v>9.4603906256779096E-3</v>
      </c>
      <c r="M16" s="152">
        <v>8.1184617774161694E-2</v>
      </c>
      <c r="N16" s="175">
        <v>9.1989943723003599E-4</v>
      </c>
      <c r="O16" s="176">
        <v>8.3202019333082397E-5</v>
      </c>
      <c r="P16" s="177">
        <v>1.4745129649935599E-4</v>
      </c>
      <c r="Q16" s="118">
        <f t="shared" si="2"/>
        <v>9.5479466057445516E-3</v>
      </c>
      <c r="R16" s="152">
        <v>6.5263409136174802E-2</v>
      </c>
      <c r="S16" s="152">
        <v>7.6544632873117903E-4</v>
      </c>
      <c r="T16" s="178">
        <v>3.67233803748311E-5</v>
      </c>
      <c r="U16" s="179">
        <v>1.2920312122549599E-4</v>
      </c>
      <c r="V16" s="118">
        <f t="shared" si="3"/>
        <v>9.9237374046594554E-3</v>
      </c>
    </row>
    <row r="17" spans="2:22" x14ac:dyDescent="0.2">
      <c r="B17" s="90">
        <v>8</v>
      </c>
      <c r="C17" s="174">
        <v>9.2471826972378796E-2</v>
      </c>
      <c r="D17" s="175">
        <v>1.0145946990438701E-3</v>
      </c>
      <c r="E17" s="176">
        <v>6.3292809730851099E-5</v>
      </c>
      <c r="F17" s="176">
        <v>1.37299452320753E-4</v>
      </c>
      <c r="G17" s="118">
        <f t="shared" si="0"/>
        <v>9.2379599477719829E-3</v>
      </c>
      <c r="H17" s="152">
        <v>8.6119869220259798E-2</v>
      </c>
      <c r="I17" s="175">
        <v>9.4760613793637503E-4</v>
      </c>
      <c r="J17" s="176">
        <v>9.8805970456128706E-5</v>
      </c>
      <c r="K17" s="177">
        <v>1.4183035441381E-4</v>
      </c>
      <c r="L17" s="118">
        <f t="shared" si="1"/>
        <v>9.2174317400716115E-3</v>
      </c>
      <c r="M17" s="152">
        <v>8.2346960746828402E-2</v>
      </c>
      <c r="N17" s="175">
        <v>9.1194690773004202E-4</v>
      </c>
      <c r="O17" s="176">
        <v>7.7852080441741795E-5</v>
      </c>
      <c r="P17" s="177">
        <v>1.3164036744050999E-4</v>
      </c>
      <c r="Q17" s="118">
        <f t="shared" si="2"/>
        <v>9.316406667393657E-3</v>
      </c>
      <c r="R17" s="152">
        <v>6.7942876689459197E-2</v>
      </c>
      <c r="S17" s="152">
        <v>7.9138558959473699E-4</v>
      </c>
      <c r="T17" s="178">
        <v>4.3298455145345002E-5</v>
      </c>
      <c r="U17" s="179">
        <v>1.4528231317403301E-4</v>
      </c>
      <c r="V17" s="118">
        <f t="shared" si="3"/>
        <v>9.914147717867439E-3</v>
      </c>
    </row>
    <row r="18" spans="2:22" x14ac:dyDescent="0.2">
      <c r="B18" s="90">
        <v>9</v>
      </c>
      <c r="C18" s="174">
        <v>9.2519193499037006E-2</v>
      </c>
      <c r="D18" s="175">
        <v>1.07208659843772E-3</v>
      </c>
      <c r="E18" s="176">
        <v>9.9248284568945904E-5</v>
      </c>
      <c r="F18" s="176">
        <v>1.5811311301850599E-4</v>
      </c>
      <c r="G18" s="118">
        <f t="shared" si="0"/>
        <v>9.8554026427755074E-3</v>
      </c>
      <c r="H18" s="152">
        <v>8.6159079154253901E-2</v>
      </c>
      <c r="I18" s="175">
        <v>9.6291644691277802E-4</v>
      </c>
      <c r="J18" s="176">
        <v>7.2175613442344196E-5</v>
      </c>
      <c r="K18" s="177">
        <v>1.5841574289870899E-4</v>
      </c>
      <c r="L18" s="118">
        <f t="shared" si="1"/>
        <v>9.3911192500118045E-3</v>
      </c>
      <c r="M18" s="152">
        <v>8.0732795218365599E-2</v>
      </c>
      <c r="N18" s="175">
        <v>8.9607182270987301E-4</v>
      </c>
      <c r="O18" s="176">
        <v>3.6816905906866803E-5</v>
      </c>
      <c r="P18" s="177">
        <v>1.10053344770983E-4</v>
      </c>
      <c r="Q18" s="118">
        <f t="shared" si="2"/>
        <v>9.3060319048895359E-3</v>
      </c>
      <c r="R18" s="152">
        <v>7.0246723399725E-2</v>
      </c>
      <c r="S18" s="152">
        <v>7.9790773699021098E-4</v>
      </c>
      <c r="T18" s="178">
        <v>3.9084424991332701E-5</v>
      </c>
      <c r="U18" s="179">
        <v>1.49183045037054E-4</v>
      </c>
      <c r="V18" s="118">
        <f t="shared" si="3"/>
        <v>9.6816792196896938E-3</v>
      </c>
    </row>
    <row r="19" spans="2:22" x14ac:dyDescent="0.2">
      <c r="B19" s="90">
        <v>10</v>
      </c>
      <c r="C19" s="174">
        <v>9.1377290738722694E-2</v>
      </c>
      <c r="D19" s="175">
        <v>1.01903307504529E-3</v>
      </c>
      <c r="E19" s="176">
        <v>9.5392648261497296E-5</v>
      </c>
      <c r="F19" s="176">
        <v>1.58559762849791E-4</v>
      </c>
      <c r="G19" s="118">
        <f t="shared" si="0"/>
        <v>9.3973866805487066E-3</v>
      </c>
      <c r="H19" s="152">
        <v>8.5515336978513601E-2</v>
      </c>
      <c r="I19" s="175">
        <v>9.5937182144363597E-4</v>
      </c>
      <c r="J19" s="176">
        <v>1.06188472942062E-4</v>
      </c>
      <c r="K19" s="177">
        <v>1.69671333911557E-4</v>
      </c>
      <c r="L19" s="118">
        <f t="shared" si="1"/>
        <v>9.4203947895357982E-3</v>
      </c>
      <c r="M19" s="152">
        <v>7.9649969026196796E-2</v>
      </c>
      <c r="N19" s="175">
        <v>8.8537936533699204E-4</v>
      </c>
      <c r="O19" s="176">
        <v>6.0935701669306302E-5</v>
      </c>
      <c r="P19" s="177">
        <v>2.00450113728988E-4</v>
      </c>
      <c r="Q19" s="118">
        <f t="shared" si="2"/>
        <v>9.2982958071979923E-3</v>
      </c>
      <c r="R19" s="152">
        <v>7.1046660203048506E-2</v>
      </c>
      <c r="S19" s="152">
        <v>7.8379136201144203E-4</v>
      </c>
      <c r="T19" s="178">
        <v>5.2623180550770102E-5</v>
      </c>
      <c r="U19" s="179">
        <v>1.20032142443568E-4</v>
      </c>
      <c r="V19" s="118">
        <f t="shared" si="3"/>
        <v>9.373761870652423E-3</v>
      </c>
    </row>
    <row r="20" spans="2:22" x14ac:dyDescent="0.2">
      <c r="B20" s="90">
        <v>11</v>
      </c>
      <c r="C20" s="174">
        <v>9.0946689740401404E-2</v>
      </c>
      <c r="D20" s="175">
        <v>1.04679571305E-3</v>
      </c>
      <c r="E20" s="176">
        <v>7.7250434513188295E-5</v>
      </c>
      <c r="F20" s="176">
        <v>1.66212394310418E-4</v>
      </c>
      <c r="G20" s="118">
        <f t="shared" si="0"/>
        <v>9.7475854085483891E-3</v>
      </c>
      <c r="H20" s="152">
        <v>8.5890690441847106E-2</v>
      </c>
      <c r="I20" s="175">
        <v>9.7474188498505095E-4</v>
      </c>
      <c r="J20" s="176">
        <v>8.1410977033751506E-5</v>
      </c>
      <c r="K20" s="177">
        <v>1.5237112598262E-4</v>
      </c>
      <c r="L20" s="118">
        <f t="shared" si="1"/>
        <v>9.5583222150645419E-3</v>
      </c>
      <c r="M20" s="152">
        <v>7.8843795329068406E-2</v>
      </c>
      <c r="N20" s="175">
        <v>9.1790385271987201E-4</v>
      </c>
      <c r="O20" s="176">
        <v>7.7343987170520995E-5</v>
      </c>
      <c r="P20" s="177">
        <v>1.7115327087304801E-4</v>
      </c>
      <c r="Q20" s="118">
        <f t="shared" si="2"/>
        <v>9.8063362641745231E-3</v>
      </c>
      <c r="R20" s="152">
        <v>7.14543922020449E-2</v>
      </c>
      <c r="S20" s="152">
        <v>7.9096865011284005E-4</v>
      </c>
      <c r="T20" s="178">
        <v>3.1732329668569299E-5</v>
      </c>
      <c r="U20" s="179">
        <v>1.1875178521914899E-4</v>
      </c>
      <c r="V20" s="118">
        <f t="shared" si="3"/>
        <v>9.4207520467262263E-3</v>
      </c>
    </row>
    <row r="21" spans="2:22" x14ac:dyDescent="0.2">
      <c r="B21" s="90">
        <v>12</v>
      </c>
      <c r="C21" s="174">
        <v>9.2618373113382502E-2</v>
      </c>
      <c r="D21" s="175">
        <v>1.0421784826726301E-3</v>
      </c>
      <c r="E21" s="176">
        <v>9.6946856462866505E-5</v>
      </c>
      <c r="F21" s="176">
        <v>1.5677316472249901E-4</v>
      </c>
      <c r="G21" s="118">
        <f t="shared" si="0"/>
        <v>9.5215169605216525E-3</v>
      </c>
      <c r="H21" s="152">
        <v>8.4948447514849104E-2</v>
      </c>
      <c r="I21" s="175">
        <v>9.5052520599004601E-4</v>
      </c>
      <c r="J21" s="176">
        <v>8.32640375770051E-5</v>
      </c>
      <c r="K21" s="177">
        <v>1.5016767866472399E-4</v>
      </c>
      <c r="L21" s="118">
        <f t="shared" si="1"/>
        <v>9.3790748300928012E-3</v>
      </c>
      <c r="M21" s="152">
        <v>7.8364636924360506E-2</v>
      </c>
      <c r="N21" s="175">
        <v>8.7075560466164201E-4</v>
      </c>
      <c r="O21" s="176">
        <v>6.2639281664657304E-5</v>
      </c>
      <c r="P21" s="177">
        <v>1.49356962095017E-4</v>
      </c>
      <c r="Q21" s="118">
        <f t="shared" si="2"/>
        <v>9.2641638969146404E-3</v>
      </c>
      <c r="R21" s="152">
        <v>7.12474988452724E-2</v>
      </c>
      <c r="S21" s="152">
        <v>7.9058149217809401E-4</v>
      </c>
      <c r="T21" s="178">
        <v>6.1469795049994905E-5</v>
      </c>
      <c r="U21" s="179">
        <v>1.06930890208095E-4</v>
      </c>
      <c r="V21" s="118">
        <f t="shared" si="3"/>
        <v>9.4426900766244829E-3</v>
      </c>
    </row>
    <row r="22" spans="2:22" x14ac:dyDescent="0.2">
      <c r="B22" s="90">
        <v>13</v>
      </c>
      <c r="C22" s="174">
        <v>9.1955702824296701E-2</v>
      </c>
      <c r="D22" s="175">
        <v>1.01825859190748E-3</v>
      </c>
      <c r="E22" s="176">
        <v>7.1780935276484197E-5</v>
      </c>
      <c r="F22" s="176">
        <v>1.4647051118351801E-4</v>
      </c>
      <c r="G22" s="118">
        <f t="shared" si="0"/>
        <v>9.3297691521889176E-3</v>
      </c>
      <c r="H22" s="152">
        <v>8.4811875649762697E-2</v>
      </c>
      <c r="I22" s="175">
        <v>9.3074719740051596E-4</v>
      </c>
      <c r="J22" s="176">
        <v>1.0944635569262901E-4</v>
      </c>
      <c r="K22" s="177">
        <v>1.90690847010043E-4</v>
      </c>
      <c r="L22" s="118">
        <f t="shared" si="1"/>
        <v>9.1607442069121265E-3</v>
      </c>
      <c r="M22" s="152">
        <v>7.6027779090232395E-2</v>
      </c>
      <c r="N22" s="175">
        <v>8.3933460232672903E-4</v>
      </c>
      <c r="O22" s="176">
        <v>5.6123850996060002E-5</v>
      </c>
      <c r="P22" s="177">
        <v>1.4575406613827899E-4</v>
      </c>
      <c r="Q22" s="118">
        <f t="shared" si="2"/>
        <v>9.1355147424090344E-3</v>
      </c>
      <c r="R22" s="152">
        <v>6.9569686246489806E-2</v>
      </c>
      <c r="S22" s="152">
        <v>7.9370854132148499E-4</v>
      </c>
      <c r="T22" s="178">
        <v>8.1105971592030398E-5</v>
      </c>
      <c r="U22" s="179">
        <v>8.79046047974265E-5</v>
      </c>
      <c r="V22" s="118">
        <f t="shared" si="3"/>
        <v>9.7155640177127786E-3</v>
      </c>
    </row>
    <row r="23" spans="2:22" x14ac:dyDescent="0.2">
      <c r="B23" s="90">
        <v>14</v>
      </c>
      <c r="C23" s="174">
        <v>9.1510563304249601E-2</v>
      </c>
      <c r="D23" s="175">
        <v>1.01191381033526E-3</v>
      </c>
      <c r="E23" s="176">
        <v>1.0609282274098299E-4</v>
      </c>
      <c r="F23" s="176">
        <v>1.56832717941769E-4</v>
      </c>
      <c r="G23" s="118">
        <f t="shared" si="0"/>
        <v>9.3057884339902436E-3</v>
      </c>
      <c r="H23" s="152">
        <v>8.5104842378415299E-2</v>
      </c>
      <c r="I23" s="175">
        <v>9.4376370420871903E-4</v>
      </c>
      <c r="J23" s="176">
        <v>1.03797373069809E-4</v>
      </c>
      <c r="K23" s="177">
        <v>1.5180537553205001E-4</v>
      </c>
      <c r="L23" s="118">
        <f t="shared" si="1"/>
        <v>9.2822862126754023E-3</v>
      </c>
      <c r="M23" s="152">
        <v>7.6660748951235494E-2</v>
      </c>
      <c r="N23" s="175">
        <v>8.71381056441047E-4</v>
      </c>
      <c r="O23" s="176">
        <v>7.8928043512899407E-5</v>
      </c>
      <c r="P23" s="177">
        <v>1.43193338067696E-4</v>
      </c>
      <c r="Q23" s="118">
        <f t="shared" si="2"/>
        <v>9.4784253105085516E-3</v>
      </c>
      <c r="R23" s="152">
        <v>7.0393188491508898E-2</v>
      </c>
      <c r="S23" s="152">
        <v>7.8405939259087001E-4</v>
      </c>
      <c r="T23" s="178">
        <v>5.4745165428327997E-5</v>
      </c>
      <c r="U23" s="179">
        <v>8.7606856731517395E-5</v>
      </c>
      <c r="V23" s="118">
        <f t="shared" si="3"/>
        <v>9.4646522327952332E-3</v>
      </c>
    </row>
    <row r="24" spans="2:22" x14ac:dyDescent="0.2">
      <c r="B24" s="90">
        <v>15</v>
      </c>
      <c r="C24" s="174">
        <v>9.2060916070497795E-2</v>
      </c>
      <c r="D24" s="175">
        <v>1.0394081546834799E-3</v>
      </c>
      <c r="E24" s="176">
        <v>1.12608627367319E-4</v>
      </c>
      <c r="F24" s="176">
        <v>1.52842660087228E-4</v>
      </c>
      <c r="G24" s="118">
        <f t="shared" si="0"/>
        <v>9.549114783688516E-3</v>
      </c>
      <c r="H24" s="152">
        <v>8.3330233452889493E-2</v>
      </c>
      <c r="I24" s="175">
        <v>9.60682437799577E-4</v>
      </c>
      <c r="J24" s="176">
        <v>7.9498143935190904E-5</v>
      </c>
      <c r="K24" s="177">
        <v>1.3239139628290101E-4</v>
      </c>
      <c r="L24" s="118">
        <f t="shared" si="1"/>
        <v>9.6834346870553478E-3</v>
      </c>
      <c r="M24" s="152">
        <v>7.5822059800184805E-2</v>
      </c>
      <c r="N24" s="175">
        <v>8.93957149364149E-4</v>
      </c>
      <c r="O24" s="176">
        <v>7.3966667850709796E-5</v>
      </c>
      <c r="P24" s="177">
        <v>1.54448680187893E-4</v>
      </c>
      <c r="Q24" s="118">
        <f t="shared" si="2"/>
        <v>9.8813891913970709E-3</v>
      </c>
      <c r="R24" s="152">
        <v>6.9689092016353205E-2</v>
      </c>
      <c r="S24" s="152">
        <v>7.8909242459604303E-4</v>
      </c>
      <c r="T24" s="178">
        <v>8.3228016732349105E-5</v>
      </c>
      <c r="U24" s="179">
        <v>1.20032142443568E-4</v>
      </c>
      <c r="V24" s="118">
        <f t="shared" si="3"/>
        <v>9.6326190779791217E-3</v>
      </c>
    </row>
    <row r="25" spans="2:22" x14ac:dyDescent="0.2">
      <c r="B25" s="90">
        <v>16</v>
      </c>
      <c r="C25" s="174">
        <v>9.1151583513593704E-2</v>
      </c>
      <c r="D25" s="175">
        <v>1.0393485778217599E-3</v>
      </c>
      <c r="E25" s="176">
        <v>2.8921587069975497E-4</v>
      </c>
      <c r="F25" s="176">
        <v>2.5743282148198599E-4</v>
      </c>
      <c r="G25" s="118">
        <f t="shared" si="0"/>
        <v>9.6438430609355492E-3</v>
      </c>
      <c r="H25" s="152">
        <v>7.9618858934517894E-2</v>
      </c>
      <c r="I25" s="175">
        <v>8.9268158955061599E-4</v>
      </c>
      <c r="J25" s="176">
        <v>7.9378591987546506E-5</v>
      </c>
      <c r="K25" s="177">
        <v>1.33909960814897E-4</v>
      </c>
      <c r="L25" s="118">
        <f t="shared" si="1"/>
        <v>9.2802787799806177E-3</v>
      </c>
      <c r="M25" s="152">
        <v>7.6008145399377294E-2</v>
      </c>
      <c r="N25" s="175">
        <v>8.4573785441739702E-4</v>
      </c>
      <c r="O25" s="176">
        <v>5.80366335923275E-5</v>
      </c>
      <c r="P25" s="177">
        <v>1.2857349303682999E-4</v>
      </c>
      <c r="Q25" s="118">
        <f t="shared" si="2"/>
        <v>9.2221980898196578E-3</v>
      </c>
      <c r="R25" s="152">
        <v>7.0823216248175405E-2</v>
      </c>
      <c r="S25" s="152">
        <v>7.8531020291183003E-4</v>
      </c>
      <c r="T25" s="178">
        <v>6.1260583671004303E-5</v>
      </c>
      <c r="U25" s="179">
        <v>1.06484259637144E-4</v>
      </c>
      <c r="V25" s="118">
        <f t="shared" si="3"/>
        <v>9.4248172133601354E-3</v>
      </c>
    </row>
    <row r="26" spans="2:22" x14ac:dyDescent="0.2">
      <c r="B26" s="90">
        <v>17</v>
      </c>
      <c r="C26" s="174">
        <v>9.2577755864136496E-2</v>
      </c>
      <c r="D26" s="175">
        <v>1.02064161886438E-3</v>
      </c>
      <c r="E26" s="176">
        <v>1.8270103735448001E-4</v>
      </c>
      <c r="F26" s="176">
        <v>2.1423384586210899E-4</v>
      </c>
      <c r="G26" s="118">
        <f t="shared" si="0"/>
        <v>9.2927749898044313E-3</v>
      </c>
      <c r="H26" s="152">
        <v>8.0308647513929798E-2</v>
      </c>
      <c r="I26" s="175">
        <v>8.8395470219826899E-4</v>
      </c>
      <c r="J26" s="176">
        <v>8.0693664194262803E-5</v>
      </c>
      <c r="K26" s="177">
        <v>1.13305321223747E-4</v>
      </c>
      <c r="L26" s="118">
        <f t="shared" si="1"/>
        <v>9.0916871267340549E-3</v>
      </c>
      <c r="M26" s="152">
        <v>7.5324716016466495E-2</v>
      </c>
      <c r="N26" s="175">
        <v>9.0351789122882701E-4</v>
      </c>
      <c r="O26" s="176">
        <v>7.5162177814168496E-5</v>
      </c>
      <c r="P26" s="177">
        <v>1.64215323185564E-4</v>
      </c>
      <c r="Q26" s="118">
        <f t="shared" si="2"/>
        <v>1.0073737179482971E-2</v>
      </c>
      <c r="R26" s="152">
        <v>7.0999869454004202E-2</v>
      </c>
      <c r="S26" s="152">
        <v>7.9355963399751301E-4</v>
      </c>
      <c r="T26" s="178">
        <v>3.2718583228222398E-5</v>
      </c>
      <c r="U26" s="179">
        <v>1.26642384912919E-4</v>
      </c>
      <c r="V26" s="118">
        <f t="shared" si="3"/>
        <v>9.5176222604395084E-3</v>
      </c>
    </row>
    <row r="27" spans="2:22" x14ac:dyDescent="0.2">
      <c r="B27" s="90">
        <v>18</v>
      </c>
      <c r="C27" s="174">
        <v>9.2439750261848599E-2</v>
      </c>
      <c r="D27" s="175">
        <v>1.0330930271068E-3</v>
      </c>
      <c r="E27" s="176">
        <v>1.3684898779306801E-4</v>
      </c>
      <c r="F27" s="176">
        <v>1.56505175278733E-4</v>
      </c>
      <c r="G27" s="118">
        <f t="shared" si="0"/>
        <v>9.4415309275952056E-3</v>
      </c>
      <c r="H27" s="152">
        <v>7.9007639309777694E-2</v>
      </c>
      <c r="I27" s="175">
        <v>8.7007523626882698E-4</v>
      </c>
      <c r="J27" s="176">
        <v>9.3695039028655501E-5</v>
      </c>
      <c r="K27" s="177">
        <v>1.5320486407279901E-4</v>
      </c>
      <c r="L27" s="118">
        <f t="shared" si="1"/>
        <v>9.0656962225868082E-3</v>
      </c>
      <c r="M27" s="152">
        <v>7.4190493408097802E-2</v>
      </c>
      <c r="N27" s="175">
        <v>8.3951329717732101E-4</v>
      </c>
      <c r="O27" s="176">
        <v>9.5575730342718098E-5</v>
      </c>
      <c r="P27" s="177">
        <v>1.2976451110476399E-4</v>
      </c>
      <c r="Q27" s="118">
        <f t="shared" si="2"/>
        <v>9.3643735926972772E-3</v>
      </c>
      <c r="R27" s="152">
        <v>7.0945747070568402E-2</v>
      </c>
      <c r="S27" s="152">
        <v>7.9388723013943199E-4</v>
      </c>
      <c r="T27" s="178">
        <v>5.0949505504487698E-5</v>
      </c>
      <c r="U27" s="179">
        <v>1.15059601480905E-4</v>
      </c>
      <c r="V27" s="118">
        <f t="shared" si="3"/>
        <v>9.529508903267583E-3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9.2134154673099405E-2</v>
      </c>
      <c r="D30" s="181">
        <v>1.04052708378811E-3</v>
      </c>
      <c r="E30" s="182">
        <v>1.14943227049091E-4</v>
      </c>
      <c r="F30" s="182">
        <v>1.61405506103481E-4</v>
      </c>
      <c r="G30" s="183"/>
      <c r="H30" s="184">
        <v>8.4205255893656905E-2</v>
      </c>
      <c r="I30" s="185">
        <v>9.4171719078202398E-4</v>
      </c>
      <c r="J30" s="184">
        <v>9.1323957422583495E-5</v>
      </c>
      <c r="K30" s="185">
        <v>1.5464389427851199E-4</v>
      </c>
      <c r="L30" s="186"/>
      <c r="M30" s="187">
        <v>7.9259965210170397E-2</v>
      </c>
      <c r="N30" s="188">
        <v>8.9752852002235501E-4</v>
      </c>
      <c r="O30" s="184">
        <v>6.9500209081571306E-5</v>
      </c>
      <c r="P30" s="185">
        <v>1.4541662579995899E-4</v>
      </c>
      <c r="Q30" s="186"/>
      <c r="R30" s="189">
        <v>6.9204669082329404E-2</v>
      </c>
      <c r="S30" s="189">
        <v>7.8089804144873998E-4</v>
      </c>
      <c r="T30" s="190">
        <v>4.9989918240828201E-5</v>
      </c>
      <c r="U30" s="185">
        <v>1.1828548115243E-4</v>
      </c>
      <c r="V30" s="136"/>
    </row>
    <row r="31" spans="2:22" x14ac:dyDescent="0.2">
      <c r="B31" s="86" t="s">
        <v>6</v>
      </c>
      <c r="C31" s="191">
        <v>0.14606993067563201</v>
      </c>
      <c r="D31" s="192">
        <v>0.47459892046172802</v>
      </c>
      <c r="E31" s="193">
        <v>10.3786167175268</v>
      </c>
      <c r="F31" s="193">
        <v>4.3717933377950402</v>
      </c>
      <c r="G31" s="194"/>
      <c r="H31" s="195">
        <v>0.62363853976111805</v>
      </c>
      <c r="I31" s="196">
        <v>0.78253499648722402</v>
      </c>
      <c r="J31" s="197">
        <v>2.9836695264467199</v>
      </c>
      <c r="K31" s="198">
        <v>3.1128950445133698</v>
      </c>
      <c r="L31" s="199"/>
      <c r="M31" s="197">
        <v>0.86989085995256399</v>
      </c>
      <c r="N31" s="198">
        <v>0.92140651502604998</v>
      </c>
      <c r="O31" s="197">
        <v>4.6015840370742502</v>
      </c>
      <c r="P31" s="198">
        <v>3.6134677208756099</v>
      </c>
      <c r="Q31" s="199"/>
      <c r="R31" s="191">
        <v>0.87555979447773702</v>
      </c>
      <c r="S31" s="192">
        <v>0.89174541524906004</v>
      </c>
      <c r="T31" s="200">
        <v>7.4643575331396201</v>
      </c>
      <c r="U31" s="198">
        <v>3.91312234615671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9.5538231357736123E-3</v>
      </c>
      <c r="I34" s="205">
        <f>D30/C30</f>
        <v>1.1293608624076461E-2</v>
      </c>
    </row>
    <row r="35" spans="1:22" x14ac:dyDescent="0.2">
      <c r="C35" s="203">
        <v>2</v>
      </c>
      <c r="E35" s="204">
        <f>AVERAGE(L10:L27)</f>
        <v>9.3551465808826926E-3</v>
      </c>
      <c r="I35" s="205">
        <f>I30/H30</f>
        <v>1.1183591579738464E-2</v>
      </c>
    </row>
    <row r="36" spans="1:22" x14ac:dyDescent="0.2">
      <c r="C36" s="203">
        <v>3</v>
      </c>
      <c r="E36" s="204">
        <f>AVERAGE(Q10:Q27)</f>
        <v>9.497997147791315E-3</v>
      </c>
      <c r="I36" s="205">
        <f>N30/M30</f>
        <v>1.1323857102919683E-2</v>
      </c>
    </row>
    <row r="37" spans="1:22" x14ac:dyDescent="0.2">
      <c r="C37" s="203">
        <v>4</v>
      </c>
      <c r="E37" s="204">
        <f>AVERAGE(V10:V27)</f>
        <v>9.581397961253256E-3</v>
      </c>
      <c r="G37" s="90"/>
      <c r="I37" s="205">
        <f>S30/R30</f>
        <v>1.1283892428121342E-2</v>
      </c>
    </row>
    <row r="38" spans="1:22" x14ac:dyDescent="0.2">
      <c r="C38" s="206" t="s">
        <v>12</v>
      </c>
      <c r="D38" s="101"/>
      <c r="E38" s="207">
        <f>AVERAGE(E34:E37)</f>
        <v>9.4970912064252198E-3</v>
      </c>
      <c r="F38" s="86" t="s">
        <v>9</v>
      </c>
      <c r="G38" s="208"/>
      <c r="I38" s="209">
        <f>AVERAGE(I34:I37)</f>
        <v>1.1271237433713987E-2</v>
      </c>
    </row>
    <row r="39" spans="1:22" x14ac:dyDescent="0.2">
      <c r="E39" s="210">
        <f>STDEV(E34:E37)/SQRT(COUNT(E34:E37))/E38</f>
        <v>5.3063063837192207E-3</v>
      </c>
      <c r="F39" s="211"/>
      <c r="I39" s="210">
        <f>STDEV(I34:I37)/SQRT(COUNT(I34:I37))/I38</f>
        <v>2.6997225098998002E-3</v>
      </c>
    </row>
    <row r="40" spans="1:22" ht="15.75" x14ac:dyDescent="0.3">
      <c r="D40" s="86" t="s">
        <v>17</v>
      </c>
      <c r="E40" s="212">
        <f>E39*SQRT(3)/1</f>
        <v>9.1907922571287642E-3</v>
      </c>
      <c r="F40" s="86" t="s">
        <v>8</v>
      </c>
      <c r="I40" s="210">
        <f>I39*SQRT(3)/1</f>
        <v>4.6760565534838252E-3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29.073</v>
      </c>
      <c r="D47" s="214">
        <v>30.082999999999998</v>
      </c>
      <c r="E47" s="169">
        <v>29.073</v>
      </c>
      <c r="F47" s="169">
        <v>30.082999999999998</v>
      </c>
      <c r="G47" s="170"/>
      <c r="H47" s="86">
        <v>29.073</v>
      </c>
      <c r="I47" s="168">
        <v>30.082999999999998</v>
      </c>
      <c r="J47" s="169">
        <v>29.073</v>
      </c>
      <c r="K47" s="171">
        <v>30.082999999999998</v>
      </c>
      <c r="L47" s="170"/>
      <c r="M47" s="86">
        <v>29.073</v>
      </c>
      <c r="N47" s="168">
        <v>30.082999999999998</v>
      </c>
      <c r="O47" s="169">
        <v>29.073</v>
      </c>
      <c r="P47" s="171">
        <v>30.082999999999998</v>
      </c>
      <c r="Q47" s="170"/>
      <c r="R47" s="86">
        <v>29.073</v>
      </c>
      <c r="S47" s="168">
        <v>30.082999999999998</v>
      </c>
      <c r="T47" s="172">
        <v>29.073</v>
      </c>
      <c r="U47" s="173">
        <v>30.082999999999998</v>
      </c>
      <c r="V47" s="136"/>
    </row>
    <row r="48" spans="1:22" x14ac:dyDescent="0.2">
      <c r="B48" s="90">
        <v>1</v>
      </c>
      <c r="C48" s="174">
        <v>3.0486628261104199E-2</v>
      </c>
      <c r="D48" s="175">
        <v>0.11628394378316401</v>
      </c>
      <c r="E48" s="176">
        <v>4.8352721476300497E-5</v>
      </c>
      <c r="F48" s="176">
        <v>1.1499197320365199E-4</v>
      </c>
      <c r="G48" s="118">
        <f>(D48-$F$68)/(C48-$E$68)</f>
        <v>3.8170093804487033</v>
      </c>
      <c r="H48" s="152">
        <v>3.1888050793724497E-2</v>
      </c>
      <c r="I48" s="175">
        <v>0.121711627582118</v>
      </c>
      <c r="J48" s="176">
        <v>5.0960518036256802E-5</v>
      </c>
      <c r="K48" s="177">
        <v>1.15360118102339E-4</v>
      </c>
      <c r="L48" s="118">
        <f>(I48-$K$68)/(H48-$J$68)</f>
        <v>3.8183999674154387</v>
      </c>
      <c r="M48" s="152">
        <v>2.63298058969176E-2</v>
      </c>
      <c r="N48" s="175">
        <v>0.10050258367430499</v>
      </c>
      <c r="O48" s="176">
        <v>7.2844518519129105E-5</v>
      </c>
      <c r="P48" s="177">
        <v>9.88696928872462E-5</v>
      </c>
      <c r="Q48" s="118">
        <f>(N48-$P$68)/(M48-$O$68)</f>
        <v>3.8202740006866032</v>
      </c>
      <c r="R48" s="152">
        <v>2.78339153523143E-2</v>
      </c>
      <c r="S48" s="175">
        <v>0.10645364313168899</v>
      </c>
      <c r="T48" s="178">
        <v>4.3283086958945502E-5</v>
      </c>
      <c r="U48" s="179">
        <v>1.19476668831426E-4</v>
      </c>
      <c r="V48" s="118">
        <f>(S48-$U$68)/(R48-$T$68)</f>
        <v>3.8253188115398533</v>
      </c>
    </row>
    <row r="49" spans="2:22" x14ac:dyDescent="0.2">
      <c r="B49" s="90">
        <v>2</v>
      </c>
      <c r="C49" s="174">
        <v>3.0218241723387301E-2</v>
      </c>
      <c r="D49" s="175">
        <v>0.115380393183225</v>
      </c>
      <c r="E49" s="176">
        <v>4.8143513008647E-5</v>
      </c>
      <c r="F49" s="176">
        <v>1.03588170109356E-4</v>
      </c>
      <c r="G49" s="118">
        <f t="shared" ref="G49:G65" si="4">(D49-$F$68)/(C49-$E$68)</f>
        <v>3.8210170249797746</v>
      </c>
      <c r="H49" s="152">
        <v>3.2153899315569799E-2</v>
      </c>
      <c r="I49" s="175">
        <v>0.12260452015473999</v>
      </c>
      <c r="J49" s="176">
        <v>2.7051289889790601E-5</v>
      </c>
      <c r="K49" s="177">
        <v>1.3560737577638499E-4</v>
      </c>
      <c r="L49" s="118">
        <f t="shared" ref="L49:L65" si="5">(I49-$K$68)/(H49-$J$68)</f>
        <v>3.8145933487928314</v>
      </c>
      <c r="M49" s="152">
        <v>2.4601107583523098E-2</v>
      </c>
      <c r="N49" s="175">
        <v>9.3919255642710503E-2</v>
      </c>
      <c r="O49" s="176">
        <v>5.1116899639654497E-5</v>
      </c>
      <c r="P49" s="177">
        <v>1.3727968789715899E-4</v>
      </c>
      <c r="Q49" s="118">
        <f t="shared" ref="Q49:Q65" si="6">(N49-$P$68)/(M49-$O$68)</f>
        <v>3.8211202453755715</v>
      </c>
      <c r="R49" s="152">
        <v>2.8240797784051901E-2</v>
      </c>
      <c r="S49" s="175">
        <v>0.107882785240333</v>
      </c>
      <c r="T49" s="178">
        <v>4.6839583108972399E-5</v>
      </c>
      <c r="U49" s="179">
        <v>9.78005921848403E-5</v>
      </c>
      <c r="V49" s="118">
        <f t="shared" ref="V49:V65" si="7">(S49-$U$68)/(R49-$T$68)</f>
        <v>3.8208044185783612</v>
      </c>
    </row>
    <row r="50" spans="2:22" x14ac:dyDescent="0.2">
      <c r="B50" s="90">
        <v>3</v>
      </c>
      <c r="C50" s="174">
        <v>2.9840293364715598E-2</v>
      </c>
      <c r="D50" s="175">
        <v>0.11375899677408099</v>
      </c>
      <c r="E50" s="176">
        <v>4.3720258483071503E-5</v>
      </c>
      <c r="F50" s="176">
        <v>1.2443072852281399E-4</v>
      </c>
      <c r="G50" s="118">
        <f t="shared" si="4"/>
        <v>3.8150661142886544</v>
      </c>
      <c r="H50" s="152">
        <v>3.0028164227971301E-2</v>
      </c>
      <c r="I50" s="175">
        <v>0.114604756278258</v>
      </c>
      <c r="J50" s="176">
        <v>3.38354754570721E-5</v>
      </c>
      <c r="K50" s="177">
        <v>1.30456196305849E-4</v>
      </c>
      <c r="L50" s="118">
        <f t="shared" si="5"/>
        <v>3.8182305179298752</v>
      </c>
      <c r="M50" s="152">
        <v>2.46958629339619E-2</v>
      </c>
      <c r="N50" s="175">
        <v>9.4400671688218099E-2</v>
      </c>
      <c r="O50" s="176">
        <v>5.5779182595427699E-5</v>
      </c>
      <c r="P50" s="177">
        <v>1.03306120759532E-4</v>
      </c>
      <c r="Q50" s="118">
        <f t="shared" si="6"/>
        <v>3.8259633274690201</v>
      </c>
      <c r="R50" s="152">
        <v>2.84946150419291E-2</v>
      </c>
      <c r="S50" s="175">
        <v>0.108943728564993</v>
      </c>
      <c r="T50" s="178">
        <v>3.5363203870337699E-5</v>
      </c>
      <c r="U50" s="179">
        <v>1.2230531242257199E-4</v>
      </c>
      <c r="V50" s="118">
        <f t="shared" si="7"/>
        <v>3.8240079337602086</v>
      </c>
    </row>
    <row r="51" spans="2:22" x14ac:dyDescent="0.2">
      <c r="B51" s="90">
        <v>4</v>
      </c>
      <c r="C51" s="174">
        <v>2.91567340573251E-2</v>
      </c>
      <c r="D51" s="175">
        <v>0.111299693471466</v>
      </c>
      <c r="E51" s="176">
        <v>4.2076486434996898E-5</v>
      </c>
      <c r="F51" s="176">
        <v>1.07310023651729E-4</v>
      </c>
      <c r="G51" s="118">
        <f t="shared" si="4"/>
        <v>3.8201696220804635</v>
      </c>
      <c r="H51" s="152">
        <v>2.9461392041809201E-2</v>
      </c>
      <c r="I51" s="175">
        <v>0.11253180615915</v>
      </c>
      <c r="J51" s="176">
        <v>5.0004137966930297E-5</v>
      </c>
      <c r="K51" s="177">
        <v>1.0586191361193201E-4</v>
      </c>
      <c r="L51" s="118">
        <f t="shared" si="5"/>
        <v>3.8213280804866065</v>
      </c>
      <c r="M51" s="152">
        <v>2.44083413886181E-2</v>
      </c>
      <c r="N51" s="175">
        <v>9.3285269606167898E-2</v>
      </c>
      <c r="O51" s="176">
        <v>5.3238833425894101E-5</v>
      </c>
      <c r="P51" s="177">
        <v>1.1887843626600001E-4</v>
      </c>
      <c r="Q51" s="118">
        <f t="shared" si="6"/>
        <v>3.8253328465581071</v>
      </c>
      <c r="R51" s="152">
        <v>2.9234450223466199E-2</v>
      </c>
      <c r="S51" s="175">
        <v>0.11182646887532099</v>
      </c>
      <c r="T51" s="178">
        <v>4.1131263479162699E-5</v>
      </c>
      <c r="U51" s="179">
        <v>1.31892985010051E-4</v>
      </c>
      <c r="V51" s="118">
        <f t="shared" si="7"/>
        <v>3.8258440125902498</v>
      </c>
    </row>
    <row r="52" spans="2:22" x14ac:dyDescent="0.2">
      <c r="B52" s="90">
        <v>5</v>
      </c>
      <c r="C52" s="174">
        <v>2.8761988309334501E-2</v>
      </c>
      <c r="D52" s="175">
        <v>0.10989942014935</v>
      </c>
      <c r="E52" s="176">
        <v>2.1813481396624199E-5</v>
      </c>
      <c r="F52" s="176">
        <v>1.2309083669042399E-4</v>
      </c>
      <c r="G52" s="118">
        <f t="shared" si="4"/>
        <v>3.8239221089781794</v>
      </c>
      <c r="H52" s="152">
        <v>2.9848841538509401E-2</v>
      </c>
      <c r="I52" s="175">
        <v>0.11391858097441</v>
      </c>
      <c r="J52" s="176">
        <v>5.1289273895741397E-5</v>
      </c>
      <c r="K52" s="177">
        <v>1.28550564387422E-4</v>
      </c>
      <c r="L52" s="118">
        <f t="shared" si="5"/>
        <v>3.8181808606911956</v>
      </c>
      <c r="M52" s="152">
        <v>2.4477826176066E-2</v>
      </c>
      <c r="N52" s="175">
        <v>9.3474024912197695E-2</v>
      </c>
      <c r="O52" s="176">
        <v>3.4440449551257198E-5</v>
      </c>
      <c r="P52" s="177">
        <v>1.11107135665011E-4</v>
      </c>
      <c r="Q52" s="118">
        <f t="shared" si="6"/>
        <v>3.8221783080136387</v>
      </c>
      <c r="R52" s="152">
        <v>2.88576399784654E-2</v>
      </c>
      <c r="S52" s="175">
        <v>0.110160753727039</v>
      </c>
      <c r="T52" s="178">
        <v>2.5261707893603E-5</v>
      </c>
      <c r="U52" s="179">
        <v>1.32726700017963E-4</v>
      </c>
      <c r="V52" s="118">
        <f t="shared" si="7"/>
        <v>3.8180678025002179</v>
      </c>
    </row>
    <row r="53" spans="2:22" x14ac:dyDescent="0.2">
      <c r="B53" s="90">
        <v>6</v>
      </c>
      <c r="C53" s="174">
        <v>2.86885991274747E-2</v>
      </c>
      <c r="D53" s="175">
        <v>0.10958680734276099</v>
      </c>
      <c r="E53" s="176">
        <v>3.7204959643116103E-5</v>
      </c>
      <c r="F53" s="176">
        <v>1.14604896813249E-4</v>
      </c>
      <c r="G53" s="118">
        <f t="shared" si="4"/>
        <v>3.8228052967920503</v>
      </c>
      <c r="H53" s="152">
        <v>3.0045908027469901E-2</v>
      </c>
      <c r="I53" s="175">
        <v>0.114655905857212</v>
      </c>
      <c r="J53" s="176">
        <v>4.8061493758555201E-5</v>
      </c>
      <c r="K53" s="177">
        <v>1.2628763120517799E-4</v>
      </c>
      <c r="L53" s="118">
        <f t="shared" si="5"/>
        <v>3.8176771759384844</v>
      </c>
      <c r="M53" s="152">
        <v>2.4585617170841598E-2</v>
      </c>
      <c r="N53" s="175">
        <v>9.3854668947224898E-2</v>
      </c>
      <c r="O53" s="176">
        <v>6.5850983218135003E-5</v>
      </c>
      <c r="P53" s="177">
        <v>1.1453126449576199E-4</v>
      </c>
      <c r="Q53" s="118">
        <f t="shared" si="6"/>
        <v>3.8209002892270498</v>
      </c>
      <c r="R53" s="152">
        <v>2.8288804216148201E-2</v>
      </c>
      <c r="S53" s="175">
        <v>0.10819414709644699</v>
      </c>
      <c r="T53" s="178">
        <v>1.37220658883249E-4</v>
      </c>
      <c r="U53" s="179">
        <v>2.6893899822155401E-4</v>
      </c>
      <c r="V53" s="118">
        <f t="shared" si="7"/>
        <v>3.8253332909413316</v>
      </c>
    </row>
    <row r="54" spans="2:22" x14ac:dyDescent="0.2">
      <c r="B54" s="90">
        <v>7</v>
      </c>
      <c r="C54" s="174">
        <v>2.8626127006955202E-2</v>
      </c>
      <c r="D54" s="175">
        <v>0.109335695191651</v>
      </c>
      <c r="E54" s="176">
        <v>6.4252692694437502E-5</v>
      </c>
      <c r="F54" s="176">
        <v>1.39646070718815E-4</v>
      </c>
      <c r="G54" s="118">
        <f t="shared" si="4"/>
        <v>3.8223750225030808</v>
      </c>
      <c r="H54" s="152">
        <v>2.98481742169961E-2</v>
      </c>
      <c r="I54" s="175">
        <v>0.113791545620577</v>
      </c>
      <c r="J54" s="176">
        <v>3.3506725318666403E-5</v>
      </c>
      <c r="K54" s="177">
        <v>1.12501714776422E-4</v>
      </c>
      <c r="L54" s="118">
        <f t="shared" si="5"/>
        <v>3.8140037686004478</v>
      </c>
      <c r="M54" s="152">
        <v>2.4379272324865E-2</v>
      </c>
      <c r="N54" s="175">
        <v>9.3111783139944601E-2</v>
      </c>
      <c r="O54" s="176">
        <v>7.11110735998875E-5</v>
      </c>
      <c r="P54" s="177">
        <v>1.4383037707088199E-4</v>
      </c>
      <c r="Q54" s="118">
        <f t="shared" si="6"/>
        <v>3.8227722741444086</v>
      </c>
      <c r="R54" s="152">
        <v>2.85745127713142E-2</v>
      </c>
      <c r="S54" s="175">
        <v>0.10910377698984</v>
      </c>
      <c r="T54" s="178">
        <v>2.1900335593234701E-6</v>
      </c>
      <c r="U54" s="179">
        <v>1.1998284657014E-4</v>
      </c>
      <c r="V54" s="118">
        <f t="shared" si="7"/>
        <v>3.8189096426002309</v>
      </c>
    </row>
    <row r="55" spans="2:22" x14ac:dyDescent="0.2">
      <c r="B55" s="90">
        <v>8</v>
      </c>
      <c r="C55" s="174">
        <v>2.88447507395528E-2</v>
      </c>
      <c r="D55" s="175">
        <v>0.11011759402167499</v>
      </c>
      <c r="E55" s="176">
        <v>1.5526395739510999E-4</v>
      </c>
      <c r="F55" s="176">
        <v>1.72906245918484E-4</v>
      </c>
      <c r="G55" s="118">
        <f t="shared" si="4"/>
        <v>3.8205075813036093</v>
      </c>
      <c r="H55" s="152">
        <v>2.9690061684468898E-2</v>
      </c>
      <c r="I55" s="175">
        <v>0.113209646069722</v>
      </c>
      <c r="J55" s="176">
        <v>3.0607751490747797E-5</v>
      </c>
      <c r="K55" s="177">
        <v>9.7465456935485301E-5</v>
      </c>
      <c r="L55" s="118">
        <f t="shared" si="5"/>
        <v>3.8147169663428557</v>
      </c>
      <c r="M55" s="152">
        <v>2.4542777728971201E-2</v>
      </c>
      <c r="N55" s="175">
        <v>9.3781359152385002E-2</v>
      </c>
      <c r="O55" s="176">
        <v>7.1021412737301296E-5</v>
      </c>
      <c r="P55" s="177">
        <v>1.0801054230543599E-4</v>
      </c>
      <c r="Q55" s="118">
        <f t="shared" si="6"/>
        <v>3.8245907142836768</v>
      </c>
      <c r="R55" s="152">
        <v>2.8214461884536499E-2</v>
      </c>
      <c r="S55" s="175">
        <v>0.107897942689479</v>
      </c>
      <c r="T55" s="178">
        <v>2.3827184170784401E-5</v>
      </c>
      <c r="U55" s="179">
        <v>1.36091342654168E-4</v>
      </c>
      <c r="V55" s="118">
        <f t="shared" si="7"/>
        <v>3.8249137658991259</v>
      </c>
    </row>
    <row r="56" spans="2:22" x14ac:dyDescent="0.2">
      <c r="B56" s="90">
        <v>9</v>
      </c>
      <c r="C56" s="174">
        <v>2.8893471552804501E-2</v>
      </c>
      <c r="D56" s="175">
        <v>0.110259811409115</v>
      </c>
      <c r="E56" s="176">
        <v>7.9555158664759601E-5</v>
      </c>
      <c r="F56" s="176">
        <v>1.3321450836864001E-4</v>
      </c>
      <c r="G56" s="118">
        <f t="shared" si="4"/>
        <v>3.8189845833889842</v>
      </c>
      <c r="H56" s="152">
        <v>2.97313996893879E-2</v>
      </c>
      <c r="I56" s="175">
        <v>0.113663329989091</v>
      </c>
      <c r="J56" s="176">
        <v>2.1701678124572901E-5</v>
      </c>
      <c r="K56" s="177">
        <v>1.11697790314633E-4</v>
      </c>
      <c r="L56" s="118">
        <f t="shared" si="5"/>
        <v>3.8246878210466306</v>
      </c>
      <c r="M56" s="152">
        <v>2.44496323846125E-2</v>
      </c>
      <c r="N56" s="175">
        <v>9.33784120561056E-2</v>
      </c>
      <c r="O56" s="176">
        <v>6.9198310269083006E-5</v>
      </c>
      <c r="P56" s="177">
        <v>1.58867348756328E-4</v>
      </c>
      <c r="Q56" s="118">
        <f t="shared" si="6"/>
        <v>3.8226762925397271</v>
      </c>
      <c r="R56" s="152">
        <v>2.8271771371665099E-2</v>
      </c>
      <c r="S56" s="175">
        <v>0.108101192281587</v>
      </c>
      <c r="T56" s="178">
        <v>4.0174898970147697E-5</v>
      </c>
      <c r="U56" s="179">
        <v>1.4139142217818801E-4</v>
      </c>
      <c r="V56" s="118">
        <f t="shared" si="7"/>
        <v>3.8243486640945177</v>
      </c>
    </row>
    <row r="57" spans="2:22" x14ac:dyDescent="0.2">
      <c r="B57" s="90">
        <v>10</v>
      </c>
      <c r="C57" s="174">
        <v>2.9603666380043601E-2</v>
      </c>
      <c r="D57" s="175">
        <v>0.112974501280241</v>
      </c>
      <c r="E57" s="176">
        <v>4.4407654865582297E-5</v>
      </c>
      <c r="F57" s="176">
        <v>1.37264005761873E-4</v>
      </c>
      <c r="G57" s="118">
        <f t="shared" si="4"/>
        <v>3.819068065303854</v>
      </c>
      <c r="H57" s="152">
        <v>2.9699342117554001E-2</v>
      </c>
      <c r="I57" s="175">
        <v>0.113396446121109</v>
      </c>
      <c r="J57" s="176">
        <v>6.7219118749178196E-5</v>
      </c>
      <c r="K57" s="177">
        <v>1.4203894349335699E-4</v>
      </c>
      <c r="L57" s="118">
        <f t="shared" si="5"/>
        <v>3.8198225168567879</v>
      </c>
      <c r="M57" s="152">
        <v>2.4218787359462899E-2</v>
      </c>
      <c r="N57" s="175">
        <v>9.2447266286718205E-2</v>
      </c>
      <c r="O57" s="176">
        <v>4.5946572732108698E-5</v>
      </c>
      <c r="P57" s="177">
        <v>9.5177647126511503E-5</v>
      </c>
      <c r="Q57" s="118">
        <f t="shared" si="6"/>
        <v>3.820660997462467</v>
      </c>
      <c r="R57" s="152">
        <v>2.8817924666081102E-2</v>
      </c>
      <c r="S57" s="175">
        <v>0.110181424366098</v>
      </c>
      <c r="T57" s="178">
        <v>2.92664308127584E-5</v>
      </c>
      <c r="U57" s="179">
        <v>1.40527924158937E-4</v>
      </c>
      <c r="V57" s="118">
        <f t="shared" si="7"/>
        <v>3.8240550948215111</v>
      </c>
    </row>
    <row r="58" spans="2:22" x14ac:dyDescent="0.2">
      <c r="B58" s="90">
        <v>11</v>
      </c>
      <c r="C58" s="174">
        <v>3.0143676915578201E-2</v>
      </c>
      <c r="D58" s="175">
        <v>0.11495238965007699</v>
      </c>
      <c r="E58" s="176">
        <v>5.7199290896373801E-5</v>
      </c>
      <c r="F58" s="176">
        <v>1.02843801064598E-4</v>
      </c>
      <c r="G58" s="118">
        <f t="shared" si="4"/>
        <v>3.8162614023623753</v>
      </c>
      <c r="H58" s="152">
        <v>2.9607057129626399E-2</v>
      </c>
      <c r="I58" s="175">
        <v>0.11297366623017201</v>
      </c>
      <c r="J58" s="176">
        <v>3.0069798506226699E-5</v>
      </c>
      <c r="K58" s="177">
        <v>1.4075858180478899E-4</v>
      </c>
      <c r="L58" s="118">
        <f t="shared" si="5"/>
        <v>3.8174455023320415</v>
      </c>
      <c r="M58" s="152">
        <v>2.50274640267793E-2</v>
      </c>
      <c r="N58" s="175">
        <v>9.5687566578098696E-2</v>
      </c>
      <c r="O58" s="176">
        <v>6.5462454909048396E-5</v>
      </c>
      <c r="P58" s="177">
        <v>1.5395425390858999E-4</v>
      </c>
      <c r="Q58" s="118">
        <f t="shared" si="6"/>
        <v>3.826692140444464</v>
      </c>
      <c r="R58" s="152">
        <v>2.9546266898765699E-2</v>
      </c>
      <c r="S58" s="175">
        <v>0.112802618511419</v>
      </c>
      <c r="T58" s="178">
        <v>4.00852398440445E-5</v>
      </c>
      <c r="U58" s="179">
        <v>1.3796721028254701E-4</v>
      </c>
      <c r="V58" s="118">
        <f t="shared" si="7"/>
        <v>3.8184961923992518</v>
      </c>
    </row>
    <row r="59" spans="2:22" x14ac:dyDescent="0.2">
      <c r="B59" s="90">
        <v>12</v>
      </c>
      <c r="C59" s="174">
        <v>3.05987012888497E-2</v>
      </c>
      <c r="D59" s="175">
        <v>0.116747063000417</v>
      </c>
      <c r="E59" s="176">
        <v>8.5293643596444501E-5</v>
      </c>
      <c r="F59" s="176">
        <v>1.3297630315064999E-4</v>
      </c>
      <c r="G59" s="118">
        <f t="shared" si="4"/>
        <v>3.8181662632320852</v>
      </c>
      <c r="H59" s="152">
        <v>2.97864488689004E-2</v>
      </c>
      <c r="I59" s="175">
        <v>0.11360692004304999</v>
      </c>
      <c r="J59" s="176">
        <v>5.5742432062886299E-5</v>
      </c>
      <c r="K59" s="177">
        <v>1.1583651945162599E-4</v>
      </c>
      <c r="L59" s="118">
        <f t="shared" si="5"/>
        <v>3.815711702967866</v>
      </c>
      <c r="M59" s="152">
        <v>2.5230065932558499E-2</v>
      </c>
      <c r="N59" s="175">
        <v>9.64791677537961E-2</v>
      </c>
      <c r="O59" s="176">
        <v>2.3980452116244702E-5</v>
      </c>
      <c r="P59" s="177">
        <v>1.16675072867917E-4</v>
      </c>
      <c r="Q59" s="118">
        <f t="shared" si="6"/>
        <v>3.8273398112193773</v>
      </c>
      <c r="R59" s="152">
        <v>2.98159122227429E-2</v>
      </c>
      <c r="S59" s="175">
        <v>0.113938990278631</v>
      </c>
      <c r="T59" s="178">
        <v>7.39007962984472E-6</v>
      </c>
      <c r="U59" s="179">
        <v>1.26831158825426E-4</v>
      </c>
      <c r="V59" s="118">
        <f t="shared" si="7"/>
        <v>3.8220806132979748</v>
      </c>
    </row>
    <row r="60" spans="2:22" x14ac:dyDescent="0.2">
      <c r="B60" s="90">
        <v>13</v>
      </c>
      <c r="C60" s="174">
        <v>3.0687755654016002E-2</v>
      </c>
      <c r="D60" s="175">
        <v>0.117194574992391</v>
      </c>
      <c r="E60" s="176">
        <v>3.6696887659450002E-5</v>
      </c>
      <c r="F60" s="176">
        <v>1.0719092412371001E-4</v>
      </c>
      <c r="G60" s="118">
        <f t="shared" si="4"/>
        <v>3.8216751806775209</v>
      </c>
      <c r="H60" s="152">
        <v>3.0287709492056201E-2</v>
      </c>
      <c r="I60" s="175">
        <v>0.11558355127309</v>
      </c>
      <c r="J60" s="176">
        <v>3.6435593984053599E-5</v>
      </c>
      <c r="K60" s="177">
        <v>1.2783595335508799E-4</v>
      </c>
      <c r="L60" s="118">
        <f t="shared" si="5"/>
        <v>3.8178268185553521</v>
      </c>
      <c r="M60" s="152">
        <v>2.5318881212860401E-2</v>
      </c>
      <c r="N60" s="175">
        <v>9.6628186193573704E-2</v>
      </c>
      <c r="O60" s="176">
        <v>5.3776789183628198E-5</v>
      </c>
      <c r="P60" s="177">
        <v>1.21320006787812E-4</v>
      </c>
      <c r="Q60" s="118">
        <f t="shared" si="6"/>
        <v>3.81978367572234</v>
      </c>
      <c r="R60" s="152">
        <v>2.6001234747011499E-2</v>
      </c>
      <c r="S60" s="175">
        <v>9.9374404696841806E-2</v>
      </c>
      <c r="T60" s="178">
        <v>3.9995580726160199E-5</v>
      </c>
      <c r="U60" s="179">
        <v>8.59504084462441E-5</v>
      </c>
      <c r="V60" s="118">
        <f t="shared" si="7"/>
        <v>3.8226745293145905</v>
      </c>
    </row>
    <row r="61" spans="2:22" x14ac:dyDescent="0.2">
      <c r="B61" s="90">
        <v>14</v>
      </c>
      <c r="C61" s="174">
        <v>3.0711454226441601E-2</v>
      </c>
      <c r="D61" s="175">
        <v>0.11712463966451001</v>
      </c>
      <c r="E61" s="176">
        <v>2.6834364846821199E-5</v>
      </c>
      <c r="F61" s="176">
        <v>1.35239255013734E-4</v>
      </c>
      <c r="G61" s="118">
        <f t="shared" si="4"/>
        <v>3.8164396156524449</v>
      </c>
      <c r="H61" s="152">
        <v>3.0691148604339601E-2</v>
      </c>
      <c r="I61" s="175">
        <v>0.11730115139407001</v>
      </c>
      <c r="J61" s="176">
        <v>5.1289273895741397E-5</v>
      </c>
      <c r="K61" s="177">
        <v>1.3545849738438599E-4</v>
      </c>
      <c r="L61" s="118">
        <f t="shared" si="5"/>
        <v>3.8236136434856971</v>
      </c>
      <c r="M61" s="152">
        <v>2.55572229475521E-2</v>
      </c>
      <c r="N61" s="175">
        <v>9.7423956066612902E-2</v>
      </c>
      <c r="O61" s="176">
        <v>9.9343414526956401E-6</v>
      </c>
      <c r="P61" s="177">
        <v>1.18134056196084E-4</v>
      </c>
      <c r="Q61" s="118">
        <f t="shared" si="6"/>
        <v>3.8152884698385017</v>
      </c>
      <c r="R61" s="152">
        <v>2.6877220043602702E-2</v>
      </c>
      <c r="S61" s="175">
        <v>0.10256669548794101</v>
      </c>
      <c r="T61" s="178">
        <v>3.46160483166344E-5</v>
      </c>
      <c r="U61" s="179">
        <v>1.3108904619703801E-4</v>
      </c>
      <c r="V61" s="118">
        <f t="shared" si="7"/>
        <v>3.8168501009085749</v>
      </c>
    </row>
    <row r="62" spans="2:22" x14ac:dyDescent="0.2">
      <c r="B62" s="90">
        <v>15</v>
      </c>
      <c r="C62" s="174">
        <v>3.0998727246076399E-2</v>
      </c>
      <c r="D62" s="175">
        <v>0.118241989652799</v>
      </c>
      <c r="E62" s="176">
        <v>8.5981068472708598E-5</v>
      </c>
      <c r="F62" s="176">
        <v>1.43219178802828E-4</v>
      </c>
      <c r="G62" s="118">
        <f t="shared" si="4"/>
        <v>3.8171179402926145</v>
      </c>
      <c r="H62" s="152">
        <v>3.0424880224931301E-2</v>
      </c>
      <c r="I62" s="175">
        <v>0.11620472355933401</v>
      </c>
      <c r="J62" s="176">
        <v>7.4003576027179693E-5</v>
      </c>
      <c r="K62" s="177">
        <v>1.0449227401870701E-4</v>
      </c>
      <c r="L62" s="118">
        <f t="shared" si="5"/>
        <v>3.821035542349549</v>
      </c>
      <c r="M62" s="152">
        <v>2.5731941942988602E-2</v>
      </c>
      <c r="N62" s="175">
        <v>9.8391537880058902E-2</v>
      </c>
      <c r="O62" s="176">
        <v>4.3256817828639697E-5</v>
      </c>
      <c r="P62" s="177">
        <v>1.2036719806931799E-4</v>
      </c>
      <c r="Q62" s="118">
        <f t="shared" si="6"/>
        <v>3.8270095752631854</v>
      </c>
      <c r="R62" s="152">
        <v>2.73274551036541E-2</v>
      </c>
      <c r="S62" s="175">
        <v>0.10442291345275</v>
      </c>
      <c r="T62" s="178">
        <v>1.68637960860794E-5</v>
      </c>
      <c r="U62" s="179">
        <v>1.2316879469322301E-4</v>
      </c>
      <c r="V62" s="118">
        <f t="shared" si="7"/>
        <v>3.8218976363584232</v>
      </c>
    </row>
    <row r="63" spans="2:22" x14ac:dyDescent="0.2">
      <c r="B63" s="90">
        <v>16</v>
      </c>
      <c r="C63" s="174">
        <v>3.02786134897568E-2</v>
      </c>
      <c r="D63" s="175">
        <v>0.115549750144209</v>
      </c>
      <c r="E63" s="176">
        <v>3.2333456513383597E-5</v>
      </c>
      <c r="F63" s="176">
        <v>1.2475825791066701E-4</v>
      </c>
      <c r="G63" s="118">
        <f t="shared" si="4"/>
        <v>3.8189879923875014</v>
      </c>
      <c r="H63" s="152">
        <v>3.1625308213838001E-2</v>
      </c>
      <c r="I63" s="175">
        <v>0.120833741899131</v>
      </c>
      <c r="J63" s="176">
        <v>7.3973688449561199E-5</v>
      </c>
      <c r="K63" s="177">
        <v>1.28997196542324E-4</v>
      </c>
      <c r="L63" s="118">
        <f t="shared" si="5"/>
        <v>3.8223699609791897</v>
      </c>
      <c r="M63" s="152">
        <v>2.5567575055940699E-2</v>
      </c>
      <c r="N63" s="175">
        <v>9.7799847236940005E-2</v>
      </c>
      <c r="O63" s="176">
        <v>7.6401078681587507E-5</v>
      </c>
      <c r="P63" s="177">
        <v>1.14561039580533E-4</v>
      </c>
      <c r="Q63" s="118">
        <f t="shared" si="6"/>
        <v>3.8284732053293551</v>
      </c>
      <c r="R63" s="152">
        <v>2.75377132132377E-2</v>
      </c>
      <c r="S63" s="175">
        <v>0.10532198295430099</v>
      </c>
      <c r="T63" s="178">
        <v>2.44846739556409E-5</v>
      </c>
      <c r="U63" s="179">
        <v>1.0765600279933899E-4</v>
      </c>
      <c r="V63" s="118">
        <f t="shared" si="7"/>
        <v>3.8253699939184647</v>
      </c>
    </row>
    <row r="64" spans="2:22" x14ac:dyDescent="0.2">
      <c r="B64" s="90">
        <v>17</v>
      </c>
      <c r="C64" s="174">
        <v>2.9993138173660699E-2</v>
      </c>
      <c r="D64" s="175">
        <v>0.11464279850304999</v>
      </c>
      <c r="E64" s="176">
        <v>6.5866613638797405E-5</v>
      </c>
      <c r="F64" s="176">
        <v>1.14336920938277E-4</v>
      </c>
      <c r="G64" s="118">
        <f t="shared" si="4"/>
        <v>3.8251097991618694</v>
      </c>
      <c r="H64" s="152">
        <v>3.1767268423454398E-2</v>
      </c>
      <c r="I64" s="175">
        <v>0.121101893202737</v>
      </c>
      <c r="J64" s="176">
        <v>5.0422554135134703E-5</v>
      </c>
      <c r="K64" s="177">
        <v>1.5463421686653001E-4</v>
      </c>
      <c r="L64" s="118">
        <f t="shared" si="5"/>
        <v>3.8137173712625372</v>
      </c>
      <c r="M64" s="152">
        <v>2.5516602535662101E-2</v>
      </c>
      <c r="N64" s="175">
        <v>9.7688046275154594E-2</v>
      </c>
      <c r="O64" s="176">
        <v>5.6735551008903697E-5</v>
      </c>
      <c r="P64" s="177">
        <v>1.0259152701952501E-4</v>
      </c>
      <c r="Q64" s="118">
        <f t="shared" si="6"/>
        <v>3.8317464248347965</v>
      </c>
      <c r="R64" s="152">
        <v>2.72986161722658E-2</v>
      </c>
      <c r="S64" s="175">
        <v>0.10428582994345199</v>
      </c>
      <c r="T64" s="178">
        <v>4.0623194720295498E-5</v>
      </c>
      <c r="U64" s="179">
        <v>1.07298705247919E-4</v>
      </c>
      <c r="V64" s="118">
        <f t="shared" si="7"/>
        <v>3.8209121381598088</v>
      </c>
    </row>
    <row r="65" spans="2:22" x14ac:dyDescent="0.2">
      <c r="B65" s="90">
        <v>18</v>
      </c>
      <c r="C65" s="174">
        <v>3.0065781029369201E-2</v>
      </c>
      <c r="D65" s="175">
        <v>0.11461091268330301</v>
      </c>
      <c r="E65" s="176">
        <v>1.5985701768520601E-5</v>
      </c>
      <c r="F65" s="176">
        <v>1.42534332096903E-4</v>
      </c>
      <c r="G65" s="118">
        <f t="shared" si="4"/>
        <v>3.8147883989393128</v>
      </c>
      <c r="H65" s="152">
        <v>3.2198750633102999E-2</v>
      </c>
      <c r="I65" s="175">
        <v>0.122754632852007</v>
      </c>
      <c r="J65" s="176">
        <v>3.7631053040207398E-5</v>
      </c>
      <c r="K65" s="177">
        <v>1.37096160917175E-4</v>
      </c>
      <c r="L65" s="118">
        <f t="shared" si="5"/>
        <v>3.8139409415233056</v>
      </c>
      <c r="M65" s="152">
        <v>2.5374807050820201E-2</v>
      </c>
      <c r="N65" s="175">
        <v>9.6999818943197799E-2</v>
      </c>
      <c r="O65" s="176">
        <v>4.4870669904991E-5</v>
      </c>
      <c r="P65" s="177">
        <v>1.2816834618704901E-4</v>
      </c>
      <c r="Q65" s="118">
        <f t="shared" si="6"/>
        <v>3.8260238286542592</v>
      </c>
      <c r="R65" s="152">
        <v>2.73633837404023E-2</v>
      </c>
      <c r="S65" s="175">
        <v>0.10444678585474899</v>
      </c>
      <c r="T65" s="178">
        <v>7.7712890524727802E-5</v>
      </c>
      <c r="U65" s="179">
        <v>1.11616059217182E-4</v>
      </c>
      <c r="V65" s="118">
        <f t="shared" si="7"/>
        <v>3.8177458805651465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2.9811019363691401E-2</v>
      </c>
      <c r="D68" s="216">
        <v>0.113775609716527</v>
      </c>
      <c r="E68" s="182">
        <v>5.5054550636396998E-5</v>
      </c>
      <c r="F68" s="182">
        <v>1.26341468492245E-4</v>
      </c>
      <c r="G68" s="183"/>
      <c r="H68" s="184">
        <v>3.04879891802061E-2</v>
      </c>
      <c r="I68" s="185">
        <v>0.116358246958888</v>
      </c>
      <c r="J68" s="184">
        <v>4.5766968488250103E-5</v>
      </c>
      <c r="K68" s="185">
        <v>1.2505206140275699E-4</v>
      </c>
      <c r="L68" s="186"/>
      <c r="M68" s="187">
        <v>2.5000755091833401E-2</v>
      </c>
      <c r="N68" s="188">
        <v>9.5514079001856197E-2</v>
      </c>
      <c r="O68" s="217">
        <v>5.36092439652009E-5</v>
      </c>
      <c r="P68" s="218">
        <v>1.2031276410259401E-4</v>
      </c>
      <c r="Q68" s="186"/>
      <c r="R68" s="187">
        <v>2.8144260857314099E-2</v>
      </c>
      <c r="S68" s="188">
        <v>0.10755033800794001</v>
      </c>
      <c r="T68" s="190">
        <v>3.9240530861706201E-5</v>
      </c>
      <c r="U68" s="185">
        <v>1.3015067655326401E-4</v>
      </c>
      <c r="V68" s="136"/>
    </row>
    <row r="69" spans="2:22" x14ac:dyDescent="0.2">
      <c r="B69" s="86" t="s">
        <v>6</v>
      </c>
      <c r="C69" s="219">
        <v>0.62644759934544603</v>
      </c>
      <c r="D69" s="220">
        <v>0.61809230635206902</v>
      </c>
      <c r="E69" s="193">
        <v>13.861822474242899</v>
      </c>
      <c r="F69" s="193">
        <v>3.3275351673634699</v>
      </c>
      <c r="G69" s="194"/>
      <c r="H69" s="195">
        <v>0.751315201950159</v>
      </c>
      <c r="I69" s="196">
        <v>0.74631759121115504</v>
      </c>
      <c r="J69" s="197">
        <v>8.0340098674406093</v>
      </c>
      <c r="K69" s="198">
        <v>2.8577969526121798</v>
      </c>
      <c r="L69" s="199"/>
      <c r="M69" s="197">
        <v>0.56256740334201005</v>
      </c>
      <c r="N69" s="198">
        <v>0.56646923879369104</v>
      </c>
      <c r="O69" s="197">
        <v>7.8709714303947198</v>
      </c>
      <c r="P69" s="198">
        <v>3.5363702305595099</v>
      </c>
      <c r="Q69" s="199"/>
      <c r="R69" s="197">
        <v>0.81056165205431996</v>
      </c>
      <c r="S69" s="198">
        <v>0.81247263609909204</v>
      </c>
      <c r="T69" s="200">
        <v>17.7447510932125</v>
      </c>
      <c r="U69" s="198">
        <v>6.8488703843886496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3.8194150773762821</v>
      </c>
      <c r="I72" s="205">
        <f>D68/C68</f>
        <v>3.8165622023345178</v>
      </c>
    </row>
    <row r="73" spans="2:22" x14ac:dyDescent="0.2">
      <c r="C73" s="203">
        <v>2</v>
      </c>
      <c r="E73" s="204">
        <f>AVERAGE(L48:L65)</f>
        <v>3.8181834726420383</v>
      </c>
      <c r="I73" s="205">
        <f>I68/H68</f>
        <v>3.8165274289204993</v>
      </c>
    </row>
    <row r="74" spans="2:22" x14ac:dyDescent="0.2">
      <c r="C74" s="203">
        <v>3</v>
      </c>
      <c r="E74" s="204">
        <f>AVERAGE(Q48:Q65)</f>
        <v>3.8238236903925857</v>
      </c>
      <c r="I74" s="205">
        <f>N68/M68</f>
        <v>3.82044776851785</v>
      </c>
    </row>
    <row r="75" spans="2:22" x14ac:dyDescent="0.2">
      <c r="C75" s="203">
        <v>4</v>
      </c>
      <c r="E75" s="204">
        <f>AVERAGE(V48:V65)</f>
        <v>3.8220905845693238</v>
      </c>
      <c r="G75" s="90"/>
      <c r="I75" s="205">
        <f>S68/R68</f>
        <v>3.8213950102722256</v>
      </c>
    </row>
    <row r="76" spans="2:22" x14ac:dyDescent="0.2">
      <c r="C76" s="206" t="s">
        <v>12</v>
      </c>
      <c r="D76" s="101"/>
      <c r="E76" s="207">
        <f>AVERAGE(E72:E75)</f>
        <v>3.8208782062450575</v>
      </c>
      <c r="F76" s="86" t="s">
        <v>9</v>
      </c>
      <c r="G76" s="208"/>
      <c r="I76" s="209">
        <f>AVERAGE(I72:I75)</f>
        <v>3.8187331025112732</v>
      </c>
    </row>
    <row r="77" spans="2:22" x14ac:dyDescent="0.2">
      <c r="E77" s="210">
        <f>STDEV(E72:E75)/SQRT(COUNT(E72:E75))/E76</f>
        <v>3.3403975960503529E-4</v>
      </c>
      <c r="F77" s="211"/>
      <c r="I77" s="221">
        <f>STDEV(I72:I75)/SQRT(COUNT(I72:I75))/I76</f>
        <v>3.3470206063686828E-4</v>
      </c>
    </row>
    <row r="78" spans="2:22" ht="15.75" x14ac:dyDescent="0.3">
      <c r="D78" s="86" t="s">
        <v>17</v>
      </c>
      <c r="E78" s="212">
        <f>E77*SQRT(3)/1</f>
        <v>5.7857383538401498E-4</v>
      </c>
      <c r="F78" s="86" t="s">
        <v>8</v>
      </c>
      <c r="I78" s="221">
        <f>I77*SQRT(3)/1</f>
        <v>5.7972097442105506E-4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29.073</v>
      </c>
      <c r="D85" s="214">
        <v>30.082999999999998</v>
      </c>
      <c r="E85" s="169">
        <v>29.073</v>
      </c>
      <c r="F85" s="169">
        <v>30.082999999999998</v>
      </c>
      <c r="G85" s="170"/>
      <c r="H85" s="86">
        <v>29.073</v>
      </c>
      <c r="I85" s="168">
        <v>30.082999999999998</v>
      </c>
      <c r="J85" s="169">
        <v>29.073</v>
      </c>
      <c r="K85" s="171">
        <v>30.082999999999998</v>
      </c>
      <c r="L85" s="170"/>
      <c r="M85" s="86">
        <v>29.073</v>
      </c>
      <c r="N85" s="168">
        <v>30.082999999999998</v>
      </c>
      <c r="O85" s="222">
        <v>29.073</v>
      </c>
      <c r="P85" s="222">
        <v>30.082999999999998</v>
      </c>
      <c r="Q85" s="170"/>
      <c r="R85" s="86">
        <v>29.073</v>
      </c>
      <c r="S85" s="168">
        <v>30.082999999999998</v>
      </c>
      <c r="T85" s="172">
        <v>29.073</v>
      </c>
      <c r="U85" s="173">
        <v>30.082999999999998</v>
      </c>
      <c r="V85" s="136"/>
    </row>
    <row r="86" spans="1:22" x14ac:dyDescent="0.2">
      <c r="B86" s="90">
        <v>1</v>
      </c>
      <c r="C86" s="174">
        <v>0.14630794515371801</v>
      </c>
      <c r="D86" s="175">
        <v>0.103284543767001</v>
      </c>
      <c r="E86" s="176">
        <v>1.1311819565041901E-5</v>
      </c>
      <c r="F86" s="176">
        <v>9.4342819880635401E-5</v>
      </c>
      <c r="G86" s="118">
        <f>(D86-$F$106)/(C86-$E$106)</f>
        <v>0.70527765101642848</v>
      </c>
      <c r="H86" s="152">
        <v>0.14700916833158301</v>
      </c>
      <c r="I86" s="175">
        <v>0.103749479216916</v>
      </c>
      <c r="J86" s="176">
        <v>3.3525144965819698E-5</v>
      </c>
      <c r="K86" s="177">
        <v>1.3931581529506699E-4</v>
      </c>
      <c r="L86" s="118">
        <f>(I86-$K$106)/(H86-$J$106)</f>
        <v>0.70510710400592402</v>
      </c>
      <c r="M86" s="152">
        <v>0.142227359641174</v>
      </c>
      <c r="N86" s="175">
        <v>0.100328216312129</v>
      </c>
      <c r="O86" s="223">
        <v>3.9477029974662402E-5</v>
      </c>
      <c r="P86" s="223">
        <v>1.2305108817775901E-4</v>
      </c>
      <c r="Q86" s="118">
        <f>(N86-$P$106)/(M86-$O$106)</f>
        <v>0.70467646111737758</v>
      </c>
      <c r="R86" s="152">
        <v>0.14711643881738601</v>
      </c>
      <c r="S86" s="175">
        <v>0.103757207604962</v>
      </c>
      <c r="T86" s="178">
        <v>4.7662177357774502E-5</v>
      </c>
      <c r="U86" s="179">
        <v>9.1890460238653601E-5</v>
      </c>
      <c r="V86" s="118">
        <f>(S86-$U$106)/(R86-$T$106)</f>
        <v>0.70478409054422653</v>
      </c>
    </row>
    <row r="87" spans="1:22" x14ac:dyDescent="0.2">
      <c r="B87" s="90">
        <v>2</v>
      </c>
      <c r="C87" s="174">
        <v>0.14664933855411599</v>
      </c>
      <c r="D87" s="175">
        <v>0.103470597840086</v>
      </c>
      <c r="E87" s="176">
        <v>2.2847828264434899E-5</v>
      </c>
      <c r="F87" s="176">
        <v>1.11076203842595E-4</v>
      </c>
      <c r="G87" s="118">
        <f t="shared" ref="G87:G103" si="8">(D87-$F$106)/(C87-$E$106)</f>
        <v>0.70490444140568076</v>
      </c>
      <c r="H87" s="152">
        <v>0.146762962616619</v>
      </c>
      <c r="I87" s="175">
        <v>0.103595684832249</v>
      </c>
      <c r="J87" s="176">
        <v>1.0483103889979399E-5</v>
      </c>
      <c r="K87" s="177">
        <v>1.2085498297912401E-4</v>
      </c>
      <c r="L87" s="118">
        <f t="shared" ref="L87:L103" si="9">(I87-$K$106)/(H87-$J$106)</f>
        <v>0.70524210266958109</v>
      </c>
      <c r="M87" s="152">
        <v>0.143122199400221</v>
      </c>
      <c r="N87" s="175">
        <v>0.100961697108175</v>
      </c>
      <c r="O87" s="223">
        <v>2.7791362159800801E-5</v>
      </c>
      <c r="P87" s="223">
        <v>1.1450559377052E-4</v>
      </c>
      <c r="Q87" s="118">
        <f t="shared" ref="Q87:Q103" si="10">(N87-$P$106)/(M87-$O$106)</f>
        <v>0.70469678846052664</v>
      </c>
      <c r="R87" s="152">
        <v>0.14748110275009499</v>
      </c>
      <c r="S87" s="175">
        <v>0.104040465472125</v>
      </c>
      <c r="T87" s="178">
        <v>7.2438570188711405E-5</v>
      </c>
      <c r="U87" s="179">
        <v>1.4110962146126501E-4</v>
      </c>
      <c r="V87" s="118">
        <f t="shared" ref="V87:V103" si="11">(S87-$U$106)/(R87-$T$106)</f>
        <v>0.70496215049073463</v>
      </c>
    </row>
    <row r="88" spans="1:22" x14ac:dyDescent="0.2">
      <c r="B88" s="90">
        <v>3</v>
      </c>
      <c r="C88" s="174">
        <v>0.14695722178147499</v>
      </c>
      <c r="D88" s="175">
        <v>0.103730742480421</v>
      </c>
      <c r="E88" s="176">
        <v>3.1036681804141701E-5</v>
      </c>
      <c r="F88" s="176">
        <v>1.13517753045393E-4</v>
      </c>
      <c r="G88" s="118">
        <f t="shared" si="8"/>
        <v>0.70519787769398268</v>
      </c>
      <c r="H88" s="152">
        <v>0.14712686347442699</v>
      </c>
      <c r="I88" s="175">
        <v>0.10381677831620301</v>
      </c>
      <c r="J88" s="176">
        <v>3.4212529160759099E-5</v>
      </c>
      <c r="K88" s="177">
        <v>1.3258650465377501E-4</v>
      </c>
      <c r="L88" s="118">
        <f t="shared" si="9"/>
        <v>0.70500043989114336</v>
      </c>
      <c r="M88" s="152">
        <v>0.143662985197022</v>
      </c>
      <c r="N88" s="175">
        <v>0.101361459264357</v>
      </c>
      <c r="O88" s="223">
        <v>4.39002850276209E-5</v>
      </c>
      <c r="P88" s="223">
        <v>1.3627143955423899E-4</v>
      </c>
      <c r="Q88" s="118">
        <f t="shared" si="10"/>
        <v>0.7048268053831549</v>
      </c>
      <c r="R88" s="152">
        <v>0.14833207546795499</v>
      </c>
      <c r="S88" s="175">
        <v>0.104681342144972</v>
      </c>
      <c r="T88" s="178">
        <v>3.51098355735389E-5</v>
      </c>
      <c r="U88" s="179">
        <v>1.22023137433233E-4</v>
      </c>
      <c r="V88" s="118">
        <f t="shared" si="11"/>
        <v>0.70523850110033925</v>
      </c>
    </row>
    <row r="89" spans="1:22" x14ac:dyDescent="0.2">
      <c r="B89" s="90">
        <v>4</v>
      </c>
      <c r="C89" s="174">
        <v>0.14501153872478101</v>
      </c>
      <c r="D89" s="175">
        <v>0.102418584923039</v>
      </c>
      <c r="E89" s="176">
        <v>1.6183226742335401E-5</v>
      </c>
      <c r="F89" s="176">
        <v>1.16108183722643E-4</v>
      </c>
      <c r="G89" s="118">
        <f t="shared" si="8"/>
        <v>0.70561124295715949</v>
      </c>
      <c r="H89" s="152">
        <v>0.14786180048522199</v>
      </c>
      <c r="I89" s="175">
        <v>0.104309590479933</v>
      </c>
      <c r="J89" s="176">
        <v>5.4415857648089002E-5</v>
      </c>
      <c r="K89" s="177">
        <v>1.5104755373499801E-4</v>
      </c>
      <c r="L89" s="118">
        <f t="shared" si="9"/>
        <v>0.70482915766648024</v>
      </c>
      <c r="M89" s="152">
        <v>0.14356777436625201</v>
      </c>
      <c r="N89" s="175">
        <v>0.10137081205215299</v>
      </c>
      <c r="O89" s="223">
        <v>5.68712940799204E-5</v>
      </c>
      <c r="P89" s="223">
        <v>1.47288532663066E-4</v>
      </c>
      <c r="Q89" s="118">
        <f t="shared" si="10"/>
        <v>0.70535956055818061</v>
      </c>
      <c r="R89" s="152">
        <v>0.147104023941448</v>
      </c>
      <c r="S89" s="175">
        <v>0.10386058600058801</v>
      </c>
      <c r="T89" s="178">
        <v>6.7895687561377705E-5</v>
      </c>
      <c r="U89" s="179">
        <v>1.26310864961559E-4</v>
      </c>
      <c r="V89" s="118">
        <f t="shared" si="11"/>
        <v>0.70554667589757802</v>
      </c>
    </row>
    <row r="90" spans="1:22" x14ac:dyDescent="0.2">
      <c r="B90" s="90">
        <v>5</v>
      </c>
      <c r="C90" s="174">
        <v>0.145135946331341</v>
      </c>
      <c r="D90" s="175">
        <v>0.102426659661407</v>
      </c>
      <c r="E90" s="176">
        <v>2.0397162466698699E-5</v>
      </c>
      <c r="F90" s="176">
        <v>1.01012320111425E-4</v>
      </c>
      <c r="G90" s="118">
        <f t="shared" si="8"/>
        <v>0.70506196300741497</v>
      </c>
      <c r="H90" s="152">
        <v>0.14771770969695899</v>
      </c>
      <c r="I90" s="175">
        <v>0.104207256488848</v>
      </c>
      <c r="J90" s="176">
        <v>6.1708283275332701E-5</v>
      </c>
      <c r="K90" s="177">
        <v>1.2305835471623799E-4</v>
      </c>
      <c r="L90" s="118">
        <f t="shared" si="9"/>
        <v>0.70482391234329422</v>
      </c>
      <c r="M90" s="152">
        <v>0.142406731799641</v>
      </c>
      <c r="N90" s="175">
        <v>0.10043917633362801</v>
      </c>
      <c r="O90" s="223">
        <v>4.4049719660549799E-5</v>
      </c>
      <c r="P90" s="223">
        <v>1.5431571496541901E-4</v>
      </c>
      <c r="Q90" s="118">
        <f t="shared" si="10"/>
        <v>0.7045680061358971</v>
      </c>
      <c r="R90" s="152">
        <v>0.14481672689735101</v>
      </c>
      <c r="S90" s="175">
        <v>0.102228290566904</v>
      </c>
      <c r="T90" s="178">
        <v>7.4979006944699307E-5</v>
      </c>
      <c r="U90" s="179">
        <v>1.0216286173184499E-4</v>
      </c>
      <c r="V90" s="118">
        <f t="shared" si="11"/>
        <v>0.70541886480645166</v>
      </c>
    </row>
    <row r="91" spans="1:22" x14ac:dyDescent="0.2">
      <c r="B91" s="90">
        <v>6</v>
      </c>
      <c r="C91" s="174">
        <v>0.146889032722994</v>
      </c>
      <c r="D91" s="175">
        <v>0.103674909111566</v>
      </c>
      <c r="E91" s="176">
        <v>2.4431798368496202E-5</v>
      </c>
      <c r="F91" s="176">
        <v>1.1956210173986599E-4</v>
      </c>
      <c r="G91" s="118">
        <f t="shared" si="8"/>
        <v>0.70514513241355314</v>
      </c>
      <c r="H91" s="152">
        <v>0.147162472880664</v>
      </c>
      <c r="I91" s="175">
        <v>0.103809951128794</v>
      </c>
      <c r="J91" s="176">
        <v>4.1235829454544702E-5</v>
      </c>
      <c r="K91" s="177">
        <v>1.19574647580037E-4</v>
      </c>
      <c r="L91" s="118">
        <f t="shared" si="9"/>
        <v>0.70478339309548665</v>
      </c>
      <c r="M91" s="152">
        <v>0.14121278930616599</v>
      </c>
      <c r="N91" s="175">
        <v>9.9597472314209901E-2</v>
      </c>
      <c r="O91" s="223">
        <v>1.59150886831371E-4</v>
      </c>
      <c r="P91" s="223">
        <v>2.0001882408842101E-4</v>
      </c>
      <c r="Q91" s="118">
        <f t="shared" si="10"/>
        <v>0.70456453258084173</v>
      </c>
      <c r="R91" s="152">
        <v>0.14475423686136399</v>
      </c>
      <c r="S91" s="175">
        <v>0.102085284994437</v>
      </c>
      <c r="T91" s="178">
        <v>4.2760768061198E-5</v>
      </c>
      <c r="U91" s="179">
        <v>1.29854209235936E-4</v>
      </c>
      <c r="V91" s="118">
        <f t="shared" si="11"/>
        <v>0.70473515562474831</v>
      </c>
    </row>
    <row r="92" spans="1:22" x14ac:dyDescent="0.2">
      <c r="B92" s="90">
        <v>7</v>
      </c>
      <c r="C92" s="174">
        <v>0.14945994764775999</v>
      </c>
      <c r="D92" s="175">
        <v>0.105435710225129</v>
      </c>
      <c r="E92" s="176">
        <v>1.483835736584E-5</v>
      </c>
      <c r="F92" s="176">
        <v>1.1476830494750201E-4</v>
      </c>
      <c r="G92" s="118">
        <f t="shared" si="8"/>
        <v>0.70479671540311639</v>
      </c>
      <c r="H92" s="152">
        <v>0.147047917451024</v>
      </c>
      <c r="I92" s="175">
        <v>0.10377102448096499</v>
      </c>
      <c r="J92" s="176">
        <v>2.89824438698991E-5</v>
      </c>
      <c r="K92" s="177">
        <v>8.99785145138887E-5</v>
      </c>
      <c r="L92" s="118">
        <f t="shared" si="9"/>
        <v>0.70506780592635798</v>
      </c>
      <c r="M92" s="152">
        <v>0.14296065070167299</v>
      </c>
      <c r="N92" s="175">
        <v>0.100836415834655</v>
      </c>
      <c r="O92" s="223">
        <v>1.1533268213370401E-5</v>
      </c>
      <c r="P92" s="223">
        <v>1.2903595530591101E-4</v>
      </c>
      <c r="Q92" s="118">
        <f t="shared" si="10"/>
        <v>0.70461674956964071</v>
      </c>
      <c r="R92" s="152">
        <v>0.144570024550016</v>
      </c>
      <c r="S92" s="175">
        <v>0.10196721810635601</v>
      </c>
      <c r="T92" s="178">
        <v>5.5343092544919897E-5</v>
      </c>
      <c r="U92" s="179">
        <v>1.26906384129285E-4</v>
      </c>
      <c r="V92" s="118">
        <f t="shared" si="11"/>
        <v>0.7048164965669258</v>
      </c>
    </row>
    <row r="93" spans="1:22" x14ac:dyDescent="0.2">
      <c r="B93" s="90">
        <v>8</v>
      </c>
      <c r="C93" s="174">
        <v>0.14964381486654199</v>
      </c>
      <c r="D93" s="175">
        <v>0.105602223738762</v>
      </c>
      <c r="E93" s="176">
        <v>3.1664297425173798E-5</v>
      </c>
      <c r="F93" s="176">
        <v>1.1726941344789301E-4</v>
      </c>
      <c r="G93" s="118">
        <f t="shared" si="8"/>
        <v>0.70504349949187495</v>
      </c>
      <c r="H93" s="152">
        <v>0.14773772469062399</v>
      </c>
      <c r="I93" s="175">
        <v>0.10427792132091</v>
      </c>
      <c r="J93" s="176">
        <v>2.93410774189123E-5</v>
      </c>
      <c r="K93" s="177">
        <v>1.14899948542895E-4</v>
      </c>
      <c r="L93" s="118">
        <f t="shared" si="9"/>
        <v>0.70520684912835696</v>
      </c>
      <c r="M93" s="152">
        <v>0.142983283984812</v>
      </c>
      <c r="N93" s="175">
        <v>0.100857774515019</v>
      </c>
      <c r="O93" s="223">
        <v>4.5035988796724199E-5</v>
      </c>
      <c r="P93" s="223">
        <v>1.0834216407888201E-4</v>
      </c>
      <c r="Q93" s="118">
        <f t="shared" si="10"/>
        <v>0.70465460557462301</v>
      </c>
      <c r="R93" s="152">
        <v>0.14711207595060999</v>
      </c>
      <c r="S93" s="175">
        <v>0.103792281837227</v>
      </c>
      <c r="T93" s="178">
        <v>6.9091180994687899E-5</v>
      </c>
      <c r="U93" s="179">
        <v>1.11065695124095E-4</v>
      </c>
      <c r="V93" s="118">
        <f t="shared" si="11"/>
        <v>0.70504352893555311</v>
      </c>
    </row>
    <row r="94" spans="1:22" x14ac:dyDescent="0.2">
      <c r="B94" s="90">
        <v>9</v>
      </c>
      <c r="C94" s="174">
        <v>0.14997309569543399</v>
      </c>
      <c r="D94" s="175">
        <v>0.105788101092058</v>
      </c>
      <c r="E94" s="176">
        <v>3.5340339664098799E-5</v>
      </c>
      <c r="F94" s="176">
        <v>1.12803152661203E-4</v>
      </c>
      <c r="G94" s="118">
        <f t="shared" si="8"/>
        <v>0.70473486766016669</v>
      </c>
      <c r="H94" s="152">
        <v>0.14790800769273399</v>
      </c>
      <c r="I94" s="175">
        <v>0.104408331707494</v>
      </c>
      <c r="J94" s="176">
        <v>4.4672781563791803E-5</v>
      </c>
      <c r="K94" s="177">
        <v>1.11326944918235E-4</v>
      </c>
      <c r="L94" s="118">
        <f t="shared" si="9"/>
        <v>0.70527668065609916</v>
      </c>
      <c r="M94" s="152">
        <v>0.143920260742639</v>
      </c>
      <c r="N94" s="175">
        <v>0.10148977802506</v>
      </c>
      <c r="O94" s="223">
        <v>4.6171693851865797E-5</v>
      </c>
      <c r="P94" s="223">
        <v>1.4544241669654001E-4</v>
      </c>
      <c r="Q94" s="118">
        <f t="shared" si="10"/>
        <v>0.70445830759071582</v>
      </c>
      <c r="R94" s="152">
        <v>0.14778341604924</v>
      </c>
      <c r="S94" s="175">
        <v>0.10428941129869</v>
      </c>
      <c r="T94" s="178">
        <v>7.8266640533644204E-5</v>
      </c>
      <c r="U94" s="179">
        <v>1.02817917003317E-4</v>
      </c>
      <c r="V94" s="118">
        <f t="shared" si="11"/>
        <v>0.70520468560566751</v>
      </c>
    </row>
    <row r="95" spans="1:22" x14ac:dyDescent="0.2">
      <c r="B95" s="90">
        <v>10</v>
      </c>
      <c r="C95" s="174">
        <v>0.150944100223661</v>
      </c>
      <c r="D95" s="175">
        <v>0.10647137428513601</v>
      </c>
      <c r="E95" s="176">
        <v>-1.9275294834153499E-6</v>
      </c>
      <c r="F95" s="176">
        <v>1.0878353502321E-4</v>
      </c>
      <c r="G95" s="118">
        <f t="shared" si="8"/>
        <v>0.70472805919017378</v>
      </c>
      <c r="H95" s="152">
        <v>0.147514916901026</v>
      </c>
      <c r="I95" s="175">
        <v>0.10407680815904501</v>
      </c>
      <c r="J95" s="176">
        <v>2.96698249514521E-5</v>
      </c>
      <c r="K95" s="177">
        <v>1.2925164183964601E-4</v>
      </c>
      <c r="L95" s="118">
        <f t="shared" si="9"/>
        <v>0.70490857166558762</v>
      </c>
      <c r="M95" s="152">
        <v>0.14469318816294</v>
      </c>
      <c r="N95" s="175">
        <v>0.102070708026277</v>
      </c>
      <c r="O95" s="223">
        <v>2.0200234024994201E-5</v>
      </c>
      <c r="P95" s="223">
        <v>1.09801136754587E-4</v>
      </c>
      <c r="Q95" s="118">
        <f t="shared" si="10"/>
        <v>0.70471020201910306</v>
      </c>
      <c r="R95" s="152">
        <v>0.14711323082538899</v>
      </c>
      <c r="S95" s="175">
        <v>0.103829768717034</v>
      </c>
      <c r="T95" s="178">
        <v>3.2958021327297403E-5</v>
      </c>
      <c r="U95" s="179">
        <v>9.7458386490032402E-5</v>
      </c>
      <c r="V95" s="118">
        <f t="shared" si="11"/>
        <v>0.70529292443641745</v>
      </c>
    </row>
    <row r="96" spans="1:22" x14ac:dyDescent="0.2">
      <c r="B96" s="90">
        <v>11</v>
      </c>
      <c r="C96" s="174">
        <v>0.15048574603913201</v>
      </c>
      <c r="D96" s="175">
        <v>0.106231749670465</v>
      </c>
      <c r="E96" s="176">
        <v>2.3236349001807599E-5</v>
      </c>
      <c r="F96" s="176">
        <v>9.8362379421291794E-5</v>
      </c>
      <c r="G96" s="118">
        <f t="shared" si="8"/>
        <v>0.70528227873908855</v>
      </c>
      <c r="H96" s="152">
        <v>0.14675096614545199</v>
      </c>
      <c r="I96" s="175">
        <v>0.103487518071618</v>
      </c>
      <c r="J96" s="176">
        <v>4.9813288439160603E-5</v>
      </c>
      <c r="K96" s="177">
        <v>1.2645274771213899E-4</v>
      </c>
      <c r="L96" s="118">
        <f t="shared" si="9"/>
        <v>0.70456247857961429</v>
      </c>
      <c r="M96" s="152">
        <v>0.144828866877215</v>
      </c>
      <c r="N96" s="175">
        <v>0.102128353381763</v>
      </c>
      <c r="O96" s="223">
        <v>5.0624865554490998E-5</v>
      </c>
      <c r="P96" s="223">
        <v>1.09860686705057E-4</v>
      </c>
      <c r="Q96" s="118">
        <f t="shared" si="10"/>
        <v>0.70444794847351022</v>
      </c>
      <c r="R96" s="152">
        <v>0.14671917935471601</v>
      </c>
      <c r="S96" s="175">
        <v>0.10349577859888601</v>
      </c>
      <c r="T96" s="178">
        <v>8.2092264094242202E-5</v>
      </c>
      <c r="U96" s="179">
        <v>1.2925868831132099E-4</v>
      </c>
      <c r="V96" s="118">
        <f t="shared" si="11"/>
        <v>0.70491060183157539</v>
      </c>
    </row>
    <row r="97" spans="2:22" x14ac:dyDescent="0.2">
      <c r="B97" s="90">
        <v>12</v>
      </c>
      <c r="C97" s="174">
        <v>0.149886273524616</v>
      </c>
      <c r="D97" s="175">
        <v>0.105778602683958</v>
      </c>
      <c r="E97" s="176">
        <v>4.95963382297456E-5</v>
      </c>
      <c r="F97" s="176">
        <v>1.0488303262684E-4</v>
      </c>
      <c r="G97" s="118">
        <f t="shared" si="8"/>
        <v>0.70507976572253939</v>
      </c>
      <c r="H97" s="152">
        <v>0.14631555909562299</v>
      </c>
      <c r="I97" s="175">
        <v>0.103199680876704</v>
      </c>
      <c r="J97" s="176">
        <v>5.4027328262319002E-5</v>
      </c>
      <c r="K97" s="177">
        <v>1.1945554669622999E-4</v>
      </c>
      <c r="L97" s="118">
        <f t="shared" si="9"/>
        <v>0.70469192364386668</v>
      </c>
      <c r="M97" s="152">
        <v>0.14332770805171</v>
      </c>
      <c r="N97" s="175">
        <v>0.101133162170074</v>
      </c>
      <c r="O97" s="223">
        <v>6.2135814640323903E-6</v>
      </c>
      <c r="P97" s="223">
        <v>1.2352749419799401E-4</v>
      </c>
      <c r="Q97" s="118">
        <f t="shared" si="10"/>
        <v>0.70488274719673483</v>
      </c>
      <c r="R97" s="152">
        <v>0.14722651081398799</v>
      </c>
      <c r="S97" s="175">
        <v>0.10385112775444599</v>
      </c>
      <c r="T97" s="178">
        <v>7.5696307899576401E-5</v>
      </c>
      <c r="U97" s="179">
        <v>1.1264379761467199E-4</v>
      </c>
      <c r="V97" s="118">
        <f t="shared" si="11"/>
        <v>0.70489514805427378</v>
      </c>
    </row>
    <row r="98" spans="2:22" x14ac:dyDescent="0.2">
      <c r="B98" s="90">
        <v>13</v>
      </c>
      <c r="C98" s="174">
        <v>0.150529700921711</v>
      </c>
      <c r="D98" s="175">
        <v>0.106207920791421</v>
      </c>
      <c r="E98" s="176">
        <v>3.2471232372127902E-5</v>
      </c>
      <c r="F98" s="176">
        <v>1.0470438402690901E-4</v>
      </c>
      <c r="G98" s="118">
        <f t="shared" si="8"/>
        <v>0.70491798404934258</v>
      </c>
      <c r="H98" s="152">
        <v>0.14742335178532401</v>
      </c>
      <c r="I98" s="175">
        <v>0.104058044517256</v>
      </c>
      <c r="J98" s="176">
        <v>7.19297231939509E-5</v>
      </c>
      <c r="K98" s="177">
        <v>1.3943491854661799E-4</v>
      </c>
      <c r="L98" s="118">
        <f t="shared" si="9"/>
        <v>0.70521920573450081</v>
      </c>
      <c r="M98" s="152">
        <v>0.142117235368936</v>
      </c>
      <c r="N98" s="175">
        <v>0.10019657166613501</v>
      </c>
      <c r="O98" s="223">
        <v>3.9327596022993599E-5</v>
      </c>
      <c r="P98" s="223">
        <v>1.2623705775870699E-4</v>
      </c>
      <c r="Q98" s="118">
        <f t="shared" si="10"/>
        <v>0.70429605958061303</v>
      </c>
      <c r="R98" s="152">
        <v>0.14560222840446499</v>
      </c>
      <c r="S98" s="175">
        <v>0.10274415257172199</v>
      </c>
      <c r="T98" s="178">
        <v>7.9073606789115895E-5</v>
      </c>
      <c r="U98" s="179">
        <v>9.7934788038165296E-5</v>
      </c>
      <c r="V98" s="118">
        <f t="shared" si="11"/>
        <v>0.7051560720517589</v>
      </c>
    </row>
    <row r="99" spans="2:22" x14ac:dyDescent="0.2">
      <c r="B99" s="90">
        <v>14</v>
      </c>
      <c r="C99" s="174">
        <v>0.15113305542891101</v>
      </c>
      <c r="D99" s="175">
        <v>0.106715463560314</v>
      </c>
      <c r="E99" s="176">
        <v>8.6220956796874597E-6</v>
      </c>
      <c r="F99" s="176">
        <v>1.0574650131051599E-4</v>
      </c>
      <c r="G99" s="118">
        <f t="shared" si="8"/>
        <v>0.70546213248334688</v>
      </c>
      <c r="H99" s="152">
        <v>0.14760334526584701</v>
      </c>
      <c r="I99" s="175">
        <v>0.104156516055621</v>
      </c>
      <c r="J99" s="176">
        <v>6.5743049746445296E-5</v>
      </c>
      <c r="K99" s="177">
        <v>1.13024120046721E-4</v>
      </c>
      <c r="L99" s="118">
        <f t="shared" si="9"/>
        <v>0.70502631312939612</v>
      </c>
      <c r="M99" s="152">
        <v>0.14146879772616699</v>
      </c>
      <c r="N99" s="175">
        <v>9.9804498297927993E-2</v>
      </c>
      <c r="O99" s="223">
        <v>1.7884882671528901E-4</v>
      </c>
      <c r="P99" s="223">
        <v>2.33451725562342E-4</v>
      </c>
      <c r="Q99" s="118">
        <f t="shared" si="10"/>
        <v>0.70475299053156326</v>
      </c>
      <c r="R99" s="152">
        <v>0.144456193338067</v>
      </c>
      <c r="S99" s="175">
        <v>0.101893843705283</v>
      </c>
      <c r="T99" s="178">
        <v>1.52659703190452E-4</v>
      </c>
      <c r="U99" s="179">
        <v>1.6406748231816899E-4</v>
      </c>
      <c r="V99" s="118">
        <f t="shared" si="11"/>
        <v>0.70486397740425433</v>
      </c>
    </row>
    <row r="100" spans="2:22" x14ac:dyDescent="0.2">
      <c r="B100" s="90">
        <v>15</v>
      </c>
      <c r="C100" s="174">
        <v>0.15091485628440399</v>
      </c>
      <c r="D100" s="175">
        <v>0.106470935326649</v>
      </c>
      <c r="E100" s="176">
        <v>2.52686137729408E-5</v>
      </c>
      <c r="F100" s="176">
        <v>1.4207241164716601E-4</v>
      </c>
      <c r="G100" s="118">
        <f t="shared" si="8"/>
        <v>0.7048617298502784</v>
      </c>
      <c r="H100" s="152">
        <v>0.14758495952522099</v>
      </c>
      <c r="I100" s="175">
        <v>0.104174901349396</v>
      </c>
      <c r="J100" s="176">
        <v>4.7183258374018597E-5</v>
      </c>
      <c r="K100" s="177">
        <v>1.4244228034969E-4</v>
      </c>
      <c r="L100" s="118">
        <f t="shared" si="9"/>
        <v>0.70523877947465508</v>
      </c>
      <c r="M100" s="152">
        <v>0.14118975730047201</v>
      </c>
      <c r="N100" s="175">
        <v>9.9554746338348502E-2</v>
      </c>
      <c r="O100" s="223">
        <v>3.0929443725142297E-5</v>
      </c>
      <c r="P100" s="223">
        <v>1.2501626447556001E-4</v>
      </c>
      <c r="Q100" s="118">
        <f t="shared" si="10"/>
        <v>0.70437678670370085</v>
      </c>
      <c r="R100" s="152">
        <v>0.145439651418517</v>
      </c>
      <c r="S100" s="175">
        <v>0.102606923334536</v>
      </c>
      <c r="T100" s="178">
        <v>4.7154103330099403E-5</v>
      </c>
      <c r="U100" s="179">
        <v>7.0631390873166294E-5</v>
      </c>
      <c r="V100" s="118">
        <f t="shared" si="11"/>
        <v>0.7050006982309035</v>
      </c>
    </row>
    <row r="101" spans="2:22" x14ac:dyDescent="0.2">
      <c r="B101" s="90">
        <v>16</v>
      </c>
      <c r="C101" s="174">
        <v>0.15057526423383</v>
      </c>
      <c r="D101" s="175">
        <v>0.106231812378753</v>
      </c>
      <c r="E101" s="176">
        <v>-3.8999683335553302E-6</v>
      </c>
      <c r="F101" s="176">
        <v>1.13487978019026E-4</v>
      </c>
      <c r="G101" s="118">
        <f t="shared" si="8"/>
        <v>0.7048633405153808</v>
      </c>
      <c r="H101" s="152">
        <v>0.14640947564078899</v>
      </c>
      <c r="I101" s="175">
        <v>0.103240536244441</v>
      </c>
      <c r="J101" s="176">
        <v>6.02139294421359E-5</v>
      </c>
      <c r="K101" s="177">
        <v>1.0465737233887499E-4</v>
      </c>
      <c r="L101" s="118">
        <f t="shared" si="9"/>
        <v>0.7045188864531301</v>
      </c>
      <c r="M101" s="152">
        <v>0.141665241885399</v>
      </c>
      <c r="N101" s="175">
        <v>9.9862071573069297E-2</v>
      </c>
      <c r="O101" s="223">
        <v>4.6859094904798802E-5</v>
      </c>
      <c r="P101" s="223">
        <v>1.5112965584810999E-4</v>
      </c>
      <c r="Q101" s="118">
        <f t="shared" si="10"/>
        <v>0.70418192749447872</v>
      </c>
      <c r="R101" s="152">
        <v>0.146560610936495</v>
      </c>
      <c r="S101" s="175">
        <v>0.103402589094715</v>
      </c>
      <c r="T101" s="178">
        <v>4.7452970374099297E-5</v>
      </c>
      <c r="U101" s="179">
        <v>1.2881204785079401E-4</v>
      </c>
      <c r="V101" s="118">
        <f t="shared" si="11"/>
        <v>0.70503748154897961</v>
      </c>
    </row>
    <row r="102" spans="2:22" x14ac:dyDescent="0.2">
      <c r="B102" s="90">
        <v>17</v>
      </c>
      <c r="C102" s="174">
        <v>0.15055974421523899</v>
      </c>
      <c r="D102" s="175">
        <v>0.106193843194099</v>
      </c>
      <c r="E102" s="176">
        <v>1.6332656784292E-5</v>
      </c>
      <c r="F102" s="176">
        <v>9.6248386832108898E-5</v>
      </c>
      <c r="G102" s="118">
        <f t="shared" si="8"/>
        <v>0.70468378731659076</v>
      </c>
      <c r="H102" s="152">
        <v>0.14757725878473699</v>
      </c>
      <c r="I102" s="175">
        <v>0.104185174703</v>
      </c>
      <c r="J102" s="176">
        <v>1.24256679827036E-5</v>
      </c>
      <c r="K102" s="177">
        <v>1.07813503813609E-4</v>
      </c>
      <c r="L102" s="118">
        <f t="shared" si="9"/>
        <v>0.70534522392108179</v>
      </c>
      <c r="M102" s="152">
        <v>0.14375999811245899</v>
      </c>
      <c r="N102" s="175">
        <v>0.101389392754047</v>
      </c>
      <c r="O102" s="223">
        <v>1.51494758774255E-5</v>
      </c>
      <c r="P102" s="223">
        <v>1.2954213974221201E-4</v>
      </c>
      <c r="Q102" s="118">
        <f t="shared" si="10"/>
        <v>0.70454537915573612</v>
      </c>
      <c r="R102" s="152">
        <v>0.14881040083323199</v>
      </c>
      <c r="S102" s="175">
        <v>0.105004332053933</v>
      </c>
      <c r="T102" s="178">
        <v>1.30003457347522E-4</v>
      </c>
      <c r="U102" s="179">
        <v>1.6627098827789999E-4</v>
      </c>
      <c r="V102" s="118">
        <f t="shared" si="11"/>
        <v>0.70514206949737979</v>
      </c>
    </row>
    <row r="103" spans="2:22" x14ac:dyDescent="0.2">
      <c r="B103" s="90">
        <v>18</v>
      </c>
      <c r="C103" s="174">
        <v>0.15080531103853101</v>
      </c>
      <c r="D103" s="175">
        <v>0.106353097201926</v>
      </c>
      <c r="E103" s="176">
        <v>2.2309876722797299E-5</v>
      </c>
      <c r="F103" s="176">
        <v>1.36057702470422E-4</v>
      </c>
      <c r="G103" s="118">
        <f t="shared" si="8"/>
        <v>0.70459231253629373</v>
      </c>
      <c r="H103" s="152">
        <v>0.14794051436769201</v>
      </c>
      <c r="I103" s="175">
        <v>0.104405480863102</v>
      </c>
      <c r="J103" s="176">
        <v>4.2401403197859197E-5</v>
      </c>
      <c r="K103" s="177">
        <v>1.20021276021405E-4</v>
      </c>
      <c r="L103" s="118">
        <f t="shared" si="9"/>
        <v>0.70510239087982807</v>
      </c>
      <c r="M103" s="152">
        <v>0.14561513736791401</v>
      </c>
      <c r="N103" s="175">
        <v>0.10268735211254899</v>
      </c>
      <c r="O103" s="223">
        <v>3.4605494617943803E-5</v>
      </c>
      <c r="P103" s="223">
        <v>1.36063009233992E-4</v>
      </c>
      <c r="Q103" s="118">
        <f t="shared" si="10"/>
        <v>0.70448306739277966</v>
      </c>
      <c r="R103" s="152">
        <v>0.14927931812124101</v>
      </c>
      <c r="S103" s="175">
        <v>0.105338232380751</v>
      </c>
      <c r="T103" s="178">
        <v>1.7208077061071098E-5</v>
      </c>
      <c r="U103" s="179">
        <v>1.2392879184079699E-4</v>
      </c>
      <c r="V103" s="118">
        <f t="shared" si="11"/>
        <v>0.705163830583865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0.148992329632678</v>
      </c>
      <c r="D106" s="224">
        <v>0.105138159551788</v>
      </c>
      <c r="E106" s="225">
        <v>2.1114509800704999E-5</v>
      </c>
      <c r="F106" s="182">
        <v>1.1171147582092499E-4</v>
      </c>
      <c r="G106" s="183"/>
      <c r="H106" s="184">
        <v>0.14730305415730899</v>
      </c>
      <c r="I106" s="184">
        <v>0.10394059326736101</v>
      </c>
      <c r="J106" s="190">
        <v>4.2888029157620701E-5</v>
      </c>
      <c r="K106" s="184">
        <v>1.2251092634995499E-4</v>
      </c>
      <c r="L106" s="186"/>
      <c r="M106" s="187">
        <v>0.143040553666267</v>
      </c>
      <c r="N106" s="187">
        <v>0.100892758782199</v>
      </c>
      <c r="O106" s="180">
        <v>4.9818896750166497E-5</v>
      </c>
      <c r="P106" s="181">
        <v>1.39050049976629E-4</v>
      </c>
      <c r="Q106" s="188"/>
      <c r="R106" s="187">
        <v>0.146682080296199</v>
      </c>
      <c r="S106" s="187">
        <v>0.10349271312430899</v>
      </c>
      <c r="T106" s="190">
        <v>6.7102526176334907E-5</v>
      </c>
      <c r="U106" s="184">
        <v>1.19174861829678E-4</v>
      </c>
      <c r="V106" s="136"/>
    </row>
    <row r="107" spans="2:22" x14ac:dyDescent="0.2">
      <c r="B107" s="86" t="s">
        <v>6</v>
      </c>
      <c r="C107" s="219">
        <v>0.34170628678017001</v>
      </c>
      <c r="D107" s="220">
        <v>0.33689851414085698</v>
      </c>
      <c r="E107" s="193">
        <v>14.5432671936492</v>
      </c>
      <c r="F107" s="193">
        <v>2.6178744306827202</v>
      </c>
      <c r="G107" s="194"/>
      <c r="H107" s="195">
        <v>8.0680648513605693E-2</v>
      </c>
      <c r="I107" s="196">
        <v>8.53918296671555E-2</v>
      </c>
      <c r="J107" s="197">
        <v>9.4648993921236304</v>
      </c>
      <c r="K107" s="198">
        <v>2.8901308823691401</v>
      </c>
      <c r="L107" s="199"/>
      <c r="M107" s="197">
        <v>0.210175773650388</v>
      </c>
      <c r="N107" s="197">
        <v>0.21182830954634499</v>
      </c>
      <c r="O107" s="191">
        <v>21.6210305130456</v>
      </c>
      <c r="P107" s="192">
        <v>5.4284666854858799</v>
      </c>
      <c r="Q107" s="198"/>
      <c r="R107" s="197">
        <v>0.23455205535568399</v>
      </c>
      <c r="S107" s="198">
        <v>0.23688763521083001</v>
      </c>
      <c r="T107" s="200">
        <v>11.590462478818599</v>
      </c>
      <c r="U107" s="198">
        <v>4.7615836660737596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0.7050135989695786</v>
      </c>
      <c r="I110" s="205">
        <f>D106/C106</f>
        <v>0.70566155862515212</v>
      </c>
    </row>
    <row r="111" spans="2:22" x14ac:dyDescent="0.2">
      <c r="C111" s="203">
        <v>2</v>
      </c>
      <c r="E111" s="204">
        <f>AVERAGE(L86:L103)</f>
        <v>0.70499728993691024</v>
      </c>
      <c r="I111" s="205">
        <f>I106/H106</f>
        <v>0.70562415600941975</v>
      </c>
    </row>
    <row r="112" spans="2:22" x14ac:dyDescent="0.2">
      <c r="C112" s="203">
        <v>3</v>
      </c>
      <c r="E112" s="204">
        <f>AVERAGE(Q86:Q103)</f>
        <v>0.70461660697328776</v>
      </c>
      <c r="I112" s="205">
        <f>N106/M106</f>
        <v>0.70534373781574899</v>
      </c>
    </row>
    <row r="113" spans="3:9" x14ac:dyDescent="0.2">
      <c r="C113" s="203">
        <v>4</v>
      </c>
      <c r="E113" s="204">
        <f>AVERAGE(V86:V103)</f>
        <v>0.70506738628953525</v>
      </c>
      <c r="G113" s="90"/>
      <c r="I113" s="205">
        <f>S106/R106</f>
        <v>0.70555798578342643</v>
      </c>
    </row>
    <row r="114" spans="3:9" x14ac:dyDescent="0.2">
      <c r="C114" s="206" t="s">
        <v>12</v>
      </c>
      <c r="D114" s="101"/>
      <c r="E114" s="207">
        <f>AVERAGE(E110:E113)</f>
        <v>0.70492372054232799</v>
      </c>
      <c r="F114" s="86" t="s">
        <v>9</v>
      </c>
      <c r="G114" s="208"/>
      <c r="I114" s="209">
        <f>AVERAGE(I110:I113)</f>
        <v>0.70554685955843688</v>
      </c>
    </row>
    <row r="115" spans="3:9" x14ac:dyDescent="0.2">
      <c r="E115" s="221">
        <f>STDEV(E110:E113)/SQRT(COUNT(E110:E113))/E114</f>
        <v>1.4676852110396407E-4</v>
      </c>
      <c r="F115" s="211"/>
      <c r="I115" s="221">
        <f>STDEV(I110:I113)/SQRT(COUNT(I110:I113))/I114</f>
        <v>1.0064850456278362E-4</v>
      </c>
    </row>
    <row r="116" spans="3:9" ht="15.75" x14ac:dyDescent="0.3">
      <c r="D116" s="86" t="s">
        <v>17</v>
      </c>
      <c r="E116" s="226">
        <f>E115*SQRT(3)/1</f>
        <v>2.5421053550381078E-4</v>
      </c>
      <c r="F116" s="86" t="s">
        <v>8</v>
      </c>
      <c r="I116" s="221">
        <f>I115*SQRT(3)/1</f>
        <v>1.7432832360856918E-4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0A8B1-62A9-4955-A243-F380BF82DAAC}">
  <dimension ref="A1:Z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4" width="12.7109375" style="86" customWidth="1"/>
    <col min="25" max="26" width="15.7109375" style="86" customWidth="1"/>
    <col min="27" max="32" width="12.7109375" style="86" customWidth="1"/>
    <col min="33" max="34" width="15.7109375" style="86" customWidth="1"/>
    <col min="35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94</v>
      </c>
      <c r="C4" s="154" t="s">
        <v>95</v>
      </c>
      <c r="D4" s="159"/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97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29.076000000000001</v>
      </c>
      <c r="D9" s="168">
        <v>30.085000000000001</v>
      </c>
      <c r="E9" s="169">
        <v>29.076000000000001</v>
      </c>
      <c r="F9" s="169">
        <v>30.085000000000001</v>
      </c>
      <c r="G9" s="170"/>
      <c r="H9" s="86">
        <v>29.076000000000001</v>
      </c>
      <c r="I9" s="168">
        <v>30.085000000000001</v>
      </c>
      <c r="J9" s="169">
        <v>29.076000000000001</v>
      </c>
      <c r="K9" s="171">
        <v>30.085000000000001</v>
      </c>
      <c r="L9" s="170"/>
      <c r="M9" s="86">
        <v>29.076000000000001</v>
      </c>
      <c r="N9" s="168">
        <v>30.085000000000001</v>
      </c>
      <c r="O9" s="169">
        <v>29.076000000000001</v>
      </c>
      <c r="P9" s="171">
        <v>30.085000000000001</v>
      </c>
      <c r="Q9" s="170"/>
      <c r="R9" s="86">
        <v>29.076000000000001</v>
      </c>
      <c r="S9" s="86">
        <v>30.085000000000001</v>
      </c>
      <c r="T9" s="172">
        <v>29.076000000000001</v>
      </c>
      <c r="U9" s="173">
        <v>30.085000000000001</v>
      </c>
      <c r="V9" s="136"/>
    </row>
    <row r="10" spans="1:22" x14ac:dyDescent="0.2">
      <c r="B10" s="90">
        <v>1</v>
      </c>
      <c r="C10" s="174">
        <v>9.5464305306326699E-2</v>
      </c>
      <c r="D10" s="175">
        <v>1.3570005021364101E-3</v>
      </c>
      <c r="E10" s="176">
        <v>3.9377804924069199E-4</v>
      </c>
      <c r="F10" s="176">
        <v>3.3846489984511099E-4</v>
      </c>
      <c r="G10" s="118">
        <f>(D10-$F$30)/(C10-$E$30)</f>
        <v>1.0837899154372022E-2</v>
      </c>
      <c r="H10" s="152">
        <v>9.25241377491475E-2</v>
      </c>
      <c r="I10" s="175">
        <v>1.28748917806858E-3</v>
      </c>
      <c r="J10" s="176">
        <v>3.9232902832126202E-4</v>
      </c>
      <c r="K10" s="177">
        <v>3.2296605490323397E-4</v>
      </c>
      <c r="L10" s="118">
        <f>(I10-$K$30)/(H10-$J$30)</f>
        <v>1.039559767560997E-2</v>
      </c>
      <c r="M10" s="152">
        <v>8.8786411341363905E-2</v>
      </c>
      <c r="N10" s="175">
        <v>1.1877540977022899E-3</v>
      </c>
      <c r="O10" s="176">
        <v>3.6657475398422802E-4</v>
      </c>
      <c r="P10" s="177">
        <v>2.7262068969892498E-4</v>
      </c>
      <c r="Q10" s="118">
        <f>(N10-$P$30)/(M10-$O$30)</f>
        <v>9.9716973730475719E-3</v>
      </c>
      <c r="R10" s="152">
        <v>8.4805074018629106E-2</v>
      </c>
      <c r="S10" s="152">
        <v>1.13322188047876E-3</v>
      </c>
      <c r="T10" s="178">
        <v>3.2011521200260801E-4</v>
      </c>
      <c r="U10" s="179">
        <v>3.0379326691167902E-4</v>
      </c>
      <c r="V10" s="118">
        <f>(S10-$U$30)/(R10-$T$30)</f>
        <v>9.988507600594736E-3</v>
      </c>
    </row>
    <row r="11" spans="1:22" x14ac:dyDescent="0.2">
      <c r="B11" s="90">
        <v>2</v>
      </c>
      <c r="C11" s="174">
        <v>9.5278209144617196E-2</v>
      </c>
      <c r="D11" s="175">
        <v>1.3034074548099301E-3</v>
      </c>
      <c r="E11" s="176">
        <v>3.9192483842499998E-4</v>
      </c>
      <c r="F11" s="176">
        <v>3.1327534490902198E-4</v>
      </c>
      <c r="G11" s="118">
        <f t="shared" ref="G11:G27" si="0">(D11-$F$30)/(C11-$E$30)</f>
        <v>1.0294443542334639E-2</v>
      </c>
      <c r="H11" s="152">
        <v>9.2197313705933301E-2</v>
      </c>
      <c r="I11" s="175">
        <v>1.2959493040766499E-3</v>
      </c>
      <c r="J11" s="176">
        <v>3.7950623453860701E-4</v>
      </c>
      <c r="K11" s="177">
        <v>3.2356154243513402E-4</v>
      </c>
      <c r="L11" s="118">
        <f t="shared" ref="L11:L27" si="1">(I11-$K$30)/(H11-$J$30)</f>
        <v>1.0524738386818059E-2</v>
      </c>
      <c r="M11" s="152">
        <v>8.80448920276279E-2</v>
      </c>
      <c r="N11" s="175">
        <v>1.1885583245637901E-3</v>
      </c>
      <c r="O11" s="176">
        <v>3.3447437555624802E-4</v>
      </c>
      <c r="P11" s="177">
        <v>3.0019095815434301E-4</v>
      </c>
      <c r="Q11" s="118">
        <f t="shared" ref="Q11:Q27" si="2">(N11-$P$30)/(M11-$O$30)</f>
        <v>1.0065178081550913E-2</v>
      </c>
      <c r="R11" s="152">
        <v>8.6545329230910795E-2</v>
      </c>
      <c r="S11" s="152">
        <v>1.13524768677627E-3</v>
      </c>
      <c r="T11" s="178">
        <v>3.1605049489849698E-4</v>
      </c>
      <c r="U11" s="179">
        <v>2.9426567648555002E-4</v>
      </c>
      <c r="V11" s="118">
        <f t="shared" ref="V11:V27" si="3">(S11-$U$30)/(R11-$T$30)</f>
        <v>9.8103958585604584E-3</v>
      </c>
    </row>
    <row r="12" spans="1:22" x14ac:dyDescent="0.2">
      <c r="B12" s="90">
        <v>3</v>
      </c>
      <c r="C12" s="174">
        <v>9.4805552540643601E-2</v>
      </c>
      <c r="D12" s="175">
        <v>1.3103484713069399E-3</v>
      </c>
      <c r="E12" s="176">
        <v>3.3181690532657903E-4</v>
      </c>
      <c r="F12" s="176">
        <v>3.12233237520672E-4</v>
      </c>
      <c r="G12" s="118">
        <f t="shared" si="0"/>
        <v>1.0419473458904639E-2</v>
      </c>
      <c r="H12" s="152">
        <v>9.1644047131583098E-2</v>
      </c>
      <c r="I12" s="175">
        <v>1.2485556478103899E-3</v>
      </c>
      <c r="J12" s="176">
        <v>3.3081697898852702E-4</v>
      </c>
      <c r="K12" s="177">
        <v>3.6268585087337801E-4</v>
      </c>
      <c r="L12" s="118">
        <f t="shared" si="1"/>
        <v>1.0069251268778988E-2</v>
      </c>
      <c r="M12" s="152">
        <v>8.7669761742344601E-2</v>
      </c>
      <c r="N12" s="175">
        <v>1.20455363765395E-3</v>
      </c>
      <c r="O12" s="176">
        <v>3.2437223433592899E-4</v>
      </c>
      <c r="P12" s="177">
        <v>3.0656259709405901E-4</v>
      </c>
      <c r="Q12" s="118">
        <f t="shared" si="2"/>
        <v>1.0291581426211177E-2</v>
      </c>
      <c r="R12" s="152">
        <v>8.6553902000798405E-2</v>
      </c>
      <c r="S12" s="152">
        <v>1.1426451791728201E-3</v>
      </c>
      <c r="T12" s="178">
        <v>3.0588877419872199E-4</v>
      </c>
      <c r="U12" s="179">
        <v>3.0867619221515999E-4</v>
      </c>
      <c r="V12" s="118">
        <f t="shared" si="3"/>
        <v>9.8952101247146516E-3</v>
      </c>
    </row>
    <row r="13" spans="1:22" x14ac:dyDescent="0.2">
      <c r="B13" s="90">
        <v>4</v>
      </c>
      <c r="C13" s="174">
        <v>9.4074709035228396E-2</v>
      </c>
      <c r="D13" s="175">
        <v>1.30900792788519E-3</v>
      </c>
      <c r="E13" s="176">
        <v>3.3680832703723498E-4</v>
      </c>
      <c r="F13" s="176">
        <v>3.04104837190227E-4</v>
      </c>
      <c r="G13" s="118">
        <f t="shared" si="0"/>
        <v>1.0486436341826111E-2</v>
      </c>
      <c r="H13" s="152">
        <v>9.3405351956817498E-2</v>
      </c>
      <c r="I13" s="175">
        <v>1.2744416592955399E-3</v>
      </c>
      <c r="J13" s="176">
        <v>3.5565448072714202E-4</v>
      </c>
      <c r="K13" s="177">
        <v>3.0453589124923201E-4</v>
      </c>
      <c r="L13" s="118">
        <f t="shared" si="1"/>
        <v>1.0156870225946087E-2</v>
      </c>
      <c r="M13" s="152">
        <v>8.67623860614333E-2</v>
      </c>
      <c r="N13" s="175">
        <v>1.1949921627476001E-3</v>
      </c>
      <c r="O13" s="176">
        <v>3.1803603199753001E-4</v>
      </c>
      <c r="P13" s="177">
        <v>3.1620945486851901E-4</v>
      </c>
      <c r="Q13" s="118">
        <f t="shared" si="2"/>
        <v>1.0288999317426268E-2</v>
      </c>
      <c r="R13" s="152">
        <v>8.6962700232136605E-2</v>
      </c>
      <c r="S13" s="152">
        <v>1.18214009995318E-3</v>
      </c>
      <c r="T13" s="178">
        <v>3.0343802167272802E-4</v>
      </c>
      <c r="U13" s="179">
        <v>2.89561462213497E-4</v>
      </c>
      <c r="V13" s="118">
        <f t="shared" si="3"/>
        <v>1.0304385598167006E-2</v>
      </c>
    </row>
    <row r="14" spans="1:22" x14ac:dyDescent="0.2">
      <c r="B14" s="90">
        <v>5</v>
      </c>
      <c r="C14" s="174">
        <v>9.3718333739459703E-2</v>
      </c>
      <c r="D14" s="175">
        <v>1.3188088312610299E-3</v>
      </c>
      <c r="E14" s="176">
        <v>3.6248315810960601E-4</v>
      </c>
      <c r="F14" s="176">
        <v>3.3658906004130498E-4</v>
      </c>
      <c r="G14" s="118">
        <f t="shared" si="0"/>
        <v>1.0631469555377051E-2</v>
      </c>
      <c r="H14" s="152">
        <v>9.3133649187168696E-2</v>
      </c>
      <c r="I14" s="175">
        <v>1.2726245526104799E-3</v>
      </c>
      <c r="J14" s="176">
        <v>3.9776905096151801E-4</v>
      </c>
      <c r="K14" s="177">
        <v>3.24365451166048E-4</v>
      </c>
      <c r="L14" s="118">
        <f t="shared" si="1"/>
        <v>1.0167031757787534E-2</v>
      </c>
      <c r="M14" s="152">
        <v>8.7105263918363804E-2</v>
      </c>
      <c r="N14" s="175">
        <v>1.1576705206176299E-3</v>
      </c>
      <c r="O14" s="176">
        <v>3.41737220422953E-4</v>
      </c>
      <c r="P14" s="177">
        <v>3.16239229264942E-4</v>
      </c>
      <c r="Q14" s="118">
        <f t="shared" si="2"/>
        <v>9.8181780163246381E-3</v>
      </c>
      <c r="R14" s="152">
        <v>8.6843048110555807E-2</v>
      </c>
      <c r="S14" s="152">
        <v>1.15250387072413E-3</v>
      </c>
      <c r="T14" s="178">
        <v>3.3870552516228699E-4</v>
      </c>
      <c r="U14" s="179">
        <v>2.6252754625127E-4</v>
      </c>
      <c r="V14" s="118">
        <f t="shared" si="3"/>
        <v>9.9760901115348855E-3</v>
      </c>
    </row>
    <row r="15" spans="1:22" x14ac:dyDescent="0.2">
      <c r="B15" s="90">
        <v>6</v>
      </c>
      <c r="C15" s="174">
        <v>9.4046015579924397E-2</v>
      </c>
      <c r="D15" s="175">
        <v>1.3357893472250801E-3</v>
      </c>
      <c r="E15" s="176">
        <v>3.8905535746523799E-4</v>
      </c>
      <c r="F15" s="176">
        <v>3.2613801702687098E-4</v>
      </c>
      <c r="G15" s="118">
        <f t="shared" si="0"/>
        <v>1.077555522183167E-2</v>
      </c>
      <c r="H15" s="152">
        <v>9.2157391508836506E-2</v>
      </c>
      <c r="I15" s="175">
        <v>1.2548111242658201E-3</v>
      </c>
      <c r="J15" s="176">
        <v>3.4644869234916098E-4</v>
      </c>
      <c r="K15" s="177">
        <v>3.2156666060001801E-4</v>
      </c>
      <c r="L15" s="118">
        <f t="shared" si="1"/>
        <v>1.0081089206658926E-2</v>
      </c>
      <c r="M15" s="152">
        <v>8.8354411491501098E-2</v>
      </c>
      <c r="N15" s="175">
        <v>1.2128641527471701E-3</v>
      </c>
      <c r="O15" s="176">
        <v>3.2577696385943601E-4</v>
      </c>
      <c r="P15" s="177">
        <v>3.0200716885221397E-4</v>
      </c>
      <c r="Q15" s="118">
        <f t="shared" si="2"/>
        <v>1.0305947594524025E-2</v>
      </c>
      <c r="R15" s="152">
        <v>8.6224715740278804E-2</v>
      </c>
      <c r="S15" s="152">
        <v>1.14875100386863E-3</v>
      </c>
      <c r="T15" s="178">
        <v>2.96205347910252E-4</v>
      </c>
      <c r="U15" s="179">
        <v>2.6353981626697602E-4</v>
      </c>
      <c r="V15" s="118">
        <f t="shared" si="3"/>
        <v>1.0004212317181859E-2</v>
      </c>
    </row>
    <row r="16" spans="1:22" x14ac:dyDescent="0.2">
      <c r="B16" s="90">
        <v>7</v>
      </c>
      <c r="C16" s="174">
        <v>9.4434533112524505E-2</v>
      </c>
      <c r="D16" s="175">
        <v>1.3278054897606099E-3</v>
      </c>
      <c r="E16" s="176">
        <v>3.7348258832399598E-4</v>
      </c>
      <c r="F16" s="176">
        <v>3.2610824213162901E-4</v>
      </c>
      <c r="G16" s="118">
        <f t="shared" si="0"/>
        <v>1.0646166564783642E-2</v>
      </c>
      <c r="H16" s="152">
        <v>9.0783951255954703E-2</v>
      </c>
      <c r="I16" s="175">
        <v>1.2748289119668701E-3</v>
      </c>
      <c r="J16" s="176">
        <v>3.8491629770706198E-4</v>
      </c>
      <c r="K16" s="177">
        <v>3.26092368404963E-4</v>
      </c>
      <c r="L16" s="118">
        <f t="shared" si="1"/>
        <v>1.0455659996581115E-2</v>
      </c>
      <c r="M16" s="152">
        <v>8.9296782347048007E-2</v>
      </c>
      <c r="N16" s="175">
        <v>1.21217905390797E-3</v>
      </c>
      <c r="O16" s="176">
        <v>3.3928637800485903E-4</v>
      </c>
      <c r="P16" s="177">
        <v>2.9569510652832501E-4</v>
      </c>
      <c r="Q16" s="118">
        <f t="shared" si="2"/>
        <v>1.0189065257941459E-2</v>
      </c>
      <c r="R16" s="152">
        <v>8.6127996103205207E-2</v>
      </c>
      <c r="S16" s="152">
        <v>1.12240771925547E-3</v>
      </c>
      <c r="T16" s="178">
        <v>3.2026465044547998E-4</v>
      </c>
      <c r="U16" s="179">
        <v>2.7559781737757002E-4</v>
      </c>
      <c r="V16" s="118">
        <f t="shared" si="3"/>
        <v>9.7084667195032094E-3</v>
      </c>
    </row>
    <row r="17" spans="2:26" x14ac:dyDescent="0.2">
      <c r="B17" s="90">
        <v>8</v>
      </c>
      <c r="C17" s="174">
        <v>9.4523006644186794E-2</v>
      </c>
      <c r="D17" s="175">
        <v>1.3414793741066101E-3</v>
      </c>
      <c r="E17" s="176">
        <v>3.5922519785655998E-4</v>
      </c>
      <c r="F17" s="176">
        <v>3.4906494967012997E-4</v>
      </c>
      <c r="G17" s="118">
        <f t="shared" si="0"/>
        <v>1.0781398980482696E-2</v>
      </c>
      <c r="H17" s="152">
        <v>9.0971441882707699E-2</v>
      </c>
      <c r="I17" s="175">
        <v>1.2420023335067999E-3</v>
      </c>
      <c r="J17" s="176">
        <v>4.1830390777705499E-4</v>
      </c>
      <c r="K17" s="177">
        <v>3.5003132170790798E-4</v>
      </c>
      <c r="L17" s="118">
        <f t="shared" si="1"/>
        <v>1.0071672151449476E-2</v>
      </c>
      <c r="M17" s="152">
        <v>8.84413580900381E-2</v>
      </c>
      <c r="N17" s="175">
        <v>1.1974942221128001E-3</v>
      </c>
      <c r="O17" s="176">
        <v>3.6233051094058E-4</v>
      </c>
      <c r="P17" s="177">
        <v>3.3461020109073401E-4</v>
      </c>
      <c r="Q17" s="118">
        <f t="shared" si="2"/>
        <v>1.012131303463556E-2</v>
      </c>
      <c r="R17" s="152">
        <v>8.7350543892497107E-2</v>
      </c>
      <c r="S17" s="152">
        <v>1.15560148572654E-3</v>
      </c>
      <c r="T17" s="178">
        <v>3.2035431352170498E-4</v>
      </c>
      <c r="U17" s="179">
        <v>3.00488373691852E-4</v>
      </c>
      <c r="V17" s="118">
        <f t="shared" si="3"/>
        <v>9.9535079808449022E-3</v>
      </c>
    </row>
    <row r="18" spans="2:26" x14ac:dyDescent="0.2">
      <c r="B18" s="90">
        <v>9</v>
      </c>
      <c r="C18" s="174">
        <v>9.3997579552245705E-2</v>
      </c>
      <c r="D18" s="175">
        <v>1.30873981941655E-3</v>
      </c>
      <c r="E18" s="176">
        <v>4.0226699415626998E-4</v>
      </c>
      <c r="F18" s="176">
        <v>3.0145493342567501E-4</v>
      </c>
      <c r="G18" s="118">
        <f t="shared" si="0"/>
        <v>1.0492211657002289E-2</v>
      </c>
      <c r="H18" s="152">
        <v>9.1017491860604205E-2</v>
      </c>
      <c r="I18" s="175">
        <v>1.2377724898143001E-3</v>
      </c>
      <c r="J18" s="176">
        <v>4.7811743632044501E-4</v>
      </c>
      <c r="K18" s="177">
        <v>4.0365784940460397E-4</v>
      </c>
      <c r="L18" s="118">
        <f t="shared" si="1"/>
        <v>1.0019888701299412E-2</v>
      </c>
      <c r="M18" s="152">
        <v>8.8450375399606498E-2</v>
      </c>
      <c r="N18" s="175">
        <v>1.2146811562904799E-3</v>
      </c>
      <c r="O18" s="176">
        <v>3.51211874871054E-4</v>
      </c>
      <c r="P18" s="177">
        <v>3.1090962641468499E-4</v>
      </c>
      <c r="Q18" s="118">
        <f t="shared" si="2"/>
        <v>1.0315345272387394E-2</v>
      </c>
      <c r="R18" s="152">
        <v>8.7742313815416695E-2</v>
      </c>
      <c r="S18" s="152">
        <v>1.1754681485972899E-3</v>
      </c>
      <c r="T18" s="178">
        <v>3.2447882369700801E-4</v>
      </c>
      <c r="U18" s="179">
        <v>2.8932327473824899E-4</v>
      </c>
      <c r="V18" s="118">
        <f t="shared" si="3"/>
        <v>1.0136163873230667E-2</v>
      </c>
    </row>
    <row r="19" spans="2:26" x14ac:dyDescent="0.2">
      <c r="B19" s="90">
        <v>10</v>
      </c>
      <c r="C19" s="174">
        <v>9.2110314351255704E-2</v>
      </c>
      <c r="D19" s="175">
        <v>1.2806484083145199E-3</v>
      </c>
      <c r="E19" s="176">
        <v>4.4271003147640701E-4</v>
      </c>
      <c r="F19" s="176">
        <v>3.7699483289942501E-4</v>
      </c>
      <c r="G19" s="118">
        <f t="shared" si="0"/>
        <v>1.040184573461884E-2</v>
      </c>
      <c r="H19" s="152">
        <v>9.0847829251326603E-2</v>
      </c>
      <c r="I19" s="175">
        <v>1.2861784607261599E-3</v>
      </c>
      <c r="J19" s="176">
        <v>3.7152569738532401E-4</v>
      </c>
      <c r="K19" s="177">
        <v>3.1629661879060901E-4</v>
      </c>
      <c r="L19" s="118">
        <f t="shared" si="1"/>
        <v>1.0573728311465976E-2</v>
      </c>
      <c r="M19" s="152">
        <v>8.9294877929580102E-2</v>
      </c>
      <c r="N19" s="175">
        <v>1.1903454976833899E-3</v>
      </c>
      <c r="O19" s="176">
        <v>3.2491021562311201E-4</v>
      </c>
      <c r="P19" s="177">
        <v>3.0042914953310802E-4</v>
      </c>
      <c r="Q19" s="118">
        <f t="shared" si="2"/>
        <v>9.943829770926553E-3</v>
      </c>
      <c r="R19" s="152">
        <v>8.5807217003913097E-2</v>
      </c>
      <c r="S19" s="152">
        <v>1.14747026681706E-3</v>
      </c>
      <c r="T19" s="178">
        <v>3.0526114188384699E-4</v>
      </c>
      <c r="U19" s="179">
        <v>2.7759261183545302E-4</v>
      </c>
      <c r="V19" s="118">
        <f t="shared" si="3"/>
        <v>1.0038091051123797E-2</v>
      </c>
    </row>
    <row r="20" spans="2:26" x14ac:dyDescent="0.2">
      <c r="B20" s="90">
        <v>11</v>
      </c>
      <c r="C20" s="174">
        <v>9.1359389486601703E-2</v>
      </c>
      <c r="D20" s="175">
        <v>1.26932865666099E-3</v>
      </c>
      <c r="E20" s="176">
        <v>4.0836473131665598E-4</v>
      </c>
      <c r="F20" s="176">
        <v>3.6562030861764499E-4</v>
      </c>
      <c r="G20" s="118">
        <f t="shared" si="0"/>
        <v>1.0363281829123196E-2</v>
      </c>
      <c r="H20" s="152">
        <v>9.1843600304091097E-2</v>
      </c>
      <c r="I20" s="175">
        <v>1.2567473511016099E-3</v>
      </c>
      <c r="J20" s="176">
        <v>3.6258876672015498E-4</v>
      </c>
      <c r="K20" s="177">
        <v>3.27640641570363E-4</v>
      </c>
      <c r="L20" s="118">
        <f t="shared" si="1"/>
        <v>1.0136843109481687E-2</v>
      </c>
      <c r="M20" s="152">
        <v>9.0194569837371202E-2</v>
      </c>
      <c r="N20" s="175">
        <v>1.23094497442721E-3</v>
      </c>
      <c r="O20" s="176">
        <v>3.43978849828768E-4</v>
      </c>
      <c r="P20" s="177">
        <v>2.94176644655159E-4</v>
      </c>
      <c r="Q20" s="118">
        <f t="shared" si="2"/>
        <v>1.0296111884309497E-2</v>
      </c>
      <c r="R20" s="152">
        <v>8.6644652974396594E-2</v>
      </c>
      <c r="S20" s="152">
        <v>1.09789009556026E-3</v>
      </c>
      <c r="T20" s="178">
        <v>3.0995345012540301E-4</v>
      </c>
      <c r="U20" s="179">
        <v>2.8247540910394898E-4</v>
      </c>
      <c r="V20" s="118">
        <f t="shared" si="3"/>
        <v>9.3663224440500119E-3</v>
      </c>
    </row>
    <row r="21" spans="2:26" x14ac:dyDescent="0.2">
      <c r="B21" s="90">
        <v>12</v>
      </c>
      <c r="C21" s="174">
        <v>9.1324207361166504E-2</v>
      </c>
      <c r="D21" s="175">
        <v>1.322502813696E-3</v>
      </c>
      <c r="E21" s="176">
        <v>3.9428618828830502E-4</v>
      </c>
      <c r="F21" s="176">
        <v>3.3849467510850198E-4</v>
      </c>
      <c r="G21" s="118">
        <f t="shared" si="0"/>
        <v>1.0951942765653772E-2</v>
      </c>
      <c r="H21" s="152">
        <v>9.2467642170924E-2</v>
      </c>
      <c r="I21" s="175">
        <v>1.2624964774972801E-3</v>
      </c>
      <c r="J21" s="176">
        <v>3.81927308924266E-4</v>
      </c>
      <c r="K21" s="177">
        <v>3.0644141745387303E-4</v>
      </c>
      <c r="L21" s="118">
        <f t="shared" si="1"/>
        <v>1.0130580886415292E-2</v>
      </c>
      <c r="M21" s="152">
        <v>8.9244583829508797E-2</v>
      </c>
      <c r="N21" s="175">
        <v>1.20193241425056E-3</v>
      </c>
      <c r="O21" s="176">
        <v>3.4798390683778499E-4</v>
      </c>
      <c r="P21" s="177">
        <v>3.1844253707228302E-4</v>
      </c>
      <c r="Q21" s="118">
        <f t="shared" si="2"/>
        <v>1.0079789501354918E-2</v>
      </c>
      <c r="R21" s="152">
        <v>8.6635362406556393E-2</v>
      </c>
      <c r="S21" s="152">
        <v>1.16519223919746E-3</v>
      </c>
      <c r="T21" s="178">
        <v>3.0759234960401401E-4</v>
      </c>
      <c r="U21" s="179">
        <v>2.6845231767291198E-4</v>
      </c>
      <c r="V21" s="118">
        <f t="shared" si="3"/>
        <v>1.0147105062929837E-2</v>
      </c>
    </row>
    <row r="22" spans="2:26" x14ac:dyDescent="0.2">
      <c r="B22" s="90">
        <v>13</v>
      </c>
      <c r="C22" s="174">
        <v>8.8806863488035598E-2</v>
      </c>
      <c r="D22" s="175">
        <v>1.28875104610152E-3</v>
      </c>
      <c r="E22" s="176">
        <v>3.7058327028434098E-4</v>
      </c>
      <c r="F22" s="176">
        <v>3.0630813331156202E-4</v>
      </c>
      <c r="G22" s="118">
        <f t="shared" si="0"/>
        <v>1.0882036961086559E-2</v>
      </c>
      <c r="H22" s="152">
        <v>9.0787949373263899E-2</v>
      </c>
      <c r="I22" s="175">
        <v>1.2440874743071099E-3</v>
      </c>
      <c r="J22" s="176">
        <v>3.17456988744815E-4</v>
      </c>
      <c r="K22" s="177">
        <v>3.1960155701439102E-4</v>
      </c>
      <c r="L22" s="118">
        <f t="shared" si="1"/>
        <v>1.0115176232549008E-2</v>
      </c>
      <c r="M22" s="152">
        <v>8.8731386187519301E-2</v>
      </c>
      <c r="N22" s="175">
        <v>1.18385211730001E-3</v>
      </c>
      <c r="O22" s="176">
        <v>3.5106243167716799E-4</v>
      </c>
      <c r="P22" s="177">
        <v>3.0147123748318599E-4</v>
      </c>
      <c r="Q22" s="118">
        <f t="shared" si="2"/>
        <v>9.933759277828854E-3</v>
      </c>
      <c r="R22" s="152">
        <v>8.53677881871409E-2</v>
      </c>
      <c r="S22" s="152">
        <v>1.12270562846592E-3</v>
      </c>
      <c r="T22" s="178">
        <v>3.1348016758346402E-4</v>
      </c>
      <c r="U22" s="179">
        <v>3.12904110228586E-4</v>
      </c>
      <c r="V22" s="118">
        <f t="shared" si="3"/>
        <v>9.7987555826470965E-3</v>
      </c>
    </row>
    <row r="23" spans="2:26" x14ac:dyDescent="0.2">
      <c r="B23" s="90">
        <v>14</v>
      </c>
      <c r="C23" s="174">
        <v>8.7682185448387198E-2</v>
      </c>
      <c r="D23" s="175">
        <v>1.26906055883345E-3</v>
      </c>
      <c r="E23" s="176">
        <v>3.4592446073259899E-4</v>
      </c>
      <c r="F23" s="176">
        <v>3.17473559968085E-4</v>
      </c>
      <c r="G23" s="118">
        <f t="shared" si="0"/>
        <v>1.079668745924341E-2</v>
      </c>
      <c r="H23" s="152">
        <v>8.9733872325042E-2</v>
      </c>
      <c r="I23" s="175">
        <v>1.27420335003384E-3</v>
      </c>
      <c r="J23" s="176">
        <v>3.7469399292520299E-4</v>
      </c>
      <c r="K23" s="177">
        <v>3.3040967455961199E-4</v>
      </c>
      <c r="L23" s="118">
        <f t="shared" si="1"/>
        <v>1.0571530000169714E-2</v>
      </c>
      <c r="M23" s="152">
        <v>8.8796274351729404E-2</v>
      </c>
      <c r="N23" s="175">
        <v>1.1664274288538099E-3</v>
      </c>
      <c r="O23" s="176">
        <v>3.3868861246998903E-4</v>
      </c>
      <c r="P23" s="177">
        <v>2.6985179548665998E-4</v>
      </c>
      <c r="Q23" s="118">
        <f t="shared" si="2"/>
        <v>9.7294788117634496E-3</v>
      </c>
      <c r="R23" s="152">
        <v>8.3873091430933494E-2</v>
      </c>
      <c r="S23" s="152">
        <v>1.13712454039201E-3</v>
      </c>
      <c r="T23" s="178">
        <v>3.2743772187865801E-4</v>
      </c>
      <c r="U23" s="179">
        <v>2.5582872640681902E-4</v>
      </c>
      <c r="V23" s="118">
        <f t="shared" si="3"/>
        <v>1.0146642511595257E-2</v>
      </c>
    </row>
    <row r="24" spans="2:26" x14ac:dyDescent="0.2">
      <c r="B24" s="90">
        <v>15</v>
      </c>
      <c r="C24" s="174">
        <v>8.7335742215061102E-2</v>
      </c>
      <c r="D24" s="175">
        <v>1.2629241171056599E-3</v>
      </c>
      <c r="E24" s="176">
        <v>3.3973743637171199E-4</v>
      </c>
      <c r="F24" s="176">
        <v>3.1583595625111598E-4</v>
      </c>
      <c r="G24" s="118">
        <f t="shared" si="0"/>
        <v>1.0769135045260813E-2</v>
      </c>
      <c r="H24" s="152">
        <v>8.9816721011184902E-2</v>
      </c>
      <c r="I24" s="175">
        <v>1.24563643885992E-3</v>
      </c>
      <c r="J24" s="176">
        <v>3.5132057632343301E-4</v>
      </c>
      <c r="K24" s="177">
        <v>3.24990713959749E-4</v>
      </c>
      <c r="L24" s="118">
        <f t="shared" si="1"/>
        <v>1.0242336654495587E-2</v>
      </c>
      <c r="M24" s="152">
        <v>8.9543043853040502E-2</v>
      </c>
      <c r="N24" s="175">
        <v>1.1921922465970699E-3</v>
      </c>
      <c r="O24" s="176">
        <v>3.3898749519301898E-4</v>
      </c>
      <c r="P24" s="177">
        <v>3.2636257552639799E-4</v>
      </c>
      <c r="Q24" s="118">
        <f t="shared" si="2"/>
        <v>9.9368682168452915E-3</v>
      </c>
      <c r="R24" s="152">
        <v>8.3731459962482505E-2</v>
      </c>
      <c r="S24" s="152">
        <v>1.1343539481977101E-3</v>
      </c>
      <c r="T24" s="178">
        <v>3.4112647554329401E-4</v>
      </c>
      <c r="U24" s="179">
        <v>2.7732465413954702E-4</v>
      </c>
      <c r="V24" s="118">
        <f t="shared" si="3"/>
        <v>1.0130654326580968E-2</v>
      </c>
    </row>
    <row r="25" spans="2:26" x14ac:dyDescent="0.2">
      <c r="B25" s="90">
        <v>16</v>
      </c>
      <c r="C25" s="174">
        <v>8.8258215772147597E-2</v>
      </c>
      <c r="D25" s="175">
        <v>1.25184287115819E-3</v>
      </c>
      <c r="E25" s="176">
        <v>3.5145395924156497E-4</v>
      </c>
      <c r="F25" s="176">
        <v>3.2369647856925502E-4</v>
      </c>
      <c r="G25" s="118">
        <f t="shared" si="0"/>
        <v>1.0530007705821513E-2</v>
      </c>
      <c r="H25" s="152">
        <v>9.1971556016841594E-2</v>
      </c>
      <c r="I25" s="175">
        <v>1.21855969268029E-3</v>
      </c>
      <c r="J25" s="176">
        <v>3.6823785410339602E-4</v>
      </c>
      <c r="K25" s="177">
        <v>3.1373604353780699E-4</v>
      </c>
      <c r="L25" s="118">
        <f t="shared" si="1"/>
        <v>9.7057584977780983E-3</v>
      </c>
      <c r="M25" s="152">
        <v>8.9043400360594493E-2</v>
      </c>
      <c r="N25" s="175">
        <v>1.16842306153174E-3</v>
      </c>
      <c r="O25" s="176">
        <v>3.4511461063971402E-4</v>
      </c>
      <c r="P25" s="177">
        <v>3.0435931548188999E-4</v>
      </c>
      <c r="Q25" s="118">
        <f t="shared" si="2"/>
        <v>9.7248703242751883E-3</v>
      </c>
      <c r="R25" s="152">
        <v>8.6108671949553794E-2</v>
      </c>
      <c r="S25" s="152">
        <v>1.14365784995723E-3</v>
      </c>
      <c r="T25" s="178">
        <v>3.0520136739822697E-4</v>
      </c>
      <c r="U25" s="179">
        <v>2.9179447255614803E-4</v>
      </c>
      <c r="V25" s="118">
        <f t="shared" si="3"/>
        <v>9.9583731193616954E-3</v>
      </c>
    </row>
    <row r="26" spans="2:26" x14ac:dyDescent="0.2">
      <c r="B26" s="90">
        <v>17</v>
      </c>
      <c r="C26" s="174">
        <v>8.6942041938406794E-2</v>
      </c>
      <c r="D26" s="175">
        <v>1.26289432864526E-3</v>
      </c>
      <c r="E26" s="176">
        <v>3.5608680578405502E-4</v>
      </c>
      <c r="F26" s="176">
        <v>3.0973218422241999E-4</v>
      </c>
      <c r="G26" s="118">
        <f t="shared" si="0"/>
        <v>1.0817767647801993E-2</v>
      </c>
      <c r="H26" s="152">
        <v>9.2310177195021298E-2</v>
      </c>
      <c r="I26" s="175">
        <v>1.2711947004915901E-3</v>
      </c>
      <c r="J26" s="176">
        <v>4.0781224718940498E-4</v>
      </c>
      <c r="K26" s="177">
        <v>3.5506333881851E-4</v>
      </c>
      <c r="L26" s="118">
        <f t="shared" si="1"/>
        <v>1.024254815703117E-2</v>
      </c>
      <c r="M26" s="152">
        <v>8.8417145905954606E-2</v>
      </c>
      <c r="N26" s="175">
        <v>1.1939198535081E-3</v>
      </c>
      <c r="O26" s="176">
        <v>3.5689073273438099E-4</v>
      </c>
      <c r="P26" s="177">
        <v>2.9158633266736E-4</v>
      </c>
      <c r="Q26" s="118">
        <f t="shared" si="2"/>
        <v>1.0083511813125967E-2</v>
      </c>
      <c r="R26" s="152">
        <v>8.5342985208794797E-2</v>
      </c>
      <c r="S26" s="152">
        <v>1.1387136434973699E-3</v>
      </c>
      <c r="T26" s="178">
        <v>3.3571670559137299E-4</v>
      </c>
      <c r="U26" s="179">
        <v>2.8646502946305598E-4</v>
      </c>
      <c r="V26" s="118">
        <f t="shared" si="3"/>
        <v>9.9899053500941415E-3</v>
      </c>
    </row>
    <row r="27" spans="2:26" x14ac:dyDescent="0.2">
      <c r="B27" s="90">
        <v>18</v>
      </c>
      <c r="C27" s="174">
        <v>8.5021016662325297E-2</v>
      </c>
      <c r="D27" s="175">
        <v>1.2509492276439099E-3</v>
      </c>
      <c r="E27" s="176">
        <v>3.8430279768104502E-4</v>
      </c>
      <c r="F27" s="176">
        <v>3.1401970799476499E-4</v>
      </c>
      <c r="G27" s="118">
        <f t="shared" si="0"/>
        <v>1.0922155465779279E-2</v>
      </c>
      <c r="H27" s="152">
        <v>9.2310145935708701E-2</v>
      </c>
      <c r="I27" s="175">
        <v>1.2963961437083399E-3</v>
      </c>
      <c r="J27" s="176">
        <v>3.7819108546980501E-4</v>
      </c>
      <c r="K27" s="177">
        <v>2.9864069256511699E-4</v>
      </c>
      <c r="L27" s="118">
        <f t="shared" si="1"/>
        <v>1.0516681496559183E-2</v>
      </c>
      <c r="M27" s="152">
        <v>8.7737140578534295E-2</v>
      </c>
      <c r="N27" s="175">
        <v>1.1971665711253E-3</v>
      </c>
      <c r="O27" s="176">
        <v>3.6295817955493399E-4</v>
      </c>
      <c r="P27" s="177">
        <v>3.43096096280746E-4</v>
      </c>
      <c r="Q27" s="118">
        <f t="shared" si="2"/>
        <v>1.0199120957094916E-2</v>
      </c>
      <c r="R27" s="152">
        <v>8.5196485144781897E-2</v>
      </c>
      <c r="S27" s="152">
        <v>1.1447300907294099E-3</v>
      </c>
      <c r="T27" s="178">
        <v>4.6953488390608799E-4</v>
      </c>
      <c r="U27" s="179">
        <v>3.6855351533946601E-4</v>
      </c>
      <c r="V27" s="118">
        <f t="shared" si="3"/>
        <v>1.0078038860415424E-2</v>
      </c>
    </row>
    <row r="28" spans="2:26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6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6" x14ac:dyDescent="0.2">
      <c r="B30" s="86" t="s">
        <v>5</v>
      </c>
      <c r="C30" s="180">
        <v>9.1621234521030201E-2</v>
      </c>
      <c r="D30" s="181">
        <v>1.2984049581148799E-3</v>
      </c>
      <c r="E30" s="182">
        <v>3.7412728317321402E-4</v>
      </c>
      <c r="F30" s="182">
        <v>3.2642274215018998E-4</v>
      </c>
      <c r="G30" s="183"/>
      <c r="H30" s="184">
        <v>9.1662459434564303E-2</v>
      </c>
      <c r="I30" s="185">
        <v>1.2635541828234201E-3</v>
      </c>
      <c r="J30" s="184">
        <v>3.77645368082032E-4</v>
      </c>
      <c r="K30" s="185">
        <v>3.2957131605636399E-4</v>
      </c>
      <c r="L30" s="186"/>
      <c r="M30" s="187">
        <v>8.8550781402953305E-2</v>
      </c>
      <c r="N30" s="188">
        <v>1.19421952742338E-3</v>
      </c>
      <c r="O30" s="184">
        <v>3.4302085436287199E-4</v>
      </c>
      <c r="P30" s="185">
        <v>3.0582337311964102E-4</v>
      </c>
      <c r="Q30" s="186"/>
      <c r="R30" s="189">
        <v>8.5992407634054593E-2</v>
      </c>
      <c r="S30" s="189">
        <v>1.14332363207597E-3</v>
      </c>
      <c r="T30" s="190">
        <v>3.2560030150131399E-4</v>
      </c>
      <c r="U30" s="185">
        <v>2.8939801516098597E-4</v>
      </c>
      <c r="V30" s="136"/>
    </row>
    <row r="31" spans="2:26" x14ac:dyDescent="0.2">
      <c r="B31" s="86" t="s">
        <v>6</v>
      </c>
      <c r="C31" s="191">
        <v>0.87246254150940705</v>
      </c>
      <c r="D31" s="192">
        <v>0.59052951644580398</v>
      </c>
      <c r="E31" s="193">
        <v>1.8383173928510499</v>
      </c>
      <c r="F31" s="193">
        <v>1.52001951194243</v>
      </c>
      <c r="G31" s="194"/>
      <c r="H31" s="195">
        <v>0.26687606977575601</v>
      </c>
      <c r="I31" s="196">
        <v>0.40250513310705199</v>
      </c>
      <c r="J31" s="197">
        <v>2.2288730790475602</v>
      </c>
      <c r="K31" s="198">
        <v>1.7779996523795201</v>
      </c>
      <c r="L31" s="199"/>
      <c r="M31" s="197">
        <v>0.230333333274888</v>
      </c>
      <c r="N31" s="198">
        <v>0.35815934543435501</v>
      </c>
      <c r="O31" s="197">
        <v>0.97179318937832704</v>
      </c>
      <c r="P31" s="198">
        <v>1.4449694259479799</v>
      </c>
      <c r="Q31" s="199"/>
      <c r="R31" s="191">
        <v>0.301801299169627</v>
      </c>
      <c r="S31" s="192">
        <v>0.40424734619223202</v>
      </c>
      <c r="T31" s="200">
        <v>2.7595381165736699</v>
      </c>
      <c r="U31" s="198">
        <v>2.0753251489537399</v>
      </c>
      <c r="V31" s="201"/>
    </row>
    <row r="32" spans="2:26" x14ac:dyDescent="0.2">
      <c r="Z32" s="227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1.0655550838405787E-2</v>
      </c>
      <c r="I34" s="205">
        <f>D30/C30</f>
        <v>1.4171441422968948E-2</v>
      </c>
    </row>
    <row r="35" spans="1:22" x14ac:dyDescent="0.2">
      <c r="C35" s="203">
        <v>2</v>
      </c>
      <c r="E35" s="204">
        <f>AVERAGE(L10:L27)</f>
        <v>1.0232054595381962E-2</v>
      </c>
      <c r="I35" s="205">
        <f>I30/H30</f>
        <v>1.378486013377638E-2</v>
      </c>
    </row>
    <row r="36" spans="1:22" x14ac:dyDescent="0.2">
      <c r="C36" s="203">
        <v>3</v>
      </c>
      <c r="E36" s="204">
        <f>AVERAGE(Q10:Q27)</f>
        <v>1.0071924773976313E-2</v>
      </c>
      <c r="I36" s="205">
        <f>N30/M30</f>
        <v>1.348626752359241E-2</v>
      </c>
    </row>
    <row r="37" spans="1:22" x14ac:dyDescent="0.2">
      <c r="C37" s="203">
        <v>4</v>
      </c>
      <c r="E37" s="204">
        <f>AVERAGE(V10:V27)</f>
        <v>9.9683793607294787E-3</v>
      </c>
      <c r="G37" s="90"/>
      <c r="I37" s="205">
        <f>S30/R30</f>
        <v>1.3295634620924285E-2</v>
      </c>
    </row>
    <row r="38" spans="1:22" x14ac:dyDescent="0.2">
      <c r="C38" s="206" t="s">
        <v>12</v>
      </c>
      <c r="D38" s="101"/>
      <c r="E38" s="207">
        <f>AVERAGE(E34:E37)</f>
        <v>1.0231977392123386E-2</v>
      </c>
      <c r="F38" s="86" t="s">
        <v>9</v>
      </c>
      <c r="G38" s="208"/>
      <c r="I38" s="209">
        <f>AVERAGE(I34:I37)</f>
        <v>1.3684550925315505E-2</v>
      </c>
    </row>
    <row r="39" spans="1:22" x14ac:dyDescent="0.2">
      <c r="E39" s="210">
        <f>STDEV(E34:E37)/SQRT(COUNT(E34:E37))/E38</f>
        <v>1.4781994266973152E-2</v>
      </c>
      <c r="F39" s="211"/>
      <c r="I39" s="210">
        <f>STDEV(I34:I37)/SQRT(COUNT(I34:I37))/I38</f>
        <v>1.3956141383299101E-2</v>
      </c>
    </row>
    <row r="40" spans="1:22" ht="15.75" x14ac:dyDescent="0.3">
      <c r="D40" s="86" t="s">
        <v>17</v>
      </c>
      <c r="E40" s="212">
        <f>E39*SQRT(3)/1</f>
        <v>2.5603165107589362E-2</v>
      </c>
      <c r="F40" s="86" t="s">
        <v>8</v>
      </c>
      <c r="I40" s="210">
        <f>I39*SQRT(3)/1</f>
        <v>2.4172745953488634E-2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29.076000000000001</v>
      </c>
      <c r="D47" s="214">
        <v>30.085000000000001</v>
      </c>
      <c r="E47" s="169">
        <v>29.076000000000001</v>
      </c>
      <c r="F47" s="169">
        <v>30.085000000000001</v>
      </c>
      <c r="G47" s="170"/>
      <c r="H47" s="86">
        <v>29.076000000000001</v>
      </c>
      <c r="I47" s="168">
        <v>30.085000000000001</v>
      </c>
      <c r="J47" s="169">
        <v>29.076000000000001</v>
      </c>
      <c r="K47" s="171">
        <v>30.085000000000001</v>
      </c>
      <c r="L47" s="170"/>
      <c r="M47" s="86">
        <v>29.076000000000001</v>
      </c>
      <c r="N47" s="168">
        <v>30.085000000000001</v>
      </c>
      <c r="O47" s="169">
        <v>29.076000000000001</v>
      </c>
      <c r="P47" s="171">
        <v>30.085000000000001</v>
      </c>
      <c r="Q47" s="170"/>
      <c r="R47" s="86">
        <v>29.076000000000001</v>
      </c>
      <c r="S47" s="168">
        <v>30.085000000000001</v>
      </c>
      <c r="T47" s="172">
        <v>29.076000000000001</v>
      </c>
      <c r="U47" s="173">
        <v>30.085000000000001</v>
      </c>
      <c r="V47" s="136"/>
    </row>
    <row r="48" spans="1:22" x14ac:dyDescent="0.2">
      <c r="B48" s="90">
        <v>1</v>
      </c>
      <c r="C48" s="174">
        <v>4.5136686082417402E-2</v>
      </c>
      <c r="D48" s="175">
        <v>0.17147330723640999</v>
      </c>
      <c r="E48" s="176">
        <v>2.9044260062664398E-4</v>
      </c>
      <c r="F48" s="176">
        <v>3.0435768774996901E-4</v>
      </c>
      <c r="G48" s="118">
        <f>(D48-$F$68)/(C48-$E$68)</f>
        <v>3.8158970014041866</v>
      </c>
      <c r="H48" s="152">
        <v>4.2907076781135298E-2</v>
      </c>
      <c r="I48" s="175">
        <v>0.162874779892942</v>
      </c>
      <c r="J48" s="176">
        <v>2.71820301018466E-4</v>
      </c>
      <c r="K48" s="177">
        <v>2.8307732320262098E-4</v>
      </c>
      <c r="L48" s="118">
        <f>(I48-$K$68)/(H48-$J$68)</f>
        <v>3.8146462499488076</v>
      </c>
      <c r="M48" s="152">
        <v>4.22399460519228E-2</v>
      </c>
      <c r="N48" s="175">
        <v>0.160315770786224</v>
      </c>
      <c r="O48" s="176">
        <v>2.8216305185951E-4</v>
      </c>
      <c r="P48" s="177">
        <v>2.73185566254894E-4</v>
      </c>
      <c r="Q48" s="118">
        <f>(N48-$P$68)/(M48-$O$68)</f>
        <v>3.8147170239084165</v>
      </c>
      <c r="R48" s="152">
        <v>4.0625350116162903E-2</v>
      </c>
      <c r="S48" s="175">
        <v>0.15413158240786401</v>
      </c>
      <c r="T48" s="178">
        <v>2.9221889420326001E-4</v>
      </c>
      <c r="U48" s="179">
        <v>2.4382879041798201E-4</v>
      </c>
      <c r="V48" s="118">
        <f>(S48-$U$68)/(R48-$T$68)</f>
        <v>3.8133843334020634</v>
      </c>
    </row>
    <row r="49" spans="2:22" x14ac:dyDescent="0.2">
      <c r="B49" s="90">
        <v>2</v>
      </c>
      <c r="C49" s="174">
        <v>4.5268347783925397E-2</v>
      </c>
      <c r="D49" s="175">
        <v>0.17176373880913701</v>
      </c>
      <c r="E49" s="176">
        <v>2.9815356488066698E-4</v>
      </c>
      <c r="F49" s="176">
        <v>2.7559677806176201E-4</v>
      </c>
      <c r="G49" s="118">
        <f t="shared" ref="G49:G65" si="4">(D49-$F$68)/(C49-$E$68)</f>
        <v>3.811186298722649</v>
      </c>
      <c r="H49" s="152">
        <v>4.3132081139602499E-2</v>
      </c>
      <c r="I49" s="175">
        <v>0.16372299831575499</v>
      </c>
      <c r="J49" s="176">
        <v>2.7167083415398499E-4</v>
      </c>
      <c r="K49" s="177">
        <v>2.5649050938215999E-4</v>
      </c>
      <c r="L49" s="118">
        <f t="shared" ref="L49:L65" si="5">(I49-$K$68)/(H49-$J$68)</f>
        <v>3.8144107187086496</v>
      </c>
      <c r="M49" s="152">
        <v>4.2268570909202503E-2</v>
      </c>
      <c r="N49" s="175">
        <v>0.16057573986718501</v>
      </c>
      <c r="O49" s="176">
        <v>2.9056121408357801E-4</v>
      </c>
      <c r="P49" s="177">
        <v>2.4939751609876301E-4</v>
      </c>
      <c r="Q49" s="118">
        <f t="shared" ref="Q49:Q65" si="6">(N49-$P$68)/(M49-$O$68)</f>
        <v>3.8183084217402974</v>
      </c>
      <c r="R49" s="152">
        <v>4.0567116521352302E-2</v>
      </c>
      <c r="S49" s="175">
        <v>0.15383136671554001</v>
      </c>
      <c r="T49" s="178">
        <v>2.8385058190028999E-4</v>
      </c>
      <c r="U49" s="179">
        <v>2.66932182470969E-4</v>
      </c>
      <c r="V49" s="118">
        <f t="shared" ref="V49:V65" si="7">(S49-$U$68)/(R49-$T$68)</f>
        <v>3.8114447984821065</v>
      </c>
    </row>
    <row r="50" spans="2:22" x14ac:dyDescent="0.2">
      <c r="B50" s="90">
        <v>3</v>
      </c>
      <c r="C50" s="174">
        <v>4.5153005347729203E-2</v>
      </c>
      <c r="D50" s="175">
        <v>0.17147893188178201</v>
      </c>
      <c r="E50" s="176">
        <v>2.6118331811318001E-4</v>
      </c>
      <c r="F50" s="176">
        <v>2.4138845097493501E-4</v>
      </c>
      <c r="G50" s="118">
        <f t="shared" si="4"/>
        <v>3.8146348882274408</v>
      </c>
      <c r="H50" s="152">
        <v>4.3232556920721803E-2</v>
      </c>
      <c r="I50" s="175">
        <v>0.164044961442462</v>
      </c>
      <c r="J50" s="176">
        <v>3.0234944094612801E-4</v>
      </c>
      <c r="K50" s="177">
        <v>2.2487306938451799E-4</v>
      </c>
      <c r="L50" s="118">
        <f t="shared" si="5"/>
        <v>3.812983816443392</v>
      </c>
      <c r="M50" s="152">
        <v>4.2229173791527401E-2</v>
      </c>
      <c r="N50" s="175">
        <v>0.16016136590713301</v>
      </c>
      <c r="O50" s="176">
        <v>2.6600840494644598E-4</v>
      </c>
      <c r="P50" s="177">
        <v>2.5567941173541402E-4</v>
      </c>
      <c r="Q50" s="118">
        <f t="shared" si="6"/>
        <v>3.8120154202243559</v>
      </c>
      <c r="R50" s="152">
        <v>4.0423827313155802E-2</v>
      </c>
      <c r="S50" s="175">
        <v>0.15334234505434299</v>
      </c>
      <c r="T50" s="178">
        <v>2.3896981523590199E-4</v>
      </c>
      <c r="U50" s="179">
        <v>2.3248569680291701E-4</v>
      </c>
      <c r="V50" s="118">
        <f t="shared" si="7"/>
        <v>3.8128674246250949</v>
      </c>
    </row>
    <row r="51" spans="2:22" x14ac:dyDescent="0.2">
      <c r="B51" s="90">
        <v>4</v>
      </c>
      <c r="C51" s="174">
        <v>4.4998135591969197E-2</v>
      </c>
      <c r="D51" s="175">
        <v>0.17081484825291399</v>
      </c>
      <c r="E51" s="176">
        <v>2.6199025317314399E-4</v>
      </c>
      <c r="F51" s="176">
        <v>2.8196817114378399E-4</v>
      </c>
      <c r="G51" s="118">
        <f t="shared" si="4"/>
        <v>3.8129958453712627</v>
      </c>
      <c r="H51" s="152">
        <v>4.3331790623610297E-2</v>
      </c>
      <c r="I51" s="175">
        <v>0.164600217504942</v>
      </c>
      <c r="J51" s="176">
        <v>2.6772491698466301E-4</v>
      </c>
      <c r="K51" s="177">
        <v>2.7923663113016899E-4</v>
      </c>
      <c r="L51" s="118">
        <f t="shared" si="5"/>
        <v>3.8170921007474781</v>
      </c>
      <c r="M51" s="152">
        <v>4.2365254380575999E-2</v>
      </c>
      <c r="N51" s="175">
        <v>0.16080625876399199</v>
      </c>
      <c r="O51" s="176">
        <v>2.9809272186012101E-4</v>
      </c>
      <c r="P51" s="177">
        <v>2.7190534388007998E-4</v>
      </c>
      <c r="Q51" s="118">
        <f t="shared" si="6"/>
        <v>3.8150134262919639</v>
      </c>
      <c r="R51" s="152">
        <v>4.0449287438340101E-2</v>
      </c>
      <c r="S51" s="175">
        <v>0.15351580899414899</v>
      </c>
      <c r="T51" s="178">
        <v>2.9732957641187302E-4</v>
      </c>
      <c r="U51" s="179">
        <v>2.4225087204717601E-4</v>
      </c>
      <c r="V51" s="118">
        <f t="shared" si="7"/>
        <v>3.8147688204744759</v>
      </c>
    </row>
    <row r="52" spans="2:22" x14ac:dyDescent="0.2">
      <c r="B52" s="90">
        <v>5</v>
      </c>
      <c r="C52" s="174">
        <v>4.51761400321537E-2</v>
      </c>
      <c r="D52" s="175">
        <v>0.17152874682431399</v>
      </c>
      <c r="E52" s="176">
        <v>2.5922724688257201E-4</v>
      </c>
      <c r="F52" s="176">
        <v>2.6612908207321198E-4</v>
      </c>
      <c r="G52" s="118">
        <f t="shared" si="4"/>
        <v>3.8137789907143547</v>
      </c>
      <c r="H52" s="152">
        <v>4.3555701092619199E-2</v>
      </c>
      <c r="I52" s="175">
        <v>0.165430544295705</v>
      </c>
      <c r="J52" s="176">
        <v>3.22792461238715E-4</v>
      </c>
      <c r="K52" s="177">
        <v>2.5357285060641498E-4</v>
      </c>
      <c r="L52" s="118">
        <f t="shared" si="5"/>
        <v>3.8165292295786948</v>
      </c>
      <c r="M52" s="152">
        <v>4.2257676279655799E-2</v>
      </c>
      <c r="N52" s="175">
        <v>0.160315191847272</v>
      </c>
      <c r="O52" s="176">
        <v>2.4430615867849598E-4</v>
      </c>
      <c r="P52" s="177">
        <v>2.3382692135276599E-4</v>
      </c>
      <c r="Q52" s="118">
        <f t="shared" si="6"/>
        <v>3.8130917375912174</v>
      </c>
      <c r="R52" s="152">
        <v>4.0567756767988697E-2</v>
      </c>
      <c r="S52" s="175">
        <v>0.15390206693238401</v>
      </c>
      <c r="T52" s="178">
        <v>2.5816098402372699E-4</v>
      </c>
      <c r="U52" s="179">
        <v>2.8899403869571698E-4</v>
      </c>
      <c r="V52" s="118">
        <f t="shared" si="7"/>
        <v>3.813138884275876</v>
      </c>
    </row>
    <row r="53" spans="2:22" x14ac:dyDescent="0.2">
      <c r="B53" s="90">
        <v>6</v>
      </c>
      <c r="C53" s="174">
        <v>4.4875277075073002E-2</v>
      </c>
      <c r="D53" s="175">
        <v>0.17001705876634499</v>
      </c>
      <c r="E53" s="176">
        <v>2.5656672479969499E-4</v>
      </c>
      <c r="F53" s="176">
        <v>2.6538477015428601E-4</v>
      </c>
      <c r="G53" s="118">
        <f t="shared" si="4"/>
        <v>3.8056127007969791</v>
      </c>
      <c r="H53" s="152">
        <v>4.3749033025755703E-2</v>
      </c>
      <c r="I53" s="175">
        <v>0.16599567473139101</v>
      </c>
      <c r="J53" s="176">
        <v>2.8151831229844299E-4</v>
      </c>
      <c r="K53" s="177">
        <v>2.5270946341867702E-4</v>
      </c>
      <c r="L53" s="118">
        <f t="shared" si="5"/>
        <v>3.8125559108845168</v>
      </c>
      <c r="M53" s="152">
        <v>4.2338610581049999E-2</v>
      </c>
      <c r="N53" s="175">
        <v>0.16073293643988501</v>
      </c>
      <c r="O53" s="176">
        <v>2.7357141927801602E-4</v>
      </c>
      <c r="P53" s="177">
        <v>3.1418332219297602E-4</v>
      </c>
      <c r="Q53" s="118">
        <f t="shared" si="6"/>
        <v>3.815686978937423</v>
      </c>
      <c r="R53" s="152">
        <v>4.0430504817630497E-2</v>
      </c>
      <c r="S53" s="175">
        <v>0.15329653934206999</v>
      </c>
      <c r="T53" s="178">
        <v>2.6808553310609003E-4</v>
      </c>
      <c r="U53" s="179">
        <v>2.25519136208051E-4</v>
      </c>
      <c r="V53" s="118">
        <f t="shared" si="7"/>
        <v>3.8110926851547986</v>
      </c>
    </row>
    <row r="54" spans="2:22" x14ac:dyDescent="0.2">
      <c r="B54" s="90">
        <v>7</v>
      </c>
      <c r="C54" s="174">
        <v>4.4731197822411799E-2</v>
      </c>
      <c r="D54" s="175">
        <v>0.169829955993619</v>
      </c>
      <c r="E54" s="176">
        <v>2.7460243365793799E-4</v>
      </c>
      <c r="F54" s="176">
        <v>2.5499423366257597E-4</v>
      </c>
      <c r="G54" s="118">
        <f t="shared" si="4"/>
        <v>3.8137367165402396</v>
      </c>
      <c r="H54" s="152">
        <v>4.3561869073078303E-2</v>
      </c>
      <c r="I54" s="175">
        <v>0.165339091210946</v>
      </c>
      <c r="J54" s="176">
        <v>2.34245032275891E-4</v>
      </c>
      <c r="K54" s="177">
        <v>2.42795450212235E-4</v>
      </c>
      <c r="L54" s="118">
        <f t="shared" si="5"/>
        <v>3.8138725390572783</v>
      </c>
      <c r="M54" s="152">
        <v>4.2227190243185303E-2</v>
      </c>
      <c r="N54" s="175">
        <v>0.16041223083224301</v>
      </c>
      <c r="O54" s="176">
        <v>2.6822050600469502E-4</v>
      </c>
      <c r="P54" s="177">
        <v>2.78127835463066E-4</v>
      </c>
      <c r="Q54" s="118">
        <f t="shared" si="6"/>
        <v>3.8181771667530402</v>
      </c>
      <c r="R54" s="152">
        <v>3.9852754618052003E-2</v>
      </c>
      <c r="S54" s="175">
        <v>0.151029563254134</v>
      </c>
      <c r="T54" s="178">
        <v>2.6345207176554301E-4</v>
      </c>
      <c r="U54" s="179">
        <v>2.6401445658028099E-4</v>
      </c>
      <c r="V54" s="118">
        <f t="shared" si="7"/>
        <v>3.8094474180067537</v>
      </c>
    </row>
    <row r="55" spans="2:22" x14ac:dyDescent="0.2">
      <c r="B55" s="90">
        <v>8</v>
      </c>
      <c r="C55" s="174">
        <v>4.5157742261759101E-2</v>
      </c>
      <c r="D55" s="175">
        <v>0.171292332058817</v>
      </c>
      <c r="E55" s="176">
        <v>2.3982652302455501E-4</v>
      </c>
      <c r="F55" s="176">
        <v>2.6633748950981198E-4</v>
      </c>
      <c r="G55" s="118">
        <f t="shared" si="4"/>
        <v>3.8100753493580979</v>
      </c>
      <c r="H55" s="152">
        <v>4.3574693705753703E-2</v>
      </c>
      <c r="I55" s="175">
        <v>0.16530592243982001</v>
      </c>
      <c r="J55" s="176">
        <v>2.18581612785237E-4</v>
      </c>
      <c r="K55" s="177">
        <v>2.2362268271885899E-4</v>
      </c>
      <c r="L55" s="118">
        <f t="shared" si="5"/>
        <v>3.8119768007122357</v>
      </c>
      <c r="M55" s="152">
        <v>4.2149651771818702E-2</v>
      </c>
      <c r="N55" s="175">
        <v>0.15999167788285501</v>
      </c>
      <c r="O55" s="176">
        <v>2.4128701286300799E-4</v>
      </c>
      <c r="P55" s="177">
        <v>2.8774448958470902E-4</v>
      </c>
      <c r="Q55" s="118">
        <f t="shared" si="6"/>
        <v>3.8152032356309986</v>
      </c>
      <c r="R55" s="152">
        <v>4.0108966904479598E-2</v>
      </c>
      <c r="S55" s="175">
        <v>0.15219959754465301</v>
      </c>
      <c r="T55" s="178">
        <v>2.7499092488697199E-4</v>
      </c>
      <c r="U55" s="179">
        <v>2.7669769436939798E-4</v>
      </c>
      <c r="V55" s="118">
        <f t="shared" si="7"/>
        <v>3.8143177698048381</v>
      </c>
    </row>
    <row r="56" spans="2:22" x14ac:dyDescent="0.2">
      <c r="B56" s="90">
        <v>9</v>
      </c>
      <c r="C56" s="174">
        <v>4.5235277958247E-2</v>
      </c>
      <c r="D56" s="175">
        <v>0.171776087800734</v>
      </c>
      <c r="E56" s="176">
        <v>2.8981496660998802E-4</v>
      </c>
      <c r="F56" s="176">
        <v>2.8586843648872401E-4</v>
      </c>
      <c r="G56" s="118">
        <f t="shared" si="4"/>
        <v>3.8142638488773488</v>
      </c>
      <c r="H56" s="152">
        <v>4.3544953017366599E-2</v>
      </c>
      <c r="I56" s="175">
        <v>0.16519691426493399</v>
      </c>
      <c r="J56" s="176">
        <v>2.7340465115224799E-4</v>
      </c>
      <c r="K56" s="177">
        <v>2.3725793610286999E-4</v>
      </c>
      <c r="L56" s="118">
        <f t="shared" si="5"/>
        <v>3.8120776301299455</v>
      </c>
      <c r="M56" s="152">
        <v>4.2169913127635197E-2</v>
      </c>
      <c r="N56" s="175">
        <v>0.15986844007312101</v>
      </c>
      <c r="O56" s="176">
        <v>2.8057906473102098E-4</v>
      </c>
      <c r="P56" s="177">
        <v>2.8926291711706299E-4</v>
      </c>
      <c r="Q56" s="118">
        <f t="shared" si="6"/>
        <v>3.8104151757435494</v>
      </c>
      <c r="R56" s="152">
        <v>4.0452428072528197E-2</v>
      </c>
      <c r="S56" s="175">
        <v>0.153384722684624</v>
      </c>
      <c r="T56" s="178">
        <v>3.1980493236683503E-4</v>
      </c>
      <c r="U56" s="179">
        <v>3.0775146558031799E-4</v>
      </c>
      <c r="V56" s="118">
        <f t="shared" si="7"/>
        <v>3.8112079674894881</v>
      </c>
    </row>
    <row r="57" spans="2:22" x14ac:dyDescent="0.2">
      <c r="B57" s="90">
        <v>10</v>
      </c>
      <c r="C57" s="174">
        <v>4.5538355297895801E-2</v>
      </c>
      <c r="D57" s="175">
        <v>0.17282854247650101</v>
      </c>
      <c r="E57" s="176">
        <v>2.7092635519875501E-4</v>
      </c>
      <c r="F57" s="176">
        <v>2.5323767799878999E-4</v>
      </c>
      <c r="G57" s="118">
        <f t="shared" si="4"/>
        <v>3.8119761303898567</v>
      </c>
      <c r="H57" s="152">
        <v>4.38161015567557E-2</v>
      </c>
      <c r="I57" s="175">
        <v>0.16630569885809099</v>
      </c>
      <c r="J57" s="176">
        <v>3.2315111443651401E-4</v>
      </c>
      <c r="K57" s="177">
        <v>2.5107200700816198E-4</v>
      </c>
      <c r="L57" s="118">
        <f t="shared" si="5"/>
        <v>3.8138035741419185</v>
      </c>
      <c r="M57" s="152">
        <v>4.2146966561977299E-2</v>
      </c>
      <c r="N57" s="175">
        <v>0.15990470583028099</v>
      </c>
      <c r="O57" s="176">
        <v>3.0254590187096998E-4</v>
      </c>
      <c r="P57" s="177">
        <v>3.1730958175813602E-4</v>
      </c>
      <c r="Q57" s="118">
        <f t="shared" si="6"/>
        <v>3.8133702908130376</v>
      </c>
      <c r="R57" s="152">
        <v>4.0890248082873802E-2</v>
      </c>
      <c r="S57" s="175">
        <v>0.155038645098828</v>
      </c>
      <c r="T57" s="178">
        <v>2.6754745262614298E-4</v>
      </c>
      <c r="U57" s="179">
        <v>2.4475172495982901E-4</v>
      </c>
      <c r="V57" s="118">
        <f t="shared" si="7"/>
        <v>3.8108460202537278</v>
      </c>
    </row>
    <row r="58" spans="2:22" x14ac:dyDescent="0.2">
      <c r="B58" s="90">
        <v>11</v>
      </c>
      <c r="C58" s="174">
        <v>4.56034302793751E-2</v>
      </c>
      <c r="D58" s="175">
        <v>0.17305116048754701</v>
      </c>
      <c r="E58" s="176">
        <v>2.24880150377584E-4</v>
      </c>
      <c r="F58" s="176">
        <v>2.5454765142141999E-4</v>
      </c>
      <c r="G58" s="118">
        <f t="shared" si="4"/>
        <v>3.8114148223918383</v>
      </c>
      <c r="H58" s="152">
        <v>4.3814421735768501E-2</v>
      </c>
      <c r="I58" s="175">
        <v>0.16604330451809399</v>
      </c>
      <c r="J58" s="176">
        <v>2.86927789057575E-4</v>
      </c>
      <c r="K58" s="177">
        <v>2.5809820255230702E-4</v>
      </c>
      <c r="L58" s="118">
        <f t="shared" si="5"/>
        <v>3.8079237966273922</v>
      </c>
      <c r="M58" s="152">
        <v>4.2088503966017897E-2</v>
      </c>
      <c r="N58" s="175">
        <v>0.159569785052872</v>
      </c>
      <c r="O58" s="176">
        <v>3.7245445310878301E-4</v>
      </c>
      <c r="P58" s="177">
        <v>3.1858986230800601E-4</v>
      </c>
      <c r="Q58" s="118">
        <f t="shared" si="6"/>
        <v>3.8106914246783683</v>
      </c>
      <c r="R58" s="152">
        <v>4.0833493707860102E-2</v>
      </c>
      <c r="S58" s="175">
        <v>0.154761568547998</v>
      </c>
      <c r="T58" s="178">
        <v>2.8193783460512699E-4</v>
      </c>
      <c r="U58" s="179">
        <v>2.6478854629237398E-4</v>
      </c>
      <c r="V58" s="118">
        <f t="shared" si="7"/>
        <v>3.8093471020014644</v>
      </c>
    </row>
    <row r="59" spans="2:22" x14ac:dyDescent="0.2">
      <c r="B59" s="90">
        <v>12</v>
      </c>
      <c r="C59" s="174">
        <v>4.5581269476866602E-2</v>
      </c>
      <c r="D59" s="175">
        <v>0.172908112983054</v>
      </c>
      <c r="E59" s="176">
        <v>2.8879879808258699E-4</v>
      </c>
      <c r="F59" s="176">
        <v>2.6821315839562702E-4</v>
      </c>
      <c r="G59" s="118">
        <f t="shared" si="4"/>
        <v>3.8101219227959406</v>
      </c>
      <c r="H59" s="152">
        <v>4.3493229481933203E-2</v>
      </c>
      <c r="I59" s="175">
        <v>0.16508865835262401</v>
      </c>
      <c r="J59" s="176">
        <v>2.6569217783406701E-4</v>
      </c>
      <c r="K59" s="177">
        <v>2.4723143795523099E-4</v>
      </c>
      <c r="L59" s="118">
        <f t="shared" si="5"/>
        <v>3.8141351696977526</v>
      </c>
      <c r="M59" s="152">
        <v>4.1644290882138897E-2</v>
      </c>
      <c r="N59" s="175">
        <v>0.15779073327539</v>
      </c>
      <c r="O59" s="176">
        <v>3.2902629332822201E-4</v>
      </c>
      <c r="P59" s="177">
        <v>2.9200204712904402E-4</v>
      </c>
      <c r="Q59" s="118">
        <f t="shared" si="6"/>
        <v>3.8086049169498279</v>
      </c>
      <c r="R59" s="152">
        <v>4.0977351285874403E-2</v>
      </c>
      <c r="S59" s="175">
        <v>0.15549590262628299</v>
      </c>
      <c r="T59" s="178">
        <v>2.4566575765470498E-4</v>
      </c>
      <c r="U59" s="179">
        <v>2.52492499836853E-4</v>
      </c>
      <c r="V59" s="118">
        <f t="shared" si="7"/>
        <v>3.8139249481677719</v>
      </c>
    </row>
    <row r="60" spans="2:22" x14ac:dyDescent="0.2">
      <c r="B60" s="90">
        <v>13</v>
      </c>
      <c r="C60" s="174">
        <v>4.5383524618072303E-2</v>
      </c>
      <c r="D60" s="175">
        <v>0.172318600530838</v>
      </c>
      <c r="E60" s="176">
        <v>2.5928703397675698E-4</v>
      </c>
      <c r="F60" s="176">
        <v>2.4975434793453002E-4</v>
      </c>
      <c r="G60" s="118">
        <f t="shared" si="4"/>
        <v>3.8137553778438309</v>
      </c>
      <c r="H60" s="152">
        <v>4.3712415948908102E-2</v>
      </c>
      <c r="I60" s="175">
        <v>0.16597610101253699</v>
      </c>
      <c r="J60" s="176">
        <v>2.6560249826056902E-4</v>
      </c>
      <c r="K60" s="177">
        <v>2.8474460497661998E-4</v>
      </c>
      <c r="L60" s="118">
        <f t="shared" si="5"/>
        <v>3.8153193728196593</v>
      </c>
      <c r="M60" s="152">
        <v>4.11685875617369E-2</v>
      </c>
      <c r="N60" s="175">
        <v>0.156236882962354</v>
      </c>
      <c r="O60" s="176">
        <v>2.7653087519167899E-4</v>
      </c>
      <c r="P60" s="177">
        <v>2.3400555012695801E-4</v>
      </c>
      <c r="Q60" s="118">
        <f t="shared" si="6"/>
        <v>3.8149137286473591</v>
      </c>
      <c r="R60" s="152">
        <v>4.0918428211161401E-2</v>
      </c>
      <c r="S60" s="175">
        <v>0.15528508645525799</v>
      </c>
      <c r="T60" s="178">
        <v>2.55739648094426E-4</v>
      </c>
      <c r="U60" s="179">
        <v>2.7205310973550499E-4</v>
      </c>
      <c r="V60" s="118">
        <f t="shared" si="7"/>
        <v>3.814267239653474</v>
      </c>
    </row>
    <row r="61" spans="2:22" x14ac:dyDescent="0.2">
      <c r="B61" s="90">
        <v>14</v>
      </c>
      <c r="C61" s="174">
        <v>4.5427104676442502E-2</v>
      </c>
      <c r="D61" s="175">
        <v>0.172388772902999</v>
      </c>
      <c r="E61" s="176">
        <v>2.5486279863352901E-4</v>
      </c>
      <c r="F61" s="176">
        <v>2.7273859623456602E-4</v>
      </c>
      <c r="G61" s="118">
        <f t="shared" si="4"/>
        <v>3.8116287939817006</v>
      </c>
      <c r="H61" s="152">
        <v>4.3858489320921297E-2</v>
      </c>
      <c r="I61" s="175">
        <v>0.166316018614037</v>
      </c>
      <c r="J61" s="176">
        <v>2.81697631502451E-4</v>
      </c>
      <c r="K61" s="177">
        <v>2.8861509124896199E-4</v>
      </c>
      <c r="L61" s="118">
        <f t="shared" si="5"/>
        <v>3.8103309911353018</v>
      </c>
      <c r="M61" s="152">
        <v>4.1644168858698601E-2</v>
      </c>
      <c r="N61" s="175">
        <v>0.15797111288587501</v>
      </c>
      <c r="O61" s="176">
        <v>2.9097962969860101E-4</v>
      </c>
      <c r="P61" s="177">
        <v>2.6315223949604599E-4</v>
      </c>
      <c r="Q61" s="118">
        <f t="shared" si="6"/>
        <v>3.8129776374866067</v>
      </c>
      <c r="R61" s="152">
        <v>4.1072554914164498E-2</v>
      </c>
      <c r="S61" s="175">
        <v>0.155713732228112</v>
      </c>
      <c r="T61" s="178">
        <v>2.87855408363004E-4</v>
      </c>
      <c r="U61" s="179">
        <v>2.77114517123033E-4</v>
      </c>
      <c r="V61" s="118">
        <f t="shared" si="7"/>
        <v>3.810364227350278</v>
      </c>
    </row>
    <row r="62" spans="2:22" x14ac:dyDescent="0.2">
      <c r="B62" s="90">
        <v>15</v>
      </c>
      <c r="C62" s="174">
        <v>4.5408339964274201E-2</v>
      </c>
      <c r="D62" s="175">
        <v>0.17237564353347701</v>
      </c>
      <c r="E62" s="176">
        <v>2.7887626538816501E-4</v>
      </c>
      <c r="F62" s="176">
        <v>2.4996275195575098E-4</v>
      </c>
      <c r="G62" s="118">
        <f t="shared" si="4"/>
        <v>3.8129224653053448</v>
      </c>
      <c r="H62" s="152">
        <v>4.3860016139811303E-2</v>
      </c>
      <c r="I62" s="175">
        <v>0.16641412570844299</v>
      </c>
      <c r="J62" s="176">
        <v>2.8101024139419998E-4</v>
      </c>
      <c r="K62" s="177">
        <v>2.6438013955505402E-4</v>
      </c>
      <c r="L62" s="118">
        <f t="shared" si="5"/>
        <v>3.81244856639848</v>
      </c>
      <c r="M62" s="152">
        <v>4.2119809721797699E-2</v>
      </c>
      <c r="N62" s="175">
        <v>0.15984963251415099</v>
      </c>
      <c r="O62" s="176">
        <v>2.7336216515017698E-4</v>
      </c>
      <c r="P62" s="177">
        <v>2.7491238042864999E-4</v>
      </c>
      <c r="Q62" s="118">
        <f t="shared" si="6"/>
        <v>3.8145293213577118</v>
      </c>
      <c r="R62" s="152">
        <v>4.1003209691301702E-2</v>
      </c>
      <c r="S62" s="175">
        <v>0.155664635296281</v>
      </c>
      <c r="T62" s="178">
        <v>2.92936181363303E-4</v>
      </c>
      <c r="U62" s="179">
        <v>2.49545043871485E-4</v>
      </c>
      <c r="V62" s="118">
        <f t="shared" si="7"/>
        <v>3.8156463613733118</v>
      </c>
    </row>
    <row r="63" spans="2:22" x14ac:dyDescent="0.2">
      <c r="B63" s="90">
        <v>16</v>
      </c>
      <c r="C63" s="174">
        <v>4.5319196990369001E-2</v>
      </c>
      <c r="D63" s="175">
        <v>0.17199338192712499</v>
      </c>
      <c r="E63" s="176">
        <v>2.76933612344183E-4</v>
      </c>
      <c r="F63" s="176">
        <v>2.5350562696819899E-4</v>
      </c>
      <c r="G63" s="118">
        <f t="shared" si="4"/>
        <v>3.8119820280551719</v>
      </c>
      <c r="H63" s="152">
        <v>4.3612221945769497E-2</v>
      </c>
      <c r="I63" s="175">
        <v>0.16563637443458101</v>
      </c>
      <c r="J63" s="176">
        <v>2.8426787695028203E-4</v>
      </c>
      <c r="K63" s="177">
        <v>2.4568330576752801E-4</v>
      </c>
      <c r="L63" s="118">
        <f t="shared" si="5"/>
        <v>3.8163011599719847</v>
      </c>
      <c r="M63" s="152">
        <v>4.25334955497619E-2</v>
      </c>
      <c r="N63" s="175">
        <v>0.16143543277504399</v>
      </c>
      <c r="O63" s="176">
        <v>2.8249180421863201E-4</v>
      </c>
      <c r="P63" s="177">
        <v>2.8446945766448999E-4</v>
      </c>
      <c r="Q63" s="118">
        <f t="shared" si="6"/>
        <v>3.814713561440191</v>
      </c>
      <c r="R63" s="152">
        <v>4.1038156168832503E-2</v>
      </c>
      <c r="S63" s="175">
        <v>0.15567496792864699</v>
      </c>
      <c r="T63" s="178">
        <v>2.8391035531219499E-4</v>
      </c>
      <c r="U63" s="179">
        <v>2.6818263903223398E-4</v>
      </c>
      <c r="V63" s="118">
        <f t="shared" si="7"/>
        <v>3.8126286912009792</v>
      </c>
    </row>
    <row r="64" spans="2:22" x14ac:dyDescent="0.2">
      <c r="B64" s="90">
        <v>17</v>
      </c>
      <c r="C64" s="174">
        <v>4.5493639655473601E-2</v>
      </c>
      <c r="D64" s="175">
        <v>0.17260148435186101</v>
      </c>
      <c r="E64" s="176">
        <v>3.0407132183543802E-4</v>
      </c>
      <c r="F64" s="176">
        <v>2.44335858638006E-4</v>
      </c>
      <c r="G64" s="118">
        <f t="shared" si="4"/>
        <v>3.8107245148541184</v>
      </c>
      <c r="H64" s="152">
        <v>4.3733488168592301E-2</v>
      </c>
      <c r="I64" s="175">
        <v>0.166034210517401</v>
      </c>
      <c r="J64" s="176">
        <v>2.8456674312741002E-4</v>
      </c>
      <c r="K64" s="177">
        <v>2.7456232038533502E-4</v>
      </c>
      <c r="L64" s="118">
        <f t="shared" si="5"/>
        <v>3.8148064928347485</v>
      </c>
      <c r="M64" s="152">
        <v>4.25660588732329E-2</v>
      </c>
      <c r="N64" s="175">
        <v>0.16143089606050301</v>
      </c>
      <c r="O64" s="176">
        <v>2.8500228033116097E-4</v>
      </c>
      <c r="P64" s="177">
        <v>2.57912322542139E-4</v>
      </c>
      <c r="Q64" s="118">
        <f t="shared" si="6"/>
        <v>3.811668182294162</v>
      </c>
      <c r="R64" s="152">
        <v>4.0953288469505897E-2</v>
      </c>
      <c r="S64" s="175">
        <v>0.155171866009406</v>
      </c>
      <c r="T64" s="178">
        <v>2.7110476781963999E-4</v>
      </c>
      <c r="U64" s="179">
        <v>2.3567127701915399E-4</v>
      </c>
      <c r="V64" s="118">
        <f t="shared" si="7"/>
        <v>3.8082152454080478</v>
      </c>
    </row>
    <row r="65" spans="2:22" x14ac:dyDescent="0.2">
      <c r="B65" s="90">
        <v>18</v>
      </c>
      <c r="C65" s="174">
        <v>4.51787683120108E-2</v>
      </c>
      <c r="D65" s="175">
        <v>0.171518596157269</v>
      </c>
      <c r="E65" s="176">
        <v>2.6160172880390598E-4</v>
      </c>
      <c r="F65" s="176">
        <v>2.8110475568287702E-4</v>
      </c>
      <c r="G65" s="118">
        <f t="shared" si="4"/>
        <v>3.8133297655899785</v>
      </c>
      <c r="H65" s="152">
        <v>4.35669378372869E-2</v>
      </c>
      <c r="I65" s="175">
        <v>0.16532842165077</v>
      </c>
      <c r="J65" s="176">
        <v>2.7669293300159101E-4</v>
      </c>
      <c r="K65" s="177">
        <v>2.7152551875314997E-4</v>
      </c>
      <c r="L65" s="118">
        <f t="shared" si="5"/>
        <v>3.8131795032295499</v>
      </c>
      <c r="M65" s="152">
        <v>4.2262253840977003E-2</v>
      </c>
      <c r="N65" s="175">
        <v>0.16029116615463301</v>
      </c>
      <c r="O65" s="176">
        <v>3.04667893931668E-4</v>
      </c>
      <c r="P65" s="177">
        <v>2.7726442522465003E-4</v>
      </c>
      <c r="Q65" s="118">
        <f t="shared" si="6"/>
        <v>3.8121035332968716</v>
      </c>
      <c r="R65" s="152">
        <v>4.1076610870795602E-2</v>
      </c>
      <c r="S65" s="175">
        <v>0.15570901497471701</v>
      </c>
      <c r="T65" s="178">
        <v>2.6043286008676001E-4</v>
      </c>
      <c r="U65" s="179">
        <v>2.4743121716937601E-4</v>
      </c>
      <c r="V65" s="118">
        <f t="shared" si="7"/>
        <v>3.8098698409756344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4.5259191068137E-2</v>
      </c>
      <c r="D68" s="216">
        <v>0.17177551683192999</v>
      </c>
      <c r="E68" s="182">
        <v>2.6955809424496002E-4</v>
      </c>
      <c r="F68" s="182">
        <v>2.64968084724935E-4</v>
      </c>
      <c r="G68" s="183"/>
      <c r="H68" s="184">
        <v>4.3558726528632803E-2</v>
      </c>
      <c r="I68" s="185">
        <v>0.165314112098082</v>
      </c>
      <c r="J68" s="184">
        <v>2.7742869824546901E-4</v>
      </c>
      <c r="K68" s="185">
        <v>2.5775269690893701E-4</v>
      </c>
      <c r="L68" s="186"/>
      <c r="M68" s="187">
        <v>4.2134451275161799E-2</v>
      </c>
      <c r="N68" s="188">
        <v>0.159869997772834</v>
      </c>
      <c r="O68" s="217">
        <v>2.8676949172970999E-4</v>
      </c>
      <c r="P68" s="218">
        <v>2.76273955019881E-4</v>
      </c>
      <c r="Q68" s="186"/>
      <c r="R68" s="187">
        <v>4.06800741095589E-2</v>
      </c>
      <c r="S68" s="188">
        <v>0.15428605622751601</v>
      </c>
      <c r="T68" s="190">
        <v>2.74666309990322E-4</v>
      </c>
      <c r="U68" s="185">
        <v>2.5891693934514701E-4</v>
      </c>
      <c r="V68" s="136"/>
    </row>
    <row r="69" spans="2:22" x14ac:dyDescent="0.2">
      <c r="B69" s="86" t="s">
        <v>6</v>
      </c>
      <c r="C69" s="219">
        <v>0.124370330636216</v>
      </c>
      <c r="D69" s="220">
        <v>0.12505263410617701</v>
      </c>
      <c r="E69" s="193">
        <v>1.7821593548738699</v>
      </c>
      <c r="F69" s="193">
        <v>1.4696817236462401</v>
      </c>
      <c r="G69" s="194"/>
      <c r="H69" s="195">
        <v>0.14225261318250801</v>
      </c>
      <c r="I69" s="196">
        <v>0.13804167660797101</v>
      </c>
      <c r="J69" s="197">
        <v>2.1400319771384799</v>
      </c>
      <c r="K69" s="198">
        <v>1.7929694937087499</v>
      </c>
      <c r="L69" s="199"/>
      <c r="M69" s="197">
        <v>0.18878809018957801</v>
      </c>
      <c r="N69" s="198">
        <v>0.19320765217109001</v>
      </c>
      <c r="O69" s="197">
        <v>2.4450295930855401</v>
      </c>
      <c r="P69" s="198">
        <v>2.1509151516501701</v>
      </c>
      <c r="Q69" s="199"/>
      <c r="R69" s="197">
        <v>0.203810970274165</v>
      </c>
      <c r="S69" s="198">
        <v>0.20477134762954899</v>
      </c>
      <c r="T69" s="200">
        <v>1.71257570713976</v>
      </c>
      <c r="U69" s="198">
        <v>1.9300281812773501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3.8122243034011305</v>
      </c>
      <c r="I72" s="205">
        <f>D68/C68</f>
        <v>3.7953731115813505</v>
      </c>
    </row>
    <row r="73" spans="2:22" x14ac:dyDescent="0.2">
      <c r="C73" s="203">
        <v>2</v>
      </c>
      <c r="E73" s="204">
        <f>AVERAGE(L48:L65)</f>
        <v>3.8135774235037658</v>
      </c>
      <c r="I73" s="205">
        <f>I68/H68</f>
        <v>3.7952007616525418</v>
      </c>
    </row>
    <row r="74" spans="2:22" x14ac:dyDescent="0.2">
      <c r="C74" s="203">
        <v>3</v>
      </c>
      <c r="E74" s="204">
        <f>AVERAGE(Q48:Q65)</f>
        <v>3.8136778435436329</v>
      </c>
      <c r="I74" s="205">
        <f>N68/M68</f>
        <v>3.7942821832137432</v>
      </c>
    </row>
    <row r="75" spans="2:22" x14ac:dyDescent="0.2">
      <c r="C75" s="203">
        <v>4</v>
      </c>
      <c r="E75" s="204">
        <f>AVERAGE(V48:V65)</f>
        <v>3.8120433210055658</v>
      </c>
      <c r="G75" s="90"/>
      <c r="I75" s="205">
        <f>S68/R68</f>
        <v>3.7926690057642314</v>
      </c>
    </row>
    <row r="76" spans="2:22" x14ac:dyDescent="0.2">
      <c r="C76" s="206" t="s">
        <v>12</v>
      </c>
      <c r="D76" s="101"/>
      <c r="E76" s="207">
        <f>AVERAGE(E72:E75)</f>
        <v>3.812880722863524</v>
      </c>
      <c r="F76" s="86" t="s">
        <v>9</v>
      </c>
      <c r="G76" s="208"/>
      <c r="I76" s="209">
        <f>AVERAGE(I72:I75)</f>
        <v>3.7943812655529667</v>
      </c>
    </row>
    <row r="77" spans="2:22" x14ac:dyDescent="0.2">
      <c r="E77" s="210">
        <f>STDEV(E72:E75)/SQRT(COUNT(E72:E75))/E76</f>
        <v>1.1363946784656515E-4</v>
      </c>
      <c r="F77" s="211"/>
      <c r="I77" s="221">
        <f>STDEV(I72:I75)/SQRT(COUNT(I72:I75))/I76</f>
        <v>1.631191209719861E-4</v>
      </c>
    </row>
    <row r="78" spans="2:22" ht="15.75" x14ac:dyDescent="0.3">
      <c r="D78" s="86" t="s">
        <v>17</v>
      </c>
      <c r="E78" s="212">
        <f>E77*SQRT(3)/1</f>
        <v>1.9682933205534062E-4</v>
      </c>
      <c r="F78" s="86" t="s">
        <v>8</v>
      </c>
      <c r="I78" s="221">
        <f>I77*SQRT(3)/1</f>
        <v>2.8253060520945392E-4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29.076000000000001</v>
      </c>
      <c r="D85" s="214">
        <v>30.085000000000001</v>
      </c>
      <c r="E85" s="169">
        <v>29.076000000000001</v>
      </c>
      <c r="F85" s="169">
        <v>30.085000000000001</v>
      </c>
      <c r="G85" s="170"/>
      <c r="H85" s="86">
        <v>29.076000000000001</v>
      </c>
      <c r="I85" s="168">
        <v>30.085000000000001</v>
      </c>
      <c r="J85" s="169">
        <v>29.076000000000001</v>
      </c>
      <c r="K85" s="171">
        <v>30.085000000000001</v>
      </c>
      <c r="L85" s="170"/>
      <c r="M85" s="86">
        <v>29.076000000000001</v>
      </c>
      <c r="N85" s="168">
        <v>30.085000000000001</v>
      </c>
      <c r="O85" s="222">
        <v>29.076000000000001</v>
      </c>
      <c r="P85" s="222">
        <v>30.085000000000001</v>
      </c>
      <c r="Q85" s="170"/>
      <c r="R85" s="86">
        <v>29.076000000000001</v>
      </c>
      <c r="S85" s="168">
        <v>30.085000000000001</v>
      </c>
      <c r="T85" s="172">
        <v>29.076000000000001</v>
      </c>
      <c r="U85" s="173">
        <v>30.085000000000001</v>
      </c>
      <c r="V85" s="136"/>
    </row>
    <row r="86" spans="1:22" x14ac:dyDescent="0.2">
      <c r="B86" s="90">
        <v>1</v>
      </c>
      <c r="C86" s="174">
        <v>0.23775455779893201</v>
      </c>
      <c r="D86" s="175">
        <v>0.16714945874884099</v>
      </c>
      <c r="E86" s="176">
        <v>2.9237282620892099E-4</v>
      </c>
      <c r="F86" s="176">
        <v>2.5964385713453402E-4</v>
      </c>
      <c r="G86" s="118">
        <f>(D86-$F$106)/(C86-$E$106)</f>
        <v>0.70275362110684769</v>
      </c>
      <c r="H86" s="152">
        <v>0.240484916671556</v>
      </c>
      <c r="I86" s="175">
        <v>0.169069003634753</v>
      </c>
      <c r="J86" s="176">
        <v>3.2148706719353499E-4</v>
      </c>
      <c r="K86" s="177">
        <v>2.7678633262249699E-4</v>
      </c>
      <c r="L86" s="118">
        <f>(I86-$K$106)/(H86-$J$106)</f>
        <v>0.70274748777190477</v>
      </c>
      <c r="M86" s="152">
        <v>0.23941666471032599</v>
      </c>
      <c r="N86" s="175">
        <v>0.16838256933748399</v>
      </c>
      <c r="O86" s="223">
        <v>3.1128677048411903E-4</v>
      </c>
      <c r="P86" s="223">
        <v>2.9616464246688998E-4</v>
      </c>
      <c r="Q86" s="118">
        <f>(N86-$P$106)/(M86-$O$106)</f>
        <v>0.70302608319915783</v>
      </c>
      <c r="R86" s="152">
        <v>0.23006049011023699</v>
      </c>
      <c r="S86" s="175">
        <v>0.161751971590266</v>
      </c>
      <c r="T86" s="178">
        <v>3.7265754972845702E-4</v>
      </c>
      <c r="U86" s="179">
        <v>3.0801268318368202E-4</v>
      </c>
      <c r="V86" s="118">
        <f>(S86-$U$106)/(R86-$T$106)</f>
        <v>0.70283832317718842</v>
      </c>
    </row>
    <row r="87" spans="1:22" x14ac:dyDescent="0.2">
      <c r="B87" s="90">
        <v>2</v>
      </c>
      <c r="C87" s="174">
        <v>0.23729445660404599</v>
      </c>
      <c r="D87" s="175">
        <v>0.16683561051090201</v>
      </c>
      <c r="E87" s="176">
        <v>2.66684119751961E-4</v>
      </c>
      <c r="F87" s="176">
        <v>2.2835358635743799E-4</v>
      </c>
      <c r="G87" s="118">
        <f t="shared" ref="G87:G103" si="8">(D87-$F$106)/(C87-$E$106)</f>
        <v>0.70279365702357244</v>
      </c>
      <c r="H87" s="152">
        <v>0.23825031984832401</v>
      </c>
      <c r="I87" s="175">
        <v>0.16746118484518699</v>
      </c>
      <c r="J87" s="176">
        <v>3.1222180879159902E-4</v>
      </c>
      <c r="K87" s="177">
        <v>3.0209367345244899E-4</v>
      </c>
      <c r="L87" s="118">
        <f t="shared" ref="L87:L103" si="9">(I87-$K$106)/(H87-$J$106)</f>
        <v>0.70259005179457557</v>
      </c>
      <c r="M87" s="152">
        <v>0.237280402461749</v>
      </c>
      <c r="N87" s="175">
        <v>0.166814314553906</v>
      </c>
      <c r="O87" s="223">
        <v>3.1574007814061698E-4</v>
      </c>
      <c r="P87" s="223">
        <v>2.9821901687916702E-4</v>
      </c>
      <c r="Q87" s="118">
        <f t="shared" ref="Q87:Q103" si="10">(N87-$P$106)/(M87-$O$106)</f>
        <v>0.70274581917558177</v>
      </c>
      <c r="R87" s="152">
        <v>0.23244093620758599</v>
      </c>
      <c r="S87" s="175">
        <v>0.16339896957966701</v>
      </c>
      <c r="T87" s="178">
        <v>3.5917746838814898E-4</v>
      </c>
      <c r="U87" s="179">
        <v>2.99348444540711E-4</v>
      </c>
      <c r="V87" s="118">
        <f t="shared" ref="V87:V103" si="11">(S87-$U$106)/(R87-$T$106)</f>
        <v>0.70272598850565648</v>
      </c>
    </row>
    <row r="88" spans="1:22" x14ac:dyDescent="0.2">
      <c r="B88" s="90">
        <v>3</v>
      </c>
      <c r="C88" s="174">
        <v>0.24093489759360801</v>
      </c>
      <c r="D88" s="175">
        <v>0.16944441866940299</v>
      </c>
      <c r="E88" s="176">
        <v>2.68118994232686E-4</v>
      </c>
      <c r="F88" s="176">
        <v>2.7360719616286702E-4</v>
      </c>
      <c r="G88" s="118">
        <f t="shared" si="8"/>
        <v>0.70300278205217692</v>
      </c>
      <c r="H88" s="152">
        <v>0.240183116932427</v>
      </c>
      <c r="I88" s="175">
        <v>0.16889536531799501</v>
      </c>
      <c r="J88" s="176">
        <v>2.8858084367715302E-4</v>
      </c>
      <c r="K88" s="177">
        <v>3.2094061544357899E-4</v>
      </c>
      <c r="L88" s="118">
        <f t="shared" si="9"/>
        <v>0.70290777898280221</v>
      </c>
      <c r="M88" s="152">
        <v>0.24023321302682099</v>
      </c>
      <c r="N88" s="175">
        <v>0.16892488089848501</v>
      </c>
      <c r="O88" s="223">
        <v>3.3268673838052199E-4</v>
      </c>
      <c r="P88" s="223">
        <v>3.2462852496398199E-4</v>
      </c>
      <c r="Q88" s="118">
        <f t="shared" si="10"/>
        <v>0.70289376261116754</v>
      </c>
      <c r="R88" s="152">
        <v>0.23758594718131801</v>
      </c>
      <c r="S88" s="175">
        <v>0.167064955654149</v>
      </c>
      <c r="T88" s="178">
        <v>3.5472400017181802E-4</v>
      </c>
      <c r="U88" s="179">
        <v>3.1134739299254602E-4</v>
      </c>
      <c r="V88" s="118">
        <f t="shared" si="11"/>
        <v>0.70293866809647998</v>
      </c>
    </row>
    <row r="89" spans="1:22" x14ac:dyDescent="0.2">
      <c r="B89" s="90">
        <v>4</v>
      </c>
      <c r="C89" s="174">
        <v>0.24012721625640099</v>
      </c>
      <c r="D89" s="175">
        <v>0.168769226272836</v>
      </c>
      <c r="E89" s="176">
        <v>2.6324640799193702E-4</v>
      </c>
      <c r="F89" s="176">
        <v>2.5946522293127799E-4</v>
      </c>
      <c r="G89" s="118">
        <f t="shared" si="8"/>
        <v>0.70255505904446558</v>
      </c>
      <c r="H89" s="152">
        <v>0.24330706415531</v>
      </c>
      <c r="I89" s="175">
        <v>0.171020577839267</v>
      </c>
      <c r="J89" s="176">
        <v>3.2106863432372499E-4</v>
      </c>
      <c r="K89" s="177">
        <v>2.6187018843467198E-4</v>
      </c>
      <c r="L89" s="118">
        <f t="shared" si="9"/>
        <v>0.70261710791243726</v>
      </c>
      <c r="M89" s="152">
        <v>0.241533824860521</v>
      </c>
      <c r="N89" s="175">
        <v>0.169811751085504</v>
      </c>
      <c r="O89" s="223">
        <v>3.4754145381318401E-4</v>
      </c>
      <c r="P89" s="223">
        <v>3.1203405016596902E-4</v>
      </c>
      <c r="Q89" s="118">
        <f t="shared" si="10"/>
        <v>0.70278048681599792</v>
      </c>
      <c r="R89" s="152">
        <v>0.24096917240447399</v>
      </c>
      <c r="S89" s="175">
        <v>0.16942889684621101</v>
      </c>
      <c r="T89" s="178">
        <v>3.7014683348951798E-4</v>
      </c>
      <c r="U89" s="179">
        <v>3.4362319518660802E-4</v>
      </c>
      <c r="V89" s="118">
        <f t="shared" si="11"/>
        <v>0.70287940755226042</v>
      </c>
    </row>
    <row r="90" spans="1:22" x14ac:dyDescent="0.2">
      <c r="B90" s="90">
        <v>5</v>
      </c>
      <c r="C90" s="174">
        <v>0.237081919833313</v>
      </c>
      <c r="D90" s="175">
        <v>0.166663654590995</v>
      </c>
      <c r="E90" s="176">
        <v>2.8128487369124102E-4</v>
      </c>
      <c r="F90" s="176">
        <v>2.6193633224340802E-4</v>
      </c>
      <c r="G90" s="118">
        <f t="shared" si="8"/>
        <v>0.70269828047735883</v>
      </c>
      <c r="H90" s="152">
        <v>0.24431076004479599</v>
      </c>
      <c r="I90" s="175">
        <v>0.17169580046347699</v>
      </c>
      <c r="J90" s="176">
        <v>2.9608253079071398E-4</v>
      </c>
      <c r="K90" s="177">
        <v>2.9101791129667698E-4</v>
      </c>
      <c r="L90" s="118">
        <f t="shared" si="9"/>
        <v>0.70249419679844627</v>
      </c>
      <c r="M90" s="152">
        <v>0.240424808086525</v>
      </c>
      <c r="N90" s="175">
        <v>0.16908031296651099</v>
      </c>
      <c r="O90" s="223">
        <v>3.37140141044964E-4</v>
      </c>
      <c r="P90" s="223">
        <v>2.71899525147467E-4</v>
      </c>
      <c r="Q90" s="118">
        <f t="shared" si="10"/>
        <v>0.70298023555027034</v>
      </c>
      <c r="R90" s="152">
        <v>0.24084825453450201</v>
      </c>
      <c r="S90" s="175">
        <v>0.169299985960919</v>
      </c>
      <c r="T90" s="178">
        <v>3.31560306508552E-4</v>
      </c>
      <c r="U90" s="179">
        <v>3.10662585605853E-4</v>
      </c>
      <c r="V90" s="118">
        <f t="shared" si="11"/>
        <v>0.70269677836415667</v>
      </c>
    </row>
    <row r="91" spans="1:22" x14ac:dyDescent="0.2">
      <c r="B91" s="90">
        <v>6</v>
      </c>
      <c r="C91" s="174">
        <v>0.23617343141351699</v>
      </c>
      <c r="D91" s="175">
        <v>0.16596144525469</v>
      </c>
      <c r="E91" s="176">
        <v>2.7060013619881299E-4</v>
      </c>
      <c r="F91" s="176">
        <v>2.5729184268401901E-4</v>
      </c>
      <c r="G91" s="118">
        <f t="shared" si="8"/>
        <v>0.70242776411415642</v>
      </c>
      <c r="H91" s="152">
        <v>0.24421919931762801</v>
      </c>
      <c r="I91" s="175">
        <v>0.1717156202497</v>
      </c>
      <c r="J91" s="176">
        <v>2.8684739407698698E-4</v>
      </c>
      <c r="K91" s="177">
        <v>2.55856157359023E-4</v>
      </c>
      <c r="L91" s="118">
        <f t="shared" si="9"/>
        <v>0.70283915391360463</v>
      </c>
      <c r="M91" s="152">
        <v>0.23958093324016899</v>
      </c>
      <c r="N91" s="175">
        <v>0.16845204168903799</v>
      </c>
      <c r="O91" s="223">
        <v>3.3289595819741301E-4</v>
      </c>
      <c r="P91" s="223">
        <v>2.9982679110438301E-4</v>
      </c>
      <c r="Q91" s="118">
        <f t="shared" si="10"/>
        <v>0.70283375767111689</v>
      </c>
      <c r="R91" s="152">
        <v>0.242196405250307</v>
      </c>
      <c r="S91" s="175">
        <v>0.17031344685852401</v>
      </c>
      <c r="T91" s="178">
        <v>3.6930992947284701E-4</v>
      </c>
      <c r="U91" s="179">
        <v>3.40199052346875E-4</v>
      </c>
      <c r="V91" s="118">
        <f t="shared" si="11"/>
        <v>0.70297018504237985</v>
      </c>
    </row>
    <row r="92" spans="1:22" x14ac:dyDescent="0.2">
      <c r="B92" s="90">
        <v>7</v>
      </c>
      <c r="C92" s="174">
        <v>0.237736437640302</v>
      </c>
      <c r="D92" s="175">
        <v>0.167124747364262</v>
      </c>
      <c r="E92" s="176">
        <v>2.7864146980882698E-4</v>
      </c>
      <c r="F92" s="176">
        <v>2.74559925766347E-4</v>
      </c>
      <c r="G92" s="118">
        <f t="shared" si="8"/>
        <v>0.70270318318894542</v>
      </c>
      <c r="H92" s="152">
        <v>0.23963590470126001</v>
      </c>
      <c r="I92" s="175">
        <v>0.168422178307951</v>
      </c>
      <c r="J92" s="176">
        <v>2.9769644690529501E-4</v>
      </c>
      <c r="K92" s="177">
        <v>2.7622064644553201E-4</v>
      </c>
      <c r="L92" s="118">
        <f t="shared" si="9"/>
        <v>0.70253780379633735</v>
      </c>
      <c r="M92" s="152">
        <v>0.23995007670268101</v>
      </c>
      <c r="N92" s="175">
        <v>0.16873961408772001</v>
      </c>
      <c r="O92" s="223">
        <v>3.5408716283106899E-4</v>
      </c>
      <c r="P92" s="223">
        <v>3.0426307043964401E-4</v>
      </c>
      <c r="Q92" s="118">
        <f t="shared" si="10"/>
        <v>0.70295113822474165</v>
      </c>
      <c r="R92" s="152">
        <v>0.243963668724445</v>
      </c>
      <c r="S92" s="175">
        <v>0.171524573055955</v>
      </c>
      <c r="T92" s="178">
        <v>3.9280328610359199E-4</v>
      </c>
      <c r="U92" s="179">
        <v>3.16885417798567E-4</v>
      </c>
      <c r="V92" s="118">
        <f t="shared" si="11"/>
        <v>0.70284207813308863</v>
      </c>
    </row>
    <row r="93" spans="1:22" x14ac:dyDescent="0.2">
      <c r="B93" s="90">
        <v>8</v>
      </c>
      <c r="C93" s="174">
        <v>0.238819448807816</v>
      </c>
      <c r="D93" s="175">
        <v>0.167938222509596</v>
      </c>
      <c r="E93" s="176">
        <v>2.8236078824270001E-4</v>
      </c>
      <c r="F93" s="176">
        <v>2.6396086008953999E-4</v>
      </c>
      <c r="G93" s="118">
        <f t="shared" si="8"/>
        <v>0.70292300959529974</v>
      </c>
      <c r="H93" s="152">
        <v>0.23995603062990101</v>
      </c>
      <c r="I93" s="175">
        <v>0.16866241183007699</v>
      </c>
      <c r="J93" s="176">
        <v>3.2292169550075198E-4</v>
      </c>
      <c r="K93" s="177">
        <v>2.9560302374887003E-4</v>
      </c>
      <c r="L93" s="118">
        <f t="shared" si="9"/>
        <v>0.70260178357714809</v>
      </c>
      <c r="M93" s="152">
        <v>0.23955865019347999</v>
      </c>
      <c r="N93" s="175">
        <v>0.16843338504824301</v>
      </c>
      <c r="O93" s="223">
        <v>3.55491955265211E-4</v>
      </c>
      <c r="P93" s="223">
        <v>3.1280817406161498E-4</v>
      </c>
      <c r="Q93" s="118">
        <f t="shared" si="10"/>
        <v>0.70282123638067151</v>
      </c>
      <c r="R93" s="152">
        <v>0.24348206516840401</v>
      </c>
      <c r="S93" s="175">
        <v>0.17117383626691099</v>
      </c>
      <c r="T93" s="178">
        <v>3.5009121864721201E-4</v>
      </c>
      <c r="U93" s="179">
        <v>2.8648620819640301E-4</v>
      </c>
      <c r="V93" s="118">
        <f t="shared" si="11"/>
        <v>0.70279171027918719</v>
      </c>
    </row>
    <row r="94" spans="1:22" x14ac:dyDescent="0.2">
      <c r="B94" s="90">
        <v>9</v>
      </c>
      <c r="C94" s="174">
        <v>0.24288213971463701</v>
      </c>
      <c r="D94" s="175">
        <v>0.170752142954923</v>
      </c>
      <c r="E94" s="176">
        <v>2.6187132658697101E-4</v>
      </c>
      <c r="F94" s="176">
        <v>2.39756111992544E-4</v>
      </c>
      <c r="G94" s="118">
        <f t="shared" si="8"/>
        <v>0.70275056046540429</v>
      </c>
      <c r="H94" s="152">
        <v>0.23919351901726299</v>
      </c>
      <c r="I94" s="175">
        <v>0.16816357564110501</v>
      </c>
      <c r="J94" s="176">
        <v>3.1799016929049502E-4</v>
      </c>
      <c r="K94" s="177">
        <v>3.19749644922101E-4</v>
      </c>
      <c r="L94" s="118">
        <f t="shared" si="9"/>
        <v>0.70275627197431212</v>
      </c>
      <c r="M94" s="152">
        <v>0.238436989213032</v>
      </c>
      <c r="N94" s="175">
        <v>0.16753862319757001</v>
      </c>
      <c r="O94" s="223">
        <v>3.6278495185972798E-4</v>
      </c>
      <c r="P94" s="223">
        <v>3.0601972340523598E-4</v>
      </c>
      <c r="Q94" s="118">
        <f t="shared" si="10"/>
        <v>0.70237421952697321</v>
      </c>
      <c r="R94" s="152">
        <v>0.242930428035461</v>
      </c>
      <c r="S94" s="175">
        <v>0.17078993100871701</v>
      </c>
      <c r="T94" s="178">
        <v>3.5878890997119699E-4</v>
      </c>
      <c r="U94" s="179">
        <v>3.1039461762586101E-4</v>
      </c>
      <c r="V94" s="118">
        <f t="shared" si="11"/>
        <v>0.70280729644691231</v>
      </c>
    </row>
    <row r="95" spans="1:22" x14ac:dyDescent="0.2">
      <c r="B95" s="90">
        <v>10</v>
      </c>
      <c r="C95" s="174">
        <v>0.243988248068393</v>
      </c>
      <c r="D95" s="175">
        <v>0.17156455633748999</v>
      </c>
      <c r="E95" s="176">
        <v>2.6076528421596E-4</v>
      </c>
      <c r="F95" s="176">
        <v>2.2364971030032401E-4</v>
      </c>
      <c r="G95" s="118">
        <f t="shared" si="8"/>
        <v>0.70289455843151982</v>
      </c>
      <c r="H95" s="152">
        <v>0.23886455044187699</v>
      </c>
      <c r="I95" s="175">
        <v>0.16791957434013599</v>
      </c>
      <c r="J95" s="176">
        <v>2.72352286230123E-4</v>
      </c>
      <c r="K95" s="177">
        <v>2.6737811993852301E-4</v>
      </c>
      <c r="L95" s="118">
        <f t="shared" si="9"/>
        <v>0.70270254761886608</v>
      </c>
      <c r="M95" s="152">
        <v>0.238481195830163</v>
      </c>
      <c r="N95" s="175">
        <v>0.16767085399588399</v>
      </c>
      <c r="O95" s="223">
        <v>3.4237067277768398E-4</v>
      </c>
      <c r="P95" s="223">
        <v>3.0283393132192102E-4</v>
      </c>
      <c r="Q95" s="118">
        <f t="shared" si="10"/>
        <v>0.70279909330350687</v>
      </c>
      <c r="R95" s="152">
        <v>0.244381731829418</v>
      </c>
      <c r="S95" s="175">
        <v>0.17179693558437301</v>
      </c>
      <c r="T95" s="178">
        <v>3.4569756819501698E-4</v>
      </c>
      <c r="U95" s="179">
        <v>2.77107598572035E-4</v>
      </c>
      <c r="V95" s="118">
        <f t="shared" si="11"/>
        <v>0.70275409499097241</v>
      </c>
    </row>
    <row r="96" spans="1:22" x14ac:dyDescent="0.2">
      <c r="B96" s="90">
        <v>11</v>
      </c>
      <c r="C96" s="174">
        <v>0.24374295440590299</v>
      </c>
      <c r="D96" s="175">
        <v>0.17134358240622399</v>
      </c>
      <c r="E96" s="176">
        <v>2.40079527281842E-4</v>
      </c>
      <c r="F96" s="176">
        <v>2.4782429620899999E-4</v>
      </c>
      <c r="G96" s="118">
        <f t="shared" si="8"/>
        <v>0.70269511905406878</v>
      </c>
      <c r="H96" s="152">
        <v>0.23940254660701599</v>
      </c>
      <c r="I96" s="175">
        <v>0.168302793515306</v>
      </c>
      <c r="J96" s="176">
        <v>3.16226780954499E-4</v>
      </c>
      <c r="K96" s="177">
        <v>2.6297177230638603E-4</v>
      </c>
      <c r="L96" s="118">
        <f t="shared" si="9"/>
        <v>0.70272416161628526</v>
      </c>
      <c r="M96" s="152">
        <v>0.239630419245317</v>
      </c>
      <c r="N96" s="175">
        <v>0.16852715567194099</v>
      </c>
      <c r="O96" s="223">
        <v>3.5322037699164798E-4</v>
      </c>
      <c r="P96" s="223">
        <v>3.0506696209139299E-4</v>
      </c>
      <c r="Q96" s="118">
        <f t="shared" si="10"/>
        <v>0.70300231037736371</v>
      </c>
      <c r="R96" s="152">
        <v>0.24468357753579301</v>
      </c>
      <c r="S96" s="175">
        <v>0.17203321437375599</v>
      </c>
      <c r="T96" s="178">
        <v>3.5825090625790499E-4</v>
      </c>
      <c r="U96" s="179">
        <v>2.72462986397862E-4</v>
      </c>
      <c r="V96" s="118">
        <f t="shared" si="11"/>
        <v>0.70285296169585076</v>
      </c>
    </row>
    <row r="97" spans="2:22" x14ac:dyDescent="0.2">
      <c r="B97" s="90">
        <v>12</v>
      </c>
      <c r="C97" s="174">
        <v>0.244179988476213</v>
      </c>
      <c r="D97" s="175">
        <v>0.17162404208877199</v>
      </c>
      <c r="E97" s="176">
        <v>2.8083657630232402E-4</v>
      </c>
      <c r="F97" s="176">
        <v>2.8197338402933397E-4</v>
      </c>
      <c r="G97" s="118">
        <f t="shared" si="8"/>
        <v>0.70258589070571886</v>
      </c>
      <c r="H97" s="152">
        <v>0.24000180790877201</v>
      </c>
      <c r="I97" s="175">
        <v>0.16875723512623</v>
      </c>
      <c r="J97" s="176">
        <v>2.9387087218425001E-4</v>
      </c>
      <c r="K97" s="177">
        <v>3.0120046227565098E-4</v>
      </c>
      <c r="L97" s="118">
        <f t="shared" si="9"/>
        <v>0.70286319526577734</v>
      </c>
      <c r="M97" s="152">
        <v>0.242464615096743</v>
      </c>
      <c r="N97" s="175">
        <v>0.170456789537662</v>
      </c>
      <c r="O97" s="223">
        <v>3.5794287443489199E-4</v>
      </c>
      <c r="P97" s="223">
        <v>3.0214913621936401E-4</v>
      </c>
      <c r="Q97" s="118">
        <f t="shared" si="10"/>
        <v>0.70274289191221451</v>
      </c>
      <c r="R97" s="152">
        <v>0.24396487562313601</v>
      </c>
      <c r="S97" s="175">
        <v>0.17155059659438801</v>
      </c>
      <c r="T97" s="178">
        <v>3.5813134991631498E-4</v>
      </c>
      <c r="U97" s="179">
        <v>2.9592445341703898E-4</v>
      </c>
      <c r="V97" s="118">
        <f t="shared" si="11"/>
        <v>0.70294542279035865</v>
      </c>
    </row>
    <row r="98" spans="2:22" x14ac:dyDescent="0.2">
      <c r="B98" s="90">
        <v>13</v>
      </c>
      <c r="C98" s="174">
        <v>0.246144834452801</v>
      </c>
      <c r="D98" s="175">
        <v>0.17307674456828501</v>
      </c>
      <c r="E98" s="176">
        <v>2.4632705919468302E-4</v>
      </c>
      <c r="F98" s="176">
        <v>2.6405017758908698E-4</v>
      </c>
      <c r="G98" s="118">
        <f t="shared" si="8"/>
        <v>0.70287965416344922</v>
      </c>
      <c r="H98" s="152">
        <v>0.23905225376285</v>
      </c>
      <c r="I98" s="175">
        <v>0.16799087738264801</v>
      </c>
      <c r="J98" s="176">
        <v>3.2617950490192399E-4</v>
      </c>
      <c r="K98" s="177">
        <v>2.6145337323218402E-4</v>
      </c>
      <c r="L98" s="118">
        <f t="shared" si="9"/>
        <v>0.70244873936202201</v>
      </c>
      <c r="M98" s="152">
        <v>0.24716284771607</v>
      </c>
      <c r="N98" s="175">
        <v>0.17370660500229401</v>
      </c>
      <c r="O98" s="223">
        <v>3.1556074993342801E-4</v>
      </c>
      <c r="P98" s="223">
        <v>3.2281229067048102E-4</v>
      </c>
      <c r="Q98" s="118">
        <f t="shared" si="10"/>
        <v>0.70253288910895173</v>
      </c>
      <c r="R98" s="152">
        <v>0.244127399946729</v>
      </c>
      <c r="S98" s="175">
        <v>0.171695369984075</v>
      </c>
      <c r="T98" s="178">
        <v>3.4997166327797001E-4</v>
      </c>
      <c r="U98" s="179">
        <v>3.1566466775793901E-4</v>
      </c>
      <c r="V98" s="118">
        <f t="shared" si="11"/>
        <v>0.70307065545022573</v>
      </c>
    </row>
    <row r="99" spans="2:22" x14ac:dyDescent="0.2">
      <c r="B99" s="90">
        <v>14</v>
      </c>
      <c r="C99" s="174">
        <v>0.24631409317538699</v>
      </c>
      <c r="D99" s="175">
        <v>0.17314132125644599</v>
      </c>
      <c r="E99" s="176">
        <v>2.72513310098242E-4</v>
      </c>
      <c r="F99" s="176">
        <v>2.6012021516585201E-4</v>
      </c>
      <c r="G99" s="118">
        <f t="shared" si="8"/>
        <v>0.70265858996508268</v>
      </c>
      <c r="H99" s="152">
        <v>0.243144876957999</v>
      </c>
      <c r="I99" s="175">
        <v>0.17096990263617601</v>
      </c>
      <c r="J99" s="176">
        <v>2.8305174765506599E-4</v>
      </c>
      <c r="K99" s="177">
        <v>2.9137519203050101E-4</v>
      </c>
      <c r="L99" s="118">
        <f t="shared" si="9"/>
        <v>0.70287769010309287</v>
      </c>
      <c r="M99" s="152">
        <v>0.24797806826409899</v>
      </c>
      <c r="N99" s="175">
        <v>0.17430928905797899</v>
      </c>
      <c r="O99" s="223">
        <v>3.31640639951299E-4</v>
      </c>
      <c r="P99" s="223">
        <v>3.1382049083043801E-4</v>
      </c>
      <c r="Q99" s="118">
        <f t="shared" si="10"/>
        <v>0.70265389009210188</v>
      </c>
      <c r="R99" s="152">
        <v>0.24153915311681401</v>
      </c>
      <c r="S99" s="175">
        <v>0.16977371112401701</v>
      </c>
      <c r="T99" s="178">
        <v>3.4686322868439801E-4</v>
      </c>
      <c r="U99" s="179">
        <v>2.9089269644740599E-4</v>
      </c>
      <c r="V99" s="118">
        <f t="shared" si="11"/>
        <v>0.70264798875380574</v>
      </c>
    </row>
    <row r="100" spans="2:22" x14ac:dyDescent="0.2">
      <c r="B100" s="90">
        <v>15</v>
      </c>
      <c r="C100" s="174">
        <v>0.24420757899009099</v>
      </c>
      <c r="D100" s="175">
        <v>0.17171686577391501</v>
      </c>
      <c r="E100" s="176">
        <v>2.91027919776117E-4</v>
      </c>
      <c r="F100" s="176">
        <v>2.61162249150954E-4</v>
      </c>
      <c r="G100" s="118">
        <f t="shared" si="8"/>
        <v>0.702886945561214</v>
      </c>
      <c r="H100" s="152">
        <v>0.246501339445413</v>
      </c>
      <c r="I100" s="175">
        <v>0.173276489444739</v>
      </c>
      <c r="J100" s="176">
        <v>3.0298652348644E-4</v>
      </c>
      <c r="K100" s="177">
        <v>2.66455167136707E-4</v>
      </c>
      <c r="L100" s="118">
        <f t="shared" si="9"/>
        <v>0.70266405840860613</v>
      </c>
      <c r="M100" s="152">
        <v>0.246959699386153</v>
      </c>
      <c r="N100" s="175">
        <v>0.173628896515794</v>
      </c>
      <c r="O100" s="223">
        <v>3.2464675276640102E-4</v>
      </c>
      <c r="P100" s="223">
        <v>3.0566243780616302E-4</v>
      </c>
      <c r="Q100" s="118">
        <f t="shared" si="10"/>
        <v>0.70279648976418918</v>
      </c>
      <c r="R100" s="152">
        <v>0.23740057289958599</v>
      </c>
      <c r="S100" s="175">
        <v>0.16686578890649001</v>
      </c>
      <c r="T100" s="178">
        <v>3.7319556116871002E-4</v>
      </c>
      <c r="U100" s="179">
        <v>3.2617507672078798E-4</v>
      </c>
      <c r="V100" s="118">
        <f t="shared" si="11"/>
        <v>0.70264816951769149</v>
      </c>
    </row>
    <row r="101" spans="2:22" x14ac:dyDescent="0.2">
      <c r="B101" s="90">
        <v>16</v>
      </c>
      <c r="C101" s="174">
        <v>0.24649282848106199</v>
      </c>
      <c r="D101" s="175">
        <v>0.17326806449684401</v>
      </c>
      <c r="E101" s="176">
        <v>2.6270833243514599E-4</v>
      </c>
      <c r="F101" s="176">
        <v>2.6035839426661797E-4</v>
      </c>
      <c r="G101" s="118">
        <f t="shared" si="8"/>
        <v>0.7026632740820048</v>
      </c>
      <c r="H101" s="152">
        <v>0.24805645867850301</v>
      </c>
      <c r="I101" s="175">
        <v>0.17433846731386099</v>
      </c>
      <c r="J101" s="176">
        <v>3.00117325946214E-4</v>
      </c>
      <c r="K101" s="177">
        <v>3.0123023596872702E-4</v>
      </c>
      <c r="L101" s="118">
        <f t="shared" si="9"/>
        <v>0.70253994910546969</v>
      </c>
      <c r="M101" s="152">
        <v>0.24755333085696499</v>
      </c>
      <c r="N101" s="175">
        <v>0.174077734854654</v>
      </c>
      <c r="O101" s="223">
        <v>3.2841268596034602E-4</v>
      </c>
      <c r="P101" s="223">
        <v>3.3656811455154602E-4</v>
      </c>
      <c r="Q101" s="118">
        <f t="shared" si="10"/>
        <v>0.70292445958311878</v>
      </c>
      <c r="R101" s="152">
        <v>0.235644140186622</v>
      </c>
      <c r="S101" s="175">
        <v>0.16564056256575899</v>
      </c>
      <c r="T101" s="178">
        <v>3.5475388915442199E-4</v>
      </c>
      <c r="U101" s="179">
        <v>3.4594566396491702E-4</v>
      </c>
      <c r="V101" s="118">
        <f t="shared" si="11"/>
        <v>0.70268611463253638</v>
      </c>
    </row>
    <row r="102" spans="2:22" x14ac:dyDescent="0.2">
      <c r="B102" s="90">
        <v>17</v>
      </c>
      <c r="C102" s="174">
        <v>0.24730656249630401</v>
      </c>
      <c r="D102" s="175">
        <v>0.17387568464435199</v>
      </c>
      <c r="E102" s="176">
        <v>2.7266277696272301E-4</v>
      </c>
      <c r="F102" s="176">
        <v>2.2811541488553899E-4</v>
      </c>
      <c r="G102" s="118">
        <f t="shared" si="8"/>
        <v>0.70280834958571659</v>
      </c>
      <c r="H102" s="152">
        <v>0.249359513823909</v>
      </c>
      <c r="I102" s="175">
        <v>0.175293748807443</v>
      </c>
      <c r="J102" s="176">
        <v>3.0355438647263302E-4</v>
      </c>
      <c r="K102" s="177">
        <v>2.4653745793310698E-4</v>
      </c>
      <c r="L102" s="118">
        <f t="shared" si="9"/>
        <v>0.70269988541936812</v>
      </c>
      <c r="M102" s="152">
        <v>0.24766550941272</v>
      </c>
      <c r="N102" s="175">
        <v>0.17417118553451799</v>
      </c>
      <c r="O102" s="223">
        <v>3.3573537431150002E-4</v>
      </c>
      <c r="P102" s="223">
        <v>2.7597840550759502E-4</v>
      </c>
      <c r="Q102" s="118">
        <f t="shared" si="10"/>
        <v>0.70298348080604811</v>
      </c>
      <c r="R102" s="152">
        <v>0.236628804105812</v>
      </c>
      <c r="S102" s="175">
        <v>0.166319731399767</v>
      </c>
      <c r="T102" s="178">
        <v>3.63989627410398E-4</v>
      </c>
      <c r="U102" s="179">
        <v>3.1509895483016999E-4</v>
      </c>
      <c r="V102" s="118">
        <f t="shared" si="11"/>
        <v>0.70263218952451034</v>
      </c>
    </row>
    <row r="103" spans="2:22" x14ac:dyDescent="0.2">
      <c r="B103" s="90">
        <v>18</v>
      </c>
      <c r="C103" s="174">
        <v>0.24716035600042099</v>
      </c>
      <c r="D103" s="175">
        <v>0.17379455690453699</v>
      </c>
      <c r="E103" s="176">
        <v>2.4477264570432099E-4</v>
      </c>
      <c r="F103" s="176">
        <v>2.5178398240611099E-4</v>
      </c>
      <c r="G103" s="118">
        <f t="shared" si="8"/>
        <v>0.70289594836463387</v>
      </c>
      <c r="H103" s="152">
        <v>0.24949318173900201</v>
      </c>
      <c r="I103" s="175">
        <v>0.17538659357309799</v>
      </c>
      <c r="J103" s="176">
        <v>2.88819940408936E-4</v>
      </c>
      <c r="K103" s="177">
        <v>2.7166539574517999E-4</v>
      </c>
      <c r="L103" s="118">
        <f t="shared" si="9"/>
        <v>0.70269553668264073</v>
      </c>
      <c r="M103" s="152">
        <v>0.24639961541001601</v>
      </c>
      <c r="N103" s="175">
        <v>0.17322296542893001</v>
      </c>
      <c r="O103" s="223">
        <v>3.2739648037229899E-4</v>
      </c>
      <c r="P103" s="223">
        <v>2.6957725033714702E-4</v>
      </c>
      <c r="Q103" s="118">
        <f t="shared" si="10"/>
        <v>0.70274647795700029</v>
      </c>
      <c r="R103" s="152">
        <v>0.241058228770553</v>
      </c>
      <c r="S103" s="175">
        <v>0.169457702532016</v>
      </c>
      <c r="T103" s="178">
        <v>3.6694866833318098E-4</v>
      </c>
      <c r="U103" s="179">
        <v>3.05660528493814E-4</v>
      </c>
      <c r="V103" s="118">
        <f t="shared" si="11"/>
        <v>0.70273902356488371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0.24213010834495299</v>
      </c>
      <c r="D106" s="224">
        <v>0.17022468585296199</v>
      </c>
      <c r="E106" s="225">
        <v>2.6871524303807902E-4</v>
      </c>
      <c r="F106" s="182">
        <v>2.5542293107582201E-4</v>
      </c>
      <c r="G106" s="183"/>
      <c r="H106" s="184">
        <v>0.242412075593545</v>
      </c>
      <c r="I106" s="184">
        <v>0.170407855570508</v>
      </c>
      <c r="J106" s="190">
        <v>3.02891997710574E-4</v>
      </c>
      <c r="K106" s="184">
        <v>2.8168918723846497E-4</v>
      </c>
      <c r="L106" s="186"/>
      <c r="M106" s="187">
        <v>0.242261714650753</v>
      </c>
      <c r="N106" s="187">
        <v>0.170330498248006</v>
      </c>
      <c r="O106" s="180">
        <v>3.3703232319535098E-4</v>
      </c>
      <c r="P106" s="181">
        <v>3.0335180766502198E-4</v>
      </c>
      <c r="Q106" s="188"/>
      <c r="R106" s="187">
        <v>0.240216991757289</v>
      </c>
      <c r="S106" s="187">
        <v>0.168882232215887</v>
      </c>
      <c r="T106" s="190">
        <v>3.5983677582664798E-4</v>
      </c>
      <c r="U106" s="184">
        <v>3.0954956800439298E-4</v>
      </c>
      <c r="V106" s="136"/>
    </row>
    <row r="107" spans="2:22" x14ac:dyDescent="0.2">
      <c r="B107" s="86" t="s">
        <v>6</v>
      </c>
      <c r="C107" s="219">
        <v>0.38003086366687799</v>
      </c>
      <c r="D107" s="220">
        <v>0.38120657851691497</v>
      </c>
      <c r="E107" s="193">
        <v>1.3037525288309599</v>
      </c>
      <c r="F107" s="193">
        <v>1.5035296809607599</v>
      </c>
      <c r="G107" s="194"/>
      <c r="H107" s="195">
        <v>0.36839623413906902</v>
      </c>
      <c r="I107" s="196">
        <v>0.36806298057107401</v>
      </c>
      <c r="J107" s="197">
        <v>1.2321261798458401</v>
      </c>
      <c r="K107" s="198">
        <v>1.8365302354170301</v>
      </c>
      <c r="L107" s="199"/>
      <c r="M107" s="197">
        <v>0.37290715213536002</v>
      </c>
      <c r="N107" s="197">
        <v>0.37226204344873298</v>
      </c>
      <c r="O107" s="191">
        <v>1.08575624812531</v>
      </c>
      <c r="P107" s="192">
        <v>1.3584993625986299</v>
      </c>
      <c r="Q107" s="198"/>
      <c r="R107" s="197">
        <v>0.424570993171067</v>
      </c>
      <c r="S107" s="198">
        <v>0.42592686816018199</v>
      </c>
      <c r="T107" s="200">
        <v>0.88631577621056401</v>
      </c>
      <c r="U107" s="198">
        <v>1.59332859155911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0.70275423594342434</v>
      </c>
      <c r="I110" s="205">
        <f>D106/C106</f>
        <v>0.70302981738417158</v>
      </c>
    </row>
    <row r="111" spans="2:22" x14ac:dyDescent="0.2">
      <c r="C111" s="203">
        <v>2</v>
      </c>
      <c r="E111" s="204">
        <f>AVERAGE(L86:L103)</f>
        <v>0.70268374445020543</v>
      </c>
      <c r="I111" s="205">
        <f>I106/H106</f>
        <v>0.70296768489467798</v>
      </c>
    </row>
    <row r="112" spans="2:22" x14ac:dyDescent="0.2">
      <c r="C112" s="203">
        <v>3</v>
      </c>
      <c r="E112" s="204">
        <f>AVERAGE(Q86:Q103)</f>
        <v>0.70281048455889861</v>
      </c>
      <c r="I112" s="205">
        <f>N106/M106</f>
        <v>0.70308467226675175</v>
      </c>
    </row>
    <row r="113" spans="3:9" x14ac:dyDescent="0.2">
      <c r="C113" s="203">
        <v>4</v>
      </c>
      <c r="E113" s="204">
        <f>AVERAGE(V86:V103)</f>
        <v>0.70280372536211944</v>
      </c>
      <c r="G113" s="90"/>
      <c r="I113" s="205">
        <f>S106/R106</f>
        <v>0.70304032608368772</v>
      </c>
    </row>
    <row r="114" spans="3:9" x14ac:dyDescent="0.2">
      <c r="C114" s="206" t="s">
        <v>12</v>
      </c>
      <c r="D114" s="101"/>
      <c r="E114" s="207">
        <f>AVERAGE(E110:E113)</f>
        <v>0.70276304757866204</v>
      </c>
      <c r="F114" s="86" t="s">
        <v>9</v>
      </c>
      <c r="G114" s="208"/>
      <c r="I114" s="209">
        <f>AVERAGE(I110:I113)</f>
        <v>0.70303062515732229</v>
      </c>
    </row>
    <row r="115" spans="3:9" x14ac:dyDescent="0.2">
      <c r="E115" s="221">
        <f>STDEV(E110:E113)/SQRT(COUNT(E110:E113))/E114</f>
        <v>4.1631215533152728E-5</v>
      </c>
      <c r="F115" s="211"/>
      <c r="I115" s="221">
        <f>STDEV(I110:I113)/SQRT(COUNT(I110:I113))/I114</f>
        <v>3.4298859311364343E-5</v>
      </c>
    </row>
    <row r="116" spans="3:9" ht="15.75" x14ac:dyDescent="0.3">
      <c r="D116" s="86" t="s">
        <v>17</v>
      </c>
      <c r="E116" s="226">
        <f>E115*SQRT(3)/1</f>
        <v>7.2107380484271171E-5</v>
      </c>
      <c r="F116" s="86" t="s">
        <v>8</v>
      </c>
      <c r="I116" s="221">
        <f>I115*SQRT(3)/1</f>
        <v>5.9407366968939911E-5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E735-ACAA-4804-9EE7-5FFC008FE22F}">
  <dimension ref="A1:Z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4" width="12.7109375" style="86" customWidth="1"/>
    <col min="25" max="26" width="15.7109375" style="86" customWidth="1"/>
    <col min="27" max="32" width="12.7109375" style="86" customWidth="1"/>
    <col min="33" max="34" width="15.7109375" style="86" customWidth="1"/>
    <col min="35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86</v>
      </c>
      <c r="C4" s="154" t="s">
        <v>95</v>
      </c>
      <c r="D4" s="159"/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97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29.076000000000001</v>
      </c>
      <c r="D9" s="168">
        <v>30.085000000000001</v>
      </c>
      <c r="E9" s="169">
        <v>29.076000000000001</v>
      </c>
      <c r="F9" s="169">
        <v>30.085000000000001</v>
      </c>
      <c r="G9" s="170"/>
      <c r="H9" s="86">
        <v>29.076000000000001</v>
      </c>
      <c r="I9" s="168">
        <v>30.085000000000001</v>
      </c>
      <c r="J9" s="169">
        <v>29.076000000000001</v>
      </c>
      <c r="K9" s="171">
        <v>30.085000000000001</v>
      </c>
      <c r="L9" s="170"/>
      <c r="M9" s="86">
        <v>29.076000000000001</v>
      </c>
      <c r="N9" s="168">
        <v>30.085000000000001</v>
      </c>
      <c r="O9" s="169">
        <v>29.076000000000001</v>
      </c>
      <c r="P9" s="171">
        <v>30.085000000000001</v>
      </c>
      <c r="Q9" s="170"/>
      <c r="R9" s="86">
        <v>29.076000000000001</v>
      </c>
      <c r="S9" s="86">
        <v>30.085000000000001</v>
      </c>
      <c r="T9" s="172">
        <v>29.076000000000001</v>
      </c>
      <c r="U9" s="173">
        <v>30.085000000000001</v>
      </c>
      <c r="V9" s="136"/>
    </row>
    <row r="10" spans="1:22" x14ac:dyDescent="0.2">
      <c r="B10" s="90">
        <v>1</v>
      </c>
      <c r="C10" s="174">
        <v>7.0341024257844803E-2</v>
      </c>
      <c r="D10" s="175">
        <v>1.0863628754516699E-3</v>
      </c>
      <c r="E10" s="176">
        <v>1.39372199902373E-4</v>
      </c>
      <c r="F10" s="176">
        <v>1.9066984076818299E-4</v>
      </c>
      <c r="G10" s="118">
        <f>(D10-$F$30)/(C10-$E$30)</f>
        <v>1.2988129228236906E-2</v>
      </c>
      <c r="H10" s="152">
        <v>6.5516254243079303E-2</v>
      </c>
      <c r="I10" s="175">
        <v>9.7194980811663497E-4</v>
      </c>
      <c r="J10" s="176">
        <v>1.4662068503041E-4</v>
      </c>
      <c r="K10" s="177">
        <v>1.6207574482677E-4</v>
      </c>
      <c r="L10" s="118">
        <f>(I10-$K$30)/(H10-$J$30)</f>
        <v>1.2452516008595605E-2</v>
      </c>
      <c r="M10" s="152">
        <v>5.9838185849007498E-2</v>
      </c>
      <c r="N10" s="175">
        <v>8.4809743711366603E-4</v>
      </c>
      <c r="O10" s="176">
        <v>1.2480207864325101E-4</v>
      </c>
      <c r="P10" s="177">
        <v>1.13317117612574E-4</v>
      </c>
      <c r="Q10" s="118">
        <f>(N10-$P$30)/(M10-$O$30)</f>
        <v>1.2482602615961194E-2</v>
      </c>
      <c r="R10" s="152">
        <v>5.6228552184311803E-2</v>
      </c>
      <c r="S10" s="152">
        <v>8.1222798555263299E-4</v>
      </c>
      <c r="T10" s="178">
        <v>1.04981598761099E-4</v>
      </c>
      <c r="U10" s="179">
        <v>1.2918432355756899E-4</v>
      </c>
      <c r="V10" s="118">
        <f>(S10-$U$30)/(R10-$T$30)</f>
        <v>1.2446281789719861E-2</v>
      </c>
    </row>
    <row r="11" spans="1:22" x14ac:dyDescent="0.2">
      <c r="B11" s="90">
        <v>2</v>
      </c>
      <c r="C11" s="174">
        <v>7.08245074944025E-2</v>
      </c>
      <c r="D11" s="175">
        <v>1.08165603028186E-3</v>
      </c>
      <c r="E11" s="176">
        <v>1.79185854118022E-4</v>
      </c>
      <c r="F11" s="176">
        <v>1.9555222937686401E-4</v>
      </c>
      <c r="G11" s="118">
        <f t="shared" ref="G11:G27" si="0">(D11-$F$30)/(C11-$E$30)</f>
        <v>1.283262235228322E-2</v>
      </c>
      <c r="H11" s="152">
        <v>6.6215192594487202E-2</v>
      </c>
      <c r="I11" s="175">
        <v>1.0012007997763899E-3</v>
      </c>
      <c r="J11" s="176">
        <v>1.11709950677054E-4</v>
      </c>
      <c r="K11" s="177">
        <v>1.5778792938330301E-4</v>
      </c>
      <c r="L11" s="118">
        <f t="shared" ref="L11:L27" si="1">(I11-$K$30)/(H11-$J$30)</f>
        <v>1.2763467184210207E-2</v>
      </c>
      <c r="M11" s="152">
        <v>6.05576399334831E-2</v>
      </c>
      <c r="N11" s="175">
        <v>8.43897998316322E-4</v>
      </c>
      <c r="O11" s="176">
        <v>9.92767041376926E-5</v>
      </c>
      <c r="P11" s="177">
        <v>1.0694507847092699E-4</v>
      </c>
      <c r="Q11" s="118">
        <f t="shared" ref="Q11:Q27" si="2">(N11-$P$30)/(M11-$O$30)</f>
        <v>1.226459185828759E-2</v>
      </c>
      <c r="R11" s="152">
        <v>5.6386148390348903E-2</v>
      </c>
      <c r="S11" s="152">
        <v>7.56835843379558E-4</v>
      </c>
      <c r="T11" s="178">
        <v>8.4538144454172199E-5</v>
      </c>
      <c r="U11" s="179">
        <v>8.3538994800951602E-5</v>
      </c>
      <c r="V11" s="118">
        <f t="shared" ref="V11:V27" si="3">(S11-$U$30)/(R11-$T$30)</f>
        <v>1.1427282178793883E-2</v>
      </c>
    </row>
    <row r="12" spans="1:22" x14ac:dyDescent="0.2">
      <c r="B12" s="90">
        <v>3</v>
      </c>
      <c r="C12" s="174">
        <v>7.0992837640554293E-2</v>
      </c>
      <c r="D12" s="175">
        <v>1.0387592223280401E-3</v>
      </c>
      <c r="E12" s="176">
        <v>1.6713996466677399E-4</v>
      </c>
      <c r="F12" s="176">
        <v>1.5982540170463101E-4</v>
      </c>
      <c r="G12" s="118">
        <f t="shared" si="0"/>
        <v>1.2196379838528983E-2</v>
      </c>
      <c r="H12" s="152">
        <v>6.6226214692242602E-2</v>
      </c>
      <c r="I12" s="175">
        <v>9.8729008905599309E-4</v>
      </c>
      <c r="J12" s="176">
        <v>1.1150072904833901E-4</v>
      </c>
      <c r="K12" s="177">
        <v>1.72586925805776E-4</v>
      </c>
      <c r="L12" s="118">
        <f t="shared" si="1"/>
        <v>1.2550858432223228E-2</v>
      </c>
      <c r="M12" s="152">
        <v>6.09869278515668E-2</v>
      </c>
      <c r="N12" s="175">
        <v>8.4059206954785102E-4</v>
      </c>
      <c r="O12" s="176">
        <v>1.03371480423476E-4</v>
      </c>
      <c r="P12" s="177">
        <v>7.2227111826022602E-5</v>
      </c>
      <c r="Q12" s="118">
        <f t="shared" si="2"/>
        <v>1.212381985205945E-2</v>
      </c>
      <c r="R12" s="152">
        <v>5.6646477028977002E-2</v>
      </c>
      <c r="S12" s="152">
        <v>7.9495483763000697E-4</v>
      </c>
      <c r="T12" s="178">
        <v>9.5805903254067999E-5</v>
      </c>
      <c r="U12" s="179">
        <v>1.25015713858134E-4</v>
      </c>
      <c r="V12" s="118">
        <f t="shared" si="3"/>
        <v>1.204881206222333E-2</v>
      </c>
    </row>
    <row r="13" spans="1:22" x14ac:dyDescent="0.2">
      <c r="B13" s="90">
        <v>4</v>
      </c>
      <c r="C13" s="174">
        <v>7.0404624987055797E-2</v>
      </c>
      <c r="D13" s="175">
        <v>1.07778332619209E-3</v>
      </c>
      <c r="E13" s="176">
        <v>1.65077531598184E-4</v>
      </c>
      <c r="F13" s="176">
        <v>1.8364400634557801E-4</v>
      </c>
      <c r="G13" s="118">
        <f t="shared" si="0"/>
        <v>1.2854201606323735E-2</v>
      </c>
      <c r="H13" s="152">
        <v>6.6008079235638395E-2</v>
      </c>
      <c r="I13" s="175">
        <v>9.40287021247084E-4</v>
      </c>
      <c r="J13" s="176">
        <v>1.2124452548881E-4</v>
      </c>
      <c r="K13" s="177">
        <v>1.8437758641288201E-4</v>
      </c>
      <c r="L13" s="118">
        <f t="shared" si="1"/>
        <v>1.1878871494906519E-2</v>
      </c>
      <c r="M13" s="152">
        <v>6.1256156693189699E-2</v>
      </c>
      <c r="N13" s="175">
        <v>8.7743443435574296E-4</v>
      </c>
      <c r="O13" s="176">
        <v>7.5096942660522504E-5</v>
      </c>
      <c r="P13" s="177">
        <v>1.0194275845975399E-4</v>
      </c>
      <c r="Q13" s="118">
        <f t="shared" si="2"/>
        <v>1.2672891027856726E-2</v>
      </c>
      <c r="R13" s="152">
        <v>5.58532326712071E-2</v>
      </c>
      <c r="S13" s="152">
        <v>7.6764600421681004E-4</v>
      </c>
      <c r="T13" s="178">
        <v>8.8035021569415694E-5</v>
      </c>
      <c r="U13" s="179">
        <v>9.9885320999944301E-5</v>
      </c>
      <c r="V13" s="118">
        <f t="shared" si="3"/>
        <v>1.1730412845034099E-2</v>
      </c>
    </row>
    <row r="14" spans="1:22" x14ac:dyDescent="0.2">
      <c r="B14" s="90">
        <v>5</v>
      </c>
      <c r="C14" s="174">
        <v>7.0909659334327899E-2</v>
      </c>
      <c r="D14" s="175">
        <v>1.0911889042704401E-3</v>
      </c>
      <c r="E14" s="176">
        <v>1.7015889608072899E-4</v>
      </c>
      <c r="F14" s="176">
        <v>1.21384330692843E-4</v>
      </c>
      <c r="G14" s="118">
        <f t="shared" si="0"/>
        <v>1.2951944711852228E-2</v>
      </c>
      <c r="H14" s="152">
        <v>6.6486140115037007E-2</v>
      </c>
      <c r="I14" s="175">
        <v>9.6039262574332805E-4</v>
      </c>
      <c r="J14" s="176">
        <v>1.4306379948036599E-4</v>
      </c>
      <c r="K14" s="177">
        <v>1.44716161138018E-4</v>
      </c>
      <c r="L14" s="118">
        <f t="shared" si="1"/>
        <v>1.2096305054711411E-2</v>
      </c>
      <c r="M14" s="152">
        <v>6.1403104140324599E-2</v>
      </c>
      <c r="N14" s="175">
        <v>8.4488084411289102E-4</v>
      </c>
      <c r="O14" s="176">
        <v>1.16672146473095E-4</v>
      </c>
      <c r="P14" s="177">
        <v>1.2379831712106099E-4</v>
      </c>
      <c r="Q14" s="118">
        <f t="shared" si="2"/>
        <v>1.2111473172604531E-2</v>
      </c>
      <c r="R14" s="152">
        <v>5.5739515908076499E-2</v>
      </c>
      <c r="S14" s="152">
        <v>8.1204929628745401E-4</v>
      </c>
      <c r="T14" s="178">
        <v>8.1788471866199201E-5</v>
      </c>
      <c r="U14" s="179">
        <v>1.08192572871373E-4</v>
      </c>
      <c r="V14" s="118">
        <f t="shared" si="3"/>
        <v>1.2552468831621441E-2</v>
      </c>
    </row>
    <row r="15" spans="1:22" x14ac:dyDescent="0.2">
      <c r="B15" s="90">
        <v>6</v>
      </c>
      <c r="C15" s="174">
        <v>7.1247027557103298E-2</v>
      </c>
      <c r="D15" s="175">
        <v>1.08880567725042E-3</v>
      </c>
      <c r="E15" s="176">
        <v>1.54884989860995E-4</v>
      </c>
      <c r="F15" s="176">
        <v>2.17553044746833E-4</v>
      </c>
      <c r="G15" s="118">
        <f t="shared" si="0"/>
        <v>1.2856930391265918E-2</v>
      </c>
      <c r="H15" s="152">
        <v>6.6773718894304501E-2</v>
      </c>
      <c r="I15" s="175">
        <v>9.9068583355518304E-4</v>
      </c>
      <c r="J15" s="176">
        <v>1.5265845240518299E-4</v>
      </c>
      <c r="K15" s="177">
        <v>1.9396361255510301E-4</v>
      </c>
      <c r="L15" s="118">
        <f t="shared" si="1"/>
        <v>1.2498697355389969E-2</v>
      </c>
      <c r="M15" s="152">
        <v>6.1241496974732003E-2</v>
      </c>
      <c r="N15" s="175">
        <v>8.3943052960358099E-4</v>
      </c>
      <c r="O15" s="176">
        <v>8.2778212857743095E-5</v>
      </c>
      <c r="P15" s="177">
        <v>6.0972318111856997E-5</v>
      </c>
      <c r="Q15" s="118">
        <f t="shared" si="2"/>
        <v>1.2054341812147274E-2</v>
      </c>
      <c r="R15" s="152">
        <v>5.5856181362936401E-2</v>
      </c>
      <c r="S15" s="152">
        <v>7.6597831337462199E-4</v>
      </c>
      <c r="T15" s="178">
        <v>9.0216839963424395E-5</v>
      </c>
      <c r="U15" s="179">
        <v>1.08966728893937E-4</v>
      </c>
      <c r="V15" s="118">
        <f t="shared" si="3"/>
        <v>1.1699881016456332E-2</v>
      </c>
    </row>
    <row r="16" spans="1:22" x14ac:dyDescent="0.2">
      <c r="B16" s="90">
        <v>7</v>
      </c>
      <c r="C16" s="174">
        <v>7.1463176852147606E-2</v>
      </c>
      <c r="D16" s="175">
        <v>1.0604457118241499E-3</v>
      </c>
      <c r="E16" s="176">
        <v>2.1538417410111899E-4</v>
      </c>
      <c r="F16" s="176">
        <v>1.46187733960432E-4</v>
      </c>
      <c r="G16" s="118">
        <f t="shared" si="0"/>
        <v>1.2420122302410361E-2</v>
      </c>
      <c r="H16" s="152">
        <v>6.6687526435200498E-2</v>
      </c>
      <c r="I16" s="175">
        <v>9.6497973883634305E-4</v>
      </c>
      <c r="J16" s="176">
        <v>1.33230122720662E-4</v>
      </c>
      <c r="K16" s="177">
        <v>1.53976553325742E-4</v>
      </c>
      <c r="L16" s="118">
        <f t="shared" si="1"/>
        <v>1.2128627044202893E-2</v>
      </c>
      <c r="M16" s="152">
        <v>5.9999162578129199E-2</v>
      </c>
      <c r="N16" s="175">
        <v>8.1682544406411802E-4</v>
      </c>
      <c r="O16" s="176">
        <v>9.4972723726147098E-5</v>
      </c>
      <c r="P16" s="177">
        <v>1.0432481248448599E-4</v>
      </c>
      <c r="Q16" s="118">
        <f t="shared" si="2"/>
        <v>1.1926965278908838E-2</v>
      </c>
      <c r="R16" s="152">
        <v>5.6263550465671899E-2</v>
      </c>
      <c r="S16" s="152">
        <v>7.8709267605892605E-4</v>
      </c>
      <c r="T16" s="178">
        <v>1.17833691253211E-4</v>
      </c>
      <c r="U16" s="179">
        <v>1.47198872596693E-4</v>
      </c>
      <c r="V16" s="118">
        <f t="shared" si="3"/>
        <v>1.1990972749278626E-2</v>
      </c>
    </row>
    <row r="17" spans="2:26" x14ac:dyDescent="0.2">
      <c r="B17" s="90">
        <v>8</v>
      </c>
      <c r="C17" s="174">
        <v>7.1629969558890394E-2</v>
      </c>
      <c r="D17" s="175">
        <v>1.05836045200465E-3</v>
      </c>
      <c r="E17" s="176">
        <v>1.4624681710144E-4</v>
      </c>
      <c r="F17" s="176">
        <v>1.72837935079169E-4</v>
      </c>
      <c r="G17" s="118">
        <f t="shared" si="0"/>
        <v>1.2361947459186451E-2</v>
      </c>
      <c r="H17" s="152">
        <v>6.6705900793885206E-2</v>
      </c>
      <c r="I17" s="175">
        <v>9.6125643114548603E-4</v>
      </c>
      <c r="J17" s="176">
        <v>1.3926780948824501E-4</v>
      </c>
      <c r="K17" s="177">
        <v>1.3998178156905699E-4</v>
      </c>
      <c r="L17" s="118">
        <f t="shared" si="1"/>
        <v>1.2069348688197526E-2</v>
      </c>
      <c r="M17" s="152">
        <v>5.9939662902509801E-2</v>
      </c>
      <c r="N17" s="175">
        <v>8.3454611999520499E-4</v>
      </c>
      <c r="O17" s="176">
        <v>1.08183611147857E-4</v>
      </c>
      <c r="P17" s="177">
        <v>1.24393843121589E-4</v>
      </c>
      <c r="Q17" s="118">
        <f t="shared" si="2"/>
        <v>1.2234967937692425E-2</v>
      </c>
      <c r="R17" s="152">
        <v>5.6412172151899802E-2</v>
      </c>
      <c r="S17" s="152">
        <v>7.6657391692734795E-4</v>
      </c>
      <c r="T17" s="178">
        <v>8.9469641349008495E-5</v>
      </c>
      <c r="U17" s="179">
        <v>1.17274056273655E-4</v>
      </c>
      <c r="V17" s="118">
        <f t="shared" si="3"/>
        <v>1.1594937067187519E-2</v>
      </c>
    </row>
    <row r="18" spans="2:26" x14ac:dyDescent="0.2">
      <c r="B18" s="90">
        <v>9</v>
      </c>
      <c r="C18" s="174">
        <v>7.1466210194955498E-2</v>
      </c>
      <c r="D18" s="175">
        <v>1.04668307740294E-3</v>
      </c>
      <c r="E18" s="176">
        <v>1.8719660014871901E-4</v>
      </c>
      <c r="F18" s="176">
        <v>2.10675877205253E-4</v>
      </c>
      <c r="G18" s="118">
        <f t="shared" si="0"/>
        <v>1.2226544037799231E-2</v>
      </c>
      <c r="H18" s="152">
        <v>6.6782119259371997E-2</v>
      </c>
      <c r="I18" s="175">
        <v>9.35163880015686E-4</v>
      </c>
      <c r="J18" s="176">
        <v>1.5980219440895501E-4</v>
      </c>
      <c r="K18" s="177">
        <v>1.5400632964472099E-4</v>
      </c>
      <c r="L18" s="118">
        <f t="shared" si="1"/>
        <v>1.1664037830447579E-2</v>
      </c>
      <c r="M18" s="152">
        <v>6.02177280390854E-2</v>
      </c>
      <c r="N18" s="175">
        <v>8.3100195967426697E-4</v>
      </c>
      <c r="O18" s="176">
        <v>7.4529068989000497E-5</v>
      </c>
      <c r="P18" s="177">
        <v>1.17068897983958E-4</v>
      </c>
      <c r="Q18" s="118">
        <f t="shared" si="2"/>
        <v>1.2119420545307472E-2</v>
      </c>
      <c r="R18" s="152">
        <v>5.6547186718116399E-2</v>
      </c>
      <c r="S18" s="152">
        <v>7.7926035689867797E-4</v>
      </c>
      <c r="T18" s="178">
        <v>1.26770475894687E-4</v>
      </c>
      <c r="U18" s="179">
        <v>7.8685765469500594E-5</v>
      </c>
      <c r="V18" s="118">
        <f t="shared" si="3"/>
        <v>1.1791958906934855E-2</v>
      </c>
    </row>
    <row r="19" spans="2:26" x14ac:dyDescent="0.2">
      <c r="B19" s="90">
        <v>10</v>
      </c>
      <c r="C19" s="174">
        <v>7.0855726962151297E-2</v>
      </c>
      <c r="D19" s="175">
        <v>1.0626203445555399E-3</v>
      </c>
      <c r="E19" s="176">
        <v>1.74522912007624E-4</v>
      </c>
      <c r="F19" s="176">
        <v>1.74236610497869E-4</v>
      </c>
      <c r="G19" s="118">
        <f t="shared" si="0"/>
        <v>1.2557632486673723E-2</v>
      </c>
      <c r="H19" s="152">
        <v>6.6954812575443098E-2</v>
      </c>
      <c r="I19" s="175">
        <v>9.5523959523321795E-4</v>
      </c>
      <c r="J19" s="176">
        <v>1.3672719429071501E-4</v>
      </c>
      <c r="K19" s="177">
        <v>1.9452925051135399E-4</v>
      </c>
      <c r="L19" s="118">
        <f t="shared" si="1"/>
        <v>1.1934341527850806E-2</v>
      </c>
      <c r="M19" s="152">
        <v>6.0178575008045798E-2</v>
      </c>
      <c r="N19" s="175">
        <v>8.3981770943501797E-4</v>
      </c>
      <c r="O19" s="176">
        <v>1.3158703571783899E-4</v>
      </c>
      <c r="P19" s="177">
        <v>9.3635389488051004E-5</v>
      </c>
      <c r="Q19" s="118">
        <f t="shared" si="2"/>
        <v>1.2274059484838342E-2</v>
      </c>
      <c r="R19" s="152">
        <v>5.6182985526292001E-2</v>
      </c>
      <c r="S19" s="152">
        <v>7.7378074804686898E-4</v>
      </c>
      <c r="T19" s="178">
        <v>1.1006263889963801E-4</v>
      </c>
      <c r="U19" s="179">
        <v>1.2230612688018399E-4</v>
      </c>
      <c r="V19" s="118">
        <f t="shared" si="3"/>
        <v>1.1770829442044455E-2</v>
      </c>
    </row>
    <row r="20" spans="2:26" x14ac:dyDescent="0.2">
      <c r="B20" s="90">
        <v>11</v>
      </c>
      <c r="C20" s="174">
        <v>7.0682685774284104E-2</v>
      </c>
      <c r="D20" s="175">
        <v>1.07069333758278E-3</v>
      </c>
      <c r="E20" s="176">
        <v>2.02590564100423E-4</v>
      </c>
      <c r="F20" s="176">
        <v>1.7908914856121301E-4</v>
      </c>
      <c r="G20" s="118">
        <f t="shared" si="0"/>
        <v>1.2702950979569054E-2</v>
      </c>
      <c r="H20" s="152">
        <v>6.6937086554709396E-2</v>
      </c>
      <c r="I20" s="175">
        <v>9.7912843454953905E-4</v>
      </c>
      <c r="J20" s="176">
        <v>1.3902869248942799E-4</v>
      </c>
      <c r="K20" s="177">
        <v>1.58800328592299E-4</v>
      </c>
      <c r="L20" s="118">
        <f t="shared" si="1"/>
        <v>1.2295119072344169E-2</v>
      </c>
      <c r="M20" s="152">
        <v>6.0152658487709398E-2</v>
      </c>
      <c r="N20" s="175">
        <v>8.3832855705800395E-4</v>
      </c>
      <c r="O20" s="176">
        <v>1.04238260029275E-4</v>
      </c>
      <c r="P20" s="177">
        <v>1.03074233413429E-4</v>
      </c>
      <c r="Q20" s="118">
        <f t="shared" si="2"/>
        <v>1.225455860164325E-2</v>
      </c>
      <c r="R20" s="152">
        <v>5.6327067365219703E-2</v>
      </c>
      <c r="S20" s="152">
        <v>7.66752598062568E-4</v>
      </c>
      <c r="T20" s="178">
        <v>1.19686797243642E-4</v>
      </c>
      <c r="U20" s="179">
        <v>1.2689158607065101E-4</v>
      </c>
      <c r="V20" s="118">
        <f t="shared" si="3"/>
        <v>1.1615665609224488E-2</v>
      </c>
    </row>
    <row r="21" spans="2:26" x14ac:dyDescent="0.2">
      <c r="B21" s="90">
        <v>12</v>
      </c>
      <c r="C21" s="174">
        <v>7.0017288244814596E-2</v>
      </c>
      <c r="D21" s="175">
        <v>1.07453622432699E-3</v>
      </c>
      <c r="E21" s="176">
        <v>1.65077531598184E-4</v>
      </c>
      <c r="F21" s="176">
        <v>1.7507017364200601E-4</v>
      </c>
      <c r="G21" s="118">
        <f t="shared" si="0"/>
        <v>1.2878997730615674E-2</v>
      </c>
      <c r="H21" s="152">
        <v>6.6955152275665605E-2</v>
      </c>
      <c r="I21" s="175">
        <v>9.4460596884720705E-4</v>
      </c>
      <c r="J21" s="176">
        <v>1.2303787257128399E-4</v>
      </c>
      <c r="K21" s="177">
        <v>1.4811063576984499E-4</v>
      </c>
      <c r="L21" s="118">
        <f t="shared" si="1"/>
        <v>1.1775140826669056E-2</v>
      </c>
      <c r="M21" s="152">
        <v>6.0202583766188901E-2</v>
      </c>
      <c r="N21" s="175">
        <v>8.24688024525696E-4</v>
      </c>
      <c r="O21" s="176">
        <v>1.0845261292573799E-4</v>
      </c>
      <c r="P21" s="177">
        <v>1.1563964665757199E-4</v>
      </c>
      <c r="Q21" s="118">
        <f t="shared" si="2"/>
        <v>1.2017419207354801E-2</v>
      </c>
      <c r="R21" s="152">
        <v>5.6564548772351397E-2</v>
      </c>
      <c r="S21" s="152">
        <v>7.7297667753669795E-4</v>
      </c>
      <c r="T21" s="178">
        <v>7.0461095806586394E-5</v>
      </c>
      <c r="U21" s="179">
        <v>8.6188927514975505E-5</v>
      </c>
      <c r="V21" s="118">
        <f t="shared" si="3"/>
        <v>1.167704379162186E-2</v>
      </c>
    </row>
    <row r="22" spans="2:26" x14ac:dyDescent="0.2">
      <c r="B22" s="90">
        <v>13</v>
      </c>
      <c r="C22" s="174">
        <v>6.9926665117887393E-2</v>
      </c>
      <c r="D22" s="175">
        <v>1.0148986696737799E-3</v>
      </c>
      <c r="E22" s="176">
        <v>1.9694110134349901E-4</v>
      </c>
      <c r="F22" s="176">
        <v>1.94659107726427E-4</v>
      </c>
      <c r="G22" s="118">
        <f t="shared" si="0"/>
        <v>1.2040724716317163E-2</v>
      </c>
      <c r="H22" s="152">
        <v>6.6590966043082206E-2</v>
      </c>
      <c r="I22" s="175">
        <v>9.7763908872744508E-4</v>
      </c>
      <c r="J22" s="176">
        <v>1.3287144940285701E-4</v>
      </c>
      <c r="K22" s="177">
        <v>1.5671597839740799E-4</v>
      </c>
      <c r="L22" s="118">
        <f t="shared" si="1"/>
        <v>1.233674486522339E-2</v>
      </c>
      <c r="M22" s="152">
        <v>6.0253096321575397E-2</v>
      </c>
      <c r="N22" s="175">
        <v>8.2471780714502398E-4</v>
      </c>
      <c r="O22" s="176">
        <v>1.0163792345885E-4</v>
      </c>
      <c r="P22" s="177">
        <v>1.08344541528941E-4</v>
      </c>
      <c r="Q22" s="118">
        <f t="shared" si="2"/>
        <v>1.2007822662005856E-2</v>
      </c>
      <c r="R22" s="152">
        <v>5.65033680368821E-2</v>
      </c>
      <c r="S22" s="152">
        <v>7.7300645791440704E-4</v>
      </c>
      <c r="T22" s="178">
        <v>1.02979078248384E-4</v>
      </c>
      <c r="U22" s="179">
        <v>1.15517303864628E-4</v>
      </c>
      <c r="V22" s="118">
        <f t="shared" si="3"/>
        <v>1.1690238314888936E-2</v>
      </c>
    </row>
    <row r="23" spans="2:26" x14ac:dyDescent="0.2">
      <c r="B23" s="90">
        <v>14</v>
      </c>
      <c r="C23" s="174">
        <v>7.0527444815017701E-2</v>
      </c>
      <c r="D23" s="175">
        <v>1.0342313333442301E-3</v>
      </c>
      <c r="E23" s="176">
        <v>1.6950130628578001E-4</v>
      </c>
      <c r="F23" s="176">
        <v>1.6863936460214901E-4</v>
      </c>
      <c r="G23" s="118">
        <f t="shared" si="0"/>
        <v>1.2212700931530776E-2</v>
      </c>
      <c r="H23" s="152">
        <v>6.6717512321318395E-2</v>
      </c>
      <c r="I23" s="175">
        <v>9.7388594709795699E-4</v>
      </c>
      <c r="J23" s="176">
        <v>1.3311056493367699E-4</v>
      </c>
      <c r="K23" s="177">
        <v>1.50284296634663E-4</v>
      </c>
      <c r="L23" s="118">
        <f t="shared" si="1"/>
        <v>1.2256928437747297E-2</v>
      </c>
      <c r="M23" s="152">
        <v>6.0738548645540402E-2</v>
      </c>
      <c r="N23" s="175">
        <v>8.2599846061606795E-4</v>
      </c>
      <c r="O23" s="176">
        <v>1.04806150522034E-4</v>
      </c>
      <c r="P23" s="177">
        <v>1.05307411424132E-4</v>
      </c>
      <c r="Q23" s="118">
        <f t="shared" si="2"/>
        <v>1.1932809632405381E-2</v>
      </c>
      <c r="R23" s="152">
        <v>5.6574966145206101E-2</v>
      </c>
      <c r="S23" s="152">
        <v>7.6758644378181696E-4</v>
      </c>
      <c r="T23" s="178">
        <v>1.2261590724385501E-4</v>
      </c>
      <c r="U23" s="179">
        <v>1.3695584950511899E-4</v>
      </c>
      <c r="V23" s="118">
        <f t="shared" si="3"/>
        <v>1.1579441906645822E-2</v>
      </c>
    </row>
    <row r="24" spans="2:26" x14ac:dyDescent="0.2">
      <c r="B24" s="90">
        <v>15</v>
      </c>
      <c r="C24" s="174">
        <v>7.00786875899196E-2</v>
      </c>
      <c r="D24" s="175">
        <v>1.39143799197263E-3</v>
      </c>
      <c r="E24" s="176">
        <v>1.74552802593152E-4</v>
      </c>
      <c r="F24" s="176">
        <v>1.5148794079495399E-4</v>
      </c>
      <c r="G24" s="118">
        <f t="shared" si="0"/>
        <v>1.7401131198963776E-2</v>
      </c>
      <c r="H24" s="152">
        <v>6.6302508113100095E-2</v>
      </c>
      <c r="I24" s="175">
        <v>9.4627398119150204E-4</v>
      </c>
      <c r="J24" s="176">
        <v>1.3624896156131099E-4</v>
      </c>
      <c r="K24" s="177">
        <v>1.43644224176786E-4</v>
      </c>
      <c r="L24" s="118">
        <f t="shared" si="1"/>
        <v>1.1916495836953159E-2</v>
      </c>
      <c r="M24" s="152">
        <v>6.0686607802987798E-2</v>
      </c>
      <c r="N24" s="175">
        <v>8.4437452949088804E-4</v>
      </c>
      <c r="O24" s="176">
        <v>8.4033523307491904E-5</v>
      </c>
      <c r="P24" s="177">
        <v>7.9373078400549806E-5</v>
      </c>
      <c r="Q24" s="118">
        <f t="shared" si="2"/>
        <v>1.2246349647214582E-2</v>
      </c>
      <c r="R24" s="152">
        <v>5.6373889490577103E-2</v>
      </c>
      <c r="S24" s="152">
        <v>7.75686695544521E-4</v>
      </c>
      <c r="T24" s="178">
        <v>8.1997685820006303E-5</v>
      </c>
      <c r="U24" s="179">
        <v>9.2918001721145301E-5</v>
      </c>
      <c r="V24" s="118">
        <f t="shared" si="3"/>
        <v>1.1764766914338812E-2</v>
      </c>
    </row>
    <row r="25" spans="2:26" x14ac:dyDescent="0.2">
      <c r="B25" s="90">
        <v>16</v>
      </c>
      <c r="C25" s="174">
        <v>6.8932690090761903E-2</v>
      </c>
      <c r="D25" s="175">
        <v>1.10650127340578E-3</v>
      </c>
      <c r="E25" s="176">
        <v>2.0345741569903199E-4</v>
      </c>
      <c r="F25" s="176">
        <v>1.9019351144953999E-4</v>
      </c>
      <c r="G25" s="118">
        <f t="shared" si="0"/>
        <v>1.3547053911203163E-2</v>
      </c>
      <c r="H25" s="152">
        <v>6.5237064240789497E-2</v>
      </c>
      <c r="I25" s="175">
        <v>9.2530488560493601E-4</v>
      </c>
      <c r="J25" s="176">
        <v>1.4533542240980499E-4</v>
      </c>
      <c r="K25" s="177">
        <v>1.4221497668369599E-4</v>
      </c>
      <c r="L25" s="118">
        <f t="shared" si="1"/>
        <v>1.1789420825409342E-2</v>
      </c>
      <c r="M25" s="152">
        <v>6.0115493882987002E-2</v>
      </c>
      <c r="N25" s="175">
        <v>8.0500190731081303E-4</v>
      </c>
      <c r="O25" s="176">
        <v>1.10036735969289E-4</v>
      </c>
      <c r="P25" s="177">
        <v>9.8369688071028004E-5</v>
      </c>
      <c r="Q25" s="118">
        <f t="shared" si="2"/>
        <v>1.1706833175044879E-2</v>
      </c>
      <c r="R25" s="152">
        <v>5.5803383184667599E-2</v>
      </c>
      <c r="S25" s="152">
        <v>7.6055833735568998E-4</v>
      </c>
      <c r="T25" s="178">
        <v>1.16458808376004E-4</v>
      </c>
      <c r="U25" s="179">
        <v>1.1986452732595299E-4</v>
      </c>
      <c r="V25" s="118">
        <f t="shared" si="3"/>
        <v>1.1613667091932945E-2</v>
      </c>
    </row>
    <row r="26" spans="2:26" x14ac:dyDescent="0.2">
      <c r="B26" s="90">
        <v>17</v>
      </c>
      <c r="C26" s="174">
        <v>6.9504240377660897E-2</v>
      </c>
      <c r="D26" s="175">
        <v>1.06747604841456E-3</v>
      </c>
      <c r="E26" s="176">
        <v>1.6977032024073001E-4</v>
      </c>
      <c r="F26" s="176">
        <v>1.79029608073993E-4</v>
      </c>
      <c r="G26" s="118">
        <f t="shared" si="0"/>
        <v>1.2872468917735354E-2</v>
      </c>
      <c r="H26" s="152">
        <v>6.5412445179752296E-2</v>
      </c>
      <c r="I26" s="175">
        <v>9.46095265450039E-4</v>
      </c>
      <c r="J26" s="176">
        <v>1.55228998060912E-4</v>
      </c>
      <c r="K26" s="177">
        <v>1.49212353699416E-4</v>
      </c>
      <c r="L26" s="118">
        <f t="shared" si="1"/>
        <v>1.2076242446860303E-2</v>
      </c>
      <c r="M26" s="152">
        <v>6.0195350299554799E-2</v>
      </c>
      <c r="N26" s="175">
        <v>8.1125615365966496E-4</v>
      </c>
      <c r="O26" s="176">
        <v>8.1971228398423701E-5</v>
      </c>
      <c r="P26" s="177">
        <v>9.0419652300985297E-5</v>
      </c>
      <c r="Q26" s="118">
        <f t="shared" si="2"/>
        <v>1.1795350997994686E-2</v>
      </c>
      <c r="R26" s="152">
        <v>5.6013303542121501E-2</v>
      </c>
      <c r="S26" s="152">
        <v>7.6177931839942301E-4</v>
      </c>
      <c r="T26" s="178">
        <v>9.2368775083351702E-5</v>
      </c>
      <c r="U26" s="179">
        <v>1.40886299437979E-4</v>
      </c>
      <c r="V26" s="118">
        <f t="shared" si="3"/>
        <v>1.1591901155307338E-2</v>
      </c>
    </row>
    <row r="27" spans="2:26" x14ac:dyDescent="0.2">
      <c r="B27" s="90">
        <v>18</v>
      </c>
      <c r="C27" s="174">
        <v>6.9442427961872499E-2</v>
      </c>
      <c r="D27" s="175">
        <v>1.03295042110345E-3</v>
      </c>
      <c r="E27" s="176">
        <v>1.80082576239914E-4</v>
      </c>
      <c r="F27" s="176">
        <v>1.4008359800453499E-4</v>
      </c>
      <c r="G27" s="118">
        <f t="shared" si="0"/>
        <v>1.2385512041017522E-2</v>
      </c>
      <c r="H27" s="152">
        <v>6.5581587695325294E-2</v>
      </c>
      <c r="I27" s="175">
        <v>9.2327948489683801E-4</v>
      </c>
      <c r="J27" s="176">
        <v>1.24532330922671E-4</v>
      </c>
      <c r="K27" s="177">
        <v>1.33401328988162E-4</v>
      </c>
      <c r="L27" s="118">
        <f t="shared" si="1"/>
        <v>1.1696410455329339E-2</v>
      </c>
      <c r="M27" s="152">
        <v>5.9997869739645902E-2</v>
      </c>
      <c r="N27" s="175">
        <v>8.6846943317614802E-4</v>
      </c>
      <c r="O27" s="176">
        <v>1.19780642168676E-4</v>
      </c>
      <c r="P27" s="177">
        <v>1.2454272467717E-4</v>
      </c>
      <c r="Q27" s="118">
        <f t="shared" si="2"/>
        <v>1.2789444456553497E-2</v>
      </c>
      <c r="R27" s="152">
        <v>5.6087710708005098E-2</v>
      </c>
      <c r="S27" s="152">
        <v>7.8482933798085003E-4</v>
      </c>
      <c r="T27" s="178">
        <v>1.38098487921193E-4</v>
      </c>
      <c r="U27" s="179">
        <v>1.06406061262755E-4</v>
      </c>
      <c r="V27" s="118">
        <f t="shared" si="3"/>
        <v>1.1988206899700999E-2</v>
      </c>
    </row>
    <row r="28" spans="2:26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6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6" x14ac:dyDescent="0.2">
      <c r="B30" s="86" t="s">
        <v>5</v>
      </c>
      <c r="C30" s="180">
        <v>7.0513716378425101E-2</v>
      </c>
      <c r="D30" s="181">
        <v>1.0825217178547801E-3</v>
      </c>
      <c r="E30" s="182">
        <v>1.75619086538149E-4</v>
      </c>
      <c r="F30" s="182">
        <v>1.7504552573513701E-4</v>
      </c>
      <c r="G30" s="183"/>
      <c r="H30" s="184">
        <v>6.6338348959024004E-2</v>
      </c>
      <c r="I30" s="185">
        <v>9.6025882661615602E-4</v>
      </c>
      <c r="J30" s="184">
        <v>1.3584554196614901E-4</v>
      </c>
      <c r="K30" s="185">
        <v>1.5779922211750001E-4</v>
      </c>
      <c r="L30" s="186"/>
      <c r="M30" s="187">
        <v>6.0442269384236899E-2</v>
      </c>
      <c r="N30" s="188">
        <v>8.3663107884449799E-4</v>
      </c>
      <c r="O30" s="184">
        <v>1.01457060086467E-4</v>
      </c>
      <c r="P30" s="185">
        <v>1.02427590064116E-4</v>
      </c>
      <c r="Q30" s="186"/>
      <c r="R30" s="189">
        <v>5.6242457758492702E-2</v>
      </c>
      <c r="S30" s="189">
        <v>7.7664310249715999E-4</v>
      </c>
      <c r="T30" s="190">
        <v>1.01898281278219E-4</v>
      </c>
      <c r="U30" s="185">
        <v>1.1365983516139701E-4</v>
      </c>
      <c r="V30" s="136"/>
    </row>
    <row r="31" spans="2:26" x14ac:dyDescent="0.2">
      <c r="B31" s="86" t="s">
        <v>6</v>
      </c>
      <c r="C31" s="191">
        <v>0.252617949153643</v>
      </c>
      <c r="D31" s="192">
        <v>1.75635071915726</v>
      </c>
      <c r="E31" s="193">
        <v>2.6663041886537</v>
      </c>
      <c r="F31" s="193">
        <v>3.3030006116967301</v>
      </c>
      <c r="G31" s="194"/>
      <c r="H31" s="195">
        <v>0.20114934884858501</v>
      </c>
      <c r="I31" s="196">
        <v>0.55274544872898601</v>
      </c>
      <c r="J31" s="197">
        <v>2.3867964024877701</v>
      </c>
      <c r="K31" s="198">
        <v>2.6578751862701702</v>
      </c>
      <c r="L31" s="199"/>
      <c r="M31" s="197">
        <v>0.19285952858403899</v>
      </c>
      <c r="N31" s="198">
        <v>0.50663415441315696</v>
      </c>
      <c r="O31" s="197">
        <v>3.8667152465697399</v>
      </c>
      <c r="P31" s="198">
        <v>4.1027415187948</v>
      </c>
      <c r="Q31" s="199"/>
      <c r="R31" s="191">
        <v>0.121946723956269</v>
      </c>
      <c r="S31" s="192">
        <v>0.48946758495741399</v>
      </c>
      <c r="T31" s="200">
        <v>4.3162108769679399</v>
      </c>
      <c r="U31" s="198">
        <v>4.1148230717081002</v>
      </c>
      <c r="V31" s="201"/>
    </row>
    <row r="32" spans="2:26" x14ac:dyDescent="0.2">
      <c r="Z32" s="227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1.2904888602306291E-2</v>
      </c>
      <c r="I34" s="205">
        <f>D30/C30</f>
        <v>1.5351931134153021E-2</v>
      </c>
    </row>
    <row r="35" spans="1:22" x14ac:dyDescent="0.2">
      <c r="C35" s="203">
        <v>2</v>
      </c>
      <c r="E35" s="204">
        <f>AVERAGE(L10:L27)</f>
        <v>1.2121087410403988E-2</v>
      </c>
      <c r="I35" s="205">
        <f>I30/H30</f>
        <v>1.4475169214857767E-2</v>
      </c>
    </row>
    <row r="36" spans="1:22" x14ac:dyDescent="0.2">
      <c r="C36" s="203">
        <v>3</v>
      </c>
      <c r="E36" s="204">
        <f>AVERAGE(Q10:Q27)</f>
        <v>1.2167540109215599E-2</v>
      </c>
      <c r="I36" s="205">
        <f>N30/M30</f>
        <v>1.3841821085935069E-2</v>
      </c>
    </row>
    <row r="37" spans="1:22" x14ac:dyDescent="0.2">
      <c r="C37" s="203">
        <v>4</v>
      </c>
      <c r="E37" s="204">
        <f>AVERAGE(V10:V27)</f>
        <v>1.1809709365164199E-2</v>
      </c>
      <c r="G37" s="90"/>
      <c r="I37" s="205">
        <f>S30/R30</f>
        <v>1.380884003739836E-2</v>
      </c>
    </row>
    <row r="38" spans="1:22" x14ac:dyDescent="0.2">
      <c r="C38" s="206" t="s">
        <v>12</v>
      </c>
      <c r="D38" s="101"/>
      <c r="E38" s="207">
        <f>AVERAGE(E34:E37)</f>
        <v>1.225080637177252E-2</v>
      </c>
      <c r="F38" s="86" t="s">
        <v>9</v>
      </c>
      <c r="G38" s="208"/>
      <c r="I38" s="209">
        <f>AVERAGE(I34:I37)</f>
        <v>1.4369440368086054E-2</v>
      </c>
    </row>
    <row r="39" spans="1:22" x14ac:dyDescent="0.2">
      <c r="E39" s="210">
        <f>STDEV(E34:E37)/SQRT(COUNT(E34:E37))/E38</f>
        <v>1.8941375525506298E-2</v>
      </c>
      <c r="F39" s="211"/>
      <c r="I39" s="210">
        <f>STDEV(I34:I37)/SQRT(COUNT(I34:I37))/I38</f>
        <v>2.5165050922101827E-2</v>
      </c>
    </row>
    <row r="40" spans="1:22" ht="15.75" x14ac:dyDescent="0.3">
      <c r="D40" s="86" t="s">
        <v>17</v>
      </c>
      <c r="E40" s="212">
        <f>E39*SQRT(3)/1</f>
        <v>3.2807424775418551E-2</v>
      </c>
      <c r="F40" s="86" t="s">
        <v>8</v>
      </c>
      <c r="I40" s="210">
        <f>I39*SQRT(3)/1</f>
        <v>4.3587146772138388E-2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29.076000000000001</v>
      </c>
      <c r="D47" s="214">
        <v>30.085000000000001</v>
      </c>
      <c r="E47" s="169">
        <v>29.076000000000001</v>
      </c>
      <c r="F47" s="169">
        <v>30.085000000000001</v>
      </c>
      <c r="G47" s="170"/>
      <c r="H47" s="86">
        <v>29.076000000000001</v>
      </c>
      <c r="I47" s="168">
        <v>30.085000000000001</v>
      </c>
      <c r="J47" s="169">
        <v>29.076000000000001</v>
      </c>
      <c r="K47" s="171">
        <v>30.085000000000001</v>
      </c>
      <c r="L47" s="170"/>
      <c r="M47" s="86">
        <v>29.076000000000001</v>
      </c>
      <c r="N47" s="168">
        <v>30.085000000000001</v>
      </c>
      <c r="O47" s="169">
        <v>29.076000000000001</v>
      </c>
      <c r="P47" s="171">
        <v>30.085000000000001</v>
      </c>
      <c r="Q47" s="170"/>
      <c r="R47" s="86">
        <v>29.076000000000001</v>
      </c>
      <c r="S47" s="168">
        <v>30.085000000000001</v>
      </c>
      <c r="T47" s="172">
        <v>29.076000000000001</v>
      </c>
      <c r="U47" s="173">
        <v>30.085000000000001</v>
      </c>
      <c r="V47" s="136"/>
    </row>
    <row r="48" spans="1:22" x14ac:dyDescent="0.2">
      <c r="B48" s="90">
        <v>1</v>
      </c>
      <c r="C48" s="174">
        <v>3.1216798521966599E-2</v>
      </c>
      <c r="D48" s="175">
        <v>0.117987167436253</v>
      </c>
      <c r="E48" s="176">
        <v>8.6224056011822005E-5</v>
      </c>
      <c r="F48" s="176">
        <v>1.0156950768509601E-4</v>
      </c>
      <c r="G48" s="118">
        <f>(D48-$F$68)/(C48-$E$68)</f>
        <v>3.784672952470622</v>
      </c>
      <c r="H48" s="152">
        <v>3.0496798202500199E-2</v>
      </c>
      <c r="I48" s="175">
        <v>0.115215161374706</v>
      </c>
      <c r="J48" s="176">
        <v>6.0123812147091501E-5</v>
      </c>
      <c r="K48" s="177">
        <v>1.04987148991994E-4</v>
      </c>
      <c r="L48" s="118">
        <f>(I48-$K$68)/(H48-$J$68)</f>
        <v>3.7831525239353163</v>
      </c>
      <c r="M48" s="152">
        <v>2.9860441995524001E-2</v>
      </c>
      <c r="N48" s="175">
        <v>0.113095597049401</v>
      </c>
      <c r="O48" s="176">
        <v>9.7699385929853898E-5</v>
      </c>
      <c r="P48" s="177">
        <v>1.24399996690805E-4</v>
      </c>
      <c r="Q48" s="118">
        <f>(N48-$P$68)/(M48-$O$68)</f>
        <v>3.7941371523856229</v>
      </c>
      <c r="R48" s="152">
        <v>2.8560693383462201E-2</v>
      </c>
      <c r="S48" s="175">
        <v>0.10820992750934599</v>
      </c>
      <c r="T48" s="178">
        <v>5.7481701402230703E-5</v>
      </c>
      <c r="U48" s="179">
        <v>1.06367951838728E-4</v>
      </c>
      <c r="V48" s="118">
        <f>(S48-$U$68)/(R48-$T$68)</f>
        <v>3.7932885865243207</v>
      </c>
    </row>
    <row r="49" spans="2:22" x14ac:dyDescent="0.2">
      <c r="B49" s="90">
        <v>2</v>
      </c>
      <c r="C49" s="174">
        <v>3.1356762800270499E-2</v>
      </c>
      <c r="D49" s="175">
        <v>0.118515983552144</v>
      </c>
      <c r="E49" s="176">
        <v>6.3598748468673605E-5</v>
      </c>
      <c r="F49" s="176">
        <v>1.2524044330928499E-4</v>
      </c>
      <c r="G49" s="118">
        <f t="shared" ref="G49:G65" si="4">(D49-$F$68)/(C49-$E$68)</f>
        <v>3.7846440893000208</v>
      </c>
      <c r="H49" s="152">
        <v>3.0514121329437E-2</v>
      </c>
      <c r="I49" s="175">
        <v>0.11536766287043</v>
      </c>
      <c r="J49" s="176">
        <v>6.8223416647140997E-5</v>
      </c>
      <c r="K49" s="177">
        <v>1.4402301104690399E-4</v>
      </c>
      <c r="L49" s="118">
        <f t="shared" ref="L49:L65" si="5">(I49-$K$68)/(H49-$J$68)</f>
        <v>3.7860093035008191</v>
      </c>
      <c r="M49" s="152">
        <v>2.9865628999101199E-2</v>
      </c>
      <c r="N49" s="175">
        <v>0.112982192683224</v>
      </c>
      <c r="O49" s="176">
        <v>1.08010940060494E-4</v>
      </c>
      <c r="P49" s="177">
        <v>1.07308971458655E-4</v>
      </c>
      <c r="Q49" s="118">
        <f t="shared" ref="Q49:Q65" si="6">(N49-$P$68)/(M49-$O$68)</f>
        <v>3.7896687578091433</v>
      </c>
      <c r="R49" s="152">
        <v>2.8679298685051698E-2</v>
      </c>
      <c r="S49" s="175">
        <v>0.108576265801648</v>
      </c>
      <c r="T49" s="178">
        <v>7.5623692412245301E-5</v>
      </c>
      <c r="U49" s="179">
        <v>1.0300340114935E-4</v>
      </c>
      <c r="V49" s="118">
        <f t="shared" ref="V49:V65" si="7">(S49-$U$68)/(R49-$T$68)</f>
        <v>3.7903682131987391</v>
      </c>
    </row>
    <row r="50" spans="2:22" x14ac:dyDescent="0.2">
      <c r="B50" s="90">
        <v>3</v>
      </c>
      <c r="C50" s="174">
        <v>3.1473735468839102E-2</v>
      </c>
      <c r="D50" s="175">
        <v>0.118928464131189</v>
      </c>
      <c r="E50" s="176">
        <v>1.0048095182568201E-4</v>
      </c>
      <c r="F50" s="176">
        <v>1.15057406041941E-4</v>
      </c>
      <c r="G50" s="118">
        <f t="shared" si="4"/>
        <v>3.783681663572759</v>
      </c>
      <c r="H50" s="152">
        <v>3.05206744630463E-2</v>
      </c>
      <c r="I50" s="175">
        <v>0.115296652312232</v>
      </c>
      <c r="J50" s="176">
        <v>7.8385374583221404E-5</v>
      </c>
      <c r="K50" s="177">
        <v>1.3104066340245701E-4</v>
      </c>
      <c r="L50" s="118">
        <f t="shared" si="5"/>
        <v>3.7828623078227075</v>
      </c>
      <c r="M50" s="152">
        <v>2.99449843492712E-2</v>
      </c>
      <c r="N50" s="175">
        <v>0.113252648593395</v>
      </c>
      <c r="O50" s="176">
        <v>7.5044227734576702E-5</v>
      </c>
      <c r="P50" s="177">
        <v>1.1231119248408E-4</v>
      </c>
      <c r="Q50" s="118">
        <f t="shared" si="6"/>
        <v>3.7886549716464941</v>
      </c>
      <c r="R50" s="152">
        <v>2.8860491722048E-2</v>
      </c>
      <c r="S50" s="175">
        <v>0.10918067328316999</v>
      </c>
      <c r="T50" s="178">
        <v>7.3591294889892203E-5</v>
      </c>
      <c r="U50" s="179">
        <v>1.30515634828722E-4</v>
      </c>
      <c r="V50" s="118">
        <f t="shared" si="7"/>
        <v>3.7875073672723305</v>
      </c>
    </row>
    <row r="51" spans="2:22" x14ac:dyDescent="0.2">
      <c r="B51" s="90">
        <v>4</v>
      </c>
      <c r="C51" s="174">
        <v>3.1311441530235601E-2</v>
      </c>
      <c r="D51" s="175">
        <v>0.118496904472269</v>
      </c>
      <c r="E51" s="176">
        <v>8.4699745809936795E-5</v>
      </c>
      <c r="F51" s="176">
        <v>1.16248399193226E-4</v>
      </c>
      <c r="G51" s="118">
        <f t="shared" si="4"/>
        <v>3.7895244091329658</v>
      </c>
      <c r="H51" s="152">
        <v>2.9973308184173202E-2</v>
      </c>
      <c r="I51" s="175">
        <v>0.113335117688269</v>
      </c>
      <c r="J51" s="176">
        <v>7.2228411305554394E-5</v>
      </c>
      <c r="K51" s="177">
        <v>1.0656522825009099E-4</v>
      </c>
      <c r="L51" s="118">
        <f t="shared" si="5"/>
        <v>3.7865102376581397</v>
      </c>
      <c r="M51" s="152">
        <v>3.0081834395600901E-2</v>
      </c>
      <c r="N51" s="175">
        <v>0.113834120303532</v>
      </c>
      <c r="O51" s="176">
        <v>9.8386819573690194E-5</v>
      </c>
      <c r="P51" s="177">
        <v>9.58158680251064E-5</v>
      </c>
      <c r="Q51" s="118">
        <f t="shared" si="6"/>
        <v>3.790754793476443</v>
      </c>
      <c r="R51" s="152">
        <v>2.8931589322963001E-2</v>
      </c>
      <c r="S51" s="175">
        <v>0.109567564690388</v>
      </c>
      <c r="T51" s="178">
        <v>6.3608696263588497E-5</v>
      </c>
      <c r="U51" s="179">
        <v>1.23667280734882E-4</v>
      </c>
      <c r="V51" s="118">
        <f t="shared" si="7"/>
        <v>3.7915815151291858</v>
      </c>
    </row>
    <row r="52" spans="2:22" x14ac:dyDescent="0.2">
      <c r="B52" s="90">
        <v>5</v>
      </c>
      <c r="C52" s="174">
        <v>3.13510861476071E-2</v>
      </c>
      <c r="D52" s="175">
        <v>0.118543640944722</v>
      </c>
      <c r="E52" s="176">
        <v>8.2876554297312501E-5</v>
      </c>
      <c r="F52" s="176">
        <v>1.0490424706769499E-4</v>
      </c>
      <c r="G52" s="118">
        <f t="shared" si="4"/>
        <v>3.7862152855006252</v>
      </c>
      <c r="H52" s="152">
        <v>2.98921392822529E-2</v>
      </c>
      <c r="I52" s="175">
        <v>0.112879575526732</v>
      </c>
      <c r="J52" s="176">
        <v>6.8701624123800295E-5</v>
      </c>
      <c r="K52" s="177">
        <v>7.8041085933348999E-5</v>
      </c>
      <c r="L52" s="118">
        <f t="shared" si="5"/>
        <v>3.7815405437818965</v>
      </c>
      <c r="M52" s="152">
        <v>3.0193768364602299E-2</v>
      </c>
      <c r="N52" s="175">
        <v>0.11433617276013</v>
      </c>
      <c r="O52" s="176">
        <v>6.4493913143006597E-5</v>
      </c>
      <c r="P52" s="177">
        <v>1.3753110491703899E-4</v>
      </c>
      <c r="Q52" s="118">
        <f t="shared" si="6"/>
        <v>3.7933364578499114</v>
      </c>
      <c r="R52" s="152">
        <v>2.90039420636551E-2</v>
      </c>
      <c r="S52" s="175">
        <v>0.1097149226058</v>
      </c>
      <c r="T52" s="178">
        <v>4.45404157646187E-5</v>
      </c>
      <c r="U52" s="179">
        <v>1.2610886246206199E-4</v>
      </c>
      <c r="V52" s="118">
        <f t="shared" si="7"/>
        <v>3.787193957344785</v>
      </c>
    </row>
    <row r="53" spans="2:22" x14ac:dyDescent="0.2">
      <c r="B53" s="90">
        <v>6</v>
      </c>
      <c r="C53" s="174">
        <v>3.1315934104607097E-2</v>
      </c>
      <c r="D53" s="175">
        <v>0.118385275097026</v>
      </c>
      <c r="E53" s="176">
        <v>8.4101977735637597E-5</v>
      </c>
      <c r="F53" s="176">
        <v>1.07107563123167E-4</v>
      </c>
      <c r="G53" s="118">
        <f t="shared" si="4"/>
        <v>3.7854063366307686</v>
      </c>
      <c r="H53" s="152">
        <v>3.0142560871397099E-2</v>
      </c>
      <c r="I53" s="175">
        <v>0.113918755164017</v>
      </c>
      <c r="J53" s="176">
        <v>8.9324538491672504E-5</v>
      </c>
      <c r="K53" s="177">
        <v>1.22882118399407E-4</v>
      </c>
      <c r="L53" s="118">
        <f t="shared" si="5"/>
        <v>3.7846067081243073</v>
      </c>
      <c r="M53" s="152">
        <v>3.0305198872418199E-2</v>
      </c>
      <c r="N53" s="175">
        <v>0.114660091544735</v>
      </c>
      <c r="O53" s="176">
        <v>9.3694347112583903E-5</v>
      </c>
      <c r="P53" s="177">
        <v>7.2770509732572404E-5</v>
      </c>
      <c r="Q53" s="118">
        <f t="shared" si="6"/>
        <v>3.7900682749106216</v>
      </c>
      <c r="R53" s="152">
        <v>2.9036682670669701E-2</v>
      </c>
      <c r="S53" s="175">
        <v>0.109962306730891</v>
      </c>
      <c r="T53" s="178">
        <v>6.8719535243551104E-5</v>
      </c>
      <c r="U53" s="179">
        <v>1.01603989597213E-4</v>
      </c>
      <c r="V53" s="118">
        <f t="shared" si="7"/>
        <v>3.7914528414879061</v>
      </c>
    </row>
    <row r="54" spans="2:22" x14ac:dyDescent="0.2">
      <c r="B54" s="90">
        <v>7</v>
      </c>
      <c r="C54" s="174">
        <v>3.1381382232218397E-2</v>
      </c>
      <c r="D54" s="175">
        <v>0.118702535157179</v>
      </c>
      <c r="E54" s="176">
        <v>9.4831968866341702E-5</v>
      </c>
      <c r="F54" s="176">
        <v>1.33249981215184E-4</v>
      </c>
      <c r="G54" s="118">
        <f t="shared" si="4"/>
        <v>3.7876266955842972</v>
      </c>
      <c r="H54" s="152">
        <v>3.0642612915803599E-2</v>
      </c>
      <c r="I54" s="175">
        <v>0.115933041579749</v>
      </c>
      <c r="J54" s="176">
        <v>5.4624486964214298E-5</v>
      </c>
      <c r="K54" s="177">
        <v>1.0260514728533901E-4</v>
      </c>
      <c r="L54" s="118">
        <f t="shared" si="5"/>
        <v>3.7885905157513386</v>
      </c>
      <c r="M54" s="152">
        <v>3.0460273444472202E-2</v>
      </c>
      <c r="N54" s="175">
        <v>0.114665253856139</v>
      </c>
      <c r="O54" s="176">
        <v>7.0501302463870798E-5</v>
      </c>
      <c r="P54" s="177">
        <v>1.14216807081319E-4</v>
      </c>
      <c r="Q54" s="118">
        <f t="shared" si="6"/>
        <v>3.7708906616228779</v>
      </c>
      <c r="R54" s="152">
        <v>2.9119023890782799E-2</v>
      </c>
      <c r="S54" s="175">
        <v>0.110404516174965</v>
      </c>
      <c r="T54" s="178">
        <v>4.7319938783721901E-5</v>
      </c>
      <c r="U54" s="179">
        <v>8.6478560033091605E-5</v>
      </c>
      <c r="V54" s="118">
        <f t="shared" si="7"/>
        <v>3.7959277614224023</v>
      </c>
    </row>
    <row r="55" spans="2:22" x14ac:dyDescent="0.2">
      <c r="B55" s="90">
        <v>8</v>
      </c>
      <c r="C55" s="174">
        <v>3.1284152602186401E-2</v>
      </c>
      <c r="D55" s="175">
        <v>0.11821302155610899</v>
      </c>
      <c r="E55" s="176">
        <v>5.3705940814237898E-5</v>
      </c>
      <c r="F55" s="176">
        <v>1.42778139671054E-4</v>
      </c>
      <c r="G55" s="118">
        <f t="shared" si="4"/>
        <v>3.7837418579940971</v>
      </c>
      <c r="H55" s="152">
        <v>3.0690706617055401E-2</v>
      </c>
      <c r="I55" s="175">
        <v>0.116098104057528</v>
      </c>
      <c r="J55" s="176">
        <v>8.6724234621736703E-5</v>
      </c>
      <c r="K55" s="177">
        <v>1.1960680885454499E-4</v>
      </c>
      <c r="L55" s="118">
        <f t="shared" si="5"/>
        <v>3.788030562250583</v>
      </c>
      <c r="M55" s="152">
        <v>3.04189476269963E-2</v>
      </c>
      <c r="N55" s="175">
        <v>0.114864494281542</v>
      </c>
      <c r="O55" s="176">
        <v>8.2486301096545303E-5</v>
      </c>
      <c r="P55" s="177">
        <v>1.26394961199028E-4</v>
      </c>
      <c r="Q55" s="118">
        <f t="shared" si="6"/>
        <v>3.7825950926018748</v>
      </c>
      <c r="R55" s="152">
        <v>2.91462197855831E-2</v>
      </c>
      <c r="S55" s="175">
        <v>0.11027113758391401</v>
      </c>
      <c r="T55" s="178">
        <v>5.4104398285864402E-5</v>
      </c>
      <c r="U55" s="179">
        <v>1.31349350706103E-4</v>
      </c>
      <c r="V55" s="118">
        <f t="shared" si="7"/>
        <v>3.7877916406930034</v>
      </c>
    </row>
    <row r="56" spans="2:22" x14ac:dyDescent="0.2">
      <c r="B56" s="90">
        <v>9</v>
      </c>
      <c r="C56" s="174">
        <v>3.1268338107533697E-2</v>
      </c>
      <c r="D56" s="175">
        <v>0.11822207186015</v>
      </c>
      <c r="E56" s="176">
        <v>7.5045834994949998E-5</v>
      </c>
      <c r="F56" s="176">
        <v>1.6427638098065499E-4</v>
      </c>
      <c r="G56" s="118">
        <f t="shared" si="4"/>
        <v>3.7859502582921003</v>
      </c>
      <c r="H56" s="152">
        <v>3.0519885657693799E-2</v>
      </c>
      <c r="I56" s="175">
        <v>0.115315451538826</v>
      </c>
      <c r="J56" s="176">
        <v>7.2407739798809303E-5</v>
      </c>
      <c r="K56" s="177">
        <v>1.2317987434484401E-4</v>
      </c>
      <c r="L56" s="118">
        <f t="shared" si="5"/>
        <v>3.783577740439179</v>
      </c>
      <c r="M56" s="152">
        <v>3.0301254758410199E-2</v>
      </c>
      <c r="N56" s="175">
        <v>0.114684203532552</v>
      </c>
      <c r="O56" s="176">
        <v>7.9019304226240998E-5</v>
      </c>
      <c r="P56" s="177">
        <v>1.3008714482728201E-4</v>
      </c>
      <c r="Q56" s="118">
        <f t="shared" si="6"/>
        <v>3.7913608473433911</v>
      </c>
      <c r="R56" s="152">
        <v>2.9067787223228E-2</v>
      </c>
      <c r="S56" s="175">
        <v>0.10999604018509999</v>
      </c>
      <c r="T56" s="178">
        <v>4.4779514215990297E-5</v>
      </c>
      <c r="U56" s="179">
        <v>1.1943918990499699E-4</v>
      </c>
      <c r="V56" s="118">
        <f t="shared" si="7"/>
        <v>3.7885497898681662</v>
      </c>
    </row>
    <row r="57" spans="2:22" x14ac:dyDescent="0.2">
      <c r="B57" s="90">
        <v>10</v>
      </c>
      <c r="C57" s="174">
        <v>3.1315235932965202E-2</v>
      </c>
      <c r="D57" s="175">
        <v>0.118410280315043</v>
      </c>
      <c r="E57" s="176">
        <v>6.9576323045117904E-5</v>
      </c>
      <c r="F57" s="176">
        <v>1.0999570098746001E-4</v>
      </c>
      <c r="G57" s="118">
        <f t="shared" si="4"/>
        <v>3.7862913403122374</v>
      </c>
      <c r="H57" s="152">
        <v>3.0718835657887598E-2</v>
      </c>
      <c r="I57" s="175">
        <v>0.116170648499863</v>
      </c>
      <c r="J57" s="176">
        <v>6.0362913925999003E-5</v>
      </c>
      <c r="K57" s="177">
        <v>1.0379614742873E-4</v>
      </c>
      <c r="L57" s="118">
        <f t="shared" si="5"/>
        <v>3.7869208359617845</v>
      </c>
      <c r="M57" s="152">
        <v>3.0394036503496299E-2</v>
      </c>
      <c r="N57" s="175">
        <v>0.115032850089438</v>
      </c>
      <c r="O57" s="176">
        <v>7.7196146886897499E-5</v>
      </c>
      <c r="P57" s="177">
        <v>1.0635617029312699E-4</v>
      </c>
      <c r="Q57" s="118">
        <f t="shared" si="6"/>
        <v>3.7912578345069328</v>
      </c>
      <c r="R57" s="152">
        <v>2.8878985715807302E-2</v>
      </c>
      <c r="S57" s="175">
        <v>0.109457813391494</v>
      </c>
      <c r="T57" s="178">
        <v>5.45527122042444E-5</v>
      </c>
      <c r="U57" s="179">
        <v>9.49047061273778E-5</v>
      </c>
      <c r="V57" s="118">
        <f t="shared" si="7"/>
        <v>3.794694519473798</v>
      </c>
    </row>
    <row r="58" spans="2:22" x14ac:dyDescent="0.2">
      <c r="B58" s="90">
        <v>11</v>
      </c>
      <c r="C58" s="174">
        <v>3.1103287077615501E-2</v>
      </c>
      <c r="D58" s="175">
        <v>0.117708255215789</v>
      </c>
      <c r="E58" s="176">
        <v>6.7274952615567504E-5</v>
      </c>
      <c r="F58" s="176">
        <v>1.2437696536188599E-4</v>
      </c>
      <c r="G58" s="118">
        <f t="shared" si="4"/>
        <v>3.7895294729170956</v>
      </c>
      <c r="H58" s="152">
        <v>3.0844591378664601E-2</v>
      </c>
      <c r="I58" s="175">
        <v>0.116703880277276</v>
      </c>
      <c r="J58" s="176">
        <v>6.1319321611705204E-5</v>
      </c>
      <c r="K58" s="177">
        <v>1.14991618174297E-4</v>
      </c>
      <c r="L58" s="118">
        <f t="shared" si="5"/>
        <v>3.7887733105792241</v>
      </c>
      <c r="M58" s="152">
        <v>3.04704060147197E-2</v>
      </c>
      <c r="N58" s="175">
        <v>0.115455575960575</v>
      </c>
      <c r="O58" s="176">
        <v>7.3460179086511698E-5</v>
      </c>
      <c r="P58" s="177">
        <v>1.1978479555762199E-4</v>
      </c>
      <c r="Q58" s="118">
        <f t="shared" si="6"/>
        <v>3.7956407492309148</v>
      </c>
      <c r="R58" s="152">
        <v>2.8963728888311301E-2</v>
      </c>
      <c r="S58" s="175">
        <v>0.109602863388506</v>
      </c>
      <c r="T58" s="178">
        <v>9.1464578951986196E-5</v>
      </c>
      <c r="U58" s="179">
        <v>1.2211896370656201E-4</v>
      </c>
      <c r="V58" s="118">
        <f t="shared" si="7"/>
        <v>3.7885862402150008</v>
      </c>
    </row>
    <row r="59" spans="2:22" x14ac:dyDescent="0.2">
      <c r="B59" s="90">
        <v>12</v>
      </c>
      <c r="C59" s="174">
        <v>3.0968607288028902E-2</v>
      </c>
      <c r="D59" s="175">
        <v>0.11702679487280999</v>
      </c>
      <c r="E59" s="176">
        <v>4.7459475060815597E-5</v>
      </c>
      <c r="F59" s="176">
        <v>1.3965170266166599E-4</v>
      </c>
      <c r="G59" s="118">
        <f t="shared" si="4"/>
        <v>3.7839915934491155</v>
      </c>
      <c r="H59" s="152">
        <v>3.0763594902945501E-2</v>
      </c>
      <c r="I59" s="175">
        <v>0.116459615672246</v>
      </c>
      <c r="J59" s="176">
        <v>8.8846321182172895E-5</v>
      </c>
      <c r="K59" s="177">
        <v>1.26216990058431E-4</v>
      </c>
      <c r="L59" s="118">
        <f t="shared" si="5"/>
        <v>3.7908133925733347</v>
      </c>
      <c r="M59" s="152">
        <v>3.0397040370358602E-2</v>
      </c>
      <c r="N59" s="175">
        <v>0.115059392272692</v>
      </c>
      <c r="O59" s="176">
        <v>9.3096581496665995E-5</v>
      </c>
      <c r="P59" s="177">
        <v>9.88528928679071E-5</v>
      </c>
      <c r="Q59" s="118">
        <f t="shared" si="6"/>
        <v>3.7917577117360155</v>
      </c>
      <c r="R59" s="152">
        <v>2.89952114130522E-2</v>
      </c>
      <c r="S59" s="175">
        <v>0.109730532696729</v>
      </c>
      <c r="T59" s="178">
        <v>1.3812192671538401E-4</v>
      </c>
      <c r="U59" s="179">
        <v>1.8479794544335501E-4</v>
      </c>
      <c r="V59" s="118">
        <f t="shared" si="7"/>
        <v>3.7888764181182792</v>
      </c>
    </row>
    <row r="60" spans="2:22" x14ac:dyDescent="0.2">
      <c r="B60" s="90">
        <v>13</v>
      </c>
      <c r="C60" s="174">
        <v>3.0718992402793299E-2</v>
      </c>
      <c r="D60" s="175">
        <v>0.116013260942832</v>
      </c>
      <c r="E60" s="176">
        <v>5.1972467948945201E-5</v>
      </c>
      <c r="F60" s="176">
        <v>1.2556796962241099E-4</v>
      </c>
      <c r="G60" s="118">
        <f t="shared" si="4"/>
        <v>3.781740176854596</v>
      </c>
      <c r="H60" s="152">
        <v>3.0795549655757599E-2</v>
      </c>
      <c r="I60" s="175">
        <v>0.116463522878182</v>
      </c>
      <c r="J60" s="176">
        <v>5.3189885353766999E-5</v>
      </c>
      <c r="K60" s="177">
        <v>1.1380060468527399E-4</v>
      </c>
      <c r="L60" s="118">
        <f t="shared" si="5"/>
        <v>3.78699779866372</v>
      </c>
      <c r="M60" s="152">
        <v>3.0246554506537699E-2</v>
      </c>
      <c r="N60" s="175">
        <v>0.114519844648007</v>
      </c>
      <c r="O60" s="176">
        <v>7.4506248667881203E-5</v>
      </c>
      <c r="P60" s="177">
        <v>1.00341633907844E-4</v>
      </c>
      <c r="Q60" s="118">
        <f t="shared" si="6"/>
        <v>3.7927873444025306</v>
      </c>
      <c r="R60" s="152">
        <v>2.9190062189898901E-2</v>
      </c>
      <c r="S60" s="175">
        <v>0.110442685787195</v>
      </c>
      <c r="T60" s="178">
        <v>7.6580116200942506E-5</v>
      </c>
      <c r="U60" s="179">
        <v>1.2872910314825099E-4</v>
      </c>
      <c r="V60" s="118">
        <f t="shared" si="7"/>
        <v>3.7879798710148975</v>
      </c>
    </row>
    <row r="61" spans="2:22" x14ac:dyDescent="0.2">
      <c r="B61" s="90">
        <v>14</v>
      </c>
      <c r="C61" s="174">
        <v>3.0793491228082601E-2</v>
      </c>
      <c r="D61" s="175">
        <v>0.11641498541728899</v>
      </c>
      <c r="E61" s="176">
        <v>9.8687620455114097E-5</v>
      </c>
      <c r="F61" s="176">
        <v>1.5972062085808E-4</v>
      </c>
      <c r="G61" s="118">
        <f t="shared" si="4"/>
        <v>3.7856462181605472</v>
      </c>
      <c r="H61" s="152">
        <v>3.08690524276822E-2</v>
      </c>
      <c r="I61" s="175">
        <v>0.116703313100209</v>
      </c>
      <c r="J61" s="176">
        <v>9.13270759518763E-5</v>
      </c>
      <c r="K61" s="177">
        <v>1.01771448029664E-4</v>
      </c>
      <c r="L61" s="118">
        <f t="shared" si="5"/>
        <v>3.7857455672402938</v>
      </c>
      <c r="M61" s="152">
        <v>3.02764982071335E-2</v>
      </c>
      <c r="N61" s="175">
        <v>0.114690782486413</v>
      </c>
      <c r="O61" s="176">
        <v>7.7614576147215094E-5</v>
      </c>
      <c r="P61" s="177">
        <v>1.18712880925769E-4</v>
      </c>
      <c r="Q61" s="118">
        <f t="shared" si="6"/>
        <v>3.7946872910488962</v>
      </c>
      <c r="R61" s="152">
        <v>2.92737803545161E-2</v>
      </c>
      <c r="S61" s="175">
        <v>0.110639776069259</v>
      </c>
      <c r="T61" s="178">
        <v>6.2981051166866004E-5</v>
      </c>
      <c r="U61" s="179">
        <v>1.15181341869208E-4</v>
      </c>
      <c r="V61" s="118">
        <f t="shared" si="7"/>
        <v>3.7838704746300498</v>
      </c>
    </row>
    <row r="62" spans="2:22" x14ac:dyDescent="0.2">
      <c r="B62" s="90">
        <v>15</v>
      </c>
      <c r="C62" s="174">
        <v>3.1181286897525098E-2</v>
      </c>
      <c r="D62" s="175">
        <v>0.117853852690276</v>
      </c>
      <c r="E62" s="176">
        <v>7.8632416399920704E-5</v>
      </c>
      <c r="F62" s="176">
        <v>1.2497246731477799E-4</v>
      </c>
      <c r="G62" s="118">
        <f t="shared" si="4"/>
        <v>3.7847078368801448</v>
      </c>
      <c r="H62" s="152">
        <v>3.0807263614978E-2</v>
      </c>
      <c r="I62" s="175">
        <v>0.11646383797606399</v>
      </c>
      <c r="J62" s="176">
        <v>8.6335684047724503E-5</v>
      </c>
      <c r="K62" s="177">
        <v>1.00372025843017E-4</v>
      </c>
      <c r="L62" s="118">
        <f t="shared" si="5"/>
        <v>3.7855647175961868</v>
      </c>
      <c r="M62" s="152">
        <v>3.02020501472271E-2</v>
      </c>
      <c r="N62" s="175">
        <v>0.114313259296675</v>
      </c>
      <c r="O62" s="176">
        <v>8.1948318037948105E-5</v>
      </c>
      <c r="P62" s="177">
        <v>1.3681648234186699E-4</v>
      </c>
      <c r="Q62" s="118">
        <f t="shared" si="6"/>
        <v>3.7915327016273372</v>
      </c>
      <c r="R62" s="152">
        <v>2.92065263192464E-2</v>
      </c>
      <c r="S62" s="175">
        <v>0.110553746798531</v>
      </c>
      <c r="T62" s="178">
        <v>4.5945119983556498E-5</v>
      </c>
      <c r="U62" s="179">
        <v>1.01306242711426E-4</v>
      </c>
      <c r="V62" s="118">
        <f t="shared" si="7"/>
        <v>3.7896508340772539</v>
      </c>
    </row>
    <row r="63" spans="2:22" x14ac:dyDescent="0.2">
      <c r="B63" s="90">
        <v>16</v>
      </c>
      <c r="C63" s="174">
        <v>3.1725391830804799E-2</v>
      </c>
      <c r="D63" s="175">
        <v>0.120002983987038</v>
      </c>
      <c r="E63" s="176">
        <v>8.2308675650582004E-5</v>
      </c>
      <c r="F63" s="176">
        <v>1.3149323692088999E-4</v>
      </c>
      <c r="G63" s="118">
        <f t="shared" si="4"/>
        <v>3.7875467257378634</v>
      </c>
      <c r="H63" s="152">
        <v>3.0659028239247502E-2</v>
      </c>
      <c r="I63" s="175">
        <v>0.11591077055392</v>
      </c>
      <c r="J63" s="176">
        <v>5.7553471623738397E-5</v>
      </c>
      <c r="K63" s="177">
        <v>1.33631164254379E-4</v>
      </c>
      <c r="L63" s="118">
        <f t="shared" si="5"/>
        <v>3.7858291197292169</v>
      </c>
      <c r="M63" s="152">
        <v>3.0410148256744901E-2</v>
      </c>
      <c r="N63" s="175">
        <v>0.114972015982056</v>
      </c>
      <c r="O63" s="176">
        <v>8.3831260005332901E-5</v>
      </c>
      <c r="P63" s="177">
        <v>1.0153262833696901E-4</v>
      </c>
      <c r="Q63" s="118">
        <f t="shared" si="6"/>
        <v>3.7872378623562351</v>
      </c>
      <c r="R63" s="152">
        <v>2.9221595930809599E-2</v>
      </c>
      <c r="S63" s="175">
        <v>0.110574892130078</v>
      </c>
      <c r="T63" s="178">
        <v>7.6968663625496094E-5</v>
      </c>
      <c r="U63" s="179">
        <v>1.3435668875901201E-4</v>
      </c>
      <c r="V63" s="118">
        <f t="shared" si="7"/>
        <v>3.7884174034295945</v>
      </c>
    </row>
    <row r="64" spans="2:22" x14ac:dyDescent="0.2">
      <c r="B64" s="90">
        <v>17</v>
      </c>
      <c r="C64" s="174">
        <v>3.1723964894528299E-2</v>
      </c>
      <c r="D64" s="175">
        <v>0.11990704908059099</v>
      </c>
      <c r="E64" s="176">
        <v>5.9175366217770297E-5</v>
      </c>
      <c r="F64" s="176">
        <v>9.46320944539741E-5</v>
      </c>
      <c r="G64" s="118">
        <f t="shared" si="4"/>
        <v>3.7846863110845694</v>
      </c>
      <c r="H64" s="152">
        <v>3.03408771038878E-2</v>
      </c>
      <c r="I64" s="175">
        <v>0.114682236264694</v>
      </c>
      <c r="J64" s="176">
        <v>8.0836215142461799E-5</v>
      </c>
      <c r="K64" s="177">
        <v>1.14664089323215E-4</v>
      </c>
      <c r="L64" s="118">
        <f t="shared" si="5"/>
        <v>3.7850339555990407</v>
      </c>
      <c r="M64" s="152">
        <v>3.05263493255645E-2</v>
      </c>
      <c r="N64" s="175">
        <v>0.115582037208356</v>
      </c>
      <c r="O64" s="176">
        <v>8.3920923996830298E-5</v>
      </c>
      <c r="P64" s="177">
        <v>8.9235679202132303E-5</v>
      </c>
      <c r="Q64" s="118">
        <f t="shared" si="6"/>
        <v>3.7928198730956661</v>
      </c>
      <c r="R64" s="152">
        <v>2.9307075475921401E-2</v>
      </c>
      <c r="S64" s="175">
        <v>0.110953233213767</v>
      </c>
      <c r="T64" s="178">
        <v>3.6411102326889198E-5</v>
      </c>
      <c r="U64" s="179">
        <v>1.1872458477168399E-4</v>
      </c>
      <c r="V64" s="118">
        <f t="shared" si="7"/>
        <v>3.7902814293765128</v>
      </c>
    </row>
    <row r="65" spans="2:22" x14ac:dyDescent="0.2">
      <c r="B65" s="90">
        <v>18</v>
      </c>
      <c r="C65" s="174">
        <v>3.1808552271474097E-2</v>
      </c>
      <c r="D65" s="175">
        <v>0.120111363015848</v>
      </c>
      <c r="E65" s="176">
        <v>6.2074472652163802E-5</v>
      </c>
      <c r="F65" s="176">
        <v>1.13241144219523E-4</v>
      </c>
      <c r="G65" s="118">
        <f t="shared" si="4"/>
        <v>3.7810365060845874</v>
      </c>
      <c r="H65" s="152">
        <v>3.01809651291325E-2</v>
      </c>
      <c r="I65" s="175">
        <v>0.114112615665326</v>
      </c>
      <c r="J65" s="176">
        <v>7.1570873771755302E-5</v>
      </c>
      <c r="K65" s="177">
        <v>1.2401359146461301E-4</v>
      </c>
      <c r="L65" s="118">
        <f t="shared" si="5"/>
        <v>3.7862180565853456</v>
      </c>
      <c r="M65" s="152">
        <v>3.05567189718597E-2</v>
      </c>
      <c r="N65" s="175">
        <v>0.115675537246287</v>
      </c>
      <c r="O65" s="176">
        <v>6.2850106414815595E-5</v>
      </c>
      <c r="P65" s="177">
        <v>1.3208212069131401E-4</v>
      </c>
      <c r="Q65" s="118">
        <f t="shared" si="6"/>
        <v>3.7921082461988762</v>
      </c>
      <c r="R65" s="152">
        <v>2.9304892155895199E-2</v>
      </c>
      <c r="S65" s="175">
        <v>0.11112293647350401</v>
      </c>
      <c r="T65" s="178">
        <v>4.85154349244935E-5</v>
      </c>
      <c r="U65" s="179">
        <v>5.4084709600755203E-5</v>
      </c>
      <c r="V65" s="118">
        <f t="shared" si="7"/>
        <v>3.796368172705022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3.1294357852182299E-2</v>
      </c>
      <c r="D68" s="216">
        <v>0.118302438319142</v>
      </c>
      <c r="E68" s="182">
        <v>7.45959749372551E-5</v>
      </c>
      <c r="F68" s="182">
        <v>1.2411577614933201E-4</v>
      </c>
      <c r="G68" s="183"/>
      <c r="H68" s="184">
        <v>3.0520698090752401E-2</v>
      </c>
      <c r="I68" s="185">
        <v>0.11539055350001499</v>
      </c>
      <c r="J68" s="184">
        <v>7.2338077849691196E-5</v>
      </c>
      <c r="K68" s="185">
        <v>1.14788264765031E-4</v>
      </c>
      <c r="L68" s="186"/>
      <c r="M68" s="187">
        <v>3.0272896395002101E-2</v>
      </c>
      <c r="N68" s="188">
        <v>0.114537559433064</v>
      </c>
      <c r="O68" s="217">
        <v>8.2097826782275601E-5</v>
      </c>
      <c r="P68" s="218">
        <v>1.12475102252246E-4</v>
      </c>
      <c r="Q68" s="186"/>
      <c r="R68" s="187">
        <v>2.9041532621716801E-2</v>
      </c>
      <c r="S68" s="188">
        <v>0.109942324139682</v>
      </c>
      <c r="T68" s="190">
        <v>6.4517216297864594E-5</v>
      </c>
      <c r="U68" s="185">
        <v>1.15707694855154E-4</v>
      </c>
      <c r="V68" s="136"/>
    </row>
    <row r="69" spans="2:22" x14ac:dyDescent="0.2">
      <c r="B69" s="86" t="s">
        <v>6</v>
      </c>
      <c r="C69" s="219">
        <v>0.21820917165684001</v>
      </c>
      <c r="D69" s="220">
        <v>0.21904949580745101</v>
      </c>
      <c r="E69" s="193">
        <v>5.0897426176957801</v>
      </c>
      <c r="F69" s="193">
        <v>3.6002025914122302</v>
      </c>
      <c r="G69" s="194"/>
      <c r="H69" s="195">
        <v>0.231768748119277</v>
      </c>
      <c r="I69" s="196">
        <v>0.23987983745465299</v>
      </c>
      <c r="J69" s="197">
        <v>4.1645509917202297</v>
      </c>
      <c r="K69" s="198">
        <v>3.1537810078191399</v>
      </c>
      <c r="L69" s="199"/>
      <c r="M69" s="197">
        <v>0.167098278593941</v>
      </c>
      <c r="N69" s="198">
        <v>0.16442946945645201</v>
      </c>
      <c r="O69" s="197">
        <v>3.4764561026155398</v>
      </c>
      <c r="P69" s="198">
        <v>3.68512273744278</v>
      </c>
      <c r="Q69" s="199"/>
      <c r="R69" s="197">
        <v>0.168930995528695</v>
      </c>
      <c r="S69" s="198">
        <v>0.16676228362996501</v>
      </c>
      <c r="T69" s="200">
        <v>8.5922569087984595</v>
      </c>
      <c r="U69" s="198">
        <v>5.35092064189379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3.785368873886612</v>
      </c>
      <c r="I72" s="205">
        <f>D68/C68</f>
        <v>3.7803120574622122</v>
      </c>
    </row>
    <row r="73" spans="2:22" x14ac:dyDescent="0.2">
      <c r="C73" s="203">
        <v>2</v>
      </c>
      <c r="E73" s="204">
        <f>AVERAGE(L48:L65)</f>
        <v>3.7859320665440239</v>
      </c>
      <c r="I73" s="205">
        <f>I68/H68</f>
        <v>3.7807311338982013</v>
      </c>
    </row>
    <row r="74" spans="2:22" x14ac:dyDescent="0.2">
      <c r="C74" s="203">
        <v>3</v>
      </c>
      <c r="E74" s="204">
        <f>AVERAGE(Q48:Q65)</f>
        <v>3.7900720346583219</v>
      </c>
      <c r="I74" s="205">
        <f>N68/M68</f>
        <v>3.7835018472818991</v>
      </c>
    </row>
    <row r="75" spans="2:22" x14ac:dyDescent="0.2">
      <c r="C75" s="203">
        <v>4</v>
      </c>
      <c r="E75" s="204">
        <f>AVERAGE(V48:V65)</f>
        <v>3.7901326131100692</v>
      </c>
      <c r="G75" s="90"/>
      <c r="I75" s="205">
        <f>S68/R68</f>
        <v>3.7856929099350927</v>
      </c>
    </row>
    <row r="76" spans="2:22" x14ac:dyDescent="0.2">
      <c r="C76" s="206" t="s">
        <v>12</v>
      </c>
      <c r="D76" s="101"/>
      <c r="E76" s="207">
        <f>AVERAGE(E72:E75)</f>
        <v>3.7878763970497569</v>
      </c>
      <c r="F76" s="86" t="s">
        <v>9</v>
      </c>
      <c r="G76" s="208"/>
      <c r="I76" s="209">
        <f>AVERAGE(I72:I75)</f>
        <v>3.7825594871443515</v>
      </c>
    </row>
    <row r="77" spans="2:22" x14ac:dyDescent="0.2">
      <c r="E77" s="210">
        <f>STDEV(E72:E75)/SQRT(COUNT(E72:E75))/E76</f>
        <v>3.4064742743174573E-4</v>
      </c>
      <c r="F77" s="211"/>
      <c r="I77" s="221">
        <f>STDEV(I72:I75)/SQRT(COUNT(I72:I75))/I76</f>
        <v>3.3353585789025529E-4</v>
      </c>
    </row>
    <row r="78" spans="2:22" ht="15.75" x14ac:dyDescent="0.3">
      <c r="D78" s="86" t="s">
        <v>17</v>
      </c>
      <c r="E78" s="212">
        <f>E77*SQRT(3)/1</f>
        <v>5.9001865177941569E-4</v>
      </c>
      <c r="F78" s="86" t="s">
        <v>8</v>
      </c>
      <c r="I78" s="221">
        <f>I77*SQRT(3)/1</f>
        <v>5.7770105201199499E-4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29.076000000000001</v>
      </c>
      <c r="D85" s="214">
        <v>30.085000000000001</v>
      </c>
      <c r="E85" s="169">
        <v>29.076000000000001</v>
      </c>
      <c r="F85" s="169">
        <v>30.085000000000001</v>
      </c>
      <c r="G85" s="170"/>
      <c r="H85" s="86">
        <v>29.076000000000001</v>
      </c>
      <c r="I85" s="168">
        <v>30.085000000000001</v>
      </c>
      <c r="J85" s="169">
        <v>29.076000000000001</v>
      </c>
      <c r="K85" s="171">
        <v>30.085000000000001</v>
      </c>
      <c r="L85" s="170"/>
      <c r="M85" s="86">
        <v>29.076000000000001</v>
      </c>
      <c r="N85" s="168">
        <v>30.085000000000001</v>
      </c>
      <c r="O85" s="222">
        <v>29.076000000000001</v>
      </c>
      <c r="P85" s="222">
        <v>30.085000000000001</v>
      </c>
      <c r="Q85" s="170"/>
      <c r="R85" s="86">
        <v>29.076000000000001</v>
      </c>
      <c r="S85" s="168">
        <v>30.085000000000001</v>
      </c>
      <c r="T85" s="172">
        <v>29.076000000000001</v>
      </c>
      <c r="U85" s="173">
        <v>30.085000000000001</v>
      </c>
      <c r="V85" s="136"/>
    </row>
    <row r="86" spans="1:22" x14ac:dyDescent="0.2">
      <c r="B86" s="90">
        <v>1</v>
      </c>
      <c r="C86" s="174">
        <v>0.15685561842239201</v>
      </c>
      <c r="D86" s="175">
        <v>0.11023697890862701</v>
      </c>
      <c r="E86" s="176">
        <v>1.01758425351006E-4</v>
      </c>
      <c r="F86" s="176">
        <v>1.07671949805175E-4</v>
      </c>
      <c r="G86" s="118">
        <f>(D86-$F$106)/(C86-$E$106)</f>
        <v>0.70248648891948762</v>
      </c>
      <c r="H86" s="152">
        <v>0.161074897409238</v>
      </c>
      <c r="I86" s="175">
        <v>0.11321846156416999</v>
      </c>
      <c r="J86" s="176">
        <v>1.0264375631959E-4</v>
      </c>
      <c r="K86" s="177">
        <v>1.23214581782825E-4</v>
      </c>
      <c r="L86" s="118">
        <f>(I86-$K$106)/(H86-$J$106)</f>
        <v>0.70258837219223891</v>
      </c>
      <c r="M86" s="152">
        <v>0.16190251898986999</v>
      </c>
      <c r="N86" s="175">
        <v>0.113834565288623</v>
      </c>
      <c r="O86" s="223">
        <v>1.2919477149292099E-4</v>
      </c>
      <c r="P86" s="223">
        <v>1.3413556809098199E-4</v>
      </c>
      <c r="Q86" s="118">
        <f>(N86-$P$106)/(M86-$O$106)</f>
        <v>0.70289251620004845</v>
      </c>
      <c r="R86" s="152">
        <v>0.159508909214546</v>
      </c>
      <c r="S86" s="175">
        <v>0.112109164564273</v>
      </c>
      <c r="T86" s="178">
        <v>1.11874148209713E-4</v>
      </c>
      <c r="U86" s="179">
        <v>1.5143929697243599E-4</v>
      </c>
      <c r="V86" s="118">
        <f>(S86-$U$106)/(R86-$T$106)</f>
        <v>0.70245205279994805</v>
      </c>
    </row>
    <row r="87" spans="1:22" x14ac:dyDescent="0.2">
      <c r="B87" s="90">
        <v>2</v>
      </c>
      <c r="C87" s="174">
        <v>0.15723491602499401</v>
      </c>
      <c r="D87" s="175">
        <v>0.110593461023519</v>
      </c>
      <c r="E87" s="176">
        <v>9.8112030101201396E-5</v>
      </c>
      <c r="F87" s="176">
        <v>9.23676577087733E-5</v>
      </c>
      <c r="G87" s="118">
        <f t="shared" ref="G87:G103" si="8">(D87-$F$106)/(C87-$E$106)</f>
        <v>0.70305938621564079</v>
      </c>
      <c r="H87" s="152">
        <v>0.16101868433911501</v>
      </c>
      <c r="I87" s="175">
        <v>0.11325831632427601</v>
      </c>
      <c r="J87" s="176">
        <v>7.5146879671316694E-5</v>
      </c>
      <c r="K87" s="177">
        <v>1.31313639082599E-4</v>
      </c>
      <c r="L87" s="118">
        <f t="shared" ref="L87:L103" si="9">(I87-$K$106)/(H87-$J$106)</f>
        <v>0.70308150463858599</v>
      </c>
      <c r="M87" s="152">
        <v>0.16058616913659099</v>
      </c>
      <c r="N87" s="175">
        <v>0.112879274156749</v>
      </c>
      <c r="O87" s="223">
        <v>1.42435763043268E-4</v>
      </c>
      <c r="P87" s="223">
        <v>1.14692004309672E-4</v>
      </c>
      <c r="Q87" s="118">
        <f t="shared" ref="Q87:Q103" si="10">(N87-$P$106)/(M87-$O$106)</f>
        <v>0.70270530998252367</v>
      </c>
      <c r="R87" s="152">
        <v>0.15831753409054899</v>
      </c>
      <c r="S87" s="175">
        <v>0.11133270086456699</v>
      </c>
      <c r="T87" s="178">
        <v>1.14534275474226E-4</v>
      </c>
      <c r="U87" s="179">
        <v>1.22884301383342E-4</v>
      </c>
      <c r="V87" s="118">
        <f t="shared" ref="V87:V103" si="11">(S87-$U$106)/(R87-$T$106)</f>
        <v>0.70283399160745297</v>
      </c>
    </row>
    <row r="88" spans="1:22" x14ac:dyDescent="0.2">
      <c r="B88" s="90">
        <v>3</v>
      </c>
      <c r="C88" s="174">
        <v>0.15709349368499601</v>
      </c>
      <c r="D88" s="175">
        <v>0.110446046091983</v>
      </c>
      <c r="E88" s="176">
        <v>1.00114556998904E-4</v>
      </c>
      <c r="F88" s="176">
        <v>1.09369132823869E-4</v>
      </c>
      <c r="G88" s="118">
        <f t="shared" si="8"/>
        <v>0.70275375513858807</v>
      </c>
      <c r="H88" s="152">
        <v>0.16095078697228199</v>
      </c>
      <c r="I88" s="175">
        <v>0.113160962635818</v>
      </c>
      <c r="J88" s="176">
        <v>1.1104240915053801E-4</v>
      </c>
      <c r="K88" s="177">
        <v>1.5659383947497999E-4</v>
      </c>
      <c r="L88" s="118">
        <f t="shared" si="9"/>
        <v>0.70277302422296462</v>
      </c>
      <c r="M88" s="152">
        <v>0.15957061065567199</v>
      </c>
      <c r="N88" s="175">
        <v>0.112172649223149</v>
      </c>
      <c r="O88" s="223">
        <v>1.18255393409644E-4</v>
      </c>
      <c r="P88" s="223">
        <v>1.2323759752881001E-4</v>
      </c>
      <c r="Q88" s="118">
        <f t="shared" si="10"/>
        <v>0.70274929713235945</v>
      </c>
      <c r="R88" s="152">
        <v>0.15794309286324101</v>
      </c>
      <c r="S88" s="175">
        <v>0.111043046242009</v>
      </c>
      <c r="T88" s="178">
        <v>1.06165359582943E-4</v>
      </c>
      <c r="U88" s="179">
        <v>1.52421913013744E-4</v>
      </c>
      <c r="V88" s="118">
        <f t="shared" si="11"/>
        <v>0.7026661752758474</v>
      </c>
    </row>
    <row r="89" spans="1:22" x14ac:dyDescent="0.2">
      <c r="B89" s="90">
        <v>4</v>
      </c>
      <c r="C89" s="174">
        <v>0.158514720389174</v>
      </c>
      <c r="D89" s="175">
        <v>0.11145311197605801</v>
      </c>
      <c r="E89" s="176">
        <v>7.4231457771914804E-5</v>
      </c>
      <c r="F89" s="176">
        <v>1.0073437200527E-4</v>
      </c>
      <c r="G89" s="118">
        <f t="shared" si="8"/>
        <v>0.70280610320086601</v>
      </c>
      <c r="H89" s="152">
        <v>0.161998493515468</v>
      </c>
      <c r="I89" s="175">
        <v>0.113921917561022</v>
      </c>
      <c r="J89" s="176">
        <v>1.34505210542648E-4</v>
      </c>
      <c r="K89" s="177">
        <v>1.5188911298572499E-4</v>
      </c>
      <c r="L89" s="118">
        <f t="shared" si="9"/>
        <v>0.70292532036748645</v>
      </c>
      <c r="M89" s="152">
        <v>0.16368612868229601</v>
      </c>
      <c r="N89" s="175">
        <v>0.11518829884951599</v>
      </c>
      <c r="O89" s="223">
        <v>1.30629452878389E-4</v>
      </c>
      <c r="P89" s="223">
        <v>1.06980190244335E-4</v>
      </c>
      <c r="Q89" s="118">
        <f t="shared" si="10"/>
        <v>0.70350421290679643</v>
      </c>
      <c r="R89" s="152">
        <v>0.16245515158672499</v>
      </c>
      <c r="S89" s="175">
        <v>0.114214104754704</v>
      </c>
      <c r="T89" s="178">
        <v>1.6184985266306701E-4</v>
      </c>
      <c r="U89" s="179">
        <v>1.4119632669094099E-4</v>
      </c>
      <c r="V89" s="118">
        <f t="shared" si="11"/>
        <v>0.70266979421955122</v>
      </c>
    </row>
    <row r="90" spans="1:22" x14ac:dyDescent="0.2">
      <c r="B90" s="90">
        <v>5</v>
      </c>
      <c r="C90" s="174">
        <v>0.15899610274949599</v>
      </c>
      <c r="D90" s="175">
        <v>0.111746368176806</v>
      </c>
      <c r="E90" s="176">
        <v>8.8129343718584894E-5</v>
      </c>
      <c r="F90" s="176">
        <v>1.06480945899391E-4</v>
      </c>
      <c r="G90" s="118">
        <f t="shared" si="8"/>
        <v>0.70252253394148112</v>
      </c>
      <c r="H90" s="152">
        <v>0.16279377711618201</v>
      </c>
      <c r="I90" s="175">
        <v>0.114469820635081</v>
      </c>
      <c r="J90" s="176">
        <v>1.03689848033696E-4</v>
      </c>
      <c r="K90" s="177">
        <v>1.15204916889576E-4</v>
      </c>
      <c r="L90" s="118">
        <f t="shared" si="9"/>
        <v>0.70285695528636416</v>
      </c>
      <c r="M90" s="152">
        <v>0.16400941495159499</v>
      </c>
      <c r="N90" s="175">
        <v>0.11527873156721</v>
      </c>
      <c r="O90" s="223">
        <v>1.25667855143641E-4</v>
      </c>
      <c r="P90" s="223">
        <v>1.12756601362705E-4</v>
      </c>
      <c r="Q90" s="118">
        <f t="shared" si="10"/>
        <v>0.70266823671186629</v>
      </c>
      <c r="R90" s="152">
        <v>0.164044844377807</v>
      </c>
      <c r="S90" s="175">
        <v>0.115333905027659</v>
      </c>
      <c r="T90" s="178">
        <v>1.4152450497192701E-4</v>
      </c>
      <c r="U90" s="179">
        <v>1.6525556276833099E-4</v>
      </c>
      <c r="V90" s="118">
        <f t="shared" si="11"/>
        <v>0.70268669974920894</v>
      </c>
    </row>
    <row r="91" spans="1:22" x14ac:dyDescent="0.2">
      <c r="B91" s="90">
        <v>6</v>
      </c>
      <c r="C91" s="174">
        <v>0.159658946398722</v>
      </c>
      <c r="D91" s="175">
        <v>0.112232980803847</v>
      </c>
      <c r="E91" s="176">
        <v>5.30114012727056E-5</v>
      </c>
      <c r="F91" s="176">
        <v>8.6502067043368598E-5</v>
      </c>
      <c r="G91" s="118">
        <f t="shared" si="8"/>
        <v>0.70265382133308907</v>
      </c>
      <c r="H91" s="152">
        <v>0.162957284785885</v>
      </c>
      <c r="I91" s="175">
        <v>0.114594178245499</v>
      </c>
      <c r="J91" s="176">
        <v>1.2673403082058701E-4</v>
      </c>
      <c r="K91" s="177">
        <v>1.1100656800354399E-4</v>
      </c>
      <c r="L91" s="118">
        <f t="shared" si="9"/>
        <v>0.70291489358028125</v>
      </c>
      <c r="M91" s="152">
        <v>0.16562354415876501</v>
      </c>
      <c r="N91" s="175">
        <v>0.116419099591972</v>
      </c>
      <c r="O91" s="223">
        <v>1.5032664023005999E-4</v>
      </c>
      <c r="P91" s="223">
        <v>1.1397739355435901E-4</v>
      </c>
      <c r="Q91" s="118">
        <f t="shared" si="10"/>
        <v>0.7027055230328324</v>
      </c>
      <c r="R91" s="152">
        <v>0.163472251818956</v>
      </c>
      <c r="S91" s="175">
        <v>0.11490477778146101</v>
      </c>
      <c r="T91" s="178">
        <v>1.02668368985368E-4</v>
      </c>
      <c r="U91" s="179">
        <v>1.4345929946012201E-4</v>
      </c>
      <c r="V91" s="118">
        <f t="shared" si="11"/>
        <v>0.70252279171221454</v>
      </c>
    </row>
    <row r="92" spans="1:22" x14ac:dyDescent="0.2">
      <c r="B92" s="90">
        <v>7</v>
      </c>
      <c r="C92" s="174">
        <v>0.16045368421654099</v>
      </c>
      <c r="D92" s="175">
        <v>0.112760922119695</v>
      </c>
      <c r="E92" s="176">
        <v>8.4602550125816199E-5</v>
      </c>
      <c r="F92" s="176">
        <v>1.31075464602105E-4</v>
      </c>
      <c r="G92" s="118">
        <f t="shared" si="8"/>
        <v>0.70246373261213146</v>
      </c>
      <c r="H92" s="152">
        <v>0.16213047697838101</v>
      </c>
      <c r="I92" s="175">
        <v>0.114048840772834</v>
      </c>
      <c r="J92" s="176">
        <v>1.20337797300512E-4</v>
      </c>
      <c r="K92" s="177">
        <v>1.03205427557859E-4</v>
      </c>
      <c r="L92" s="118">
        <f t="shared" si="9"/>
        <v>0.7031360878257148</v>
      </c>
      <c r="M92" s="152">
        <v>0.16665501341621899</v>
      </c>
      <c r="N92" s="175">
        <v>0.117166454602636</v>
      </c>
      <c r="O92" s="223">
        <v>1.1511706926270601E-4</v>
      </c>
      <c r="P92" s="223">
        <v>1.23714009057647E-4</v>
      </c>
      <c r="Q92" s="118">
        <f t="shared" si="10"/>
        <v>0.70284085204202329</v>
      </c>
      <c r="R92" s="152">
        <v>0.16258618706582101</v>
      </c>
      <c r="S92" s="175">
        <v>0.11431755563358501</v>
      </c>
      <c r="T92" s="178">
        <v>1.17343855751539E-4</v>
      </c>
      <c r="U92" s="179">
        <v>1.3640241446451901E-4</v>
      </c>
      <c r="V92" s="118">
        <f t="shared" si="11"/>
        <v>0.70273981798784102</v>
      </c>
    </row>
    <row r="93" spans="1:22" x14ac:dyDescent="0.2">
      <c r="B93" s="90">
        <v>8</v>
      </c>
      <c r="C93" s="174">
        <v>0.16000485646856399</v>
      </c>
      <c r="D93" s="175">
        <v>0.11245268200740099</v>
      </c>
      <c r="E93" s="176">
        <v>5.35194818862764E-5</v>
      </c>
      <c r="F93" s="176">
        <v>1.1678317665822099E-4</v>
      </c>
      <c r="G93" s="118">
        <f t="shared" si="8"/>
        <v>0.70250778661385116</v>
      </c>
      <c r="H93" s="152">
        <v>0.160872531092002</v>
      </c>
      <c r="I93" s="175">
        <v>0.113073234671521</v>
      </c>
      <c r="J93" s="176">
        <v>9.2272563213835297E-5</v>
      </c>
      <c r="K93" s="177">
        <v>1.5194866634702799E-4</v>
      </c>
      <c r="L93" s="118">
        <f t="shared" si="9"/>
        <v>0.70256942084367602</v>
      </c>
      <c r="M93" s="152">
        <v>0.166410910209388</v>
      </c>
      <c r="N93" s="175">
        <v>0.116998356739991</v>
      </c>
      <c r="O93" s="223">
        <v>1.25667855143641E-4</v>
      </c>
      <c r="P93" s="223">
        <v>1.15376840096795E-4</v>
      </c>
      <c r="Q93" s="118">
        <f t="shared" si="10"/>
        <v>0.70286170718508789</v>
      </c>
      <c r="R93" s="152">
        <v>0.16196582539143101</v>
      </c>
      <c r="S93" s="175">
        <v>0.11384939810471</v>
      </c>
      <c r="T93" s="178">
        <v>1.12143149522538E-4</v>
      </c>
      <c r="U93" s="179">
        <v>1.4741951413980699E-4</v>
      </c>
      <c r="V93" s="118">
        <f t="shared" si="11"/>
        <v>0.70254082923052019</v>
      </c>
    </row>
    <row r="94" spans="1:22" x14ac:dyDescent="0.2">
      <c r="B94" s="90">
        <v>9</v>
      </c>
      <c r="C94" s="174">
        <v>0.160543548314419</v>
      </c>
      <c r="D94" s="175">
        <v>0.112795894700484</v>
      </c>
      <c r="E94" s="176">
        <v>1.14072579418479E-4</v>
      </c>
      <c r="F94" s="176">
        <v>9.8977653939781595E-5</v>
      </c>
      <c r="G94" s="118">
        <f t="shared" si="8"/>
        <v>0.70228827473754951</v>
      </c>
      <c r="H94" s="152">
        <v>0.159344889644639</v>
      </c>
      <c r="I94" s="175">
        <v>0.11206444571230501</v>
      </c>
      <c r="J94" s="176">
        <v>1.28049149310075E-4</v>
      </c>
      <c r="K94" s="177">
        <v>1.3804305280495699E-4</v>
      </c>
      <c r="L94" s="118">
        <f t="shared" si="9"/>
        <v>0.70297438932938094</v>
      </c>
      <c r="M94" s="152">
        <v>0.166734904236886</v>
      </c>
      <c r="N94" s="175">
        <v>0.117236928771337</v>
      </c>
      <c r="O94" s="223">
        <v>1.40851617151018E-4</v>
      </c>
      <c r="P94" s="223">
        <v>1.42413341012685E-4</v>
      </c>
      <c r="Q94" s="118">
        <f t="shared" si="10"/>
        <v>0.70292682495057479</v>
      </c>
      <c r="R94" s="152">
        <v>0.163041532534909</v>
      </c>
      <c r="S94" s="175">
        <v>0.11462948017329801</v>
      </c>
      <c r="T94" s="178">
        <v>1.31601102500926E-4</v>
      </c>
      <c r="U94" s="179">
        <v>1.57275454907415E-4</v>
      </c>
      <c r="V94" s="118">
        <f t="shared" si="11"/>
        <v>0.70269031528271964</v>
      </c>
    </row>
    <row r="95" spans="1:22" x14ac:dyDescent="0.2">
      <c r="B95" s="90">
        <v>10</v>
      </c>
      <c r="C95" s="174">
        <v>0.16209238038373799</v>
      </c>
      <c r="D95" s="175">
        <v>0.113983166196406</v>
      </c>
      <c r="E95" s="176">
        <v>6.6371018294960306E-5</v>
      </c>
      <c r="F95" s="176">
        <v>1.0671914656687601E-4</v>
      </c>
      <c r="G95" s="118">
        <f t="shared" si="8"/>
        <v>0.70290272198346782</v>
      </c>
      <c r="H95" s="152">
        <v>0.16090177953423199</v>
      </c>
      <c r="I95" s="175">
        <v>0.113165051624656</v>
      </c>
      <c r="J95" s="176">
        <v>1.3229340710743499E-4</v>
      </c>
      <c r="K95" s="177">
        <v>1.5870799593437201E-4</v>
      </c>
      <c r="L95" s="118">
        <f t="shared" si="9"/>
        <v>0.70301265113572597</v>
      </c>
      <c r="M95" s="152">
        <v>0.166973854778001</v>
      </c>
      <c r="N95" s="175">
        <v>0.117368087522735</v>
      </c>
      <c r="O95" s="223">
        <v>1.06449367870662E-4</v>
      </c>
      <c r="P95" s="223">
        <v>1.0885603143051799E-4</v>
      </c>
      <c r="Q95" s="118">
        <f t="shared" si="10"/>
        <v>0.70270622548465489</v>
      </c>
      <c r="R95" s="152">
        <v>0.16357326307759201</v>
      </c>
      <c r="S95" s="175">
        <v>0.115059722528862</v>
      </c>
      <c r="T95" s="178">
        <v>9.3612116676398006E-5</v>
      </c>
      <c r="U95" s="179">
        <v>1.60163770169122E-4</v>
      </c>
      <c r="V95" s="118">
        <f t="shared" si="11"/>
        <v>0.70303660314785155</v>
      </c>
    </row>
    <row r="96" spans="1:22" x14ac:dyDescent="0.2">
      <c r="B96" s="90">
        <v>11</v>
      </c>
      <c r="C96" s="174">
        <v>0.161447207807004</v>
      </c>
      <c r="D96" s="175">
        <v>0.113481934791826</v>
      </c>
      <c r="E96" s="176">
        <v>9.8978794984109101E-5</v>
      </c>
      <c r="F96" s="176">
        <v>9.9900674910993102E-5</v>
      </c>
      <c r="G96" s="118">
        <f t="shared" si="8"/>
        <v>0.70260687892059659</v>
      </c>
      <c r="H96" s="152">
        <v>0.16279209692819099</v>
      </c>
      <c r="I96" s="175">
        <v>0.11445335750699299</v>
      </c>
      <c r="J96" s="176">
        <v>1.0679824127883901E-4</v>
      </c>
      <c r="K96" s="177">
        <v>1.69903179795209E-4</v>
      </c>
      <c r="L96" s="118">
        <f t="shared" si="9"/>
        <v>0.70276301640563477</v>
      </c>
      <c r="M96" s="152">
        <v>0.16781918155193601</v>
      </c>
      <c r="N96" s="175">
        <v>0.117984251010936</v>
      </c>
      <c r="O96" s="223">
        <v>1.2351584448076999E-4</v>
      </c>
      <c r="P96" s="223">
        <v>1.00131911051338E-4</v>
      </c>
      <c r="Q96" s="118">
        <f t="shared" si="10"/>
        <v>0.70283829664567699</v>
      </c>
      <c r="R96" s="152">
        <v>0.16314656345881001</v>
      </c>
      <c r="S96" s="175">
        <v>0.11469180542484</v>
      </c>
      <c r="T96" s="178">
        <v>9.7497627453370597E-5</v>
      </c>
      <c r="U96" s="179">
        <v>1.7189577572758501E-4</v>
      </c>
      <c r="V96" s="118">
        <f t="shared" si="11"/>
        <v>0.70261990189890555</v>
      </c>
    </row>
    <row r="97" spans="2:22" x14ac:dyDescent="0.2">
      <c r="B97" s="90">
        <v>12</v>
      </c>
      <c r="C97" s="174">
        <v>0.16220400413261399</v>
      </c>
      <c r="D97" s="175">
        <v>0.114078116020867</v>
      </c>
      <c r="E97" s="176">
        <v>9.6288837447511995E-5</v>
      </c>
      <c r="F97" s="176">
        <v>1.0889273028196E-4</v>
      </c>
      <c r="G97" s="118">
        <f t="shared" si="8"/>
        <v>0.70300443247252797</v>
      </c>
      <c r="H97" s="152">
        <v>0.16437401795369599</v>
      </c>
      <c r="I97" s="175">
        <v>0.115568174083078</v>
      </c>
      <c r="J97" s="176">
        <v>9.60683476717652E-5</v>
      </c>
      <c r="K97" s="177">
        <v>6.5689343413921297E-5</v>
      </c>
      <c r="L97" s="118">
        <f t="shared" si="9"/>
        <v>0.70278189442937056</v>
      </c>
      <c r="M97" s="152">
        <v>0.16869797630429301</v>
      </c>
      <c r="N97" s="175">
        <v>0.118614930527664</v>
      </c>
      <c r="O97" s="223">
        <v>1.32123914836985E-4</v>
      </c>
      <c r="P97" s="223">
        <v>1.02067289543206E-4</v>
      </c>
      <c r="Q97" s="118">
        <f t="shared" si="10"/>
        <v>0.7029155876890808</v>
      </c>
      <c r="R97" s="152">
        <v>0.16265290008806299</v>
      </c>
      <c r="S97" s="175">
        <v>0.11439334840956</v>
      </c>
      <c r="T97" s="178">
        <v>1.5494516629766401E-4</v>
      </c>
      <c r="U97" s="179">
        <v>1.33365289428123E-4</v>
      </c>
      <c r="V97" s="118">
        <f t="shared" si="11"/>
        <v>0.70291769959037764</v>
      </c>
    </row>
    <row r="98" spans="2:22" x14ac:dyDescent="0.2">
      <c r="B98" s="90">
        <v>13</v>
      </c>
      <c r="C98" s="174">
        <v>0.16139392604307901</v>
      </c>
      <c r="D98" s="175">
        <v>0.113427251729129</v>
      </c>
      <c r="E98" s="176">
        <v>8.4991094574879205E-5</v>
      </c>
      <c r="F98" s="176">
        <v>1.3816213319263099E-4</v>
      </c>
      <c r="G98" s="118">
        <f t="shared" si="8"/>
        <v>0.70249996019188543</v>
      </c>
      <c r="H98" s="152">
        <v>0.164057969581694</v>
      </c>
      <c r="I98" s="175">
        <v>0.115347108562703</v>
      </c>
      <c r="J98" s="176">
        <v>9.7293761469710601E-5</v>
      </c>
      <c r="K98" s="177">
        <v>1.2291682357440801E-4</v>
      </c>
      <c r="L98" s="118">
        <f t="shared" si="9"/>
        <v>0.70278828396701754</v>
      </c>
      <c r="M98" s="152">
        <v>0.16473834855016001</v>
      </c>
      <c r="N98" s="175">
        <v>0.115759641811294</v>
      </c>
      <c r="O98" s="223">
        <v>1.08362233460585E-4</v>
      </c>
      <c r="P98" s="223">
        <v>1.3029446654128801E-4</v>
      </c>
      <c r="Q98" s="118">
        <f t="shared" si="10"/>
        <v>0.70247816154555753</v>
      </c>
      <c r="R98" s="152">
        <v>0.16203004234535401</v>
      </c>
      <c r="S98" s="175">
        <v>0.113898110802863</v>
      </c>
      <c r="T98" s="178">
        <v>1.35755768093668E-4</v>
      </c>
      <c r="U98" s="179">
        <v>1.7621342666431701E-4</v>
      </c>
      <c r="V98" s="118">
        <f t="shared" si="11"/>
        <v>0.70256304995083252</v>
      </c>
    </row>
    <row r="99" spans="2:22" x14ac:dyDescent="0.2">
      <c r="B99" s="90">
        <v>14</v>
      </c>
      <c r="C99" s="174">
        <v>0.161634523335007</v>
      </c>
      <c r="D99" s="175">
        <v>0.113667487653921</v>
      </c>
      <c r="E99" s="176">
        <v>8.5558967501672402E-5</v>
      </c>
      <c r="F99" s="176">
        <v>1.06064094867815E-4</v>
      </c>
      <c r="G99" s="118">
        <f t="shared" si="8"/>
        <v>0.7029407934619929</v>
      </c>
      <c r="H99" s="152">
        <v>0.16237458573794999</v>
      </c>
      <c r="I99" s="175">
        <v>0.11412975017538</v>
      </c>
      <c r="J99" s="176">
        <v>1.1935146585505699E-4</v>
      </c>
      <c r="K99" s="177">
        <v>1.4081224949102E-4</v>
      </c>
      <c r="L99" s="118">
        <f t="shared" si="9"/>
        <v>0.70257692611294209</v>
      </c>
      <c r="M99" s="152">
        <v>0.164648864970316</v>
      </c>
      <c r="N99" s="175">
        <v>0.11579167402672801</v>
      </c>
      <c r="O99" s="223">
        <v>1.3621875201359499E-4</v>
      </c>
      <c r="P99" s="223">
        <v>1.2969894824325801E-4</v>
      </c>
      <c r="Q99" s="118">
        <f t="shared" si="10"/>
        <v>0.70305494413595238</v>
      </c>
      <c r="R99" s="152">
        <v>0.15963000197007499</v>
      </c>
      <c r="S99" s="175">
        <v>0.11220791478357001</v>
      </c>
      <c r="T99" s="178">
        <v>1.4227175310875401E-4</v>
      </c>
      <c r="U99" s="179">
        <v>1.44561011742468E-4</v>
      </c>
      <c r="V99" s="118">
        <f t="shared" si="11"/>
        <v>0.70253787010590896</v>
      </c>
    </row>
    <row r="100" spans="2:22" x14ac:dyDescent="0.2">
      <c r="B100" s="90">
        <v>15</v>
      </c>
      <c r="C100" s="174">
        <v>0.16016199629359901</v>
      </c>
      <c r="D100" s="175">
        <v>0.112560772793666</v>
      </c>
      <c r="E100" s="176">
        <v>8.8697218422271001E-5</v>
      </c>
      <c r="F100" s="176">
        <v>8.8228988637123606E-5</v>
      </c>
      <c r="G100" s="118">
        <f t="shared" si="8"/>
        <v>0.70249341124027731</v>
      </c>
      <c r="H100" s="152">
        <v>0.16176720428952199</v>
      </c>
      <c r="I100" s="175">
        <v>0.113804323429278</v>
      </c>
      <c r="J100" s="176">
        <v>9.1196595429334296E-5</v>
      </c>
      <c r="K100" s="177">
        <v>1.15859980008987E-4</v>
      </c>
      <c r="L100" s="118">
        <f t="shared" si="9"/>
        <v>0.70320359349499195</v>
      </c>
      <c r="M100" s="152">
        <v>0.16512657984953699</v>
      </c>
      <c r="N100" s="175">
        <v>0.116065629453007</v>
      </c>
      <c r="O100" s="223">
        <v>1.34305833295651E-4</v>
      </c>
      <c r="P100" s="223">
        <v>1.9180810805884599E-4</v>
      </c>
      <c r="Q100" s="118">
        <f t="shared" si="10"/>
        <v>0.70267976167609081</v>
      </c>
      <c r="R100" s="152">
        <v>0.157809794779632</v>
      </c>
      <c r="S100" s="175">
        <v>0.110991539631301</v>
      </c>
      <c r="T100" s="178">
        <v>1.30106622683451E-4</v>
      </c>
      <c r="U100" s="179">
        <v>1.6745903661591501E-4</v>
      </c>
      <c r="V100" s="118">
        <f t="shared" si="11"/>
        <v>0.70293352641871254</v>
      </c>
    </row>
    <row r="101" spans="2:22" x14ac:dyDescent="0.2">
      <c r="B101" s="90">
        <v>16</v>
      </c>
      <c r="C101" s="174">
        <v>0.15945870961108699</v>
      </c>
      <c r="D101" s="175">
        <v>0.112195315146636</v>
      </c>
      <c r="E101" s="176">
        <v>9.5750846806014005E-5</v>
      </c>
      <c r="F101" s="176">
        <v>1.2288714962201301E-4</v>
      </c>
      <c r="G101" s="118">
        <f t="shared" si="8"/>
        <v>0.70330029926579296</v>
      </c>
      <c r="H101" s="152">
        <v>0.16222437336611001</v>
      </c>
      <c r="I101" s="175">
        <v>0.11401897326400399</v>
      </c>
      <c r="J101" s="176">
        <v>1.1573492552005101E-4</v>
      </c>
      <c r="K101" s="177">
        <v>1.03384078947769E-4</v>
      </c>
      <c r="L101" s="118">
        <f t="shared" si="9"/>
        <v>0.70254459611551545</v>
      </c>
      <c r="M101" s="152">
        <v>0.163532178866067</v>
      </c>
      <c r="N101" s="175">
        <v>0.114919066806681</v>
      </c>
      <c r="O101" s="223">
        <v>1.56782858649039E-4</v>
      </c>
      <c r="P101" s="223">
        <v>1.4184759175905301E-4</v>
      </c>
      <c r="Q101" s="118">
        <f t="shared" si="10"/>
        <v>0.70251936537933579</v>
      </c>
      <c r="R101" s="152">
        <v>0.155800711103354</v>
      </c>
      <c r="S101" s="175">
        <v>0.10951820532107299</v>
      </c>
      <c r="T101" s="178">
        <v>1.13547935328549E-4</v>
      </c>
      <c r="U101" s="179">
        <v>1.2213991720947301E-4</v>
      </c>
      <c r="V101" s="118">
        <f t="shared" si="11"/>
        <v>0.70254116146166068</v>
      </c>
    </row>
    <row r="102" spans="2:22" x14ac:dyDescent="0.2">
      <c r="B102" s="90">
        <v>17</v>
      </c>
      <c r="C102" s="174">
        <v>0.15900861791554199</v>
      </c>
      <c r="D102" s="175">
        <v>0.111811877852087</v>
      </c>
      <c r="E102" s="176">
        <v>7.7130570772113196E-5</v>
      </c>
      <c r="F102" s="176">
        <v>8.64722925594536E-5</v>
      </c>
      <c r="G102" s="118">
        <f t="shared" si="8"/>
        <v>0.70287941949948507</v>
      </c>
      <c r="H102" s="152">
        <v>0.16162301162937101</v>
      </c>
      <c r="I102" s="175">
        <v>0.113619027859388</v>
      </c>
      <c r="J102" s="176">
        <v>9.7652419449801003E-5</v>
      </c>
      <c r="K102" s="177">
        <v>1.06570034096818E-4</v>
      </c>
      <c r="L102" s="118">
        <f t="shared" si="9"/>
        <v>0.70268413905807614</v>
      </c>
      <c r="M102" s="152">
        <v>0.163770238497426</v>
      </c>
      <c r="N102" s="175">
        <v>0.11509289946200101</v>
      </c>
      <c r="O102" s="223">
        <v>1.13831853636726E-4</v>
      </c>
      <c r="P102" s="223">
        <v>1.46224712754038E-4</v>
      </c>
      <c r="Q102" s="118">
        <f t="shared" si="10"/>
        <v>0.7025596433345076</v>
      </c>
      <c r="R102" s="152">
        <v>0.15833704100851601</v>
      </c>
      <c r="S102" s="175">
        <v>0.11131626418481901</v>
      </c>
      <c r="T102" s="178">
        <v>1.3946210300295699E-4</v>
      </c>
      <c r="U102" s="179">
        <v>1.5748388974976099E-4</v>
      </c>
      <c r="V102" s="118">
        <f t="shared" si="11"/>
        <v>0.70264344581866167</v>
      </c>
    </row>
    <row r="103" spans="2:22" x14ac:dyDescent="0.2">
      <c r="B103" s="90">
        <v>18</v>
      </c>
      <c r="C103" s="174">
        <v>0.15901081131006101</v>
      </c>
      <c r="D103" s="175">
        <v>0.111795657227272</v>
      </c>
      <c r="E103" s="176">
        <v>7.14519036922325E-5</v>
      </c>
      <c r="F103" s="176">
        <v>1.3393394672488301E-4</v>
      </c>
      <c r="G103" s="118">
        <f t="shared" si="8"/>
        <v>0.70276765455871848</v>
      </c>
      <c r="H103" s="152">
        <v>0.162116524029736</v>
      </c>
      <c r="I103" s="175">
        <v>0.113965755170538</v>
      </c>
      <c r="J103" s="176">
        <v>1.2494069020460501E-4</v>
      </c>
      <c r="K103" s="177">
        <v>1.05885201758934E-4</v>
      </c>
      <c r="L103" s="118">
        <f t="shared" si="9"/>
        <v>0.70268379323908103</v>
      </c>
      <c r="M103" s="152">
        <v>0.16462923584037301</v>
      </c>
      <c r="N103" s="175">
        <v>0.11573375217547301</v>
      </c>
      <c r="O103" s="223">
        <v>1.2345606647264201E-4</v>
      </c>
      <c r="P103" s="223">
        <v>1.08647604458155E-4</v>
      </c>
      <c r="Q103" s="118">
        <f t="shared" si="10"/>
        <v>0.70278672954680743</v>
      </c>
      <c r="R103" s="152">
        <v>0.16105544298413599</v>
      </c>
      <c r="S103" s="175">
        <v>0.113235584451503</v>
      </c>
      <c r="T103" s="178">
        <v>1.2735678563734901E-4</v>
      </c>
      <c r="U103" s="179">
        <v>1.3089391018202999E-4</v>
      </c>
      <c r="V103" s="118">
        <f t="shared" si="11"/>
        <v>0.70270094199506505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0.15976489241672401</v>
      </c>
      <c r="D106" s="224">
        <v>0.112317779178902</v>
      </c>
      <c r="E106" s="225">
        <v>8.5153948841147406E-5</v>
      </c>
      <c r="F106" s="182">
        <v>1.0784575432498301E-4</v>
      </c>
      <c r="G106" s="183"/>
      <c r="H106" s="184">
        <v>0.16196518805020499</v>
      </c>
      <c r="I106" s="184">
        <v>0.113882316655475</v>
      </c>
      <c r="J106" s="190">
        <v>1.09763972130522E-4</v>
      </c>
      <c r="K106" s="184">
        <v>1.26230482886141E-4</v>
      </c>
      <c r="L106" s="186"/>
      <c r="M106" s="187">
        <v>0.164728648535855</v>
      </c>
      <c r="N106" s="187">
        <v>0.11580579397709501</v>
      </c>
      <c r="O106" s="180">
        <v>1.2851073013732999E-4</v>
      </c>
      <c r="P106" s="181">
        <v>1.24825567172094E-4</v>
      </c>
      <c r="Q106" s="188"/>
      <c r="R106" s="187">
        <v>0.160965060542195</v>
      </c>
      <c r="S106" s="187">
        <v>0.11316925714914799</v>
      </c>
      <c r="T106" s="190">
        <v>1.2412558310802299E-4</v>
      </c>
      <c r="U106" s="184">
        <v>1.4899611729385801E-4</v>
      </c>
      <c r="V106" s="136"/>
    </row>
    <row r="107" spans="2:22" x14ac:dyDescent="0.2">
      <c r="B107" s="86" t="s">
        <v>6</v>
      </c>
      <c r="C107" s="219">
        <v>0.245416123993458</v>
      </c>
      <c r="D107" s="220">
        <v>0.245223985783005</v>
      </c>
      <c r="E107" s="193">
        <v>4.6078406641014196</v>
      </c>
      <c r="F107" s="193">
        <v>3.4288337074623798</v>
      </c>
      <c r="G107" s="194"/>
      <c r="H107" s="195">
        <v>0.176078869200541</v>
      </c>
      <c r="I107" s="196">
        <v>0.17519940662292899</v>
      </c>
      <c r="J107" s="197">
        <v>3.5509074510840901</v>
      </c>
      <c r="K107" s="198">
        <v>4.8734910955616799</v>
      </c>
      <c r="L107" s="199"/>
      <c r="M107" s="197">
        <v>0.34283600427540101</v>
      </c>
      <c r="N107" s="197">
        <v>0.343617099400922</v>
      </c>
      <c r="O107" s="191">
        <v>2.5131537617931499</v>
      </c>
      <c r="P107" s="192">
        <v>4.12324188478539</v>
      </c>
      <c r="Q107" s="198"/>
      <c r="R107" s="197">
        <v>0.36402567931135699</v>
      </c>
      <c r="S107" s="198">
        <v>0.36452978758787802</v>
      </c>
      <c r="T107" s="200">
        <v>3.6971079824620698</v>
      </c>
      <c r="U107" s="198">
        <v>2.5452430679254099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0.70271874746152374</v>
      </c>
      <c r="I110" s="205">
        <f>D106/C106</f>
        <v>0.70301915195446718</v>
      </c>
    </row>
    <row r="111" spans="2:22" x14ac:dyDescent="0.2">
      <c r="C111" s="203">
        <v>2</v>
      </c>
      <c r="E111" s="204">
        <f>AVERAGE(L86:L103)</f>
        <v>0.70282549234694713</v>
      </c>
      <c r="I111" s="205">
        <f>I106/H106</f>
        <v>0.70312835755899872</v>
      </c>
    </row>
    <row r="112" spans="2:22" x14ac:dyDescent="0.2">
      <c r="C112" s="203">
        <v>3</v>
      </c>
      <c r="E112" s="204">
        <f>AVERAGE(Q86:Q103)</f>
        <v>0.70279962197676549</v>
      </c>
      <c r="I112" s="205">
        <f>N106/M106</f>
        <v>0.70300943403835792</v>
      </c>
    </row>
    <row r="113" spans="3:9" x14ac:dyDescent="0.2">
      <c r="C113" s="203">
        <v>4</v>
      </c>
      <c r="E113" s="204">
        <f>AVERAGE(V86:V103)</f>
        <v>0.70268314823629341</v>
      </c>
      <c r="G113" s="90"/>
      <c r="I113" s="205">
        <f>S106/R106</f>
        <v>0.70306721699695862</v>
      </c>
    </row>
    <row r="114" spans="3:9" x14ac:dyDescent="0.2">
      <c r="C114" s="206" t="s">
        <v>12</v>
      </c>
      <c r="D114" s="101"/>
      <c r="E114" s="207">
        <f>AVERAGE(E110:E113)</f>
        <v>0.70275675250538239</v>
      </c>
      <c r="F114" s="86" t="s">
        <v>9</v>
      </c>
      <c r="G114" s="208"/>
      <c r="I114" s="209">
        <f>AVERAGE(I110:I113)</f>
        <v>0.70305604013719558</v>
      </c>
    </row>
    <row r="115" spans="3:9" x14ac:dyDescent="0.2">
      <c r="E115" s="221">
        <f>STDEV(E110:E113)/SQRT(COUNT(E110:E113))/E114</f>
        <v>4.7594892630085297E-5</v>
      </c>
      <c r="F115" s="211"/>
      <c r="I115" s="221">
        <f>STDEV(I110:I113)/SQRT(COUNT(I110:I113))/I114</f>
        <v>3.8708972061629041E-5</v>
      </c>
    </row>
    <row r="116" spans="3:9" ht="15.75" x14ac:dyDescent="0.3">
      <c r="D116" s="86" t="s">
        <v>17</v>
      </c>
      <c r="E116" s="226">
        <f>E115*SQRT(3)/1</f>
        <v>8.2436772216093243E-5</v>
      </c>
      <c r="F116" s="86" t="s">
        <v>8</v>
      </c>
      <c r="I116" s="221">
        <f>I115*SQRT(3)/1</f>
        <v>6.7045906319505684E-5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57E7C-5725-489F-BB4C-A2A2CA35B04B}">
  <sheetPr>
    <tabColor rgb="FFC00000"/>
  </sheetPr>
  <dimension ref="A1:AK43"/>
  <sheetViews>
    <sheetView workbookViewId="0"/>
  </sheetViews>
  <sheetFormatPr baseColWidth="10" defaultRowHeight="12.75" x14ac:dyDescent="0.2"/>
  <cols>
    <col min="1" max="1" width="20.5703125" style="86" customWidth="1"/>
    <col min="2" max="2" width="10.7109375" style="86" customWidth="1"/>
    <col min="3" max="28" width="15.7109375" style="86" customWidth="1"/>
    <col min="29" max="29" width="18.7109375" style="86" customWidth="1"/>
    <col min="30" max="30" width="13.42578125" style="86" customWidth="1"/>
    <col min="31" max="31" width="12.42578125" style="86" customWidth="1"/>
    <col min="32" max="16384" width="11.42578125" style="86"/>
  </cols>
  <sheetData>
    <row r="1" spans="1:37" ht="25.9" customHeight="1" x14ac:dyDescent="0.2">
      <c r="A1" s="86" t="s">
        <v>21</v>
      </c>
      <c r="B1" s="87"/>
    </row>
    <row r="2" spans="1:37" ht="15" customHeight="1" x14ac:dyDescent="0.2">
      <c r="B2" s="87"/>
    </row>
    <row r="3" spans="1:37" ht="14.25" x14ac:dyDescent="0.2">
      <c r="C3" s="86" t="s">
        <v>22</v>
      </c>
      <c r="E3" s="88" t="s">
        <v>23</v>
      </c>
      <c r="F3" s="89">
        <v>28.976494664299999</v>
      </c>
      <c r="G3" s="90" t="s">
        <v>24</v>
      </c>
      <c r="J3" s="91" t="s">
        <v>25</v>
      </c>
      <c r="O3" s="89"/>
      <c r="P3" s="89"/>
      <c r="Q3" s="89"/>
    </row>
    <row r="4" spans="1:37" ht="14.25" x14ac:dyDescent="0.2">
      <c r="B4" s="87"/>
      <c r="C4" s="86" t="s">
        <v>82</v>
      </c>
      <c r="D4" s="90"/>
      <c r="E4" s="88" t="s">
        <v>26</v>
      </c>
      <c r="F4" s="92">
        <v>29.973770136999999</v>
      </c>
      <c r="G4" s="90" t="s">
        <v>24</v>
      </c>
      <c r="O4" s="93"/>
      <c r="P4" s="93"/>
      <c r="Q4" s="93"/>
    </row>
    <row r="5" spans="1:37" ht="14.25" x14ac:dyDescent="0.2">
      <c r="B5" s="87"/>
      <c r="C5" s="88"/>
      <c r="E5" s="88" t="s">
        <v>27</v>
      </c>
      <c r="F5" s="94">
        <v>27.9769265344</v>
      </c>
      <c r="G5" s="90" t="s">
        <v>24</v>
      </c>
      <c r="O5" s="89"/>
      <c r="P5" s="89"/>
      <c r="Q5" s="89"/>
    </row>
    <row r="6" spans="1:37" x14ac:dyDescent="0.2">
      <c r="A6" s="87" t="s">
        <v>99</v>
      </c>
      <c r="C6" s="95" t="s">
        <v>81</v>
      </c>
      <c r="D6" s="96"/>
      <c r="E6" s="96"/>
      <c r="F6" s="96"/>
      <c r="G6" s="96"/>
      <c r="H6" s="96"/>
      <c r="I6" s="96"/>
      <c r="R6" s="94"/>
    </row>
    <row r="7" spans="1:37" x14ac:dyDescent="0.2">
      <c r="A7" s="97"/>
      <c r="B7" s="98"/>
      <c r="C7" s="99"/>
      <c r="D7" s="97"/>
      <c r="E7" s="97"/>
      <c r="F7" s="97"/>
      <c r="G7" s="97"/>
      <c r="H7" s="97"/>
      <c r="I7" s="97"/>
      <c r="J7" s="97"/>
      <c r="K7" s="100"/>
      <c r="L7" s="97"/>
      <c r="M7" s="97"/>
      <c r="N7" s="97"/>
      <c r="O7" s="97"/>
      <c r="P7" s="97"/>
      <c r="Q7" s="97"/>
      <c r="R7" s="97"/>
      <c r="S7" s="97"/>
      <c r="T7" s="101"/>
      <c r="U7" s="101"/>
      <c r="V7" s="97"/>
      <c r="W7" s="97"/>
      <c r="X7" s="97"/>
      <c r="Y7" s="97"/>
      <c r="Z7" s="97"/>
      <c r="AA7" s="97"/>
      <c r="AB7" s="97"/>
      <c r="AI7" s="86" t="s">
        <v>100</v>
      </c>
    </row>
    <row r="8" spans="1:37" ht="15.75" x14ac:dyDescent="0.3">
      <c r="A8" s="102" t="s">
        <v>28</v>
      </c>
      <c r="B8" s="102" t="s">
        <v>29</v>
      </c>
      <c r="C8" s="103" t="s">
        <v>30</v>
      </c>
      <c r="D8" s="103" t="s">
        <v>31</v>
      </c>
      <c r="E8" s="103" t="s">
        <v>32</v>
      </c>
      <c r="F8" s="104" t="s">
        <v>33</v>
      </c>
      <c r="G8" s="104" t="s">
        <v>101</v>
      </c>
      <c r="H8" s="105" t="s">
        <v>34</v>
      </c>
      <c r="I8" s="105" t="s">
        <v>102</v>
      </c>
      <c r="J8" s="106" t="s">
        <v>75</v>
      </c>
      <c r="K8" s="104" t="s">
        <v>76</v>
      </c>
      <c r="L8" s="106" t="s">
        <v>78</v>
      </c>
      <c r="M8" s="106" t="s">
        <v>103</v>
      </c>
      <c r="N8" s="106" t="s">
        <v>104</v>
      </c>
      <c r="O8" s="106" t="s">
        <v>77</v>
      </c>
      <c r="P8" s="106" t="s">
        <v>105</v>
      </c>
      <c r="Q8" s="106" t="s">
        <v>106</v>
      </c>
      <c r="R8" s="105" t="s">
        <v>35</v>
      </c>
      <c r="S8" s="107" t="s">
        <v>36</v>
      </c>
      <c r="T8" s="108" t="s">
        <v>37</v>
      </c>
      <c r="U8" s="102" t="s">
        <v>38</v>
      </c>
      <c r="V8" s="102" t="s">
        <v>39</v>
      </c>
      <c r="W8" s="102" t="s">
        <v>40</v>
      </c>
      <c r="X8" s="102" t="s">
        <v>41</v>
      </c>
      <c r="Y8" s="102" t="s">
        <v>42</v>
      </c>
      <c r="Z8" s="102" t="s">
        <v>43</v>
      </c>
      <c r="AA8" s="102" t="s">
        <v>44</v>
      </c>
      <c r="AB8" s="102" t="s">
        <v>45</v>
      </c>
      <c r="AC8" s="109"/>
      <c r="AE8" s="150" t="s">
        <v>87</v>
      </c>
      <c r="AF8" s="150" t="s">
        <v>88</v>
      </c>
      <c r="AG8" s="150" t="s">
        <v>89</v>
      </c>
      <c r="AI8" s="150" t="s">
        <v>87</v>
      </c>
      <c r="AJ8" s="150" t="s">
        <v>88</v>
      </c>
      <c r="AK8" s="150" t="s">
        <v>89</v>
      </c>
    </row>
    <row r="9" spans="1:37" x14ac:dyDescent="0.2">
      <c r="A9" s="110" t="s">
        <v>46</v>
      </c>
      <c r="B9" s="110" t="s">
        <v>47</v>
      </c>
      <c r="C9" s="110" t="s">
        <v>20</v>
      </c>
      <c r="D9" s="110" t="s">
        <v>20</v>
      </c>
      <c r="E9" s="110" t="s">
        <v>20</v>
      </c>
      <c r="F9" s="110" t="s">
        <v>9</v>
      </c>
      <c r="G9" s="110" t="s">
        <v>9</v>
      </c>
      <c r="H9" s="137">
        <v>1</v>
      </c>
      <c r="I9" s="137">
        <v>1</v>
      </c>
      <c r="J9" s="110" t="s">
        <v>19</v>
      </c>
      <c r="K9" s="110" t="s">
        <v>19</v>
      </c>
      <c r="L9" s="110" t="s">
        <v>9</v>
      </c>
      <c r="M9" s="110" t="s">
        <v>20</v>
      </c>
      <c r="N9" s="110" t="s">
        <v>20</v>
      </c>
      <c r="O9" s="110" t="s">
        <v>9</v>
      </c>
      <c r="P9" s="110" t="s">
        <v>20</v>
      </c>
      <c r="Q9" s="110" t="s">
        <v>20</v>
      </c>
      <c r="R9" s="137" t="s">
        <v>24</v>
      </c>
      <c r="S9" s="111" t="s">
        <v>24</v>
      </c>
      <c r="T9" s="90"/>
      <c r="U9" s="110" t="s">
        <v>48</v>
      </c>
      <c r="V9" s="110" t="s">
        <v>48</v>
      </c>
      <c r="W9" s="110" t="s">
        <v>20</v>
      </c>
      <c r="X9" s="110" t="s">
        <v>20</v>
      </c>
      <c r="Y9" s="110" t="s">
        <v>20</v>
      </c>
      <c r="Z9" s="136"/>
      <c r="AA9" s="110" t="s">
        <v>20</v>
      </c>
      <c r="AB9" s="136"/>
      <c r="AC9" s="109"/>
      <c r="AE9" s="90" t="s">
        <v>24</v>
      </c>
      <c r="AF9" s="90" t="s">
        <v>24</v>
      </c>
      <c r="AG9" s="90" t="s">
        <v>24</v>
      </c>
      <c r="AI9" s="90" t="s">
        <v>24</v>
      </c>
      <c r="AJ9" s="90" t="s">
        <v>24</v>
      </c>
      <c r="AK9" s="90" t="s">
        <v>24</v>
      </c>
    </row>
    <row r="10" spans="1:37" x14ac:dyDescent="0.2">
      <c r="A10" s="107" t="s">
        <v>84</v>
      </c>
      <c r="B10" s="102">
        <v>1</v>
      </c>
      <c r="C10" s="127">
        <v>269.03946799281931</v>
      </c>
      <c r="D10" s="102">
        <v>1.5855225539945401</v>
      </c>
      <c r="E10" s="128">
        <v>0.66230180937464944</v>
      </c>
      <c r="F10" s="253">
        <v>0.70276304757866204</v>
      </c>
      <c r="G10" s="142">
        <v>5.0674402462040544E-5</v>
      </c>
      <c r="H10" s="245">
        <f t="shared" ref="H10:H15" si="0">E10/F10</f>
        <v>0.94242548986686203</v>
      </c>
      <c r="I10" s="245">
        <v>1.89E-3</v>
      </c>
      <c r="J10" s="128">
        <v>6.24749950180188E-2</v>
      </c>
      <c r="K10" s="129">
        <v>5.611018001552953E-6</v>
      </c>
      <c r="L10" s="130">
        <v>1.0231977392123386E-2</v>
      </c>
      <c r="M10" s="250">
        <f>H10*L10</f>
        <v>9.6428763060785391E-3</v>
      </c>
      <c r="N10" s="255">
        <v>2.6197100654765668E-4</v>
      </c>
      <c r="O10" s="102">
        <v>3.812880722863524</v>
      </c>
      <c r="P10" s="250">
        <f>H10*O10</f>
        <v>3.5933559830485717</v>
      </c>
      <c r="Q10" s="250">
        <v>7.5048676588791176E-4</v>
      </c>
      <c r="R10" s="131">
        <f t="shared" ref="R10:R15" si="1">$F$5/(1+(K10/J10)*($F$5*(1+H10*L10)-$F$3-H10*L10*$F$4)/(D10*$F$5+$F$3+C10*$F$4)*((C10-H10*O10)/(H10*O10-H10*L10)))</f>
        <v>27.976949836169503</v>
      </c>
      <c r="S10" s="134">
        <v>4.9700000000000002E-8</v>
      </c>
      <c r="T10" s="142">
        <f t="shared" ref="T10:T16" si="2">S10/R10</f>
        <v>1.7764624196361192E-9</v>
      </c>
      <c r="U10" s="133">
        <f t="shared" ref="U10:U15" si="3">($F$3+C10*$F$4)/(D10*$F$5+$F$3+C10*$F$4)</f>
        <v>0.99454890854539768</v>
      </c>
      <c r="V10" s="108">
        <f t="shared" ref="V10:V15" si="4">U10*K10/J10*(($F$3+H10*L10*$F$4)/($F$3+C10*$F$4))*(C10-H10*O10)/(H10*O10-H10*L10)</f>
        <v>2.3924670841973978E-5</v>
      </c>
      <c r="W10" s="128">
        <f t="shared" ref="W10:W15" si="5">((1-V10)/$F$5)/((1-V10)/$F$5+(1+H10*L10)*V10/($F$3+H10*L10*$F$4))</f>
        <v>0.99997690820163188</v>
      </c>
      <c r="X10" s="145">
        <v>4.8599999999999998E-8</v>
      </c>
      <c r="Y10" s="146">
        <f t="shared" ref="Y10:Y15" si="6">(1-W10)/(1+H10*L10)</f>
        <v>2.2871253697752108E-5</v>
      </c>
      <c r="Z10" s="145">
        <v>4.8E-8</v>
      </c>
      <c r="AA10" s="132">
        <f t="shared" ref="AA10:AA13" si="7">H10*L10*Y10</f>
        <v>2.2054467037236499E-7</v>
      </c>
      <c r="AB10" s="149">
        <v>5.6599999999999999E-9</v>
      </c>
      <c r="AC10" s="112">
        <f t="shared" ref="AC10:AC13" si="8">W10+Y10+AA10</f>
        <v>1</v>
      </c>
      <c r="AD10" s="94"/>
      <c r="AE10" s="86">
        <f>R16</f>
        <v>27.976949897454194</v>
      </c>
      <c r="AF10" s="86">
        <f>AE10+$S$16</f>
        <v>27.976949952646631</v>
      </c>
      <c r="AG10" s="86">
        <f>AE10-$S$16</f>
        <v>27.976949842261757</v>
      </c>
    </row>
    <row r="11" spans="1:37" x14ac:dyDescent="0.2">
      <c r="A11" s="111" t="s">
        <v>84</v>
      </c>
      <c r="B11" s="110">
        <v>2</v>
      </c>
      <c r="C11" s="113">
        <v>269.03946799281931</v>
      </c>
      <c r="D11" s="110">
        <v>1.5855225539945401</v>
      </c>
      <c r="E11" s="114">
        <v>0.66230180937464944</v>
      </c>
      <c r="F11" s="254">
        <v>0.70559195268783392</v>
      </c>
      <c r="G11" s="143">
        <v>4.7123881527971587E-5</v>
      </c>
      <c r="H11" s="246">
        <f t="shared" si="0"/>
        <v>0.93864705634995138</v>
      </c>
      <c r="I11" s="246">
        <v>1.8799999999999999E-3</v>
      </c>
      <c r="J11" s="114">
        <v>6.24749950180188E-2</v>
      </c>
      <c r="K11" s="115">
        <v>5.611018001552953E-6</v>
      </c>
      <c r="L11" s="121">
        <v>1.1395118114867282E-2</v>
      </c>
      <c r="M11" s="204">
        <f t="shared" ref="M11:M15" si="9">H11*L11</f>
        <v>1.0695994075280182E-2</v>
      </c>
      <c r="N11" s="205">
        <v>2.9468067750287294E-4</v>
      </c>
      <c r="O11" s="114">
        <v>3.8199270303568453</v>
      </c>
      <c r="P11" s="204">
        <f t="shared" ref="P11:P15" si="10">H11*O11</f>
        <v>3.5855632625160641</v>
      </c>
      <c r="Q11" s="204">
        <v>9.5926731464277698E-4</v>
      </c>
      <c r="R11" s="116">
        <f t="shared" si="1"/>
        <v>27.976949942731121</v>
      </c>
      <c r="S11" s="120">
        <v>5.0600000000000003E-8</v>
      </c>
      <c r="T11" s="143">
        <f t="shared" si="2"/>
        <v>1.808631752338204E-9</v>
      </c>
      <c r="U11" s="119">
        <f t="shared" si="3"/>
        <v>0.99454890854539768</v>
      </c>
      <c r="V11" s="90">
        <f t="shared" si="4"/>
        <v>2.4010445247766325E-5</v>
      </c>
      <c r="W11" s="114">
        <f t="shared" si="5"/>
        <v>0.99997682623597417</v>
      </c>
      <c r="X11" s="144">
        <v>4.9100000000000003E-8</v>
      </c>
      <c r="Y11" s="147">
        <f t="shared" si="6"/>
        <v>2.2928520704222739E-5</v>
      </c>
      <c r="Z11" s="144">
        <v>4.8400000000000003E-8</v>
      </c>
      <c r="AA11" s="118">
        <f t="shared" si="7"/>
        <v>2.4524332160730539E-7</v>
      </c>
      <c r="AB11" s="144">
        <v>6.3799999999999999E-9</v>
      </c>
      <c r="AC11" s="112">
        <f t="shared" si="8"/>
        <v>1</v>
      </c>
      <c r="AD11" s="94"/>
      <c r="AE11" s="86">
        <f>AE10</f>
        <v>27.976949897454194</v>
      </c>
      <c r="AF11" s="86">
        <f t="shared" ref="AF11:AF15" si="11">AE11+$S$16</f>
        <v>27.976949952646631</v>
      </c>
      <c r="AG11" s="86">
        <f t="shared" ref="AG11:AG15" si="12">AE11-$S$16</f>
        <v>27.976949842261757</v>
      </c>
    </row>
    <row r="12" spans="1:37" x14ac:dyDescent="0.2">
      <c r="A12" s="111" t="s">
        <v>84</v>
      </c>
      <c r="B12" s="110">
        <v>3</v>
      </c>
      <c r="C12" s="113">
        <v>269.03946799281931</v>
      </c>
      <c r="D12" s="110">
        <v>1.5855225539945401</v>
      </c>
      <c r="E12" s="114">
        <v>0.66230180937464944</v>
      </c>
      <c r="F12" s="254">
        <v>0.70425422976375884</v>
      </c>
      <c r="G12" s="143">
        <v>2.0556446426172726E-5</v>
      </c>
      <c r="H12" s="246">
        <f t="shared" si="0"/>
        <v>0.9404300057904057</v>
      </c>
      <c r="I12" s="246">
        <v>1.8799999999999999E-3</v>
      </c>
      <c r="J12" s="114">
        <v>6.24749950180188E-2</v>
      </c>
      <c r="K12" s="115">
        <v>5.611018001552953E-6</v>
      </c>
      <c r="L12" s="121">
        <v>1.1511638743989087E-2</v>
      </c>
      <c r="M12" s="204">
        <f t="shared" si="9"/>
        <v>1.0825890490666715E-2</v>
      </c>
      <c r="N12" s="205">
        <v>4.9287776270674636E-4</v>
      </c>
      <c r="O12" s="114">
        <v>3.8095930687996709</v>
      </c>
      <c r="P12" s="204">
        <f t="shared" si="10"/>
        <v>3.5826556317503639</v>
      </c>
      <c r="Q12" s="204">
        <v>1.6278269410526811E-3</v>
      </c>
      <c r="R12" s="116">
        <f t="shared" si="1"/>
        <v>27.976949968846874</v>
      </c>
      <c r="S12" s="141">
        <v>5.4599999999999999E-8</v>
      </c>
      <c r="T12" s="143">
        <f t="shared" si="2"/>
        <v>1.9516065925985014E-9</v>
      </c>
      <c r="U12" s="119">
        <f t="shared" si="3"/>
        <v>0.99454890854539768</v>
      </c>
      <c r="V12" s="90">
        <f t="shared" si="4"/>
        <v>2.4034320897007853E-5</v>
      </c>
      <c r="W12" s="114">
        <f t="shared" si="5"/>
        <v>0.99997680329375715</v>
      </c>
      <c r="X12" s="144">
        <v>5.0699999999999997E-8</v>
      </c>
      <c r="Y12" s="147">
        <f t="shared" si="6"/>
        <v>2.2948270776468872E-5</v>
      </c>
      <c r="Z12" s="144">
        <v>4.8900000000000001E-8</v>
      </c>
      <c r="AA12" s="118">
        <f t="shared" si="7"/>
        <v>2.4843546637621925E-7</v>
      </c>
      <c r="AB12" s="144">
        <v>1.07E-8</v>
      </c>
      <c r="AC12" s="112">
        <f t="shared" si="8"/>
        <v>1</v>
      </c>
      <c r="AD12" s="94"/>
      <c r="AE12" s="86">
        <f>AE10</f>
        <v>27.976949897454194</v>
      </c>
      <c r="AF12" s="86">
        <f t="shared" si="11"/>
        <v>27.976949952646631</v>
      </c>
      <c r="AG12" s="86">
        <f t="shared" si="12"/>
        <v>27.976949842261757</v>
      </c>
    </row>
    <row r="13" spans="1:37" x14ac:dyDescent="0.2">
      <c r="A13" s="111" t="s">
        <v>84</v>
      </c>
      <c r="B13" s="110">
        <v>4</v>
      </c>
      <c r="C13" s="113">
        <v>269.03946799281931</v>
      </c>
      <c r="D13" s="110">
        <v>1.5855225539945401</v>
      </c>
      <c r="E13" s="114">
        <v>0.66230180937464944</v>
      </c>
      <c r="F13" s="254">
        <v>0.70501693307377911</v>
      </c>
      <c r="G13" s="143">
        <v>5.6723930702721047E-5</v>
      </c>
      <c r="H13" s="246">
        <f t="shared" si="0"/>
        <v>0.93941262727847197</v>
      </c>
      <c r="I13" s="246">
        <v>1.8799999999999999E-3</v>
      </c>
      <c r="J13" s="114">
        <v>6.24749950180188E-2</v>
      </c>
      <c r="K13" s="115">
        <v>5.611018001552953E-6</v>
      </c>
      <c r="L13" s="121">
        <v>1.0400539809576394E-2</v>
      </c>
      <c r="M13" s="204">
        <f t="shared" si="9"/>
        <v>9.7703984276284982E-3</v>
      </c>
      <c r="N13" s="205">
        <v>4.3895865651373019E-4</v>
      </c>
      <c r="O13" s="110">
        <v>3.8225860725137508</v>
      </c>
      <c r="P13" s="204">
        <f t="shared" si="10"/>
        <v>3.5909856253782384</v>
      </c>
      <c r="Q13" s="204">
        <v>1.1537924372195822E-3</v>
      </c>
      <c r="R13" s="116">
        <f t="shared" si="1"/>
        <v>27.976949858458703</v>
      </c>
      <c r="S13" s="141">
        <v>5.2899999999999997E-8</v>
      </c>
      <c r="T13" s="143">
        <f t="shared" si="2"/>
        <v>1.8908422922310067E-9</v>
      </c>
      <c r="U13" s="119">
        <f t="shared" si="3"/>
        <v>0.99454890854539768</v>
      </c>
      <c r="V13" s="90">
        <f t="shared" si="4"/>
        <v>2.3944698936534778E-5</v>
      </c>
      <c r="W13" s="114">
        <f t="shared" si="5"/>
        <v>0.99997688897020098</v>
      </c>
      <c r="X13" s="144">
        <v>4.9800000000000003E-8</v>
      </c>
      <c r="Y13" s="147">
        <f t="shared" si="6"/>
        <v>2.2887410677718621E-5</v>
      </c>
      <c r="Z13" s="144">
        <v>4.8400000000000003E-8</v>
      </c>
      <c r="AA13" s="118">
        <f t="shared" si="7"/>
        <v>2.236191212980697E-7</v>
      </c>
      <c r="AB13" s="144">
        <v>9.46E-9</v>
      </c>
      <c r="AC13" s="112">
        <f t="shared" si="8"/>
        <v>1</v>
      </c>
      <c r="AD13" s="94"/>
      <c r="AE13" s="86">
        <f>AE10</f>
        <v>27.976949897454194</v>
      </c>
      <c r="AF13" s="86">
        <f t="shared" si="11"/>
        <v>27.976949952646631</v>
      </c>
      <c r="AG13" s="86">
        <f t="shared" si="12"/>
        <v>27.976949842261757</v>
      </c>
    </row>
    <row r="14" spans="1:37" x14ac:dyDescent="0.2">
      <c r="A14" s="111" t="s">
        <v>84</v>
      </c>
      <c r="B14" s="110">
        <v>5</v>
      </c>
      <c r="C14" s="113">
        <v>269.03946799281931</v>
      </c>
      <c r="D14" s="110">
        <v>1.5855225539945401</v>
      </c>
      <c r="E14" s="114">
        <v>0.66230180937464944</v>
      </c>
      <c r="F14" s="254">
        <v>0.70710245770218438</v>
      </c>
      <c r="G14" s="143">
        <v>2.9356574312473088E-5</v>
      </c>
      <c r="H14" s="246">
        <f t="shared" si="0"/>
        <v>0.93664192813991887</v>
      </c>
      <c r="I14" s="246">
        <v>1.8699999999999999E-3</v>
      </c>
      <c r="J14" s="114">
        <v>6.24749950180188E-2</v>
      </c>
      <c r="K14" s="115">
        <v>5.611018001552953E-6</v>
      </c>
      <c r="L14" s="121">
        <v>1.0106578068027354E-2</v>
      </c>
      <c r="M14" s="204">
        <f t="shared" si="9"/>
        <v>9.4662447685337579E-3</v>
      </c>
      <c r="N14" s="205">
        <v>6.6380920037603327E-4</v>
      </c>
      <c r="O14" s="110">
        <v>3.8482756274888592</v>
      </c>
      <c r="P14" s="204">
        <f t="shared" si="10"/>
        <v>3.6044563037450215</v>
      </c>
      <c r="Q14" s="204">
        <v>1.651009818532596E-3</v>
      </c>
      <c r="R14" s="116">
        <f t="shared" si="1"/>
        <v>27.97694975406268</v>
      </c>
      <c r="S14" s="141">
        <v>5.8500000000000001E-8</v>
      </c>
      <c r="T14" s="144">
        <f t="shared" si="2"/>
        <v>2.0910070795514407E-9</v>
      </c>
      <c r="U14" s="119">
        <f t="shared" si="3"/>
        <v>0.99454890854539768</v>
      </c>
      <c r="V14" s="90">
        <f t="shared" si="4"/>
        <v>2.3844310990847455E-5</v>
      </c>
      <c r="W14" s="114">
        <f t="shared" si="5"/>
        <v>0.99997698562681514</v>
      </c>
      <c r="X14" s="144">
        <v>5.2000000000000002E-8</v>
      </c>
      <c r="Y14" s="147">
        <f t="shared" si="6"/>
        <v>2.2798556468955399E-5</v>
      </c>
      <c r="Z14" s="144">
        <v>4.88E-8</v>
      </c>
      <c r="AA14" s="118">
        <f>H14*L14*Y14</f>
        <v>2.1581671590437052E-7</v>
      </c>
      <c r="AB14" s="144">
        <v>1.42E-8</v>
      </c>
      <c r="AC14" s="112">
        <f>W14+Y14+AA14</f>
        <v>1</v>
      </c>
      <c r="AD14" s="94"/>
      <c r="AE14" s="86">
        <f>AE10</f>
        <v>27.976949897454194</v>
      </c>
      <c r="AF14" s="86">
        <f t="shared" si="11"/>
        <v>27.976949952646631</v>
      </c>
      <c r="AG14" s="86">
        <f t="shared" si="12"/>
        <v>27.976949842261757</v>
      </c>
    </row>
    <row r="15" spans="1:37" x14ac:dyDescent="0.2">
      <c r="A15" s="111" t="s">
        <v>84</v>
      </c>
      <c r="B15" s="110">
        <v>6</v>
      </c>
      <c r="C15" s="113">
        <v>269.03946799281931</v>
      </c>
      <c r="D15" s="110">
        <v>1.5855225539945401</v>
      </c>
      <c r="E15" s="114">
        <v>0.66230180937464944</v>
      </c>
      <c r="F15" s="254">
        <v>0.70389102606323539</v>
      </c>
      <c r="G15" s="143">
        <v>6.9230351701668222E-5</v>
      </c>
      <c r="H15" s="246">
        <f t="shared" si="0"/>
        <v>0.94091526223712685</v>
      </c>
      <c r="I15" s="246">
        <v>1.8799999999999999E-3</v>
      </c>
      <c r="J15" s="114">
        <v>6.24749950180188E-2</v>
      </c>
      <c r="K15" s="115">
        <v>5.611018001552953E-6</v>
      </c>
      <c r="L15" s="121">
        <v>1.1249571758723065E-2</v>
      </c>
      <c r="M15" s="204">
        <f t="shared" si="9"/>
        <v>1.0584893761414289E-2</v>
      </c>
      <c r="N15" s="204">
        <v>8.3509954411355874E-4</v>
      </c>
      <c r="O15" s="135">
        <v>3.7967467603364975</v>
      </c>
      <c r="P15" s="204">
        <f t="shared" si="10"/>
        <v>3.5724169736499771</v>
      </c>
      <c r="Q15" s="205">
        <v>7.4458554601191664E-4</v>
      </c>
      <c r="R15" s="116">
        <f t="shared" si="1"/>
        <v>27.976950024456293</v>
      </c>
      <c r="S15" s="141">
        <v>6.36E-8</v>
      </c>
      <c r="T15" s="144">
        <f t="shared" si="2"/>
        <v>2.2732999824642611E-9</v>
      </c>
      <c r="U15" s="119">
        <f t="shared" si="3"/>
        <v>0.99454890854539768</v>
      </c>
      <c r="V15" s="90">
        <f t="shared" si="4"/>
        <v>2.4096770084474566E-5</v>
      </c>
      <c r="W15" s="114">
        <f t="shared" si="5"/>
        <v>0.99997674283215798</v>
      </c>
      <c r="X15" s="144">
        <v>5.3599999999999997E-8</v>
      </c>
      <c r="Y15" s="147">
        <f t="shared" si="6"/>
        <v>2.3013571631229549E-5</v>
      </c>
      <c r="Z15" s="144">
        <v>4.8599999999999998E-8</v>
      </c>
      <c r="AA15" s="118">
        <f>H15*L15*Y15</f>
        <v>2.4359621078726249E-7</v>
      </c>
      <c r="AB15" s="144">
        <v>1.81E-8</v>
      </c>
      <c r="AC15" s="112">
        <f>W15+Y15+AA15</f>
        <v>1</v>
      </c>
      <c r="AD15" s="94"/>
      <c r="AE15" s="86">
        <f>AE10</f>
        <v>27.976949897454194</v>
      </c>
      <c r="AF15" s="86">
        <f t="shared" si="11"/>
        <v>27.976949952646631</v>
      </c>
      <c r="AG15" s="86">
        <f t="shared" si="12"/>
        <v>27.976949842261757</v>
      </c>
    </row>
    <row r="16" spans="1:37" x14ac:dyDescent="0.2">
      <c r="A16" s="90" t="s">
        <v>12</v>
      </c>
      <c r="F16" s="254">
        <f>AVERAGE(F10:F15)</f>
        <v>0.70476994114490898</v>
      </c>
      <c r="G16" s="144">
        <f>SQRT(SUMSQ(G10:G15)/COUNT(G10:G15))</f>
        <v>4.8448214847207049E-5</v>
      </c>
      <c r="H16" s="205">
        <f>AVERAGE(H10:H15)</f>
        <v>0.93974539494378939</v>
      </c>
      <c r="I16" s="205">
        <f>SQRT(SUMSQ(I10:I15)/COUNT(I10:I15))</f>
        <v>1.8800088652273248E-3</v>
      </c>
      <c r="L16" s="90"/>
      <c r="M16" s="205">
        <f>AVERAGE(M10:M15)</f>
        <v>1.0164382971600331E-2</v>
      </c>
      <c r="N16" s="205">
        <f>SQRT(SUMSQ(N10:N15)/COUNT(N10:N15))</f>
        <v>5.3682905475064613E-4</v>
      </c>
      <c r="O16" s="90"/>
      <c r="P16" s="208">
        <f>AVERAGE(P10:P15)</f>
        <v>3.5882389633480387</v>
      </c>
      <c r="Q16" s="208">
        <f>SQRT(SUMSQ(Q10:Q15)/COUNT(Q10:Q15))</f>
        <v>1.207250509845809E-3</v>
      </c>
      <c r="R16" s="121">
        <f>AVERAGE(R10:R15)</f>
        <v>27.976949897454194</v>
      </c>
      <c r="S16" s="120">
        <f>SQRT(SUMSQ(S10:S15)/COUNT(S10:S15))</f>
        <v>5.5192436075969686E-8</v>
      </c>
      <c r="T16" s="144">
        <f t="shared" si="2"/>
        <v>1.9727824612143302E-9</v>
      </c>
      <c r="U16" s="119"/>
      <c r="V16" s="228"/>
      <c r="W16" s="135">
        <f>AVERAGE(W10:W15)</f>
        <v>0.99997685919342283</v>
      </c>
      <c r="X16" s="144">
        <f>SQRT(SUMSQ(X10:X15)/COUNT(X10:X15))</f>
        <v>5.0662708178698853E-8</v>
      </c>
      <c r="Y16" s="148">
        <f>AVERAGE(Y10:Y15)</f>
        <v>2.2907930659391216E-5</v>
      </c>
      <c r="Z16" s="144">
        <f>SQRT(SUMSQ(Z10:Z15)/COUNT(Z10:Z15))</f>
        <v>4.8517574135564528E-8</v>
      </c>
      <c r="AA16" s="117">
        <f>AVERAGE(AA10:AA15)</f>
        <v>2.3287591772426539E-7</v>
      </c>
      <c r="AB16" s="144">
        <f>SQRT(SUMSQ(AB10:AB15)/COUNT(AB10:AB15))</f>
        <v>1.1590021570299167E-8</v>
      </c>
    </row>
    <row r="17" spans="6:28" x14ac:dyDescent="0.2">
      <c r="F17" s="90"/>
      <c r="G17" s="221">
        <f>G16/F16</f>
        <v>6.8743304756304193E-5</v>
      </c>
      <c r="I17" s="210">
        <f>I16/H16</f>
        <v>2.0005512932997952E-3</v>
      </c>
      <c r="L17" s="90"/>
      <c r="M17" s="90"/>
      <c r="N17" s="210">
        <f>N16/M16</f>
        <v>5.2814721390424459E-2</v>
      </c>
      <c r="O17" s="90"/>
      <c r="P17" s="90"/>
      <c r="Q17" s="221">
        <f>Q16/P16</f>
        <v>3.3644651935872547E-4</v>
      </c>
      <c r="S17" s="117"/>
      <c r="X17" s="90"/>
      <c r="Z17" s="90"/>
      <c r="AB17" s="90"/>
    </row>
    <row r="18" spans="6:28" x14ac:dyDescent="0.2">
      <c r="F18" s="90"/>
      <c r="G18" s="90"/>
      <c r="L18" s="90"/>
      <c r="M18" s="90"/>
      <c r="N18" s="90"/>
      <c r="O18" s="90"/>
      <c r="P18" s="90"/>
      <c r="Q18" s="90"/>
      <c r="S18" s="117"/>
      <c r="X18" s="90"/>
      <c r="Z18" s="90"/>
      <c r="AB18" s="90"/>
    </row>
    <row r="19" spans="6:28" x14ac:dyDescent="0.2">
      <c r="F19" s="90"/>
      <c r="G19" s="90"/>
      <c r="L19" s="258" t="s">
        <v>12</v>
      </c>
      <c r="M19" s="208">
        <f>AVERAGE(M10:M15)</f>
        <v>1.0164382971600331E-2</v>
      </c>
      <c r="N19" s="90"/>
      <c r="O19" s="90"/>
      <c r="P19" s="208">
        <f>AVERAGE(P10:P15)</f>
        <v>3.5882389633480387</v>
      </c>
      <c r="Q19" s="90"/>
      <c r="S19" s="117"/>
      <c r="X19" s="90"/>
      <c r="Z19" s="140"/>
      <c r="AB19" s="90"/>
    </row>
    <row r="20" spans="6:28" x14ac:dyDescent="0.2">
      <c r="F20" s="90"/>
      <c r="G20" s="90"/>
      <c r="L20" s="90"/>
      <c r="M20" s="90"/>
      <c r="N20" s="90"/>
      <c r="O20" s="90"/>
      <c r="P20" s="90"/>
      <c r="Q20" s="90"/>
      <c r="S20" s="117"/>
      <c r="X20" s="90"/>
      <c r="Z20" s="90"/>
      <c r="AB20" s="90"/>
    </row>
    <row r="21" spans="6:28" x14ac:dyDescent="0.2">
      <c r="F21" s="90"/>
      <c r="G21" s="90"/>
      <c r="L21" s="259" t="s">
        <v>107</v>
      </c>
      <c r="M21" s="90">
        <f>COUNT(M10:M15)</f>
        <v>6</v>
      </c>
      <c r="N21" s="90"/>
      <c r="O21" s="90"/>
      <c r="P21" s="90">
        <f>COUNT(P10:P15)</f>
        <v>6</v>
      </c>
      <c r="Q21" s="90"/>
      <c r="S21" s="117"/>
      <c r="X21" s="90"/>
      <c r="Z21" s="90"/>
      <c r="AB21" s="90"/>
    </row>
    <row r="22" spans="6:28" x14ac:dyDescent="0.2">
      <c r="F22" s="90"/>
      <c r="G22" s="90"/>
      <c r="L22"/>
      <c r="M22" s="90"/>
      <c r="N22" s="90"/>
      <c r="O22" s="90"/>
      <c r="P22" s="90"/>
      <c r="Q22" s="90"/>
      <c r="S22" s="117"/>
      <c r="X22" s="90"/>
      <c r="Z22" s="90"/>
      <c r="AB22" s="90"/>
    </row>
    <row r="23" spans="6:28" x14ac:dyDescent="0.2">
      <c r="L23" s="260" t="s">
        <v>108</v>
      </c>
      <c r="M23" s="205">
        <f>STDEV(M10:M15)</f>
        <v>6.0193386037677007E-4</v>
      </c>
      <c r="N23" s="90"/>
      <c r="O23" s="90"/>
      <c r="P23" s="205">
        <f>STDEV(P10:P15)</f>
        <v>1.0820337306690422E-2</v>
      </c>
      <c r="Q23" s="90"/>
      <c r="S23" s="117"/>
      <c r="X23" s="90"/>
      <c r="Z23" s="90"/>
      <c r="AB23" s="90"/>
    </row>
    <row r="24" spans="6:28" x14ac:dyDescent="0.2">
      <c r="L24"/>
      <c r="M24" s="205"/>
      <c r="N24" s="90"/>
      <c r="P24" s="205"/>
      <c r="Q24" s="90"/>
      <c r="S24" s="117"/>
      <c r="X24" s="90"/>
      <c r="Z24" s="90"/>
      <c r="AB24" s="90"/>
    </row>
    <row r="25" spans="6:28" x14ac:dyDescent="0.2">
      <c r="L25" s="260" t="s">
        <v>109</v>
      </c>
      <c r="M25" s="205">
        <f>M23/(SQRT(M21))</f>
        <v>2.4573846947113001E-4</v>
      </c>
      <c r="N25" s="90"/>
      <c r="P25" s="205">
        <f>P23/(SQRT(P21))</f>
        <v>4.4173842076987253E-3</v>
      </c>
      <c r="Q25" s="90"/>
      <c r="S25" s="117"/>
      <c r="X25" s="90"/>
      <c r="Z25" s="90"/>
      <c r="AB25" s="90"/>
    </row>
    <row r="26" spans="6:28" x14ac:dyDescent="0.2">
      <c r="L26"/>
      <c r="M26" s="90"/>
      <c r="N26" s="90"/>
      <c r="P26" s="90"/>
      <c r="Q26" s="90"/>
      <c r="S26" s="117"/>
      <c r="X26" s="90"/>
      <c r="Z26" s="90"/>
      <c r="AB26" s="90"/>
    </row>
    <row r="27" spans="6:28" x14ac:dyDescent="0.2">
      <c r="L27" s="260" t="s">
        <v>110</v>
      </c>
      <c r="M27" s="261">
        <f>M25/M19</f>
        <v>2.4176427645212949E-2</v>
      </c>
      <c r="N27" s="90"/>
      <c r="P27" s="261">
        <f>P25/P19</f>
        <v>1.2310730285301414E-3</v>
      </c>
      <c r="Q27" s="90"/>
      <c r="S27" s="117"/>
      <c r="X27" s="90"/>
      <c r="Z27" s="90"/>
      <c r="AB27" s="90"/>
    </row>
    <row r="28" spans="6:28" x14ac:dyDescent="0.2">
      <c r="M28" s="90"/>
      <c r="N28" s="90"/>
      <c r="P28" s="90"/>
      <c r="Q28" s="90"/>
      <c r="S28" s="117"/>
      <c r="X28" s="90"/>
      <c r="Z28" s="90"/>
      <c r="AB28" s="90"/>
    </row>
    <row r="29" spans="6:28" ht="14.25" x14ac:dyDescent="0.25">
      <c r="L29" s="28" t="s">
        <v>111</v>
      </c>
      <c r="M29" s="205">
        <f>SQRT(N16^2+M25^2)</f>
        <v>5.9040056690562697E-4</v>
      </c>
      <c r="N29" s="261">
        <f>M29/M19</f>
        <v>5.8085234347744312E-2</v>
      </c>
      <c r="P29" s="205">
        <f>SQRT(Q16^2+P25^2)</f>
        <v>4.5793817303156834E-3</v>
      </c>
      <c r="Q29" s="208">
        <f>P29/P19</f>
        <v>1.276219832929647E-3</v>
      </c>
      <c r="S29" s="117"/>
      <c r="Z29" s="90"/>
    </row>
    <row r="30" spans="6:28" x14ac:dyDescent="0.2">
      <c r="N30" s="262">
        <v>5.8085234347744312E-2</v>
      </c>
      <c r="Q30" s="210">
        <v>1.276219832929647E-3</v>
      </c>
      <c r="S30" s="117"/>
    </row>
    <row r="31" spans="6:28" x14ac:dyDescent="0.2">
      <c r="S31" s="117"/>
    </row>
    <row r="32" spans="6:28" x14ac:dyDescent="0.2">
      <c r="M32" s="264"/>
      <c r="P32" s="265"/>
      <c r="S32" s="117"/>
    </row>
    <row r="33" spans="13:16" x14ac:dyDescent="0.2">
      <c r="M33" s="264"/>
    </row>
    <row r="34" spans="13:16" x14ac:dyDescent="0.2">
      <c r="M34" s="264"/>
    </row>
    <row r="42" spans="13:16" x14ac:dyDescent="0.2">
      <c r="P42" s="267"/>
    </row>
    <row r="43" spans="13:16" x14ac:dyDescent="0.2">
      <c r="P43" s="267"/>
    </row>
  </sheetData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BCA5A-4AE7-4990-8844-F3CA72523AA7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3" width="12.7109375" style="86" customWidth="1"/>
    <col min="24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90</v>
      </c>
      <c r="C4" s="154" t="s">
        <v>95</v>
      </c>
      <c r="D4" s="159" t="s">
        <v>98</v>
      </c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99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29.076000000000001</v>
      </c>
      <c r="D9" s="168">
        <v>30.085000000000001</v>
      </c>
      <c r="E9" s="169">
        <v>29.076000000000001</v>
      </c>
      <c r="F9" s="169">
        <v>30.085000000000001</v>
      </c>
      <c r="G9" s="170"/>
      <c r="H9" s="86">
        <v>29.076000000000001</v>
      </c>
      <c r="I9" s="168">
        <v>30.085000000000001</v>
      </c>
      <c r="J9" s="169">
        <v>29.076000000000001</v>
      </c>
      <c r="K9" s="171">
        <v>30.085000000000001</v>
      </c>
      <c r="L9" s="170"/>
      <c r="M9" s="86">
        <v>29.076000000000001</v>
      </c>
      <c r="N9" s="168">
        <v>30.085000000000001</v>
      </c>
      <c r="O9" s="169">
        <v>29.076000000000001</v>
      </c>
      <c r="P9" s="171">
        <v>30.085000000000001</v>
      </c>
      <c r="Q9" s="170"/>
      <c r="R9" s="86">
        <v>29.076000000000001</v>
      </c>
      <c r="S9" s="86">
        <v>30.085000000000001</v>
      </c>
      <c r="T9" s="172">
        <v>29.076000000000001</v>
      </c>
      <c r="U9" s="173">
        <v>30.085000000000001</v>
      </c>
      <c r="V9" s="136"/>
    </row>
    <row r="10" spans="1:22" x14ac:dyDescent="0.2">
      <c r="B10" s="90">
        <v>1</v>
      </c>
      <c r="C10" s="174">
        <v>9.5464305306326699E-2</v>
      </c>
      <c r="D10" s="175">
        <v>1.3570005021364101E-3</v>
      </c>
      <c r="E10" s="176">
        <v>3.9377804924069199E-4</v>
      </c>
      <c r="F10" s="176">
        <v>3.3846489984511099E-4</v>
      </c>
      <c r="G10" s="118">
        <f>(D10-$F$30)/(C10-$E$30)</f>
        <v>1.0837899154372022E-2</v>
      </c>
      <c r="H10" s="152">
        <v>9.25241377491475E-2</v>
      </c>
      <c r="I10" s="175">
        <v>1.28748917806858E-3</v>
      </c>
      <c r="J10" s="176">
        <v>3.9232902832126202E-4</v>
      </c>
      <c r="K10" s="177">
        <v>3.2296605490323397E-4</v>
      </c>
      <c r="L10" s="118">
        <f>(I10-$K$30)/(H10-$J$30)</f>
        <v>1.039559767560997E-2</v>
      </c>
      <c r="M10" s="152">
        <v>8.8786411341363905E-2</v>
      </c>
      <c r="N10" s="175">
        <v>1.1877540977022899E-3</v>
      </c>
      <c r="O10" s="176">
        <v>3.6657475398422802E-4</v>
      </c>
      <c r="P10" s="177">
        <v>2.7262068969892498E-4</v>
      </c>
      <c r="Q10" s="118">
        <f>(N10-$P$30)/(M10-$O$30)</f>
        <v>9.9716973730475719E-3</v>
      </c>
      <c r="R10" s="152">
        <v>8.4805074018629106E-2</v>
      </c>
      <c r="S10" s="152">
        <v>1.13322188047876E-3</v>
      </c>
      <c r="T10" s="178">
        <v>3.2011521200260801E-4</v>
      </c>
      <c r="U10" s="179">
        <v>3.0379326691167902E-4</v>
      </c>
      <c r="V10" s="118">
        <f>(S10-$U$30)/(R10-$T$30)</f>
        <v>9.988507600594736E-3</v>
      </c>
    </row>
    <row r="11" spans="1:22" x14ac:dyDescent="0.2">
      <c r="B11" s="90">
        <v>2</v>
      </c>
      <c r="C11" s="174">
        <v>9.5278209144617196E-2</v>
      </c>
      <c r="D11" s="175">
        <v>1.3034074548099301E-3</v>
      </c>
      <c r="E11" s="176">
        <v>3.9192483842499998E-4</v>
      </c>
      <c r="F11" s="176">
        <v>3.1327534490902198E-4</v>
      </c>
      <c r="G11" s="118">
        <f t="shared" ref="G11:G27" si="0">(D11-$F$30)/(C11-$E$30)</f>
        <v>1.0294443542334639E-2</v>
      </c>
      <c r="H11" s="152">
        <v>9.2197313705933301E-2</v>
      </c>
      <c r="I11" s="175">
        <v>1.2959493040766499E-3</v>
      </c>
      <c r="J11" s="176">
        <v>3.7950623453860701E-4</v>
      </c>
      <c r="K11" s="177">
        <v>3.2356154243513402E-4</v>
      </c>
      <c r="L11" s="118">
        <f t="shared" ref="L11:L27" si="1">(I11-$K$30)/(H11-$J$30)</f>
        <v>1.0524738386818059E-2</v>
      </c>
      <c r="M11" s="152">
        <v>8.80448920276279E-2</v>
      </c>
      <c r="N11" s="175">
        <v>1.1885583245637901E-3</v>
      </c>
      <c r="O11" s="176">
        <v>3.3447437555624802E-4</v>
      </c>
      <c r="P11" s="177">
        <v>3.0019095815434301E-4</v>
      </c>
      <c r="Q11" s="118">
        <f t="shared" ref="Q11:Q27" si="2">(N11-$P$30)/(M11-$O$30)</f>
        <v>1.0065178081550913E-2</v>
      </c>
      <c r="R11" s="152">
        <v>8.6545329230910795E-2</v>
      </c>
      <c r="S11" s="152">
        <v>1.13524768677627E-3</v>
      </c>
      <c r="T11" s="178">
        <v>3.1605049489849698E-4</v>
      </c>
      <c r="U11" s="179">
        <v>2.9426567648555002E-4</v>
      </c>
      <c r="V11" s="118">
        <f t="shared" ref="V11:V27" si="3">(S11-$U$30)/(R11-$T$30)</f>
        <v>9.8103958585604584E-3</v>
      </c>
    </row>
    <row r="12" spans="1:22" x14ac:dyDescent="0.2">
      <c r="B12" s="90">
        <v>3</v>
      </c>
      <c r="C12" s="174">
        <v>9.4805552540643601E-2</v>
      </c>
      <c r="D12" s="175">
        <v>1.3103484713069399E-3</v>
      </c>
      <c r="E12" s="176">
        <v>3.3181690532657903E-4</v>
      </c>
      <c r="F12" s="176">
        <v>3.12233237520672E-4</v>
      </c>
      <c r="G12" s="118">
        <f t="shared" si="0"/>
        <v>1.0419473458904639E-2</v>
      </c>
      <c r="H12" s="152">
        <v>9.1644047131583098E-2</v>
      </c>
      <c r="I12" s="175">
        <v>1.2485556478103899E-3</v>
      </c>
      <c r="J12" s="176">
        <v>3.3081697898852702E-4</v>
      </c>
      <c r="K12" s="177">
        <v>3.6268585087337801E-4</v>
      </c>
      <c r="L12" s="118">
        <f t="shared" si="1"/>
        <v>1.0069251268778988E-2</v>
      </c>
      <c r="M12" s="152">
        <v>8.7669761742344601E-2</v>
      </c>
      <c r="N12" s="175">
        <v>1.20455363765395E-3</v>
      </c>
      <c r="O12" s="176">
        <v>3.2437223433592899E-4</v>
      </c>
      <c r="P12" s="177">
        <v>3.0656259709405901E-4</v>
      </c>
      <c r="Q12" s="118">
        <f t="shared" si="2"/>
        <v>1.0291581426211177E-2</v>
      </c>
      <c r="R12" s="152">
        <v>8.6553902000798405E-2</v>
      </c>
      <c r="S12" s="152">
        <v>1.1426451791728201E-3</v>
      </c>
      <c r="T12" s="178">
        <v>3.0588877419872199E-4</v>
      </c>
      <c r="U12" s="179">
        <v>3.0867619221515999E-4</v>
      </c>
      <c r="V12" s="118">
        <f t="shared" si="3"/>
        <v>9.8952101247146516E-3</v>
      </c>
    </row>
    <row r="13" spans="1:22" x14ac:dyDescent="0.2">
      <c r="B13" s="90">
        <v>4</v>
      </c>
      <c r="C13" s="174">
        <v>9.4074709035228396E-2</v>
      </c>
      <c r="D13" s="175">
        <v>1.30900792788519E-3</v>
      </c>
      <c r="E13" s="176">
        <v>3.3680832703723498E-4</v>
      </c>
      <c r="F13" s="176">
        <v>3.04104837190227E-4</v>
      </c>
      <c r="G13" s="118">
        <f t="shared" si="0"/>
        <v>1.0486436341826111E-2</v>
      </c>
      <c r="H13" s="152">
        <v>9.3405351956817498E-2</v>
      </c>
      <c r="I13" s="175">
        <v>1.2744416592955399E-3</v>
      </c>
      <c r="J13" s="176">
        <v>3.5565448072714202E-4</v>
      </c>
      <c r="K13" s="177">
        <v>3.0453589124923201E-4</v>
      </c>
      <c r="L13" s="118">
        <f t="shared" si="1"/>
        <v>1.0156870225946087E-2</v>
      </c>
      <c r="M13" s="152">
        <v>8.67623860614333E-2</v>
      </c>
      <c r="N13" s="175">
        <v>1.1949921627476001E-3</v>
      </c>
      <c r="O13" s="176">
        <v>3.1803603199753001E-4</v>
      </c>
      <c r="P13" s="177">
        <v>3.1620945486851901E-4</v>
      </c>
      <c r="Q13" s="118">
        <f t="shared" si="2"/>
        <v>1.0288999317426268E-2</v>
      </c>
      <c r="R13" s="152">
        <v>8.6962700232136605E-2</v>
      </c>
      <c r="S13" s="152">
        <v>1.18214009995318E-3</v>
      </c>
      <c r="T13" s="178">
        <v>3.0343802167272802E-4</v>
      </c>
      <c r="U13" s="179">
        <v>2.89561462213497E-4</v>
      </c>
      <c r="V13" s="118">
        <f t="shared" si="3"/>
        <v>1.0304385598167006E-2</v>
      </c>
    </row>
    <row r="14" spans="1:22" x14ac:dyDescent="0.2">
      <c r="B14" s="90">
        <v>5</v>
      </c>
      <c r="C14" s="174">
        <v>9.3718333739459703E-2</v>
      </c>
      <c r="D14" s="175">
        <v>1.3188088312610299E-3</v>
      </c>
      <c r="E14" s="176">
        <v>3.6248315810960601E-4</v>
      </c>
      <c r="F14" s="176">
        <v>3.3658906004130498E-4</v>
      </c>
      <c r="G14" s="118">
        <f t="shared" si="0"/>
        <v>1.0631469555377051E-2</v>
      </c>
      <c r="H14" s="152">
        <v>9.3133649187168696E-2</v>
      </c>
      <c r="I14" s="175">
        <v>1.2726245526104799E-3</v>
      </c>
      <c r="J14" s="176">
        <v>3.9776905096151801E-4</v>
      </c>
      <c r="K14" s="177">
        <v>3.24365451166048E-4</v>
      </c>
      <c r="L14" s="118">
        <f t="shared" si="1"/>
        <v>1.0167031757787534E-2</v>
      </c>
      <c r="M14" s="152">
        <v>8.7105263918363804E-2</v>
      </c>
      <c r="N14" s="175">
        <v>1.1576705206176299E-3</v>
      </c>
      <c r="O14" s="176">
        <v>3.41737220422953E-4</v>
      </c>
      <c r="P14" s="177">
        <v>3.16239229264942E-4</v>
      </c>
      <c r="Q14" s="118">
        <f t="shared" si="2"/>
        <v>9.8181780163246381E-3</v>
      </c>
      <c r="R14" s="152">
        <v>8.6843048110555807E-2</v>
      </c>
      <c r="S14" s="152">
        <v>1.15250387072413E-3</v>
      </c>
      <c r="T14" s="178">
        <v>3.3870552516228699E-4</v>
      </c>
      <c r="U14" s="179">
        <v>2.6252754625127E-4</v>
      </c>
      <c r="V14" s="118">
        <f t="shared" si="3"/>
        <v>9.9760901115348855E-3</v>
      </c>
    </row>
    <row r="15" spans="1:22" x14ac:dyDescent="0.2">
      <c r="B15" s="90">
        <v>6</v>
      </c>
      <c r="C15" s="174">
        <v>9.4046015579924397E-2</v>
      </c>
      <c r="D15" s="175">
        <v>1.3357893472250801E-3</v>
      </c>
      <c r="E15" s="176">
        <v>3.8905535746523799E-4</v>
      </c>
      <c r="F15" s="176">
        <v>3.2613801702687098E-4</v>
      </c>
      <c r="G15" s="118">
        <f t="shared" si="0"/>
        <v>1.077555522183167E-2</v>
      </c>
      <c r="H15" s="152">
        <v>9.2157391508836506E-2</v>
      </c>
      <c r="I15" s="175">
        <v>1.2548111242658201E-3</v>
      </c>
      <c r="J15" s="176">
        <v>3.4644869234916098E-4</v>
      </c>
      <c r="K15" s="177">
        <v>3.2156666060001801E-4</v>
      </c>
      <c r="L15" s="118">
        <f t="shared" si="1"/>
        <v>1.0081089206658926E-2</v>
      </c>
      <c r="M15" s="152">
        <v>8.8354411491501098E-2</v>
      </c>
      <c r="N15" s="175">
        <v>1.2128641527471701E-3</v>
      </c>
      <c r="O15" s="176">
        <v>3.2577696385943601E-4</v>
      </c>
      <c r="P15" s="177">
        <v>3.0200716885221397E-4</v>
      </c>
      <c r="Q15" s="118">
        <f t="shared" si="2"/>
        <v>1.0305947594524025E-2</v>
      </c>
      <c r="R15" s="152">
        <v>8.6224715740278804E-2</v>
      </c>
      <c r="S15" s="152">
        <v>1.14875100386863E-3</v>
      </c>
      <c r="T15" s="178">
        <v>2.96205347910252E-4</v>
      </c>
      <c r="U15" s="179">
        <v>2.6353981626697602E-4</v>
      </c>
      <c r="V15" s="118">
        <f t="shared" si="3"/>
        <v>1.0004212317181859E-2</v>
      </c>
    </row>
    <row r="16" spans="1:22" x14ac:dyDescent="0.2">
      <c r="B16" s="90">
        <v>7</v>
      </c>
      <c r="C16" s="174">
        <v>9.4434533112524505E-2</v>
      </c>
      <c r="D16" s="175">
        <v>1.3278054897606099E-3</v>
      </c>
      <c r="E16" s="176">
        <v>3.7348258832399598E-4</v>
      </c>
      <c r="F16" s="176">
        <v>3.2610824213162901E-4</v>
      </c>
      <c r="G16" s="118">
        <f t="shared" si="0"/>
        <v>1.0646166564783642E-2</v>
      </c>
      <c r="H16" s="152">
        <v>9.0783951255954703E-2</v>
      </c>
      <c r="I16" s="175">
        <v>1.2748289119668701E-3</v>
      </c>
      <c r="J16" s="176">
        <v>3.8491629770706198E-4</v>
      </c>
      <c r="K16" s="177">
        <v>3.26092368404963E-4</v>
      </c>
      <c r="L16" s="118">
        <f t="shared" si="1"/>
        <v>1.0455659996581115E-2</v>
      </c>
      <c r="M16" s="152">
        <v>8.9296782347048007E-2</v>
      </c>
      <c r="N16" s="175">
        <v>1.21217905390797E-3</v>
      </c>
      <c r="O16" s="176">
        <v>3.3928637800485903E-4</v>
      </c>
      <c r="P16" s="177">
        <v>2.9569510652832501E-4</v>
      </c>
      <c r="Q16" s="118">
        <f t="shared" si="2"/>
        <v>1.0189065257941459E-2</v>
      </c>
      <c r="R16" s="152">
        <v>8.6127996103205207E-2</v>
      </c>
      <c r="S16" s="152">
        <v>1.12240771925547E-3</v>
      </c>
      <c r="T16" s="178">
        <v>3.2026465044547998E-4</v>
      </c>
      <c r="U16" s="179">
        <v>2.7559781737757002E-4</v>
      </c>
      <c r="V16" s="118">
        <f t="shared" si="3"/>
        <v>9.7084667195032094E-3</v>
      </c>
    </row>
    <row r="17" spans="2:22" x14ac:dyDescent="0.2">
      <c r="B17" s="90">
        <v>8</v>
      </c>
      <c r="C17" s="174">
        <v>9.4523006644186794E-2</v>
      </c>
      <c r="D17" s="175">
        <v>1.3414793741066101E-3</v>
      </c>
      <c r="E17" s="176">
        <v>3.5922519785655998E-4</v>
      </c>
      <c r="F17" s="176">
        <v>3.4906494967012997E-4</v>
      </c>
      <c r="G17" s="118">
        <f t="shared" si="0"/>
        <v>1.0781398980482696E-2</v>
      </c>
      <c r="H17" s="152">
        <v>9.0971441882707699E-2</v>
      </c>
      <c r="I17" s="175">
        <v>1.2420023335067999E-3</v>
      </c>
      <c r="J17" s="176">
        <v>4.1830390777705499E-4</v>
      </c>
      <c r="K17" s="177">
        <v>3.5003132170790798E-4</v>
      </c>
      <c r="L17" s="118">
        <f t="shared" si="1"/>
        <v>1.0071672151449476E-2</v>
      </c>
      <c r="M17" s="152">
        <v>8.84413580900381E-2</v>
      </c>
      <c r="N17" s="175">
        <v>1.1974942221128001E-3</v>
      </c>
      <c r="O17" s="176">
        <v>3.6233051094058E-4</v>
      </c>
      <c r="P17" s="177">
        <v>3.3461020109073401E-4</v>
      </c>
      <c r="Q17" s="118">
        <f t="shared" si="2"/>
        <v>1.012131303463556E-2</v>
      </c>
      <c r="R17" s="152">
        <v>8.7350543892497107E-2</v>
      </c>
      <c r="S17" s="152">
        <v>1.15560148572654E-3</v>
      </c>
      <c r="T17" s="178">
        <v>3.2035431352170498E-4</v>
      </c>
      <c r="U17" s="179">
        <v>3.00488373691852E-4</v>
      </c>
      <c r="V17" s="118">
        <f t="shared" si="3"/>
        <v>9.9535079808449022E-3</v>
      </c>
    </row>
    <row r="18" spans="2:22" x14ac:dyDescent="0.2">
      <c r="B18" s="90">
        <v>9</v>
      </c>
      <c r="C18" s="174">
        <v>9.3997579552245705E-2</v>
      </c>
      <c r="D18" s="175">
        <v>1.30873981941655E-3</v>
      </c>
      <c r="E18" s="176">
        <v>4.0226699415626998E-4</v>
      </c>
      <c r="F18" s="176">
        <v>3.0145493342567501E-4</v>
      </c>
      <c r="G18" s="118">
        <f t="shared" si="0"/>
        <v>1.0492211657002289E-2</v>
      </c>
      <c r="H18" s="152">
        <v>9.1017491860604205E-2</v>
      </c>
      <c r="I18" s="175">
        <v>1.2377724898143001E-3</v>
      </c>
      <c r="J18" s="176">
        <v>4.7811743632044501E-4</v>
      </c>
      <c r="K18" s="177">
        <v>4.0365784940460397E-4</v>
      </c>
      <c r="L18" s="118">
        <f t="shared" si="1"/>
        <v>1.0019888701299412E-2</v>
      </c>
      <c r="M18" s="152">
        <v>8.8450375399606498E-2</v>
      </c>
      <c r="N18" s="175">
        <v>1.2146811562904799E-3</v>
      </c>
      <c r="O18" s="176">
        <v>3.51211874871054E-4</v>
      </c>
      <c r="P18" s="177">
        <v>3.1090962641468499E-4</v>
      </c>
      <c r="Q18" s="118">
        <f t="shared" si="2"/>
        <v>1.0315345272387394E-2</v>
      </c>
      <c r="R18" s="152">
        <v>8.7742313815416695E-2</v>
      </c>
      <c r="S18" s="152">
        <v>1.1754681485972899E-3</v>
      </c>
      <c r="T18" s="178">
        <v>3.2447882369700801E-4</v>
      </c>
      <c r="U18" s="179">
        <v>2.8932327473824899E-4</v>
      </c>
      <c r="V18" s="118">
        <f t="shared" si="3"/>
        <v>1.0136163873230667E-2</v>
      </c>
    </row>
    <row r="19" spans="2:22" x14ac:dyDescent="0.2">
      <c r="B19" s="90">
        <v>10</v>
      </c>
      <c r="C19" s="174">
        <v>9.2110314351255704E-2</v>
      </c>
      <c r="D19" s="175">
        <v>1.2806484083145199E-3</v>
      </c>
      <c r="E19" s="176">
        <v>4.4271003147640701E-4</v>
      </c>
      <c r="F19" s="176">
        <v>3.7699483289942501E-4</v>
      </c>
      <c r="G19" s="118">
        <f t="shared" si="0"/>
        <v>1.040184573461884E-2</v>
      </c>
      <c r="H19" s="152">
        <v>9.0847829251326603E-2</v>
      </c>
      <c r="I19" s="175">
        <v>1.2861784607261599E-3</v>
      </c>
      <c r="J19" s="176">
        <v>3.7152569738532401E-4</v>
      </c>
      <c r="K19" s="177">
        <v>3.1629661879060901E-4</v>
      </c>
      <c r="L19" s="118">
        <f t="shared" si="1"/>
        <v>1.0573728311465976E-2</v>
      </c>
      <c r="M19" s="152">
        <v>8.9294877929580102E-2</v>
      </c>
      <c r="N19" s="175">
        <v>1.1903454976833899E-3</v>
      </c>
      <c r="O19" s="176">
        <v>3.2491021562311201E-4</v>
      </c>
      <c r="P19" s="177">
        <v>3.0042914953310802E-4</v>
      </c>
      <c r="Q19" s="118">
        <f t="shared" si="2"/>
        <v>9.943829770926553E-3</v>
      </c>
      <c r="R19" s="152">
        <v>8.5807217003913097E-2</v>
      </c>
      <c r="S19" s="152">
        <v>1.14747026681706E-3</v>
      </c>
      <c r="T19" s="178">
        <v>3.0526114188384699E-4</v>
      </c>
      <c r="U19" s="179">
        <v>2.7759261183545302E-4</v>
      </c>
      <c r="V19" s="118">
        <f t="shared" si="3"/>
        <v>1.0038091051123797E-2</v>
      </c>
    </row>
    <row r="20" spans="2:22" x14ac:dyDescent="0.2">
      <c r="B20" s="90">
        <v>11</v>
      </c>
      <c r="C20" s="174">
        <v>9.1359389486601703E-2</v>
      </c>
      <c r="D20" s="175">
        <v>1.26932865666099E-3</v>
      </c>
      <c r="E20" s="176">
        <v>4.0836473131665598E-4</v>
      </c>
      <c r="F20" s="176">
        <v>3.6562030861764499E-4</v>
      </c>
      <c r="G20" s="118">
        <f t="shared" si="0"/>
        <v>1.0363281829123196E-2</v>
      </c>
      <c r="H20" s="152">
        <v>9.1843600304091097E-2</v>
      </c>
      <c r="I20" s="175">
        <v>1.2567473511016099E-3</v>
      </c>
      <c r="J20" s="176">
        <v>3.6258876672015498E-4</v>
      </c>
      <c r="K20" s="177">
        <v>3.27640641570363E-4</v>
      </c>
      <c r="L20" s="118">
        <f t="shared" si="1"/>
        <v>1.0136843109481687E-2</v>
      </c>
      <c r="M20" s="152">
        <v>9.0194569837371202E-2</v>
      </c>
      <c r="N20" s="175">
        <v>1.23094497442721E-3</v>
      </c>
      <c r="O20" s="176">
        <v>3.43978849828768E-4</v>
      </c>
      <c r="P20" s="177">
        <v>2.94176644655159E-4</v>
      </c>
      <c r="Q20" s="118">
        <f t="shared" si="2"/>
        <v>1.0296111884309497E-2</v>
      </c>
      <c r="R20" s="152">
        <v>8.6644652974396594E-2</v>
      </c>
      <c r="S20" s="152">
        <v>1.09789009556026E-3</v>
      </c>
      <c r="T20" s="178">
        <v>3.0995345012540301E-4</v>
      </c>
      <c r="U20" s="179">
        <v>2.8247540910394898E-4</v>
      </c>
      <c r="V20" s="118">
        <f t="shared" si="3"/>
        <v>9.3663224440500119E-3</v>
      </c>
    </row>
    <row r="21" spans="2:22" x14ac:dyDescent="0.2">
      <c r="B21" s="90">
        <v>12</v>
      </c>
      <c r="C21" s="174">
        <v>9.1324207361166504E-2</v>
      </c>
      <c r="D21" s="175">
        <v>1.322502813696E-3</v>
      </c>
      <c r="E21" s="176">
        <v>3.9428618828830502E-4</v>
      </c>
      <c r="F21" s="176">
        <v>3.3849467510850198E-4</v>
      </c>
      <c r="G21" s="118">
        <f t="shared" si="0"/>
        <v>1.0951942765653772E-2</v>
      </c>
      <c r="H21" s="152">
        <v>9.2467642170924E-2</v>
      </c>
      <c r="I21" s="175">
        <v>1.2624964774972801E-3</v>
      </c>
      <c r="J21" s="176">
        <v>3.81927308924266E-4</v>
      </c>
      <c r="K21" s="177">
        <v>3.0644141745387303E-4</v>
      </c>
      <c r="L21" s="118">
        <f t="shared" si="1"/>
        <v>1.0130580886415292E-2</v>
      </c>
      <c r="M21" s="152">
        <v>8.9244583829508797E-2</v>
      </c>
      <c r="N21" s="175">
        <v>1.20193241425056E-3</v>
      </c>
      <c r="O21" s="176">
        <v>3.4798390683778499E-4</v>
      </c>
      <c r="P21" s="177">
        <v>3.1844253707228302E-4</v>
      </c>
      <c r="Q21" s="118">
        <f t="shared" si="2"/>
        <v>1.0079789501354918E-2</v>
      </c>
      <c r="R21" s="152">
        <v>8.6635362406556393E-2</v>
      </c>
      <c r="S21" s="152">
        <v>1.16519223919746E-3</v>
      </c>
      <c r="T21" s="178">
        <v>3.0759234960401401E-4</v>
      </c>
      <c r="U21" s="179">
        <v>2.6845231767291198E-4</v>
      </c>
      <c r="V21" s="118">
        <f t="shared" si="3"/>
        <v>1.0147105062929837E-2</v>
      </c>
    </row>
    <row r="22" spans="2:22" x14ac:dyDescent="0.2">
      <c r="B22" s="90">
        <v>13</v>
      </c>
      <c r="C22" s="174">
        <v>8.8806863488035598E-2</v>
      </c>
      <c r="D22" s="175">
        <v>1.28875104610152E-3</v>
      </c>
      <c r="E22" s="176">
        <v>3.7058327028434098E-4</v>
      </c>
      <c r="F22" s="176">
        <v>3.0630813331156202E-4</v>
      </c>
      <c r="G22" s="118">
        <f t="shared" si="0"/>
        <v>1.0882036961086559E-2</v>
      </c>
      <c r="H22" s="152">
        <v>9.0787949373263899E-2</v>
      </c>
      <c r="I22" s="175">
        <v>1.2440874743071099E-3</v>
      </c>
      <c r="J22" s="176">
        <v>3.17456988744815E-4</v>
      </c>
      <c r="K22" s="177">
        <v>3.1960155701439102E-4</v>
      </c>
      <c r="L22" s="118">
        <f t="shared" si="1"/>
        <v>1.0115176232549008E-2</v>
      </c>
      <c r="M22" s="152">
        <v>8.8731386187519301E-2</v>
      </c>
      <c r="N22" s="175">
        <v>1.18385211730001E-3</v>
      </c>
      <c r="O22" s="176">
        <v>3.5106243167716799E-4</v>
      </c>
      <c r="P22" s="177">
        <v>3.0147123748318599E-4</v>
      </c>
      <c r="Q22" s="118">
        <f t="shared" si="2"/>
        <v>9.933759277828854E-3</v>
      </c>
      <c r="R22" s="152">
        <v>8.53677881871409E-2</v>
      </c>
      <c r="S22" s="152">
        <v>1.12270562846592E-3</v>
      </c>
      <c r="T22" s="178">
        <v>3.1348016758346402E-4</v>
      </c>
      <c r="U22" s="179">
        <v>3.12904110228586E-4</v>
      </c>
      <c r="V22" s="118">
        <f t="shared" si="3"/>
        <v>9.7987555826470965E-3</v>
      </c>
    </row>
    <row r="23" spans="2:22" x14ac:dyDescent="0.2">
      <c r="B23" s="90">
        <v>14</v>
      </c>
      <c r="C23" s="174">
        <v>8.7682185448387198E-2</v>
      </c>
      <c r="D23" s="175">
        <v>1.26906055883345E-3</v>
      </c>
      <c r="E23" s="176">
        <v>3.4592446073259899E-4</v>
      </c>
      <c r="F23" s="176">
        <v>3.17473559968085E-4</v>
      </c>
      <c r="G23" s="118">
        <f t="shared" si="0"/>
        <v>1.079668745924341E-2</v>
      </c>
      <c r="H23" s="152">
        <v>8.9733872325042E-2</v>
      </c>
      <c r="I23" s="175">
        <v>1.27420335003384E-3</v>
      </c>
      <c r="J23" s="176">
        <v>3.7469399292520299E-4</v>
      </c>
      <c r="K23" s="177">
        <v>3.3040967455961199E-4</v>
      </c>
      <c r="L23" s="118">
        <f t="shared" si="1"/>
        <v>1.0571530000169714E-2</v>
      </c>
      <c r="M23" s="152">
        <v>8.8796274351729404E-2</v>
      </c>
      <c r="N23" s="175">
        <v>1.1664274288538099E-3</v>
      </c>
      <c r="O23" s="176">
        <v>3.3868861246998903E-4</v>
      </c>
      <c r="P23" s="177">
        <v>2.6985179548665998E-4</v>
      </c>
      <c r="Q23" s="118">
        <f t="shared" si="2"/>
        <v>9.7294788117634496E-3</v>
      </c>
      <c r="R23" s="152">
        <v>8.3873091430933494E-2</v>
      </c>
      <c r="S23" s="152">
        <v>1.13712454039201E-3</v>
      </c>
      <c r="T23" s="178">
        <v>3.2743772187865801E-4</v>
      </c>
      <c r="U23" s="179">
        <v>2.5582872640681902E-4</v>
      </c>
      <c r="V23" s="118">
        <f t="shared" si="3"/>
        <v>1.0146642511595257E-2</v>
      </c>
    </row>
    <row r="24" spans="2:22" x14ac:dyDescent="0.2">
      <c r="B24" s="90">
        <v>15</v>
      </c>
      <c r="C24" s="174">
        <v>8.7335742215061102E-2</v>
      </c>
      <c r="D24" s="175">
        <v>1.2629241171056599E-3</v>
      </c>
      <c r="E24" s="176">
        <v>3.3973743637171199E-4</v>
      </c>
      <c r="F24" s="176">
        <v>3.1583595625111598E-4</v>
      </c>
      <c r="G24" s="118">
        <f t="shared" si="0"/>
        <v>1.0769135045260813E-2</v>
      </c>
      <c r="H24" s="152">
        <v>8.9816721011184902E-2</v>
      </c>
      <c r="I24" s="175">
        <v>1.24563643885992E-3</v>
      </c>
      <c r="J24" s="176">
        <v>3.5132057632343301E-4</v>
      </c>
      <c r="K24" s="177">
        <v>3.24990713959749E-4</v>
      </c>
      <c r="L24" s="118">
        <f t="shared" si="1"/>
        <v>1.0242336654495587E-2</v>
      </c>
      <c r="M24" s="152">
        <v>8.9543043853040502E-2</v>
      </c>
      <c r="N24" s="175">
        <v>1.1921922465970699E-3</v>
      </c>
      <c r="O24" s="176">
        <v>3.3898749519301898E-4</v>
      </c>
      <c r="P24" s="177">
        <v>3.2636257552639799E-4</v>
      </c>
      <c r="Q24" s="118">
        <f t="shared" si="2"/>
        <v>9.9368682168452915E-3</v>
      </c>
      <c r="R24" s="152">
        <v>8.3731459962482505E-2</v>
      </c>
      <c r="S24" s="152">
        <v>1.1343539481977101E-3</v>
      </c>
      <c r="T24" s="178">
        <v>3.4112647554329401E-4</v>
      </c>
      <c r="U24" s="179">
        <v>2.7732465413954702E-4</v>
      </c>
      <c r="V24" s="118">
        <f t="shared" si="3"/>
        <v>1.0130654326580968E-2</v>
      </c>
    </row>
    <row r="25" spans="2:22" x14ac:dyDescent="0.2">
      <c r="B25" s="90">
        <v>16</v>
      </c>
      <c r="C25" s="174">
        <v>8.8258215772147597E-2</v>
      </c>
      <c r="D25" s="175">
        <v>1.25184287115819E-3</v>
      </c>
      <c r="E25" s="176">
        <v>3.5145395924156497E-4</v>
      </c>
      <c r="F25" s="176">
        <v>3.2369647856925502E-4</v>
      </c>
      <c r="G25" s="118">
        <f t="shared" si="0"/>
        <v>1.0530007705821513E-2</v>
      </c>
      <c r="H25" s="152">
        <v>9.1971556016841594E-2</v>
      </c>
      <c r="I25" s="175">
        <v>1.21855969268029E-3</v>
      </c>
      <c r="J25" s="176">
        <v>3.6823785410339602E-4</v>
      </c>
      <c r="K25" s="177">
        <v>3.1373604353780699E-4</v>
      </c>
      <c r="L25" s="118">
        <f t="shared" si="1"/>
        <v>9.7057584977780983E-3</v>
      </c>
      <c r="M25" s="152">
        <v>8.9043400360594493E-2</v>
      </c>
      <c r="N25" s="175">
        <v>1.16842306153174E-3</v>
      </c>
      <c r="O25" s="176">
        <v>3.4511461063971402E-4</v>
      </c>
      <c r="P25" s="177">
        <v>3.0435931548188999E-4</v>
      </c>
      <c r="Q25" s="118">
        <f t="shared" si="2"/>
        <v>9.7248703242751883E-3</v>
      </c>
      <c r="R25" s="152">
        <v>8.6108671949553794E-2</v>
      </c>
      <c r="S25" s="152">
        <v>1.14365784995723E-3</v>
      </c>
      <c r="T25" s="178">
        <v>3.0520136739822697E-4</v>
      </c>
      <c r="U25" s="179">
        <v>2.9179447255614803E-4</v>
      </c>
      <c r="V25" s="118">
        <f t="shared" si="3"/>
        <v>9.9583731193616954E-3</v>
      </c>
    </row>
    <row r="26" spans="2:22" x14ac:dyDescent="0.2">
      <c r="B26" s="90">
        <v>17</v>
      </c>
      <c r="C26" s="174">
        <v>8.6942041938406794E-2</v>
      </c>
      <c r="D26" s="175">
        <v>1.26289432864526E-3</v>
      </c>
      <c r="E26" s="176">
        <v>3.5608680578405502E-4</v>
      </c>
      <c r="F26" s="176">
        <v>3.0973218422241999E-4</v>
      </c>
      <c r="G26" s="118">
        <f t="shared" si="0"/>
        <v>1.0817767647801993E-2</v>
      </c>
      <c r="H26" s="152">
        <v>9.2310177195021298E-2</v>
      </c>
      <c r="I26" s="175">
        <v>1.2711947004915901E-3</v>
      </c>
      <c r="J26" s="176">
        <v>4.0781224718940498E-4</v>
      </c>
      <c r="K26" s="177">
        <v>3.5506333881851E-4</v>
      </c>
      <c r="L26" s="118">
        <f t="shared" si="1"/>
        <v>1.024254815703117E-2</v>
      </c>
      <c r="M26" s="152">
        <v>8.8417145905954606E-2</v>
      </c>
      <c r="N26" s="175">
        <v>1.1939198535081E-3</v>
      </c>
      <c r="O26" s="176">
        <v>3.5689073273438099E-4</v>
      </c>
      <c r="P26" s="177">
        <v>2.9158633266736E-4</v>
      </c>
      <c r="Q26" s="118">
        <f t="shared" si="2"/>
        <v>1.0083511813125967E-2</v>
      </c>
      <c r="R26" s="152">
        <v>8.5342985208794797E-2</v>
      </c>
      <c r="S26" s="152">
        <v>1.1387136434973699E-3</v>
      </c>
      <c r="T26" s="178">
        <v>3.3571670559137299E-4</v>
      </c>
      <c r="U26" s="179">
        <v>2.8646502946305598E-4</v>
      </c>
      <c r="V26" s="118">
        <f t="shared" si="3"/>
        <v>9.9899053500941415E-3</v>
      </c>
    </row>
    <row r="27" spans="2:22" x14ac:dyDescent="0.2">
      <c r="B27" s="90">
        <v>18</v>
      </c>
      <c r="C27" s="174">
        <v>8.5021016662325297E-2</v>
      </c>
      <c r="D27" s="175">
        <v>1.2509492276439099E-3</v>
      </c>
      <c r="E27" s="176">
        <v>3.8430279768104502E-4</v>
      </c>
      <c r="F27" s="176">
        <v>3.1401970799476499E-4</v>
      </c>
      <c r="G27" s="118">
        <f t="shared" si="0"/>
        <v>1.0922155465779279E-2</v>
      </c>
      <c r="H27" s="152">
        <v>9.2310145935708701E-2</v>
      </c>
      <c r="I27" s="175">
        <v>1.2963961437083399E-3</v>
      </c>
      <c r="J27" s="176">
        <v>3.7819108546980501E-4</v>
      </c>
      <c r="K27" s="177">
        <v>2.9864069256511699E-4</v>
      </c>
      <c r="L27" s="118">
        <f t="shared" si="1"/>
        <v>1.0516681496559183E-2</v>
      </c>
      <c r="M27" s="152">
        <v>8.7737140578534295E-2</v>
      </c>
      <c r="N27" s="175">
        <v>1.1971665711253E-3</v>
      </c>
      <c r="O27" s="176">
        <v>3.6295817955493399E-4</v>
      </c>
      <c r="P27" s="177">
        <v>3.43096096280746E-4</v>
      </c>
      <c r="Q27" s="118">
        <f t="shared" si="2"/>
        <v>1.0199120957094916E-2</v>
      </c>
      <c r="R27" s="152">
        <v>8.5196485144781897E-2</v>
      </c>
      <c r="S27" s="152">
        <v>1.1447300907294099E-3</v>
      </c>
      <c r="T27" s="178">
        <v>4.6953488390608799E-4</v>
      </c>
      <c r="U27" s="179">
        <v>3.6855351533946601E-4</v>
      </c>
      <c r="V27" s="118">
        <f t="shared" si="3"/>
        <v>1.0078038860415424E-2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9.1621234521030201E-2</v>
      </c>
      <c r="D30" s="181">
        <v>1.2984049581148799E-3</v>
      </c>
      <c r="E30" s="182">
        <v>3.7412728317321402E-4</v>
      </c>
      <c r="F30" s="182">
        <v>3.2642274215018998E-4</v>
      </c>
      <c r="G30" s="183"/>
      <c r="H30" s="184">
        <v>9.1662459434564303E-2</v>
      </c>
      <c r="I30" s="185">
        <v>1.2635541828234201E-3</v>
      </c>
      <c r="J30" s="184">
        <v>3.77645368082032E-4</v>
      </c>
      <c r="K30" s="185">
        <v>3.2957131605636399E-4</v>
      </c>
      <c r="L30" s="186"/>
      <c r="M30" s="187">
        <v>8.8550781402953305E-2</v>
      </c>
      <c r="N30" s="188">
        <v>1.19421952742338E-3</v>
      </c>
      <c r="O30" s="184">
        <v>3.4302085436287199E-4</v>
      </c>
      <c r="P30" s="185">
        <v>3.0582337311964102E-4</v>
      </c>
      <c r="Q30" s="186"/>
      <c r="R30" s="189">
        <v>8.5992407634054593E-2</v>
      </c>
      <c r="S30" s="189">
        <v>1.14332363207597E-3</v>
      </c>
      <c r="T30" s="190">
        <v>3.2560030150131399E-4</v>
      </c>
      <c r="U30" s="185">
        <v>2.8939801516098597E-4</v>
      </c>
      <c r="V30" s="136"/>
    </row>
    <row r="31" spans="2:22" x14ac:dyDescent="0.2">
      <c r="B31" s="86" t="s">
        <v>6</v>
      </c>
      <c r="C31" s="191">
        <v>0.87246254150940705</v>
      </c>
      <c r="D31" s="192">
        <v>0.59052951644580398</v>
      </c>
      <c r="E31" s="193">
        <v>1.8383173928510499</v>
      </c>
      <c r="F31" s="193">
        <v>1.52001951194243</v>
      </c>
      <c r="G31" s="194"/>
      <c r="H31" s="195">
        <v>0.26687606977575601</v>
      </c>
      <c r="I31" s="196">
        <v>0.40250513310705199</v>
      </c>
      <c r="J31" s="197">
        <v>2.2288730790475602</v>
      </c>
      <c r="K31" s="198">
        <v>1.7779996523795201</v>
      </c>
      <c r="L31" s="199"/>
      <c r="M31" s="197">
        <v>0.230333333274888</v>
      </c>
      <c r="N31" s="198">
        <v>0.35815934543435501</v>
      </c>
      <c r="O31" s="197">
        <v>0.97179318937832704</v>
      </c>
      <c r="P31" s="198">
        <v>1.4449694259479799</v>
      </c>
      <c r="Q31" s="199"/>
      <c r="R31" s="191">
        <v>0.301801299169627</v>
      </c>
      <c r="S31" s="192">
        <v>0.40424734619223202</v>
      </c>
      <c r="T31" s="200">
        <v>2.7595381165736699</v>
      </c>
      <c r="U31" s="198">
        <v>2.0753251489537399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1.0655550838405787E-2</v>
      </c>
      <c r="I34" s="205">
        <f>D30/C30</f>
        <v>1.4171441422968948E-2</v>
      </c>
    </row>
    <row r="35" spans="1:22" x14ac:dyDescent="0.2">
      <c r="C35" s="203">
        <v>2</v>
      </c>
      <c r="E35" s="204">
        <f>AVERAGE(L10:L27)</f>
        <v>1.0232054595381962E-2</v>
      </c>
      <c r="I35" s="205">
        <f>I30/H30</f>
        <v>1.378486013377638E-2</v>
      </c>
    </row>
    <row r="36" spans="1:22" x14ac:dyDescent="0.2">
      <c r="C36" s="203">
        <v>3</v>
      </c>
      <c r="E36" s="204">
        <f>AVERAGE(Q10:Q27)</f>
        <v>1.0071924773976313E-2</v>
      </c>
      <c r="I36" s="205">
        <f>N30/M30</f>
        <v>1.348626752359241E-2</v>
      </c>
    </row>
    <row r="37" spans="1:22" x14ac:dyDescent="0.2">
      <c r="C37" s="203">
        <v>4</v>
      </c>
      <c r="E37" s="204">
        <f>AVERAGE(V10:V27)</f>
        <v>9.9683793607294787E-3</v>
      </c>
      <c r="G37" s="90"/>
      <c r="I37" s="205">
        <f>S30/R30</f>
        <v>1.3295634620924285E-2</v>
      </c>
    </row>
    <row r="38" spans="1:22" x14ac:dyDescent="0.2">
      <c r="C38" s="206" t="s">
        <v>12</v>
      </c>
      <c r="D38" s="101"/>
      <c r="E38" s="207">
        <f>AVERAGE(E34:E37)</f>
        <v>1.0231977392123386E-2</v>
      </c>
      <c r="F38" s="86" t="s">
        <v>9</v>
      </c>
      <c r="G38" s="208"/>
      <c r="I38" s="209">
        <f>AVERAGE(I34:I37)</f>
        <v>1.3684550925315505E-2</v>
      </c>
    </row>
    <row r="39" spans="1:22" x14ac:dyDescent="0.2">
      <c r="E39" s="210">
        <f>STDEV(E34:E37)/SQRT(COUNT(E34:E37))/E38</f>
        <v>1.4781994266973152E-2</v>
      </c>
      <c r="F39" s="211"/>
      <c r="I39" s="210">
        <f>STDEV(I34:I37)/SQRT(COUNT(I34:I37))/I38</f>
        <v>1.3956141383299101E-2</v>
      </c>
    </row>
    <row r="40" spans="1:22" ht="15.75" x14ac:dyDescent="0.3">
      <c r="D40" s="86" t="s">
        <v>17</v>
      </c>
      <c r="E40" s="212">
        <f>E39*SQRT(3)/1</f>
        <v>2.5603165107589362E-2</v>
      </c>
      <c r="F40" s="86" t="s">
        <v>8</v>
      </c>
      <c r="I40" s="210">
        <f>I39*SQRT(3)/1</f>
        <v>2.4172745953488634E-2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29.076000000000001</v>
      </c>
      <c r="D47" s="214">
        <v>30.085000000000001</v>
      </c>
      <c r="E47" s="169">
        <v>29.076000000000001</v>
      </c>
      <c r="F47" s="169">
        <v>30.085000000000001</v>
      </c>
      <c r="G47" s="170"/>
      <c r="H47" s="86">
        <v>29.076000000000001</v>
      </c>
      <c r="I47" s="168">
        <v>30.085000000000001</v>
      </c>
      <c r="J47" s="169">
        <v>29.076000000000001</v>
      </c>
      <c r="K47" s="171">
        <v>30.085000000000001</v>
      </c>
      <c r="L47" s="170"/>
      <c r="M47" s="86">
        <v>29.076000000000001</v>
      </c>
      <c r="N47" s="168">
        <v>30.085000000000001</v>
      </c>
      <c r="O47" s="169">
        <v>29.076000000000001</v>
      </c>
      <c r="P47" s="171">
        <v>30.085000000000001</v>
      </c>
      <c r="Q47" s="170"/>
      <c r="R47" s="86">
        <v>29.076000000000001</v>
      </c>
      <c r="S47" s="168">
        <v>30.085000000000001</v>
      </c>
      <c r="T47" s="172">
        <v>29.076000000000001</v>
      </c>
      <c r="U47" s="173">
        <v>30.085000000000001</v>
      </c>
      <c r="V47" s="136"/>
    </row>
    <row r="48" spans="1:22" x14ac:dyDescent="0.2">
      <c r="B48" s="90">
        <v>1</v>
      </c>
      <c r="C48" s="174">
        <v>4.5136686082417402E-2</v>
      </c>
      <c r="D48" s="175">
        <v>0.17147330723640999</v>
      </c>
      <c r="E48" s="176">
        <v>2.9044260062664398E-4</v>
      </c>
      <c r="F48" s="176">
        <v>3.0435768774996901E-4</v>
      </c>
      <c r="G48" s="118">
        <f>(D48-$F$68)/(C48-$E$68)</f>
        <v>3.8158970014041866</v>
      </c>
      <c r="H48" s="152">
        <v>4.2907076781135298E-2</v>
      </c>
      <c r="I48" s="175">
        <v>0.162874779892942</v>
      </c>
      <c r="J48" s="176">
        <v>2.71820301018466E-4</v>
      </c>
      <c r="K48" s="177">
        <v>2.8307732320262098E-4</v>
      </c>
      <c r="L48" s="118">
        <f>(I48-$K$68)/(H48-$J$68)</f>
        <v>3.8146462499488076</v>
      </c>
      <c r="M48" s="152">
        <v>4.22399460519228E-2</v>
      </c>
      <c r="N48" s="175">
        <v>0.160315770786224</v>
      </c>
      <c r="O48" s="176">
        <v>2.8216305185951E-4</v>
      </c>
      <c r="P48" s="177">
        <v>2.73185566254894E-4</v>
      </c>
      <c r="Q48" s="118">
        <f>(N48-$P$68)/(M48-$O$68)</f>
        <v>3.8147170239084165</v>
      </c>
      <c r="R48" s="152">
        <v>4.0625350116162903E-2</v>
      </c>
      <c r="S48" s="175">
        <v>0.15413158240786401</v>
      </c>
      <c r="T48" s="178">
        <v>2.9221889420326001E-4</v>
      </c>
      <c r="U48" s="179">
        <v>2.4382879041798201E-4</v>
      </c>
      <c r="V48" s="118">
        <f>(S48-$U$68)/(R48-$T$68)</f>
        <v>3.8133843334020634</v>
      </c>
    </row>
    <row r="49" spans="2:22" x14ac:dyDescent="0.2">
      <c r="B49" s="90">
        <v>2</v>
      </c>
      <c r="C49" s="174">
        <v>4.5268347783925397E-2</v>
      </c>
      <c r="D49" s="175">
        <v>0.17176373880913701</v>
      </c>
      <c r="E49" s="176">
        <v>2.9815356488066698E-4</v>
      </c>
      <c r="F49" s="176">
        <v>2.7559677806176201E-4</v>
      </c>
      <c r="G49" s="118">
        <f t="shared" ref="G49:G65" si="4">(D49-$F$68)/(C49-$E$68)</f>
        <v>3.811186298722649</v>
      </c>
      <c r="H49" s="152">
        <v>4.3132081139602499E-2</v>
      </c>
      <c r="I49" s="175">
        <v>0.16372299831575499</v>
      </c>
      <c r="J49" s="176">
        <v>2.7167083415398499E-4</v>
      </c>
      <c r="K49" s="177">
        <v>2.5649050938215999E-4</v>
      </c>
      <c r="L49" s="118">
        <f t="shared" ref="L49:L65" si="5">(I49-$K$68)/(H49-$J$68)</f>
        <v>3.8144107187086496</v>
      </c>
      <c r="M49" s="152">
        <v>4.2268570909202503E-2</v>
      </c>
      <c r="N49" s="175">
        <v>0.16057573986718501</v>
      </c>
      <c r="O49" s="176">
        <v>2.9056121408357801E-4</v>
      </c>
      <c r="P49" s="177">
        <v>2.4939751609876301E-4</v>
      </c>
      <c r="Q49" s="118">
        <f t="shared" ref="Q49:Q65" si="6">(N49-$P$68)/(M49-$O$68)</f>
        <v>3.8183084217402974</v>
      </c>
      <c r="R49" s="152">
        <v>4.0567116521352302E-2</v>
      </c>
      <c r="S49" s="175">
        <v>0.15383136671554001</v>
      </c>
      <c r="T49" s="178">
        <v>2.8385058190028999E-4</v>
      </c>
      <c r="U49" s="179">
        <v>2.66932182470969E-4</v>
      </c>
      <c r="V49" s="118">
        <f t="shared" ref="V49:V65" si="7">(S49-$U$68)/(R49-$T$68)</f>
        <v>3.8114447984821065</v>
      </c>
    </row>
    <row r="50" spans="2:22" x14ac:dyDescent="0.2">
      <c r="B50" s="90">
        <v>3</v>
      </c>
      <c r="C50" s="174">
        <v>4.5153005347729203E-2</v>
      </c>
      <c r="D50" s="175">
        <v>0.17147893188178201</v>
      </c>
      <c r="E50" s="176">
        <v>2.6118331811318001E-4</v>
      </c>
      <c r="F50" s="176">
        <v>2.4138845097493501E-4</v>
      </c>
      <c r="G50" s="118">
        <f t="shared" si="4"/>
        <v>3.8146348882274408</v>
      </c>
      <c r="H50" s="152">
        <v>4.3232556920721803E-2</v>
      </c>
      <c r="I50" s="175">
        <v>0.164044961442462</v>
      </c>
      <c r="J50" s="176">
        <v>3.0234944094612801E-4</v>
      </c>
      <c r="K50" s="177">
        <v>2.2487306938451799E-4</v>
      </c>
      <c r="L50" s="118">
        <f t="shared" si="5"/>
        <v>3.812983816443392</v>
      </c>
      <c r="M50" s="152">
        <v>4.2229173791527401E-2</v>
      </c>
      <c r="N50" s="175">
        <v>0.16016136590713301</v>
      </c>
      <c r="O50" s="176">
        <v>2.6600840494644598E-4</v>
      </c>
      <c r="P50" s="177">
        <v>2.5567941173541402E-4</v>
      </c>
      <c r="Q50" s="118">
        <f t="shared" si="6"/>
        <v>3.8120154202243559</v>
      </c>
      <c r="R50" s="152">
        <v>4.0423827313155802E-2</v>
      </c>
      <c r="S50" s="175">
        <v>0.15334234505434299</v>
      </c>
      <c r="T50" s="178">
        <v>2.3896981523590199E-4</v>
      </c>
      <c r="U50" s="179">
        <v>2.3248569680291701E-4</v>
      </c>
      <c r="V50" s="118">
        <f t="shared" si="7"/>
        <v>3.8128674246250949</v>
      </c>
    </row>
    <row r="51" spans="2:22" x14ac:dyDescent="0.2">
      <c r="B51" s="90">
        <v>4</v>
      </c>
      <c r="C51" s="174">
        <v>4.4998135591969197E-2</v>
      </c>
      <c r="D51" s="175">
        <v>0.17081484825291399</v>
      </c>
      <c r="E51" s="176">
        <v>2.6199025317314399E-4</v>
      </c>
      <c r="F51" s="176">
        <v>2.8196817114378399E-4</v>
      </c>
      <c r="G51" s="118">
        <f t="shared" si="4"/>
        <v>3.8129958453712627</v>
      </c>
      <c r="H51" s="152">
        <v>4.3331790623610297E-2</v>
      </c>
      <c r="I51" s="175">
        <v>0.164600217504942</v>
      </c>
      <c r="J51" s="176">
        <v>2.6772491698466301E-4</v>
      </c>
      <c r="K51" s="177">
        <v>2.7923663113016899E-4</v>
      </c>
      <c r="L51" s="118">
        <f t="shared" si="5"/>
        <v>3.8170921007474781</v>
      </c>
      <c r="M51" s="152">
        <v>4.2365254380575999E-2</v>
      </c>
      <c r="N51" s="175">
        <v>0.16080625876399199</v>
      </c>
      <c r="O51" s="176">
        <v>2.9809272186012101E-4</v>
      </c>
      <c r="P51" s="177">
        <v>2.7190534388007998E-4</v>
      </c>
      <c r="Q51" s="118">
        <f t="shared" si="6"/>
        <v>3.8150134262919639</v>
      </c>
      <c r="R51" s="152">
        <v>4.0449287438340101E-2</v>
      </c>
      <c r="S51" s="175">
        <v>0.15351580899414899</v>
      </c>
      <c r="T51" s="178">
        <v>2.9732957641187302E-4</v>
      </c>
      <c r="U51" s="179">
        <v>2.4225087204717601E-4</v>
      </c>
      <c r="V51" s="118">
        <f t="shared" si="7"/>
        <v>3.8147688204744759</v>
      </c>
    </row>
    <row r="52" spans="2:22" x14ac:dyDescent="0.2">
      <c r="B52" s="90">
        <v>5</v>
      </c>
      <c r="C52" s="174">
        <v>4.51761400321537E-2</v>
      </c>
      <c r="D52" s="175">
        <v>0.17152874682431399</v>
      </c>
      <c r="E52" s="176">
        <v>2.5922724688257201E-4</v>
      </c>
      <c r="F52" s="176">
        <v>2.6612908207321198E-4</v>
      </c>
      <c r="G52" s="118">
        <f t="shared" si="4"/>
        <v>3.8137789907143547</v>
      </c>
      <c r="H52" s="152">
        <v>4.3555701092619199E-2</v>
      </c>
      <c r="I52" s="175">
        <v>0.165430544295705</v>
      </c>
      <c r="J52" s="176">
        <v>3.22792461238715E-4</v>
      </c>
      <c r="K52" s="177">
        <v>2.5357285060641498E-4</v>
      </c>
      <c r="L52" s="118">
        <f t="shared" si="5"/>
        <v>3.8165292295786948</v>
      </c>
      <c r="M52" s="152">
        <v>4.2257676279655799E-2</v>
      </c>
      <c r="N52" s="175">
        <v>0.160315191847272</v>
      </c>
      <c r="O52" s="176">
        <v>2.4430615867849598E-4</v>
      </c>
      <c r="P52" s="177">
        <v>2.3382692135276599E-4</v>
      </c>
      <c r="Q52" s="118">
        <f t="shared" si="6"/>
        <v>3.8130917375912174</v>
      </c>
      <c r="R52" s="152">
        <v>4.0567756767988697E-2</v>
      </c>
      <c r="S52" s="175">
        <v>0.15390206693238401</v>
      </c>
      <c r="T52" s="178">
        <v>2.5816098402372699E-4</v>
      </c>
      <c r="U52" s="179">
        <v>2.8899403869571698E-4</v>
      </c>
      <c r="V52" s="118">
        <f t="shared" si="7"/>
        <v>3.813138884275876</v>
      </c>
    </row>
    <row r="53" spans="2:22" x14ac:dyDescent="0.2">
      <c r="B53" s="90">
        <v>6</v>
      </c>
      <c r="C53" s="174">
        <v>4.4875277075073002E-2</v>
      </c>
      <c r="D53" s="175">
        <v>0.17001705876634499</v>
      </c>
      <c r="E53" s="176">
        <v>2.5656672479969499E-4</v>
      </c>
      <c r="F53" s="176">
        <v>2.6538477015428601E-4</v>
      </c>
      <c r="G53" s="118">
        <f t="shared" si="4"/>
        <v>3.8056127007969791</v>
      </c>
      <c r="H53" s="152">
        <v>4.3749033025755703E-2</v>
      </c>
      <c r="I53" s="175">
        <v>0.16599567473139101</v>
      </c>
      <c r="J53" s="176">
        <v>2.8151831229844299E-4</v>
      </c>
      <c r="K53" s="177">
        <v>2.5270946341867702E-4</v>
      </c>
      <c r="L53" s="118">
        <f t="shared" si="5"/>
        <v>3.8125559108845168</v>
      </c>
      <c r="M53" s="152">
        <v>4.2338610581049999E-2</v>
      </c>
      <c r="N53" s="175">
        <v>0.16073293643988501</v>
      </c>
      <c r="O53" s="176">
        <v>2.7357141927801602E-4</v>
      </c>
      <c r="P53" s="177">
        <v>3.1418332219297602E-4</v>
      </c>
      <c r="Q53" s="118">
        <f t="shared" si="6"/>
        <v>3.815686978937423</v>
      </c>
      <c r="R53" s="152">
        <v>4.0430504817630497E-2</v>
      </c>
      <c r="S53" s="175">
        <v>0.15329653934206999</v>
      </c>
      <c r="T53" s="178">
        <v>2.6808553310609003E-4</v>
      </c>
      <c r="U53" s="179">
        <v>2.25519136208051E-4</v>
      </c>
      <c r="V53" s="118">
        <f t="shared" si="7"/>
        <v>3.8110926851547986</v>
      </c>
    </row>
    <row r="54" spans="2:22" x14ac:dyDescent="0.2">
      <c r="B54" s="90">
        <v>7</v>
      </c>
      <c r="C54" s="174">
        <v>4.4731197822411799E-2</v>
      </c>
      <c r="D54" s="175">
        <v>0.169829955993619</v>
      </c>
      <c r="E54" s="176">
        <v>2.7460243365793799E-4</v>
      </c>
      <c r="F54" s="176">
        <v>2.5499423366257597E-4</v>
      </c>
      <c r="G54" s="118">
        <f t="shared" si="4"/>
        <v>3.8137367165402396</v>
      </c>
      <c r="H54" s="152">
        <v>4.3561869073078303E-2</v>
      </c>
      <c r="I54" s="175">
        <v>0.165339091210946</v>
      </c>
      <c r="J54" s="176">
        <v>2.34245032275891E-4</v>
      </c>
      <c r="K54" s="177">
        <v>2.42795450212235E-4</v>
      </c>
      <c r="L54" s="118">
        <f t="shared" si="5"/>
        <v>3.8138725390572783</v>
      </c>
      <c r="M54" s="152">
        <v>4.2227190243185303E-2</v>
      </c>
      <c r="N54" s="175">
        <v>0.16041223083224301</v>
      </c>
      <c r="O54" s="176">
        <v>2.6822050600469502E-4</v>
      </c>
      <c r="P54" s="177">
        <v>2.78127835463066E-4</v>
      </c>
      <c r="Q54" s="118">
        <f t="shared" si="6"/>
        <v>3.8181771667530402</v>
      </c>
      <c r="R54" s="152">
        <v>3.9852754618052003E-2</v>
      </c>
      <c r="S54" s="175">
        <v>0.151029563254134</v>
      </c>
      <c r="T54" s="178">
        <v>2.6345207176554301E-4</v>
      </c>
      <c r="U54" s="179">
        <v>2.6401445658028099E-4</v>
      </c>
      <c r="V54" s="118">
        <f t="shared" si="7"/>
        <v>3.8094474180067537</v>
      </c>
    </row>
    <row r="55" spans="2:22" x14ac:dyDescent="0.2">
      <c r="B55" s="90">
        <v>8</v>
      </c>
      <c r="C55" s="174">
        <v>4.5157742261759101E-2</v>
      </c>
      <c r="D55" s="175">
        <v>0.171292332058817</v>
      </c>
      <c r="E55" s="176">
        <v>2.3982652302455501E-4</v>
      </c>
      <c r="F55" s="176">
        <v>2.6633748950981198E-4</v>
      </c>
      <c r="G55" s="118">
        <f t="shared" si="4"/>
        <v>3.8100753493580979</v>
      </c>
      <c r="H55" s="152">
        <v>4.3574693705753703E-2</v>
      </c>
      <c r="I55" s="175">
        <v>0.16530592243982001</v>
      </c>
      <c r="J55" s="176">
        <v>2.18581612785237E-4</v>
      </c>
      <c r="K55" s="177">
        <v>2.2362268271885899E-4</v>
      </c>
      <c r="L55" s="118">
        <f t="shared" si="5"/>
        <v>3.8119768007122357</v>
      </c>
      <c r="M55" s="152">
        <v>4.2149651771818702E-2</v>
      </c>
      <c r="N55" s="175">
        <v>0.15999167788285501</v>
      </c>
      <c r="O55" s="176">
        <v>2.4128701286300799E-4</v>
      </c>
      <c r="P55" s="177">
        <v>2.8774448958470902E-4</v>
      </c>
      <c r="Q55" s="118">
        <f t="shared" si="6"/>
        <v>3.8152032356309986</v>
      </c>
      <c r="R55" s="152">
        <v>4.0108966904479598E-2</v>
      </c>
      <c r="S55" s="175">
        <v>0.15219959754465301</v>
      </c>
      <c r="T55" s="178">
        <v>2.7499092488697199E-4</v>
      </c>
      <c r="U55" s="179">
        <v>2.7669769436939798E-4</v>
      </c>
      <c r="V55" s="118">
        <f t="shared" si="7"/>
        <v>3.8143177698048381</v>
      </c>
    </row>
    <row r="56" spans="2:22" x14ac:dyDescent="0.2">
      <c r="B56" s="90">
        <v>9</v>
      </c>
      <c r="C56" s="174">
        <v>4.5235277958247E-2</v>
      </c>
      <c r="D56" s="175">
        <v>0.171776087800734</v>
      </c>
      <c r="E56" s="176">
        <v>2.8981496660998802E-4</v>
      </c>
      <c r="F56" s="176">
        <v>2.8586843648872401E-4</v>
      </c>
      <c r="G56" s="118">
        <f t="shared" si="4"/>
        <v>3.8142638488773488</v>
      </c>
      <c r="H56" s="152">
        <v>4.3544953017366599E-2</v>
      </c>
      <c r="I56" s="175">
        <v>0.16519691426493399</v>
      </c>
      <c r="J56" s="176">
        <v>2.7340465115224799E-4</v>
      </c>
      <c r="K56" s="177">
        <v>2.3725793610286999E-4</v>
      </c>
      <c r="L56" s="118">
        <f t="shared" si="5"/>
        <v>3.8120776301299455</v>
      </c>
      <c r="M56" s="152">
        <v>4.2169913127635197E-2</v>
      </c>
      <c r="N56" s="175">
        <v>0.15986844007312101</v>
      </c>
      <c r="O56" s="176">
        <v>2.8057906473102098E-4</v>
      </c>
      <c r="P56" s="177">
        <v>2.8926291711706299E-4</v>
      </c>
      <c r="Q56" s="118">
        <f t="shared" si="6"/>
        <v>3.8104151757435494</v>
      </c>
      <c r="R56" s="152">
        <v>4.0452428072528197E-2</v>
      </c>
      <c r="S56" s="175">
        <v>0.153384722684624</v>
      </c>
      <c r="T56" s="178">
        <v>3.1980493236683503E-4</v>
      </c>
      <c r="U56" s="179">
        <v>3.0775146558031799E-4</v>
      </c>
      <c r="V56" s="118">
        <f t="shared" si="7"/>
        <v>3.8112079674894881</v>
      </c>
    </row>
    <row r="57" spans="2:22" x14ac:dyDescent="0.2">
      <c r="B57" s="90">
        <v>10</v>
      </c>
      <c r="C57" s="174">
        <v>4.5538355297895801E-2</v>
      </c>
      <c r="D57" s="175">
        <v>0.17282854247650101</v>
      </c>
      <c r="E57" s="176">
        <v>2.7092635519875501E-4</v>
      </c>
      <c r="F57" s="176">
        <v>2.5323767799878999E-4</v>
      </c>
      <c r="G57" s="118">
        <f t="shared" si="4"/>
        <v>3.8119761303898567</v>
      </c>
      <c r="H57" s="152">
        <v>4.38161015567557E-2</v>
      </c>
      <c r="I57" s="175">
        <v>0.16630569885809099</v>
      </c>
      <c r="J57" s="176">
        <v>3.2315111443651401E-4</v>
      </c>
      <c r="K57" s="177">
        <v>2.5107200700816198E-4</v>
      </c>
      <c r="L57" s="118">
        <f t="shared" si="5"/>
        <v>3.8138035741419185</v>
      </c>
      <c r="M57" s="152">
        <v>4.2146966561977299E-2</v>
      </c>
      <c r="N57" s="175">
        <v>0.15990470583028099</v>
      </c>
      <c r="O57" s="176">
        <v>3.0254590187096998E-4</v>
      </c>
      <c r="P57" s="177">
        <v>3.1730958175813602E-4</v>
      </c>
      <c r="Q57" s="118">
        <f t="shared" si="6"/>
        <v>3.8133702908130376</v>
      </c>
      <c r="R57" s="152">
        <v>4.0890248082873802E-2</v>
      </c>
      <c r="S57" s="175">
        <v>0.155038645098828</v>
      </c>
      <c r="T57" s="178">
        <v>2.6754745262614298E-4</v>
      </c>
      <c r="U57" s="179">
        <v>2.4475172495982901E-4</v>
      </c>
      <c r="V57" s="118">
        <f t="shared" si="7"/>
        <v>3.8108460202537278</v>
      </c>
    </row>
    <row r="58" spans="2:22" x14ac:dyDescent="0.2">
      <c r="B58" s="90">
        <v>11</v>
      </c>
      <c r="C58" s="174">
        <v>4.56034302793751E-2</v>
      </c>
      <c r="D58" s="175">
        <v>0.17305116048754701</v>
      </c>
      <c r="E58" s="176">
        <v>2.24880150377584E-4</v>
      </c>
      <c r="F58" s="176">
        <v>2.5454765142141999E-4</v>
      </c>
      <c r="G58" s="118">
        <f t="shared" si="4"/>
        <v>3.8114148223918383</v>
      </c>
      <c r="H58" s="152">
        <v>4.3814421735768501E-2</v>
      </c>
      <c r="I58" s="175">
        <v>0.16604330451809399</v>
      </c>
      <c r="J58" s="176">
        <v>2.86927789057575E-4</v>
      </c>
      <c r="K58" s="177">
        <v>2.5809820255230702E-4</v>
      </c>
      <c r="L58" s="118">
        <f t="shared" si="5"/>
        <v>3.8079237966273922</v>
      </c>
      <c r="M58" s="152">
        <v>4.2088503966017897E-2</v>
      </c>
      <c r="N58" s="175">
        <v>0.159569785052872</v>
      </c>
      <c r="O58" s="176">
        <v>3.7245445310878301E-4</v>
      </c>
      <c r="P58" s="177">
        <v>3.1858986230800601E-4</v>
      </c>
      <c r="Q58" s="118">
        <f t="shared" si="6"/>
        <v>3.8106914246783683</v>
      </c>
      <c r="R58" s="152">
        <v>4.0833493707860102E-2</v>
      </c>
      <c r="S58" s="175">
        <v>0.154761568547998</v>
      </c>
      <c r="T58" s="178">
        <v>2.8193783460512699E-4</v>
      </c>
      <c r="U58" s="179">
        <v>2.6478854629237398E-4</v>
      </c>
      <c r="V58" s="118">
        <f t="shared" si="7"/>
        <v>3.8093471020014644</v>
      </c>
    </row>
    <row r="59" spans="2:22" x14ac:dyDescent="0.2">
      <c r="B59" s="90">
        <v>12</v>
      </c>
      <c r="C59" s="174">
        <v>4.5581269476866602E-2</v>
      </c>
      <c r="D59" s="175">
        <v>0.172908112983054</v>
      </c>
      <c r="E59" s="176">
        <v>2.8879879808258699E-4</v>
      </c>
      <c r="F59" s="176">
        <v>2.6821315839562702E-4</v>
      </c>
      <c r="G59" s="118">
        <f t="shared" si="4"/>
        <v>3.8101219227959406</v>
      </c>
      <c r="H59" s="152">
        <v>4.3493229481933203E-2</v>
      </c>
      <c r="I59" s="175">
        <v>0.16508865835262401</v>
      </c>
      <c r="J59" s="176">
        <v>2.6569217783406701E-4</v>
      </c>
      <c r="K59" s="177">
        <v>2.4723143795523099E-4</v>
      </c>
      <c r="L59" s="118">
        <f t="shared" si="5"/>
        <v>3.8141351696977526</v>
      </c>
      <c r="M59" s="152">
        <v>4.1644290882138897E-2</v>
      </c>
      <c r="N59" s="175">
        <v>0.15779073327539</v>
      </c>
      <c r="O59" s="176">
        <v>3.2902629332822201E-4</v>
      </c>
      <c r="P59" s="177">
        <v>2.9200204712904402E-4</v>
      </c>
      <c r="Q59" s="118">
        <f t="shared" si="6"/>
        <v>3.8086049169498279</v>
      </c>
      <c r="R59" s="152">
        <v>4.0977351285874403E-2</v>
      </c>
      <c r="S59" s="175">
        <v>0.15549590262628299</v>
      </c>
      <c r="T59" s="178">
        <v>2.4566575765470498E-4</v>
      </c>
      <c r="U59" s="179">
        <v>2.52492499836853E-4</v>
      </c>
      <c r="V59" s="118">
        <f t="shared" si="7"/>
        <v>3.8139249481677719</v>
      </c>
    </row>
    <row r="60" spans="2:22" x14ac:dyDescent="0.2">
      <c r="B60" s="90">
        <v>13</v>
      </c>
      <c r="C60" s="174">
        <v>4.5383524618072303E-2</v>
      </c>
      <c r="D60" s="175">
        <v>0.172318600530838</v>
      </c>
      <c r="E60" s="176">
        <v>2.5928703397675698E-4</v>
      </c>
      <c r="F60" s="176">
        <v>2.4975434793453002E-4</v>
      </c>
      <c r="G60" s="118">
        <f t="shared" si="4"/>
        <v>3.8137553778438309</v>
      </c>
      <c r="H60" s="152">
        <v>4.3712415948908102E-2</v>
      </c>
      <c r="I60" s="175">
        <v>0.16597610101253699</v>
      </c>
      <c r="J60" s="176">
        <v>2.6560249826056902E-4</v>
      </c>
      <c r="K60" s="177">
        <v>2.8474460497661998E-4</v>
      </c>
      <c r="L60" s="118">
        <f t="shared" si="5"/>
        <v>3.8153193728196593</v>
      </c>
      <c r="M60" s="152">
        <v>4.11685875617369E-2</v>
      </c>
      <c r="N60" s="175">
        <v>0.156236882962354</v>
      </c>
      <c r="O60" s="176">
        <v>2.7653087519167899E-4</v>
      </c>
      <c r="P60" s="177">
        <v>2.3400555012695801E-4</v>
      </c>
      <c r="Q60" s="118">
        <f t="shared" si="6"/>
        <v>3.8149137286473591</v>
      </c>
      <c r="R60" s="152">
        <v>4.0918428211161401E-2</v>
      </c>
      <c r="S60" s="175">
        <v>0.15528508645525799</v>
      </c>
      <c r="T60" s="178">
        <v>2.55739648094426E-4</v>
      </c>
      <c r="U60" s="179">
        <v>2.7205310973550499E-4</v>
      </c>
      <c r="V60" s="118">
        <f t="shared" si="7"/>
        <v>3.814267239653474</v>
      </c>
    </row>
    <row r="61" spans="2:22" x14ac:dyDescent="0.2">
      <c r="B61" s="90">
        <v>14</v>
      </c>
      <c r="C61" s="174">
        <v>4.5427104676442502E-2</v>
      </c>
      <c r="D61" s="175">
        <v>0.172388772902999</v>
      </c>
      <c r="E61" s="176">
        <v>2.5486279863352901E-4</v>
      </c>
      <c r="F61" s="176">
        <v>2.7273859623456602E-4</v>
      </c>
      <c r="G61" s="118">
        <f t="shared" si="4"/>
        <v>3.8116287939817006</v>
      </c>
      <c r="H61" s="152">
        <v>4.3858489320921297E-2</v>
      </c>
      <c r="I61" s="175">
        <v>0.166316018614037</v>
      </c>
      <c r="J61" s="176">
        <v>2.81697631502451E-4</v>
      </c>
      <c r="K61" s="177">
        <v>2.8861509124896199E-4</v>
      </c>
      <c r="L61" s="118">
        <f t="shared" si="5"/>
        <v>3.8103309911353018</v>
      </c>
      <c r="M61" s="152">
        <v>4.1644168858698601E-2</v>
      </c>
      <c r="N61" s="175">
        <v>0.15797111288587501</v>
      </c>
      <c r="O61" s="176">
        <v>2.9097962969860101E-4</v>
      </c>
      <c r="P61" s="177">
        <v>2.6315223949604599E-4</v>
      </c>
      <c r="Q61" s="118">
        <f t="shared" si="6"/>
        <v>3.8129776374866067</v>
      </c>
      <c r="R61" s="152">
        <v>4.1072554914164498E-2</v>
      </c>
      <c r="S61" s="175">
        <v>0.155713732228112</v>
      </c>
      <c r="T61" s="178">
        <v>2.87855408363004E-4</v>
      </c>
      <c r="U61" s="179">
        <v>2.77114517123033E-4</v>
      </c>
      <c r="V61" s="118">
        <f t="shared" si="7"/>
        <v>3.810364227350278</v>
      </c>
    </row>
    <row r="62" spans="2:22" x14ac:dyDescent="0.2">
      <c r="B62" s="90">
        <v>15</v>
      </c>
      <c r="C62" s="174">
        <v>4.5408339964274201E-2</v>
      </c>
      <c r="D62" s="175">
        <v>0.17237564353347701</v>
      </c>
      <c r="E62" s="176">
        <v>2.7887626538816501E-4</v>
      </c>
      <c r="F62" s="176">
        <v>2.4996275195575098E-4</v>
      </c>
      <c r="G62" s="118">
        <f t="shared" si="4"/>
        <v>3.8129224653053448</v>
      </c>
      <c r="H62" s="152">
        <v>4.3860016139811303E-2</v>
      </c>
      <c r="I62" s="175">
        <v>0.16641412570844299</v>
      </c>
      <c r="J62" s="176">
        <v>2.8101024139419998E-4</v>
      </c>
      <c r="K62" s="177">
        <v>2.6438013955505402E-4</v>
      </c>
      <c r="L62" s="118">
        <f t="shared" si="5"/>
        <v>3.81244856639848</v>
      </c>
      <c r="M62" s="152">
        <v>4.2119809721797699E-2</v>
      </c>
      <c r="N62" s="175">
        <v>0.15984963251415099</v>
      </c>
      <c r="O62" s="176">
        <v>2.7336216515017698E-4</v>
      </c>
      <c r="P62" s="177">
        <v>2.7491238042864999E-4</v>
      </c>
      <c r="Q62" s="118">
        <f t="shared" si="6"/>
        <v>3.8145293213577118</v>
      </c>
      <c r="R62" s="152">
        <v>4.1003209691301702E-2</v>
      </c>
      <c r="S62" s="175">
        <v>0.155664635296281</v>
      </c>
      <c r="T62" s="178">
        <v>2.92936181363303E-4</v>
      </c>
      <c r="U62" s="179">
        <v>2.49545043871485E-4</v>
      </c>
      <c r="V62" s="118">
        <f t="shared" si="7"/>
        <v>3.8156463613733118</v>
      </c>
    </row>
    <row r="63" spans="2:22" x14ac:dyDescent="0.2">
      <c r="B63" s="90">
        <v>16</v>
      </c>
      <c r="C63" s="174">
        <v>4.5319196990369001E-2</v>
      </c>
      <c r="D63" s="175">
        <v>0.17199338192712499</v>
      </c>
      <c r="E63" s="176">
        <v>2.76933612344183E-4</v>
      </c>
      <c r="F63" s="176">
        <v>2.5350562696819899E-4</v>
      </c>
      <c r="G63" s="118">
        <f t="shared" si="4"/>
        <v>3.8119820280551719</v>
      </c>
      <c r="H63" s="152">
        <v>4.3612221945769497E-2</v>
      </c>
      <c r="I63" s="175">
        <v>0.16563637443458101</v>
      </c>
      <c r="J63" s="176">
        <v>2.8426787695028203E-4</v>
      </c>
      <c r="K63" s="177">
        <v>2.4568330576752801E-4</v>
      </c>
      <c r="L63" s="118">
        <f t="shared" si="5"/>
        <v>3.8163011599719847</v>
      </c>
      <c r="M63" s="152">
        <v>4.25334955497619E-2</v>
      </c>
      <c r="N63" s="175">
        <v>0.16143543277504399</v>
      </c>
      <c r="O63" s="176">
        <v>2.8249180421863201E-4</v>
      </c>
      <c r="P63" s="177">
        <v>2.8446945766448999E-4</v>
      </c>
      <c r="Q63" s="118">
        <f t="shared" si="6"/>
        <v>3.814713561440191</v>
      </c>
      <c r="R63" s="152">
        <v>4.1038156168832503E-2</v>
      </c>
      <c r="S63" s="175">
        <v>0.15567496792864699</v>
      </c>
      <c r="T63" s="178">
        <v>2.8391035531219499E-4</v>
      </c>
      <c r="U63" s="179">
        <v>2.6818263903223398E-4</v>
      </c>
      <c r="V63" s="118">
        <f t="shared" si="7"/>
        <v>3.8126286912009792</v>
      </c>
    </row>
    <row r="64" spans="2:22" x14ac:dyDescent="0.2">
      <c r="B64" s="90">
        <v>17</v>
      </c>
      <c r="C64" s="174">
        <v>4.5493639655473601E-2</v>
      </c>
      <c r="D64" s="175">
        <v>0.17260148435186101</v>
      </c>
      <c r="E64" s="176">
        <v>3.0407132183543802E-4</v>
      </c>
      <c r="F64" s="176">
        <v>2.44335858638006E-4</v>
      </c>
      <c r="G64" s="118">
        <f t="shared" si="4"/>
        <v>3.8107245148541184</v>
      </c>
      <c r="H64" s="152">
        <v>4.3733488168592301E-2</v>
      </c>
      <c r="I64" s="175">
        <v>0.166034210517401</v>
      </c>
      <c r="J64" s="176">
        <v>2.8456674312741002E-4</v>
      </c>
      <c r="K64" s="177">
        <v>2.7456232038533502E-4</v>
      </c>
      <c r="L64" s="118">
        <f t="shared" si="5"/>
        <v>3.8148064928347485</v>
      </c>
      <c r="M64" s="152">
        <v>4.25660588732329E-2</v>
      </c>
      <c r="N64" s="175">
        <v>0.16143089606050301</v>
      </c>
      <c r="O64" s="176">
        <v>2.8500228033116097E-4</v>
      </c>
      <c r="P64" s="177">
        <v>2.57912322542139E-4</v>
      </c>
      <c r="Q64" s="118">
        <f t="shared" si="6"/>
        <v>3.811668182294162</v>
      </c>
      <c r="R64" s="152">
        <v>4.0953288469505897E-2</v>
      </c>
      <c r="S64" s="175">
        <v>0.155171866009406</v>
      </c>
      <c r="T64" s="178">
        <v>2.7110476781963999E-4</v>
      </c>
      <c r="U64" s="179">
        <v>2.3567127701915399E-4</v>
      </c>
      <c r="V64" s="118">
        <f t="shared" si="7"/>
        <v>3.8082152454080478</v>
      </c>
    </row>
    <row r="65" spans="2:22" x14ac:dyDescent="0.2">
      <c r="B65" s="90">
        <v>18</v>
      </c>
      <c r="C65" s="174">
        <v>4.51787683120108E-2</v>
      </c>
      <c r="D65" s="175">
        <v>0.171518596157269</v>
      </c>
      <c r="E65" s="176">
        <v>2.6160172880390598E-4</v>
      </c>
      <c r="F65" s="176">
        <v>2.8110475568287702E-4</v>
      </c>
      <c r="G65" s="118">
        <f t="shared" si="4"/>
        <v>3.8133297655899785</v>
      </c>
      <c r="H65" s="152">
        <v>4.35669378372869E-2</v>
      </c>
      <c r="I65" s="175">
        <v>0.16532842165077</v>
      </c>
      <c r="J65" s="176">
        <v>2.7669293300159101E-4</v>
      </c>
      <c r="K65" s="177">
        <v>2.7152551875314997E-4</v>
      </c>
      <c r="L65" s="118">
        <f t="shared" si="5"/>
        <v>3.8131795032295499</v>
      </c>
      <c r="M65" s="152">
        <v>4.2262253840977003E-2</v>
      </c>
      <c r="N65" s="175">
        <v>0.16029116615463301</v>
      </c>
      <c r="O65" s="176">
        <v>3.04667893931668E-4</v>
      </c>
      <c r="P65" s="177">
        <v>2.7726442522465003E-4</v>
      </c>
      <c r="Q65" s="118">
        <f t="shared" si="6"/>
        <v>3.8121035332968716</v>
      </c>
      <c r="R65" s="152">
        <v>4.1076610870795602E-2</v>
      </c>
      <c r="S65" s="175">
        <v>0.15570901497471701</v>
      </c>
      <c r="T65" s="178">
        <v>2.6043286008676001E-4</v>
      </c>
      <c r="U65" s="179">
        <v>2.4743121716937601E-4</v>
      </c>
      <c r="V65" s="118">
        <f t="shared" si="7"/>
        <v>3.8098698409756344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4.5259191068137E-2</v>
      </c>
      <c r="D68" s="216">
        <v>0.17177551683192999</v>
      </c>
      <c r="E68" s="182">
        <v>2.6955809424496002E-4</v>
      </c>
      <c r="F68" s="182">
        <v>2.64968084724935E-4</v>
      </c>
      <c r="G68" s="183"/>
      <c r="H68" s="184">
        <v>4.3558726528632803E-2</v>
      </c>
      <c r="I68" s="185">
        <v>0.165314112098082</v>
      </c>
      <c r="J68" s="184">
        <v>2.7742869824546901E-4</v>
      </c>
      <c r="K68" s="185">
        <v>2.5775269690893701E-4</v>
      </c>
      <c r="L68" s="186"/>
      <c r="M68" s="187">
        <v>4.2134451275161799E-2</v>
      </c>
      <c r="N68" s="188">
        <v>0.159869997772834</v>
      </c>
      <c r="O68" s="217">
        <v>2.8676949172970999E-4</v>
      </c>
      <c r="P68" s="218">
        <v>2.76273955019881E-4</v>
      </c>
      <c r="Q68" s="186"/>
      <c r="R68" s="187">
        <v>4.06800741095589E-2</v>
      </c>
      <c r="S68" s="188">
        <v>0.15428605622751601</v>
      </c>
      <c r="T68" s="190">
        <v>2.74666309990322E-4</v>
      </c>
      <c r="U68" s="185">
        <v>2.5891693934514701E-4</v>
      </c>
      <c r="V68" s="136"/>
    </row>
    <row r="69" spans="2:22" x14ac:dyDescent="0.2">
      <c r="B69" s="86" t="s">
        <v>6</v>
      </c>
      <c r="C69" s="219">
        <v>0.124370330636216</v>
      </c>
      <c r="D69" s="220">
        <v>0.12505263410617701</v>
      </c>
      <c r="E69" s="193">
        <v>1.7821593548738699</v>
      </c>
      <c r="F69" s="193">
        <v>1.4696817236462401</v>
      </c>
      <c r="G69" s="194"/>
      <c r="H69" s="195">
        <v>0.14225261318250801</v>
      </c>
      <c r="I69" s="196">
        <v>0.13804167660797101</v>
      </c>
      <c r="J69" s="197">
        <v>2.1400319771384799</v>
      </c>
      <c r="K69" s="198">
        <v>1.7929694937087499</v>
      </c>
      <c r="L69" s="199"/>
      <c r="M69" s="197">
        <v>0.18878809018957801</v>
      </c>
      <c r="N69" s="198">
        <v>0.19320765217109001</v>
      </c>
      <c r="O69" s="197">
        <v>2.4450295930855401</v>
      </c>
      <c r="P69" s="198">
        <v>2.1509151516501701</v>
      </c>
      <c r="Q69" s="199"/>
      <c r="R69" s="197">
        <v>0.203810970274165</v>
      </c>
      <c r="S69" s="198">
        <v>0.20477134762954899</v>
      </c>
      <c r="T69" s="200">
        <v>1.71257570713976</v>
      </c>
      <c r="U69" s="198">
        <v>1.9300281812773501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3.8122243034011305</v>
      </c>
      <c r="I72" s="205">
        <f>D68/C68</f>
        <v>3.7953731115813505</v>
      </c>
    </row>
    <row r="73" spans="2:22" x14ac:dyDescent="0.2">
      <c r="C73" s="203">
        <v>2</v>
      </c>
      <c r="E73" s="204">
        <f>AVERAGE(L48:L65)</f>
        <v>3.8135774235037658</v>
      </c>
      <c r="I73" s="205">
        <f>I68/H68</f>
        <v>3.7952007616525418</v>
      </c>
    </row>
    <row r="74" spans="2:22" x14ac:dyDescent="0.2">
      <c r="C74" s="203">
        <v>3</v>
      </c>
      <c r="E74" s="204">
        <f>AVERAGE(Q48:Q65)</f>
        <v>3.8136778435436329</v>
      </c>
      <c r="I74" s="205">
        <f>N68/M68</f>
        <v>3.7942821832137432</v>
      </c>
    </row>
    <row r="75" spans="2:22" x14ac:dyDescent="0.2">
      <c r="C75" s="203">
        <v>4</v>
      </c>
      <c r="E75" s="204">
        <f>AVERAGE(V48:V65)</f>
        <v>3.8120433210055658</v>
      </c>
      <c r="G75" s="90"/>
      <c r="I75" s="205">
        <f>S68/R68</f>
        <v>3.7926690057642314</v>
      </c>
    </row>
    <row r="76" spans="2:22" x14ac:dyDescent="0.2">
      <c r="C76" s="206" t="s">
        <v>12</v>
      </c>
      <c r="D76" s="101"/>
      <c r="E76" s="207">
        <f>AVERAGE(E72:E75)</f>
        <v>3.812880722863524</v>
      </c>
      <c r="F76" s="86" t="s">
        <v>9</v>
      </c>
      <c r="G76" s="208"/>
      <c r="I76" s="209">
        <f>AVERAGE(I72:I75)</f>
        <v>3.7943812655529667</v>
      </c>
    </row>
    <row r="77" spans="2:22" x14ac:dyDescent="0.2">
      <c r="E77" s="210">
        <f>STDEV(E72:E75)/SQRT(COUNT(E72:E75))/E76</f>
        <v>1.1363946784656515E-4</v>
      </c>
      <c r="F77" s="211"/>
      <c r="I77" s="221">
        <f>STDEV(I72:I75)/SQRT(COUNT(I72:I75))/I76</f>
        <v>1.631191209719861E-4</v>
      </c>
    </row>
    <row r="78" spans="2:22" ht="15.75" x14ac:dyDescent="0.3">
      <c r="D78" s="86" t="s">
        <v>17</v>
      </c>
      <c r="E78" s="212">
        <f>E77*SQRT(3)/1</f>
        <v>1.9682933205534062E-4</v>
      </c>
      <c r="F78" s="86" t="s">
        <v>8</v>
      </c>
      <c r="I78" s="221">
        <f>I77*SQRT(3)/1</f>
        <v>2.8253060520945392E-4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29.076000000000001</v>
      </c>
      <c r="D85" s="214">
        <v>30.085000000000001</v>
      </c>
      <c r="E85" s="169">
        <v>29.076000000000001</v>
      </c>
      <c r="F85" s="169">
        <v>30.085000000000001</v>
      </c>
      <c r="G85" s="170"/>
      <c r="H85" s="86">
        <v>29.076000000000001</v>
      </c>
      <c r="I85" s="168">
        <v>30.085000000000001</v>
      </c>
      <c r="J85" s="169">
        <v>29.076000000000001</v>
      </c>
      <c r="K85" s="171">
        <v>30.085000000000001</v>
      </c>
      <c r="L85" s="170"/>
      <c r="M85" s="86">
        <v>29.076000000000001</v>
      </c>
      <c r="N85" s="168">
        <v>30.085000000000001</v>
      </c>
      <c r="O85" s="222">
        <v>29.076000000000001</v>
      </c>
      <c r="P85" s="222">
        <v>30.085000000000001</v>
      </c>
      <c r="Q85" s="170"/>
      <c r="R85" s="86">
        <v>29.076000000000001</v>
      </c>
      <c r="S85" s="168">
        <v>30.085000000000001</v>
      </c>
      <c r="T85" s="172">
        <v>29.076000000000001</v>
      </c>
      <c r="U85" s="173">
        <v>30.085000000000001</v>
      </c>
      <c r="V85" s="136"/>
    </row>
    <row r="86" spans="1:22" x14ac:dyDescent="0.2">
      <c r="B86" s="90">
        <v>1</v>
      </c>
      <c r="C86" s="174">
        <v>0.23775455779893201</v>
      </c>
      <c r="D86" s="175">
        <v>0.16714945874884099</v>
      </c>
      <c r="E86" s="176">
        <v>2.9237282620892099E-4</v>
      </c>
      <c r="F86" s="176">
        <v>2.5964385713453402E-4</v>
      </c>
      <c r="G86" s="118">
        <f>(D86-$F$106)/(C86-$E$106)</f>
        <v>0.70275362110684769</v>
      </c>
      <c r="H86" s="152">
        <v>0.240484916671556</v>
      </c>
      <c r="I86" s="175">
        <v>0.169069003634753</v>
      </c>
      <c r="J86" s="176">
        <v>3.2148706719353499E-4</v>
      </c>
      <c r="K86" s="177">
        <v>2.7678633262249699E-4</v>
      </c>
      <c r="L86" s="118">
        <f>(I86-$K$106)/(H86-$J$106)</f>
        <v>0.70274748777190477</v>
      </c>
      <c r="M86" s="152">
        <v>0.23941666471032599</v>
      </c>
      <c r="N86" s="175">
        <v>0.16838256933748399</v>
      </c>
      <c r="O86" s="223">
        <v>3.1128677048411903E-4</v>
      </c>
      <c r="P86" s="223">
        <v>2.9616464246688998E-4</v>
      </c>
      <c r="Q86" s="118">
        <f>(N86-$P$106)/(M86-$O$106)</f>
        <v>0.70302608319915783</v>
      </c>
      <c r="R86" s="152">
        <v>0.23006049011023699</v>
      </c>
      <c r="S86" s="175">
        <v>0.161751971590266</v>
      </c>
      <c r="T86" s="178">
        <v>3.7265754972845702E-4</v>
      </c>
      <c r="U86" s="179">
        <v>3.0801268318368202E-4</v>
      </c>
      <c r="V86" s="118">
        <f>(S86-$U$106)/(R86-$T$106)</f>
        <v>0.70283832317718842</v>
      </c>
    </row>
    <row r="87" spans="1:22" x14ac:dyDescent="0.2">
      <c r="B87" s="90">
        <v>2</v>
      </c>
      <c r="C87" s="174">
        <v>0.23729445660404599</v>
      </c>
      <c r="D87" s="175">
        <v>0.16683561051090201</v>
      </c>
      <c r="E87" s="176">
        <v>2.66684119751961E-4</v>
      </c>
      <c r="F87" s="176">
        <v>2.2835358635743799E-4</v>
      </c>
      <c r="G87" s="118">
        <f t="shared" ref="G87:G103" si="8">(D87-$F$106)/(C87-$E$106)</f>
        <v>0.70279365702357244</v>
      </c>
      <c r="H87" s="152">
        <v>0.23825031984832401</v>
      </c>
      <c r="I87" s="175">
        <v>0.16746118484518699</v>
      </c>
      <c r="J87" s="176">
        <v>3.1222180879159902E-4</v>
      </c>
      <c r="K87" s="177">
        <v>3.0209367345244899E-4</v>
      </c>
      <c r="L87" s="118">
        <f t="shared" ref="L87:L103" si="9">(I87-$K$106)/(H87-$J$106)</f>
        <v>0.70259005179457557</v>
      </c>
      <c r="M87" s="152">
        <v>0.237280402461749</v>
      </c>
      <c r="N87" s="175">
        <v>0.166814314553906</v>
      </c>
      <c r="O87" s="223">
        <v>3.1574007814061698E-4</v>
      </c>
      <c r="P87" s="223">
        <v>2.9821901687916702E-4</v>
      </c>
      <c r="Q87" s="118">
        <f t="shared" ref="Q87:Q103" si="10">(N87-$P$106)/(M87-$O$106)</f>
        <v>0.70274581917558177</v>
      </c>
      <c r="R87" s="152">
        <v>0.23244093620758599</v>
      </c>
      <c r="S87" s="175">
        <v>0.16339896957966701</v>
      </c>
      <c r="T87" s="178">
        <v>3.5917746838814898E-4</v>
      </c>
      <c r="U87" s="179">
        <v>2.99348444540711E-4</v>
      </c>
      <c r="V87" s="118">
        <f t="shared" ref="V87:V103" si="11">(S87-$U$106)/(R87-$T$106)</f>
        <v>0.70272598850565648</v>
      </c>
    </row>
    <row r="88" spans="1:22" x14ac:dyDescent="0.2">
      <c r="B88" s="90">
        <v>3</v>
      </c>
      <c r="C88" s="174">
        <v>0.24093489759360801</v>
      </c>
      <c r="D88" s="175">
        <v>0.16944441866940299</v>
      </c>
      <c r="E88" s="176">
        <v>2.68118994232686E-4</v>
      </c>
      <c r="F88" s="176">
        <v>2.7360719616286702E-4</v>
      </c>
      <c r="G88" s="118">
        <f t="shared" si="8"/>
        <v>0.70300278205217692</v>
      </c>
      <c r="H88" s="152">
        <v>0.240183116932427</v>
      </c>
      <c r="I88" s="175">
        <v>0.16889536531799501</v>
      </c>
      <c r="J88" s="176">
        <v>2.8858084367715302E-4</v>
      </c>
      <c r="K88" s="177">
        <v>3.2094061544357899E-4</v>
      </c>
      <c r="L88" s="118">
        <f t="shared" si="9"/>
        <v>0.70290777898280221</v>
      </c>
      <c r="M88" s="152">
        <v>0.24023321302682099</v>
      </c>
      <c r="N88" s="175">
        <v>0.16892488089848501</v>
      </c>
      <c r="O88" s="223">
        <v>3.3268673838052199E-4</v>
      </c>
      <c r="P88" s="223">
        <v>3.2462852496398199E-4</v>
      </c>
      <c r="Q88" s="118">
        <f t="shared" si="10"/>
        <v>0.70289376261116754</v>
      </c>
      <c r="R88" s="152">
        <v>0.23758594718131801</v>
      </c>
      <c r="S88" s="175">
        <v>0.167064955654149</v>
      </c>
      <c r="T88" s="178">
        <v>3.5472400017181802E-4</v>
      </c>
      <c r="U88" s="179">
        <v>3.1134739299254602E-4</v>
      </c>
      <c r="V88" s="118">
        <f t="shared" si="11"/>
        <v>0.70293866809647998</v>
      </c>
    </row>
    <row r="89" spans="1:22" x14ac:dyDescent="0.2">
      <c r="B89" s="90">
        <v>4</v>
      </c>
      <c r="C89" s="174">
        <v>0.24012721625640099</v>
      </c>
      <c r="D89" s="175">
        <v>0.168769226272836</v>
      </c>
      <c r="E89" s="176">
        <v>2.6324640799193702E-4</v>
      </c>
      <c r="F89" s="176">
        <v>2.5946522293127799E-4</v>
      </c>
      <c r="G89" s="118">
        <f t="shared" si="8"/>
        <v>0.70255505904446558</v>
      </c>
      <c r="H89" s="152">
        <v>0.24330706415531</v>
      </c>
      <c r="I89" s="175">
        <v>0.171020577839267</v>
      </c>
      <c r="J89" s="176">
        <v>3.2106863432372499E-4</v>
      </c>
      <c r="K89" s="177">
        <v>2.6187018843467198E-4</v>
      </c>
      <c r="L89" s="118">
        <f t="shared" si="9"/>
        <v>0.70261710791243726</v>
      </c>
      <c r="M89" s="152">
        <v>0.241533824860521</v>
      </c>
      <c r="N89" s="175">
        <v>0.169811751085504</v>
      </c>
      <c r="O89" s="223">
        <v>3.4754145381318401E-4</v>
      </c>
      <c r="P89" s="223">
        <v>3.1203405016596902E-4</v>
      </c>
      <c r="Q89" s="118">
        <f t="shared" si="10"/>
        <v>0.70278048681599792</v>
      </c>
      <c r="R89" s="152">
        <v>0.24096917240447399</v>
      </c>
      <c r="S89" s="175">
        <v>0.16942889684621101</v>
      </c>
      <c r="T89" s="178">
        <v>3.7014683348951798E-4</v>
      </c>
      <c r="U89" s="179">
        <v>3.4362319518660802E-4</v>
      </c>
      <c r="V89" s="118">
        <f t="shared" si="11"/>
        <v>0.70287940755226042</v>
      </c>
    </row>
    <row r="90" spans="1:22" x14ac:dyDescent="0.2">
      <c r="B90" s="90">
        <v>5</v>
      </c>
      <c r="C90" s="174">
        <v>0.237081919833313</v>
      </c>
      <c r="D90" s="175">
        <v>0.166663654590995</v>
      </c>
      <c r="E90" s="176">
        <v>2.8128487369124102E-4</v>
      </c>
      <c r="F90" s="176">
        <v>2.6193633224340802E-4</v>
      </c>
      <c r="G90" s="118">
        <f t="shared" si="8"/>
        <v>0.70269828047735883</v>
      </c>
      <c r="H90" s="152">
        <v>0.24431076004479599</v>
      </c>
      <c r="I90" s="175">
        <v>0.17169580046347699</v>
      </c>
      <c r="J90" s="176">
        <v>2.9608253079071398E-4</v>
      </c>
      <c r="K90" s="177">
        <v>2.9101791129667698E-4</v>
      </c>
      <c r="L90" s="118">
        <f t="shared" si="9"/>
        <v>0.70249419679844627</v>
      </c>
      <c r="M90" s="152">
        <v>0.240424808086525</v>
      </c>
      <c r="N90" s="175">
        <v>0.16908031296651099</v>
      </c>
      <c r="O90" s="223">
        <v>3.37140141044964E-4</v>
      </c>
      <c r="P90" s="223">
        <v>2.71899525147467E-4</v>
      </c>
      <c r="Q90" s="118">
        <f t="shared" si="10"/>
        <v>0.70298023555027034</v>
      </c>
      <c r="R90" s="152">
        <v>0.24084825453450201</v>
      </c>
      <c r="S90" s="175">
        <v>0.169299985960919</v>
      </c>
      <c r="T90" s="178">
        <v>3.31560306508552E-4</v>
      </c>
      <c r="U90" s="179">
        <v>3.10662585605853E-4</v>
      </c>
      <c r="V90" s="118">
        <f t="shared" si="11"/>
        <v>0.70269677836415667</v>
      </c>
    </row>
    <row r="91" spans="1:22" x14ac:dyDescent="0.2">
      <c r="B91" s="90">
        <v>6</v>
      </c>
      <c r="C91" s="174">
        <v>0.23617343141351699</v>
      </c>
      <c r="D91" s="175">
        <v>0.16596144525469</v>
      </c>
      <c r="E91" s="176">
        <v>2.7060013619881299E-4</v>
      </c>
      <c r="F91" s="176">
        <v>2.5729184268401901E-4</v>
      </c>
      <c r="G91" s="118">
        <f t="shared" si="8"/>
        <v>0.70242776411415642</v>
      </c>
      <c r="H91" s="152">
        <v>0.24421919931762801</v>
      </c>
      <c r="I91" s="175">
        <v>0.1717156202497</v>
      </c>
      <c r="J91" s="176">
        <v>2.8684739407698698E-4</v>
      </c>
      <c r="K91" s="177">
        <v>2.55856157359023E-4</v>
      </c>
      <c r="L91" s="118">
        <f t="shared" si="9"/>
        <v>0.70283915391360463</v>
      </c>
      <c r="M91" s="152">
        <v>0.23958093324016899</v>
      </c>
      <c r="N91" s="175">
        <v>0.16845204168903799</v>
      </c>
      <c r="O91" s="223">
        <v>3.3289595819741301E-4</v>
      </c>
      <c r="P91" s="223">
        <v>2.9982679110438301E-4</v>
      </c>
      <c r="Q91" s="118">
        <f t="shared" si="10"/>
        <v>0.70283375767111689</v>
      </c>
      <c r="R91" s="152">
        <v>0.242196405250307</v>
      </c>
      <c r="S91" s="175">
        <v>0.17031344685852401</v>
      </c>
      <c r="T91" s="178">
        <v>3.6930992947284701E-4</v>
      </c>
      <c r="U91" s="179">
        <v>3.40199052346875E-4</v>
      </c>
      <c r="V91" s="118">
        <f t="shared" si="11"/>
        <v>0.70297018504237985</v>
      </c>
    </row>
    <row r="92" spans="1:22" x14ac:dyDescent="0.2">
      <c r="B92" s="90">
        <v>7</v>
      </c>
      <c r="C92" s="174">
        <v>0.237736437640302</v>
      </c>
      <c r="D92" s="175">
        <v>0.167124747364262</v>
      </c>
      <c r="E92" s="176">
        <v>2.7864146980882698E-4</v>
      </c>
      <c r="F92" s="176">
        <v>2.74559925766347E-4</v>
      </c>
      <c r="G92" s="118">
        <f t="shared" si="8"/>
        <v>0.70270318318894542</v>
      </c>
      <c r="H92" s="152">
        <v>0.23963590470126001</v>
      </c>
      <c r="I92" s="175">
        <v>0.168422178307951</v>
      </c>
      <c r="J92" s="176">
        <v>2.9769644690529501E-4</v>
      </c>
      <c r="K92" s="177">
        <v>2.7622064644553201E-4</v>
      </c>
      <c r="L92" s="118">
        <f t="shared" si="9"/>
        <v>0.70253780379633735</v>
      </c>
      <c r="M92" s="152">
        <v>0.23995007670268101</v>
      </c>
      <c r="N92" s="175">
        <v>0.16873961408772001</v>
      </c>
      <c r="O92" s="223">
        <v>3.5408716283106899E-4</v>
      </c>
      <c r="P92" s="223">
        <v>3.0426307043964401E-4</v>
      </c>
      <c r="Q92" s="118">
        <f t="shared" si="10"/>
        <v>0.70295113822474165</v>
      </c>
      <c r="R92" s="152">
        <v>0.243963668724445</v>
      </c>
      <c r="S92" s="175">
        <v>0.171524573055955</v>
      </c>
      <c r="T92" s="178">
        <v>3.9280328610359199E-4</v>
      </c>
      <c r="U92" s="179">
        <v>3.16885417798567E-4</v>
      </c>
      <c r="V92" s="118">
        <f t="shared" si="11"/>
        <v>0.70284207813308863</v>
      </c>
    </row>
    <row r="93" spans="1:22" x14ac:dyDescent="0.2">
      <c r="B93" s="90">
        <v>8</v>
      </c>
      <c r="C93" s="174">
        <v>0.238819448807816</v>
      </c>
      <c r="D93" s="175">
        <v>0.167938222509596</v>
      </c>
      <c r="E93" s="176">
        <v>2.8236078824270001E-4</v>
      </c>
      <c r="F93" s="176">
        <v>2.6396086008953999E-4</v>
      </c>
      <c r="G93" s="118">
        <f t="shared" si="8"/>
        <v>0.70292300959529974</v>
      </c>
      <c r="H93" s="152">
        <v>0.23995603062990101</v>
      </c>
      <c r="I93" s="175">
        <v>0.16866241183007699</v>
      </c>
      <c r="J93" s="176">
        <v>3.2292169550075198E-4</v>
      </c>
      <c r="K93" s="177">
        <v>2.9560302374887003E-4</v>
      </c>
      <c r="L93" s="118">
        <f t="shared" si="9"/>
        <v>0.70260178357714809</v>
      </c>
      <c r="M93" s="152">
        <v>0.23955865019347999</v>
      </c>
      <c r="N93" s="175">
        <v>0.16843338504824301</v>
      </c>
      <c r="O93" s="223">
        <v>3.55491955265211E-4</v>
      </c>
      <c r="P93" s="223">
        <v>3.1280817406161498E-4</v>
      </c>
      <c r="Q93" s="118">
        <f t="shared" si="10"/>
        <v>0.70282123638067151</v>
      </c>
      <c r="R93" s="152">
        <v>0.24348206516840401</v>
      </c>
      <c r="S93" s="175">
        <v>0.17117383626691099</v>
      </c>
      <c r="T93" s="178">
        <v>3.5009121864721201E-4</v>
      </c>
      <c r="U93" s="179">
        <v>2.8648620819640301E-4</v>
      </c>
      <c r="V93" s="118">
        <f t="shared" si="11"/>
        <v>0.70279171027918719</v>
      </c>
    </row>
    <row r="94" spans="1:22" x14ac:dyDescent="0.2">
      <c r="B94" s="90">
        <v>9</v>
      </c>
      <c r="C94" s="174">
        <v>0.24288213971463701</v>
      </c>
      <c r="D94" s="175">
        <v>0.170752142954923</v>
      </c>
      <c r="E94" s="176">
        <v>2.6187132658697101E-4</v>
      </c>
      <c r="F94" s="176">
        <v>2.39756111992544E-4</v>
      </c>
      <c r="G94" s="118">
        <f t="shared" si="8"/>
        <v>0.70275056046540429</v>
      </c>
      <c r="H94" s="152">
        <v>0.23919351901726299</v>
      </c>
      <c r="I94" s="175">
        <v>0.16816357564110501</v>
      </c>
      <c r="J94" s="176">
        <v>3.1799016929049502E-4</v>
      </c>
      <c r="K94" s="177">
        <v>3.19749644922101E-4</v>
      </c>
      <c r="L94" s="118">
        <f t="shared" si="9"/>
        <v>0.70275627197431212</v>
      </c>
      <c r="M94" s="152">
        <v>0.238436989213032</v>
      </c>
      <c r="N94" s="175">
        <v>0.16753862319757001</v>
      </c>
      <c r="O94" s="223">
        <v>3.6278495185972798E-4</v>
      </c>
      <c r="P94" s="223">
        <v>3.0601972340523598E-4</v>
      </c>
      <c r="Q94" s="118">
        <f t="shared" si="10"/>
        <v>0.70237421952697321</v>
      </c>
      <c r="R94" s="152">
        <v>0.242930428035461</v>
      </c>
      <c r="S94" s="175">
        <v>0.17078993100871701</v>
      </c>
      <c r="T94" s="178">
        <v>3.5878890997119699E-4</v>
      </c>
      <c r="U94" s="179">
        <v>3.1039461762586101E-4</v>
      </c>
      <c r="V94" s="118">
        <f t="shared" si="11"/>
        <v>0.70280729644691231</v>
      </c>
    </row>
    <row r="95" spans="1:22" x14ac:dyDescent="0.2">
      <c r="B95" s="90">
        <v>10</v>
      </c>
      <c r="C95" s="174">
        <v>0.243988248068393</v>
      </c>
      <c r="D95" s="175">
        <v>0.17156455633748999</v>
      </c>
      <c r="E95" s="176">
        <v>2.6076528421596E-4</v>
      </c>
      <c r="F95" s="176">
        <v>2.2364971030032401E-4</v>
      </c>
      <c r="G95" s="118">
        <f t="shared" si="8"/>
        <v>0.70289455843151982</v>
      </c>
      <c r="H95" s="152">
        <v>0.23886455044187699</v>
      </c>
      <c r="I95" s="175">
        <v>0.16791957434013599</v>
      </c>
      <c r="J95" s="176">
        <v>2.72352286230123E-4</v>
      </c>
      <c r="K95" s="177">
        <v>2.6737811993852301E-4</v>
      </c>
      <c r="L95" s="118">
        <f t="shared" si="9"/>
        <v>0.70270254761886608</v>
      </c>
      <c r="M95" s="152">
        <v>0.238481195830163</v>
      </c>
      <c r="N95" s="175">
        <v>0.16767085399588399</v>
      </c>
      <c r="O95" s="223">
        <v>3.4237067277768398E-4</v>
      </c>
      <c r="P95" s="223">
        <v>3.0283393132192102E-4</v>
      </c>
      <c r="Q95" s="118">
        <f t="shared" si="10"/>
        <v>0.70279909330350687</v>
      </c>
      <c r="R95" s="152">
        <v>0.244381731829418</v>
      </c>
      <c r="S95" s="175">
        <v>0.17179693558437301</v>
      </c>
      <c r="T95" s="178">
        <v>3.4569756819501698E-4</v>
      </c>
      <c r="U95" s="179">
        <v>2.77107598572035E-4</v>
      </c>
      <c r="V95" s="118">
        <f t="shared" si="11"/>
        <v>0.70275409499097241</v>
      </c>
    </row>
    <row r="96" spans="1:22" x14ac:dyDescent="0.2">
      <c r="B96" s="90">
        <v>11</v>
      </c>
      <c r="C96" s="174">
        <v>0.24374295440590299</v>
      </c>
      <c r="D96" s="175">
        <v>0.17134358240622399</v>
      </c>
      <c r="E96" s="176">
        <v>2.40079527281842E-4</v>
      </c>
      <c r="F96" s="176">
        <v>2.4782429620899999E-4</v>
      </c>
      <c r="G96" s="118">
        <f t="shared" si="8"/>
        <v>0.70269511905406878</v>
      </c>
      <c r="H96" s="152">
        <v>0.23940254660701599</v>
      </c>
      <c r="I96" s="175">
        <v>0.168302793515306</v>
      </c>
      <c r="J96" s="176">
        <v>3.16226780954499E-4</v>
      </c>
      <c r="K96" s="177">
        <v>2.6297177230638603E-4</v>
      </c>
      <c r="L96" s="118">
        <f t="shared" si="9"/>
        <v>0.70272416161628526</v>
      </c>
      <c r="M96" s="152">
        <v>0.239630419245317</v>
      </c>
      <c r="N96" s="175">
        <v>0.16852715567194099</v>
      </c>
      <c r="O96" s="223">
        <v>3.5322037699164798E-4</v>
      </c>
      <c r="P96" s="223">
        <v>3.0506696209139299E-4</v>
      </c>
      <c r="Q96" s="118">
        <f t="shared" si="10"/>
        <v>0.70300231037736371</v>
      </c>
      <c r="R96" s="152">
        <v>0.24468357753579301</v>
      </c>
      <c r="S96" s="175">
        <v>0.17203321437375599</v>
      </c>
      <c r="T96" s="178">
        <v>3.5825090625790499E-4</v>
      </c>
      <c r="U96" s="179">
        <v>2.72462986397862E-4</v>
      </c>
      <c r="V96" s="118">
        <f t="shared" si="11"/>
        <v>0.70285296169585076</v>
      </c>
    </row>
    <row r="97" spans="2:22" x14ac:dyDescent="0.2">
      <c r="B97" s="90">
        <v>12</v>
      </c>
      <c r="C97" s="174">
        <v>0.244179988476213</v>
      </c>
      <c r="D97" s="175">
        <v>0.17162404208877199</v>
      </c>
      <c r="E97" s="176">
        <v>2.8083657630232402E-4</v>
      </c>
      <c r="F97" s="176">
        <v>2.8197338402933397E-4</v>
      </c>
      <c r="G97" s="118">
        <f t="shared" si="8"/>
        <v>0.70258589070571886</v>
      </c>
      <c r="H97" s="152">
        <v>0.24000180790877201</v>
      </c>
      <c r="I97" s="175">
        <v>0.16875723512623</v>
      </c>
      <c r="J97" s="176">
        <v>2.9387087218425001E-4</v>
      </c>
      <c r="K97" s="177">
        <v>3.0120046227565098E-4</v>
      </c>
      <c r="L97" s="118">
        <f t="shared" si="9"/>
        <v>0.70286319526577734</v>
      </c>
      <c r="M97" s="152">
        <v>0.242464615096743</v>
      </c>
      <c r="N97" s="175">
        <v>0.170456789537662</v>
      </c>
      <c r="O97" s="223">
        <v>3.5794287443489199E-4</v>
      </c>
      <c r="P97" s="223">
        <v>3.0214913621936401E-4</v>
      </c>
      <c r="Q97" s="118">
        <f t="shared" si="10"/>
        <v>0.70274289191221451</v>
      </c>
      <c r="R97" s="152">
        <v>0.24396487562313601</v>
      </c>
      <c r="S97" s="175">
        <v>0.17155059659438801</v>
      </c>
      <c r="T97" s="178">
        <v>3.5813134991631498E-4</v>
      </c>
      <c r="U97" s="179">
        <v>2.9592445341703898E-4</v>
      </c>
      <c r="V97" s="118">
        <f t="shared" si="11"/>
        <v>0.70294542279035865</v>
      </c>
    </row>
    <row r="98" spans="2:22" x14ac:dyDescent="0.2">
      <c r="B98" s="90">
        <v>13</v>
      </c>
      <c r="C98" s="174">
        <v>0.246144834452801</v>
      </c>
      <c r="D98" s="175">
        <v>0.17307674456828501</v>
      </c>
      <c r="E98" s="176">
        <v>2.4632705919468302E-4</v>
      </c>
      <c r="F98" s="176">
        <v>2.6405017758908698E-4</v>
      </c>
      <c r="G98" s="118">
        <f t="shared" si="8"/>
        <v>0.70287965416344922</v>
      </c>
      <c r="H98" s="152">
        <v>0.23905225376285</v>
      </c>
      <c r="I98" s="175">
        <v>0.16799087738264801</v>
      </c>
      <c r="J98" s="176">
        <v>3.2617950490192399E-4</v>
      </c>
      <c r="K98" s="177">
        <v>2.6145337323218402E-4</v>
      </c>
      <c r="L98" s="118">
        <f t="shared" si="9"/>
        <v>0.70244873936202201</v>
      </c>
      <c r="M98" s="152">
        <v>0.24716284771607</v>
      </c>
      <c r="N98" s="175">
        <v>0.17370660500229401</v>
      </c>
      <c r="O98" s="223">
        <v>3.1556074993342801E-4</v>
      </c>
      <c r="P98" s="223">
        <v>3.2281229067048102E-4</v>
      </c>
      <c r="Q98" s="118">
        <f t="shared" si="10"/>
        <v>0.70253288910895173</v>
      </c>
      <c r="R98" s="152">
        <v>0.244127399946729</v>
      </c>
      <c r="S98" s="175">
        <v>0.171695369984075</v>
      </c>
      <c r="T98" s="178">
        <v>3.4997166327797001E-4</v>
      </c>
      <c r="U98" s="179">
        <v>3.1566466775793901E-4</v>
      </c>
      <c r="V98" s="118">
        <f t="shared" si="11"/>
        <v>0.70307065545022573</v>
      </c>
    </row>
    <row r="99" spans="2:22" x14ac:dyDescent="0.2">
      <c r="B99" s="90">
        <v>14</v>
      </c>
      <c r="C99" s="174">
        <v>0.24631409317538699</v>
      </c>
      <c r="D99" s="175">
        <v>0.17314132125644599</v>
      </c>
      <c r="E99" s="176">
        <v>2.72513310098242E-4</v>
      </c>
      <c r="F99" s="176">
        <v>2.6012021516585201E-4</v>
      </c>
      <c r="G99" s="118">
        <f t="shared" si="8"/>
        <v>0.70265858996508268</v>
      </c>
      <c r="H99" s="152">
        <v>0.243144876957999</v>
      </c>
      <c r="I99" s="175">
        <v>0.17096990263617601</v>
      </c>
      <c r="J99" s="176">
        <v>2.8305174765506599E-4</v>
      </c>
      <c r="K99" s="177">
        <v>2.9137519203050101E-4</v>
      </c>
      <c r="L99" s="118">
        <f t="shared" si="9"/>
        <v>0.70287769010309287</v>
      </c>
      <c r="M99" s="152">
        <v>0.24797806826409899</v>
      </c>
      <c r="N99" s="175">
        <v>0.17430928905797899</v>
      </c>
      <c r="O99" s="223">
        <v>3.31640639951299E-4</v>
      </c>
      <c r="P99" s="223">
        <v>3.1382049083043801E-4</v>
      </c>
      <c r="Q99" s="118">
        <f t="shared" si="10"/>
        <v>0.70265389009210188</v>
      </c>
      <c r="R99" s="152">
        <v>0.24153915311681401</v>
      </c>
      <c r="S99" s="175">
        <v>0.16977371112401701</v>
      </c>
      <c r="T99" s="178">
        <v>3.4686322868439801E-4</v>
      </c>
      <c r="U99" s="179">
        <v>2.9089269644740599E-4</v>
      </c>
      <c r="V99" s="118">
        <f t="shared" si="11"/>
        <v>0.70264798875380574</v>
      </c>
    </row>
    <row r="100" spans="2:22" x14ac:dyDescent="0.2">
      <c r="B100" s="90">
        <v>15</v>
      </c>
      <c r="C100" s="174">
        <v>0.24420757899009099</v>
      </c>
      <c r="D100" s="175">
        <v>0.17171686577391501</v>
      </c>
      <c r="E100" s="176">
        <v>2.91027919776117E-4</v>
      </c>
      <c r="F100" s="176">
        <v>2.61162249150954E-4</v>
      </c>
      <c r="G100" s="118">
        <f t="shared" si="8"/>
        <v>0.702886945561214</v>
      </c>
      <c r="H100" s="152">
        <v>0.246501339445413</v>
      </c>
      <c r="I100" s="175">
        <v>0.173276489444739</v>
      </c>
      <c r="J100" s="176">
        <v>3.0298652348644E-4</v>
      </c>
      <c r="K100" s="177">
        <v>2.66455167136707E-4</v>
      </c>
      <c r="L100" s="118">
        <f t="shared" si="9"/>
        <v>0.70266405840860613</v>
      </c>
      <c r="M100" s="152">
        <v>0.246959699386153</v>
      </c>
      <c r="N100" s="175">
        <v>0.173628896515794</v>
      </c>
      <c r="O100" s="223">
        <v>3.2464675276640102E-4</v>
      </c>
      <c r="P100" s="223">
        <v>3.0566243780616302E-4</v>
      </c>
      <c r="Q100" s="118">
        <f t="shared" si="10"/>
        <v>0.70279648976418918</v>
      </c>
      <c r="R100" s="152">
        <v>0.23740057289958599</v>
      </c>
      <c r="S100" s="175">
        <v>0.16686578890649001</v>
      </c>
      <c r="T100" s="178">
        <v>3.7319556116871002E-4</v>
      </c>
      <c r="U100" s="179">
        <v>3.2617507672078798E-4</v>
      </c>
      <c r="V100" s="118">
        <f t="shared" si="11"/>
        <v>0.70264816951769149</v>
      </c>
    </row>
    <row r="101" spans="2:22" x14ac:dyDescent="0.2">
      <c r="B101" s="90">
        <v>16</v>
      </c>
      <c r="C101" s="174">
        <v>0.24649282848106199</v>
      </c>
      <c r="D101" s="175">
        <v>0.17326806449684401</v>
      </c>
      <c r="E101" s="176">
        <v>2.6270833243514599E-4</v>
      </c>
      <c r="F101" s="176">
        <v>2.6035839426661797E-4</v>
      </c>
      <c r="G101" s="118">
        <f t="shared" si="8"/>
        <v>0.7026632740820048</v>
      </c>
      <c r="H101" s="152">
        <v>0.24805645867850301</v>
      </c>
      <c r="I101" s="175">
        <v>0.17433846731386099</v>
      </c>
      <c r="J101" s="176">
        <v>3.00117325946214E-4</v>
      </c>
      <c r="K101" s="177">
        <v>3.0123023596872702E-4</v>
      </c>
      <c r="L101" s="118">
        <f t="shared" si="9"/>
        <v>0.70253994910546969</v>
      </c>
      <c r="M101" s="152">
        <v>0.24755333085696499</v>
      </c>
      <c r="N101" s="175">
        <v>0.174077734854654</v>
      </c>
      <c r="O101" s="223">
        <v>3.2841268596034602E-4</v>
      </c>
      <c r="P101" s="223">
        <v>3.3656811455154602E-4</v>
      </c>
      <c r="Q101" s="118">
        <f t="shared" si="10"/>
        <v>0.70292445958311878</v>
      </c>
      <c r="R101" s="152">
        <v>0.235644140186622</v>
      </c>
      <c r="S101" s="175">
        <v>0.16564056256575899</v>
      </c>
      <c r="T101" s="178">
        <v>3.5475388915442199E-4</v>
      </c>
      <c r="U101" s="179">
        <v>3.4594566396491702E-4</v>
      </c>
      <c r="V101" s="118">
        <f t="shared" si="11"/>
        <v>0.70268611463253638</v>
      </c>
    </row>
    <row r="102" spans="2:22" x14ac:dyDescent="0.2">
      <c r="B102" s="90">
        <v>17</v>
      </c>
      <c r="C102" s="174">
        <v>0.24730656249630401</v>
      </c>
      <c r="D102" s="175">
        <v>0.17387568464435199</v>
      </c>
      <c r="E102" s="176">
        <v>2.7266277696272301E-4</v>
      </c>
      <c r="F102" s="176">
        <v>2.2811541488553899E-4</v>
      </c>
      <c r="G102" s="118">
        <f t="shared" si="8"/>
        <v>0.70280834958571659</v>
      </c>
      <c r="H102" s="152">
        <v>0.249359513823909</v>
      </c>
      <c r="I102" s="175">
        <v>0.175293748807443</v>
      </c>
      <c r="J102" s="176">
        <v>3.0355438647263302E-4</v>
      </c>
      <c r="K102" s="177">
        <v>2.4653745793310698E-4</v>
      </c>
      <c r="L102" s="118">
        <f t="shared" si="9"/>
        <v>0.70269988541936812</v>
      </c>
      <c r="M102" s="152">
        <v>0.24766550941272</v>
      </c>
      <c r="N102" s="175">
        <v>0.17417118553451799</v>
      </c>
      <c r="O102" s="223">
        <v>3.3573537431150002E-4</v>
      </c>
      <c r="P102" s="223">
        <v>2.7597840550759502E-4</v>
      </c>
      <c r="Q102" s="118">
        <f t="shared" si="10"/>
        <v>0.70298348080604811</v>
      </c>
      <c r="R102" s="152">
        <v>0.236628804105812</v>
      </c>
      <c r="S102" s="175">
        <v>0.166319731399767</v>
      </c>
      <c r="T102" s="178">
        <v>3.63989627410398E-4</v>
      </c>
      <c r="U102" s="179">
        <v>3.1509895483016999E-4</v>
      </c>
      <c r="V102" s="118">
        <f t="shared" si="11"/>
        <v>0.70263218952451034</v>
      </c>
    </row>
    <row r="103" spans="2:22" x14ac:dyDescent="0.2">
      <c r="B103" s="90">
        <v>18</v>
      </c>
      <c r="C103" s="174">
        <v>0.24716035600042099</v>
      </c>
      <c r="D103" s="175">
        <v>0.17379455690453699</v>
      </c>
      <c r="E103" s="176">
        <v>2.4477264570432099E-4</v>
      </c>
      <c r="F103" s="176">
        <v>2.5178398240611099E-4</v>
      </c>
      <c r="G103" s="118">
        <f t="shared" si="8"/>
        <v>0.70289594836463387</v>
      </c>
      <c r="H103" s="152">
        <v>0.24949318173900201</v>
      </c>
      <c r="I103" s="175">
        <v>0.17538659357309799</v>
      </c>
      <c r="J103" s="176">
        <v>2.88819940408936E-4</v>
      </c>
      <c r="K103" s="177">
        <v>2.7166539574517999E-4</v>
      </c>
      <c r="L103" s="118">
        <f t="shared" si="9"/>
        <v>0.70269553668264073</v>
      </c>
      <c r="M103" s="152">
        <v>0.24639961541001601</v>
      </c>
      <c r="N103" s="175">
        <v>0.17322296542893001</v>
      </c>
      <c r="O103" s="223">
        <v>3.2739648037229899E-4</v>
      </c>
      <c r="P103" s="223">
        <v>2.6957725033714702E-4</v>
      </c>
      <c r="Q103" s="118">
        <f t="shared" si="10"/>
        <v>0.70274647795700029</v>
      </c>
      <c r="R103" s="152">
        <v>0.241058228770553</v>
      </c>
      <c r="S103" s="175">
        <v>0.169457702532016</v>
      </c>
      <c r="T103" s="178">
        <v>3.6694866833318098E-4</v>
      </c>
      <c r="U103" s="179">
        <v>3.05660528493814E-4</v>
      </c>
      <c r="V103" s="118">
        <f t="shared" si="11"/>
        <v>0.70273902356488371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0.24213010834495299</v>
      </c>
      <c r="D106" s="224">
        <v>0.17022468585296199</v>
      </c>
      <c r="E106" s="225">
        <v>2.6871524303807902E-4</v>
      </c>
      <c r="F106" s="182">
        <v>2.5542293107582201E-4</v>
      </c>
      <c r="G106" s="183"/>
      <c r="H106" s="184">
        <v>0.242412075593545</v>
      </c>
      <c r="I106" s="184">
        <v>0.170407855570508</v>
      </c>
      <c r="J106" s="190">
        <v>3.02891997710574E-4</v>
      </c>
      <c r="K106" s="184">
        <v>2.8168918723846497E-4</v>
      </c>
      <c r="L106" s="186"/>
      <c r="M106" s="187">
        <v>0.242261714650753</v>
      </c>
      <c r="N106" s="187">
        <v>0.170330498248006</v>
      </c>
      <c r="O106" s="180">
        <v>3.3703232319535098E-4</v>
      </c>
      <c r="P106" s="181">
        <v>3.0335180766502198E-4</v>
      </c>
      <c r="Q106" s="188"/>
      <c r="R106" s="187">
        <v>0.240216991757289</v>
      </c>
      <c r="S106" s="187">
        <v>0.168882232215887</v>
      </c>
      <c r="T106" s="190">
        <v>3.5983677582664798E-4</v>
      </c>
      <c r="U106" s="184">
        <v>3.0954956800439298E-4</v>
      </c>
      <c r="V106" s="136"/>
    </row>
    <row r="107" spans="2:22" x14ac:dyDescent="0.2">
      <c r="B107" s="86" t="s">
        <v>6</v>
      </c>
      <c r="C107" s="219">
        <v>0.38003086366687799</v>
      </c>
      <c r="D107" s="220">
        <v>0.38120657851691497</v>
      </c>
      <c r="E107" s="193">
        <v>1.3037525288309599</v>
      </c>
      <c r="F107" s="193">
        <v>1.5035296809607599</v>
      </c>
      <c r="G107" s="194"/>
      <c r="H107" s="195">
        <v>0.36839623413906902</v>
      </c>
      <c r="I107" s="196">
        <v>0.36806298057107401</v>
      </c>
      <c r="J107" s="197">
        <v>1.2321261798458401</v>
      </c>
      <c r="K107" s="198">
        <v>1.8365302354170301</v>
      </c>
      <c r="L107" s="199"/>
      <c r="M107" s="197">
        <v>0.37290715213536002</v>
      </c>
      <c r="N107" s="197">
        <v>0.37226204344873298</v>
      </c>
      <c r="O107" s="191">
        <v>1.08575624812531</v>
      </c>
      <c r="P107" s="192">
        <v>1.3584993625986299</v>
      </c>
      <c r="Q107" s="198"/>
      <c r="R107" s="197">
        <v>0.424570993171067</v>
      </c>
      <c r="S107" s="198">
        <v>0.42592686816018199</v>
      </c>
      <c r="T107" s="200">
        <v>0.88631577621056401</v>
      </c>
      <c r="U107" s="198">
        <v>1.59332859155911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0.70275423594342434</v>
      </c>
      <c r="I110" s="205">
        <f>D106/C106</f>
        <v>0.70302981738417158</v>
      </c>
    </row>
    <row r="111" spans="2:22" x14ac:dyDescent="0.2">
      <c r="C111" s="203">
        <v>2</v>
      </c>
      <c r="E111" s="204">
        <f>AVERAGE(L86:L103)</f>
        <v>0.70268374445020543</v>
      </c>
      <c r="I111" s="205">
        <f>I106/H106</f>
        <v>0.70296768489467798</v>
      </c>
    </row>
    <row r="112" spans="2:22" x14ac:dyDescent="0.2">
      <c r="C112" s="203">
        <v>3</v>
      </c>
      <c r="E112" s="204">
        <f>AVERAGE(Q86:Q103)</f>
        <v>0.70281048455889861</v>
      </c>
      <c r="I112" s="205">
        <f>N106/M106</f>
        <v>0.70308467226675175</v>
      </c>
    </row>
    <row r="113" spans="3:9" x14ac:dyDescent="0.2">
      <c r="C113" s="203">
        <v>4</v>
      </c>
      <c r="E113" s="204">
        <f>AVERAGE(V86:V103)</f>
        <v>0.70280372536211944</v>
      </c>
      <c r="G113" s="90"/>
      <c r="I113" s="205">
        <f>S106/R106</f>
        <v>0.70304032608368772</v>
      </c>
    </row>
    <row r="114" spans="3:9" x14ac:dyDescent="0.2">
      <c r="C114" s="206" t="s">
        <v>12</v>
      </c>
      <c r="D114" s="101"/>
      <c r="E114" s="207">
        <f>AVERAGE(E110:E113)</f>
        <v>0.70276304757866204</v>
      </c>
      <c r="F114" s="86" t="s">
        <v>9</v>
      </c>
      <c r="G114" s="208"/>
      <c r="I114" s="209">
        <f>AVERAGE(I110:I113)</f>
        <v>0.70303062515732229</v>
      </c>
    </row>
    <row r="115" spans="3:9" x14ac:dyDescent="0.2">
      <c r="E115" s="221">
        <f>STDEV(E110:E113)/SQRT(COUNT(E110:E113))/E114</f>
        <v>4.1631215533152728E-5</v>
      </c>
      <c r="F115" s="211"/>
      <c r="I115" s="221">
        <f>STDEV(I110:I113)/SQRT(COUNT(I110:I113))/I114</f>
        <v>3.4298859311364343E-5</v>
      </c>
    </row>
    <row r="116" spans="3:9" ht="15.75" x14ac:dyDescent="0.3">
      <c r="D116" s="86" t="s">
        <v>17</v>
      </c>
      <c r="E116" s="226">
        <f>E115*SQRT(3)/1</f>
        <v>7.2107380484271171E-5</v>
      </c>
      <c r="F116" s="86" t="s">
        <v>8</v>
      </c>
      <c r="I116" s="221">
        <f>I115*SQRT(3)/1</f>
        <v>5.9407366968939911E-5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B1CF2-54AE-4A8B-BC2E-2ED5FE9023A7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3" width="12.7109375" style="86" customWidth="1"/>
    <col min="24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91</v>
      </c>
      <c r="C4" s="154" t="s">
        <v>95</v>
      </c>
      <c r="D4" s="159" t="s">
        <v>98</v>
      </c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99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29.077500000000001</v>
      </c>
      <c r="D9" s="168">
        <v>30.09</v>
      </c>
      <c r="E9" s="169">
        <v>29.077500000000001</v>
      </c>
      <c r="F9" s="169">
        <v>30.09</v>
      </c>
      <c r="G9" s="170"/>
      <c r="H9" s="86">
        <v>29.077500000000001</v>
      </c>
      <c r="I9" s="168">
        <v>30.09</v>
      </c>
      <c r="J9" s="169">
        <v>29.077500000000001</v>
      </c>
      <c r="K9" s="171">
        <v>30.09</v>
      </c>
      <c r="L9" s="170"/>
      <c r="M9" s="86">
        <v>29.077500000000001</v>
      </c>
      <c r="N9" s="168">
        <v>30.09</v>
      </c>
      <c r="O9" s="169">
        <v>29.077500000000001</v>
      </c>
      <c r="P9" s="171">
        <v>30.09</v>
      </c>
      <c r="Q9" s="170"/>
      <c r="R9" s="86">
        <v>29.077500000000001</v>
      </c>
      <c r="S9" s="86">
        <v>30.09</v>
      </c>
      <c r="T9" s="172">
        <v>29.077500000000001</v>
      </c>
      <c r="U9" s="173">
        <v>30.09</v>
      </c>
      <c r="V9" s="136"/>
    </row>
    <row r="10" spans="1:22" x14ac:dyDescent="0.2">
      <c r="B10" s="90">
        <v>1</v>
      </c>
      <c r="C10" s="174">
        <v>0.10179612773777701</v>
      </c>
      <c r="D10" s="175">
        <v>1.3424251185916E-3</v>
      </c>
      <c r="E10" s="176">
        <v>9.9435666140725899E-5</v>
      </c>
      <c r="F10" s="176">
        <v>1.17242634573631E-4</v>
      </c>
      <c r="G10" s="118">
        <f>(D10-$F$30)/(C10-$E$30)</f>
        <v>1.2030790524610497E-2</v>
      </c>
      <c r="H10" s="152">
        <v>0.10625447791185599</v>
      </c>
      <c r="I10" s="175">
        <v>1.3569720716761801E-3</v>
      </c>
      <c r="J10" s="176">
        <v>1.17322342428318E-4</v>
      </c>
      <c r="K10" s="177">
        <v>1.36531572772759E-4</v>
      </c>
      <c r="L10" s="118">
        <f>(I10-$K$30)/(H10-$J$30)</f>
        <v>1.165688649995626E-2</v>
      </c>
      <c r="M10" s="152">
        <v>0.113610443657986</v>
      </c>
      <c r="N10" s="175">
        <v>1.39848892854902E-3</v>
      </c>
      <c r="O10" s="176">
        <v>7.5691044155802906E-5</v>
      </c>
      <c r="P10" s="177">
        <v>1.16711346200418E-4</v>
      </c>
      <c r="Q10" s="118">
        <f>(N10-$P$30)/(M10-$O$30)</f>
        <v>1.1328031912728204E-2</v>
      </c>
      <c r="R10" s="152">
        <v>0.112104982665199</v>
      </c>
      <c r="S10" s="152">
        <v>1.3517403445049501E-3</v>
      </c>
      <c r="T10" s="178">
        <v>7.6704496715687695E-5</v>
      </c>
      <c r="U10" s="179">
        <v>1.1217546773117699E-4</v>
      </c>
      <c r="V10" s="118">
        <f>(S10-$U$30)/(R10-$T$30)</f>
        <v>1.1088286252471291E-2</v>
      </c>
    </row>
    <row r="11" spans="1:22" x14ac:dyDescent="0.2">
      <c r="B11" s="90">
        <v>2</v>
      </c>
      <c r="C11" s="174">
        <v>0.101740944549565</v>
      </c>
      <c r="D11" s="175">
        <v>1.33890830076626E-3</v>
      </c>
      <c r="E11" s="176">
        <v>9.7229269303086803E-5</v>
      </c>
      <c r="F11" s="176">
        <v>1.21053258734089E-4</v>
      </c>
      <c r="G11" s="118">
        <f t="shared" ref="G11:G27" si="0">(D11-$F$30)/(C11-$E$30)</f>
        <v>1.2002721973915796E-2</v>
      </c>
      <c r="H11" s="152">
        <v>0.107387665588545</v>
      </c>
      <c r="I11" s="175">
        <v>1.36412024274468E-3</v>
      </c>
      <c r="J11" s="176">
        <v>1.12444941516881E-4</v>
      </c>
      <c r="K11" s="177">
        <v>1.3294539111150501E-4</v>
      </c>
      <c r="L11" s="118">
        <f t="shared" ref="L11:L27" si="1">(I11-$K$30)/(H11-$J$30)</f>
        <v>1.1600395237612084E-2</v>
      </c>
      <c r="M11" s="152">
        <v>0.112139249594778</v>
      </c>
      <c r="N11" s="175">
        <v>1.37507024494193E-3</v>
      </c>
      <c r="O11" s="176">
        <v>8.2159896435306801E-5</v>
      </c>
      <c r="P11" s="177">
        <v>1.14725854807314E-4</v>
      </c>
      <c r="Q11" s="118">
        <f t="shared" ref="Q11:Q27" si="2">(N11-$P$30)/(M11-$O$30)</f>
        <v>1.1267770624673504E-2</v>
      </c>
      <c r="R11" s="152">
        <v>0.112601556320209</v>
      </c>
      <c r="S11" s="152">
        <v>1.3597582207609501E-3</v>
      </c>
      <c r="T11" s="178">
        <v>6.9470207244302202E-5</v>
      </c>
      <c r="U11" s="179">
        <v>1.08775014265796E-4</v>
      </c>
      <c r="V11" s="118">
        <f t="shared" ref="V11:V27" si="3">(S11-$U$30)/(R11-$T$30)</f>
        <v>1.1110607250732995E-2</v>
      </c>
    </row>
    <row r="12" spans="1:22" x14ac:dyDescent="0.2">
      <c r="B12" s="90">
        <v>3</v>
      </c>
      <c r="C12" s="174">
        <v>0.102183874204235</v>
      </c>
      <c r="D12" s="175">
        <v>1.3429123989393799E-3</v>
      </c>
      <c r="E12" s="176">
        <v>9.6274606628232598E-5</v>
      </c>
      <c r="F12" s="176">
        <v>1.15394422907811E-4</v>
      </c>
      <c r="G12" s="118">
        <f t="shared" si="0"/>
        <v>1.1989867246511523E-2</v>
      </c>
      <c r="H12" s="152">
        <v>0.107736724342423</v>
      </c>
      <c r="I12" s="175">
        <v>1.36720378645185E-3</v>
      </c>
      <c r="J12" s="176">
        <v>9.2497109915554E-5</v>
      </c>
      <c r="K12" s="177">
        <v>1.1832295421455801E-4</v>
      </c>
      <c r="L12" s="118">
        <f t="shared" si="1"/>
        <v>1.1591424286442524E-2</v>
      </c>
      <c r="M12" s="152">
        <v>0.11248475898948</v>
      </c>
      <c r="N12" s="175">
        <v>1.3819354425341E-3</v>
      </c>
      <c r="O12" s="176">
        <v>7.3709779792518001E-5</v>
      </c>
      <c r="P12" s="177">
        <v>1.1064313679141E-4</v>
      </c>
      <c r="Q12" s="118">
        <f t="shared" si="2"/>
        <v>1.1294211020027358E-2</v>
      </c>
      <c r="R12" s="152">
        <v>0.112150081875699</v>
      </c>
      <c r="S12" s="152">
        <v>1.3539543562539099E-3</v>
      </c>
      <c r="T12" s="178">
        <v>7.6627824664326298E-5</v>
      </c>
      <c r="U12" s="179">
        <v>1.11162107149891E-4</v>
      </c>
      <c r="V12" s="118">
        <f t="shared" si="3"/>
        <v>1.1103578901098003E-2</v>
      </c>
    </row>
    <row r="13" spans="1:22" x14ac:dyDescent="0.2">
      <c r="B13" s="90">
        <v>4</v>
      </c>
      <c r="C13" s="174">
        <v>0.10373593467643499</v>
      </c>
      <c r="D13" s="175">
        <v>1.350650466439E-3</v>
      </c>
      <c r="E13" s="176">
        <v>9.4934758077002996E-5</v>
      </c>
      <c r="F13" s="176">
        <v>1.15989030022038E-4</v>
      </c>
      <c r="G13" s="118">
        <f t="shared" si="0"/>
        <v>1.1884972091395949E-2</v>
      </c>
      <c r="H13" s="152">
        <v>0.10610533552663801</v>
      </c>
      <c r="I13" s="175">
        <v>1.34062854138087E-3</v>
      </c>
      <c r="J13" s="176">
        <v>8.9094863657463902E-5</v>
      </c>
      <c r="K13" s="177">
        <v>1.2155341575710001E-4</v>
      </c>
      <c r="L13" s="118">
        <f t="shared" si="1"/>
        <v>1.1519120899201277E-2</v>
      </c>
      <c r="M13" s="152">
        <v>0.114982984061185</v>
      </c>
      <c r="N13" s="175">
        <v>1.4011918390975701E-3</v>
      </c>
      <c r="O13" s="176">
        <v>7.8250170989101504E-5</v>
      </c>
      <c r="P13" s="177">
        <v>1.1313731492113801E-4</v>
      </c>
      <c r="Q13" s="118">
        <f t="shared" si="2"/>
        <v>1.1216241460857706E-2</v>
      </c>
      <c r="R13" s="152">
        <v>0.11087735846763901</v>
      </c>
      <c r="S13" s="152">
        <v>1.33910418684818E-3</v>
      </c>
      <c r="T13" s="178">
        <v>6.6967339452160795E-5</v>
      </c>
      <c r="U13" s="179">
        <v>1.06716476760865E-4</v>
      </c>
      <c r="V13" s="118">
        <f t="shared" si="3"/>
        <v>1.1097095476716147E-2</v>
      </c>
    </row>
    <row r="14" spans="1:22" x14ac:dyDescent="0.2">
      <c r="B14" s="90">
        <v>5</v>
      </c>
      <c r="C14" s="174">
        <v>0.10196761748659</v>
      </c>
      <c r="D14" s="175">
        <v>1.3322369189894699E-3</v>
      </c>
      <c r="E14" s="176">
        <v>1.02643570276189E-4</v>
      </c>
      <c r="F14" s="176">
        <v>1.19466060342853E-4</v>
      </c>
      <c r="G14" s="118">
        <f t="shared" si="0"/>
        <v>1.191052336274012E-2</v>
      </c>
      <c r="H14" s="152">
        <v>0.106686176688574</v>
      </c>
      <c r="I14" s="175">
        <v>1.3470931414583699E-3</v>
      </c>
      <c r="J14" s="176">
        <v>9.0359077784862298E-5</v>
      </c>
      <c r="K14" s="177">
        <v>1.1801759386518999E-4</v>
      </c>
      <c r="L14" s="118">
        <f t="shared" si="1"/>
        <v>1.1516999024986986E-2</v>
      </c>
      <c r="M14" s="152">
        <v>0.114043858763465</v>
      </c>
      <c r="N14" s="175">
        <v>1.39621292115462E-3</v>
      </c>
      <c r="O14" s="176">
        <v>7.8614658951723905E-5</v>
      </c>
      <c r="P14" s="177">
        <v>1.11085816753735E-4</v>
      </c>
      <c r="Q14" s="118">
        <f t="shared" si="2"/>
        <v>1.1264980111255036E-2</v>
      </c>
      <c r="R14" s="152">
        <v>0.112501478115549</v>
      </c>
      <c r="S14" s="152">
        <v>1.36429500432676E-3</v>
      </c>
      <c r="T14" s="178">
        <v>6.9955389820165897E-5</v>
      </c>
      <c r="U14" s="179">
        <v>1.09901688556757E-4</v>
      </c>
      <c r="V14" s="118">
        <f t="shared" si="3"/>
        <v>1.1160850462716237E-2</v>
      </c>
    </row>
    <row r="15" spans="1:22" x14ac:dyDescent="0.2">
      <c r="B15" s="90">
        <v>6</v>
      </c>
      <c r="C15" s="174">
        <v>0.101158254736916</v>
      </c>
      <c r="D15" s="175">
        <v>1.3190919131278399E-3</v>
      </c>
      <c r="E15" s="176">
        <v>9.8622948573085997E-5</v>
      </c>
      <c r="F15" s="176">
        <v>1.2461329525983601E-4</v>
      </c>
      <c r="G15" s="118">
        <f t="shared" si="0"/>
        <v>1.1875839763951417E-2</v>
      </c>
      <c r="H15" s="152">
        <v>0.10377883638379901</v>
      </c>
      <c r="I15" s="175">
        <v>1.3192140719864799E-3</v>
      </c>
      <c r="J15" s="176">
        <v>9.1713544933825705E-5</v>
      </c>
      <c r="K15" s="177">
        <v>1.1879238918498E-4</v>
      </c>
      <c r="L15" s="118">
        <f t="shared" si="1"/>
        <v>1.1571053761091096E-2</v>
      </c>
      <c r="M15" s="152">
        <v>0.11046716862919</v>
      </c>
      <c r="N15" s="175">
        <v>1.3564780831988199E-3</v>
      </c>
      <c r="O15" s="176">
        <v>7.6955869936962294E-5</v>
      </c>
      <c r="P15" s="177">
        <v>1.0771095288482801E-4</v>
      </c>
      <c r="Q15" s="118">
        <f t="shared" si="2"/>
        <v>1.1270021418209951E-2</v>
      </c>
      <c r="R15" s="152">
        <v>0.11150834506351701</v>
      </c>
      <c r="S15" s="152">
        <v>1.34484016091765E-3</v>
      </c>
      <c r="T15" s="178">
        <v>7.5886424790930795E-5</v>
      </c>
      <c r="U15" s="179">
        <v>1.1199617385596201E-4</v>
      </c>
      <c r="V15" s="118">
        <f t="shared" si="3"/>
        <v>1.1085733221846163E-2</v>
      </c>
    </row>
    <row r="16" spans="1:22" x14ac:dyDescent="0.2">
      <c r="B16" s="90">
        <v>7</v>
      </c>
      <c r="C16" s="174">
        <v>9.6958364792081003E-2</v>
      </c>
      <c r="D16" s="175">
        <v>1.2747577891111599E-3</v>
      </c>
      <c r="E16" s="176">
        <v>1.09449565184647E-4</v>
      </c>
      <c r="F16" s="176">
        <v>1.1937932344734901E-4</v>
      </c>
      <c r="G16" s="118">
        <f t="shared" si="0"/>
        <v>1.1933068511001496E-2</v>
      </c>
      <c r="H16" s="152">
        <v>9.8524554366640094E-2</v>
      </c>
      <c r="I16" s="175">
        <v>1.2655787822842799E-3</v>
      </c>
      <c r="J16" s="176">
        <v>8.9512217201350594E-5</v>
      </c>
      <c r="K16" s="177">
        <v>1.2226813935672901E-4</v>
      </c>
      <c r="L16" s="118">
        <f t="shared" si="1"/>
        <v>1.1643817168976478E-2</v>
      </c>
      <c r="M16" s="152">
        <v>0.111799934344124</v>
      </c>
      <c r="N16" s="175">
        <v>1.36669072558515E-3</v>
      </c>
      <c r="O16" s="176">
        <v>7.9529160977984595E-5</v>
      </c>
      <c r="P16" s="177">
        <v>1.11663571143552E-4</v>
      </c>
      <c r="Q16" s="118">
        <f t="shared" si="2"/>
        <v>1.122698905113873E-2</v>
      </c>
      <c r="R16" s="152">
        <v>0.10712530557225</v>
      </c>
      <c r="S16" s="152">
        <v>1.29525832782701E-3</v>
      </c>
      <c r="T16" s="178">
        <v>7.2092024764062193E-5</v>
      </c>
      <c r="U16" s="179">
        <v>1.08486803263249E-4</v>
      </c>
      <c r="V16" s="118">
        <f t="shared" si="3"/>
        <v>1.107646077625847E-2</v>
      </c>
    </row>
    <row r="17" spans="2:22" x14ac:dyDescent="0.2">
      <c r="B17" s="90">
        <v>8</v>
      </c>
      <c r="C17" s="174">
        <v>0.10138977883448499</v>
      </c>
      <c r="D17" s="175">
        <v>1.32359209110237E-3</v>
      </c>
      <c r="E17" s="176">
        <v>1.0523410150254599E-4</v>
      </c>
      <c r="F17" s="176">
        <v>1.19542134750276E-4</v>
      </c>
      <c r="G17" s="118">
        <f t="shared" si="0"/>
        <v>1.1893123155654861E-2</v>
      </c>
      <c r="H17" s="152">
        <v>0.10214216793601601</v>
      </c>
      <c r="I17" s="175">
        <v>1.30042486983626E-3</v>
      </c>
      <c r="J17" s="176">
        <v>8.6844797534709495E-5</v>
      </c>
      <c r="K17" s="177">
        <v>1.1840458667810401E-4</v>
      </c>
      <c r="L17" s="118">
        <f t="shared" si="1"/>
        <v>1.1572511636303512E-2</v>
      </c>
      <c r="M17" s="152">
        <v>0.10997451953854</v>
      </c>
      <c r="N17" s="175">
        <v>1.3466062689212199E-3</v>
      </c>
      <c r="O17" s="176">
        <v>7.6677346985009299E-5</v>
      </c>
      <c r="P17" s="177">
        <v>1.1450263357905999E-4</v>
      </c>
      <c r="Q17" s="118">
        <f t="shared" si="2"/>
        <v>1.1230714880480951E-2</v>
      </c>
      <c r="R17" s="152">
        <v>0.109297477245531</v>
      </c>
      <c r="S17" s="152">
        <v>1.3171999236735101E-3</v>
      </c>
      <c r="T17" s="178">
        <v>7.8096580277320598E-5</v>
      </c>
      <c r="U17" s="179">
        <v>1.1455770405357899E-4</v>
      </c>
      <c r="V17" s="118">
        <f t="shared" si="3"/>
        <v>1.105706585995565E-2</v>
      </c>
    </row>
    <row r="18" spans="2:22" x14ac:dyDescent="0.2">
      <c r="B18" s="90">
        <v>9</v>
      </c>
      <c r="C18" s="174">
        <v>0.103265928904808</v>
      </c>
      <c r="D18" s="175">
        <v>1.3342838337267E-3</v>
      </c>
      <c r="E18" s="176">
        <v>1.0164135427271199E-4</v>
      </c>
      <c r="F18" s="176">
        <v>1.22501515049822E-4</v>
      </c>
      <c r="G18" s="118">
        <f t="shared" si="0"/>
        <v>1.1780474382101731E-2</v>
      </c>
      <c r="H18" s="152">
        <v>0.105761645428617</v>
      </c>
      <c r="I18" s="175">
        <v>1.3293373518711001E-3</v>
      </c>
      <c r="J18" s="176">
        <v>9.1520130077221094E-5</v>
      </c>
      <c r="K18" s="177">
        <v>1.15304466973924E-4</v>
      </c>
      <c r="L18" s="118">
        <f t="shared" si="1"/>
        <v>1.1449733139971776E-2</v>
      </c>
      <c r="M18" s="152">
        <v>0.11245264325255</v>
      </c>
      <c r="N18" s="175">
        <v>1.36835924991454E-3</v>
      </c>
      <c r="O18" s="176">
        <v>7.4604784760245901E-5</v>
      </c>
      <c r="P18" s="177">
        <v>1.11145149670858E-4</v>
      </c>
      <c r="Q18" s="118">
        <f t="shared" si="2"/>
        <v>1.1176626839545458E-2</v>
      </c>
      <c r="R18" s="152">
        <v>0.112075304771282</v>
      </c>
      <c r="S18" s="152">
        <v>1.34349262251423E-3</v>
      </c>
      <c r="T18" s="178">
        <v>6.9030365603724495E-5</v>
      </c>
      <c r="U18" s="179">
        <v>1.07473886087261E-4</v>
      </c>
      <c r="V18" s="118">
        <f t="shared" si="3"/>
        <v>1.1017584832978704E-2</v>
      </c>
    </row>
    <row r="19" spans="2:22" x14ac:dyDescent="0.2">
      <c r="B19" s="90">
        <v>10</v>
      </c>
      <c r="C19" s="174">
        <v>0.101132933473269</v>
      </c>
      <c r="D19" s="175">
        <v>1.31126763399492E-3</v>
      </c>
      <c r="E19" s="176">
        <v>9.7675104970592103E-5</v>
      </c>
      <c r="F19" s="176">
        <v>1.16343391509908E-4</v>
      </c>
      <c r="G19" s="118">
        <f t="shared" si="0"/>
        <v>1.1801373443793164E-2</v>
      </c>
      <c r="H19" s="152">
        <v>0.106983424853825</v>
      </c>
      <c r="I19" s="175">
        <v>1.3440320625807199E-3</v>
      </c>
      <c r="J19" s="176">
        <v>8.4085267242403193E-5</v>
      </c>
      <c r="K19" s="177">
        <v>1.14694491773624E-4</v>
      </c>
      <c r="L19" s="118">
        <f t="shared" si="1"/>
        <v>1.1456334812317477E-2</v>
      </c>
      <c r="M19" s="152">
        <v>0.11384620131893</v>
      </c>
      <c r="N19" s="175">
        <v>1.4087414085976399E-3</v>
      </c>
      <c r="O19" s="176">
        <v>7.69048074416174E-5</v>
      </c>
      <c r="P19" s="177">
        <v>1.13426050464602E-4</v>
      </c>
      <c r="Q19" s="118">
        <f t="shared" si="2"/>
        <v>1.1394674569538603E-2</v>
      </c>
      <c r="R19" s="152">
        <v>0.110928117331206</v>
      </c>
      <c r="S19" s="152">
        <v>1.3313076591753E-3</v>
      </c>
      <c r="T19" s="178">
        <v>7.3835244511250006E-5</v>
      </c>
      <c r="U19" s="179">
        <v>1.06708206313063E-4</v>
      </c>
      <c r="V19" s="118">
        <f t="shared" si="3"/>
        <v>1.1021682758912034E-2</v>
      </c>
    </row>
    <row r="20" spans="2:22" x14ac:dyDescent="0.2">
      <c r="B20" s="90">
        <v>11</v>
      </c>
      <c r="C20" s="174">
        <v>0.100820890558147</v>
      </c>
      <c r="D20" s="175">
        <v>1.30799858376533E-3</v>
      </c>
      <c r="E20" s="176">
        <v>9.7230861540230598E-5</v>
      </c>
      <c r="F20" s="176">
        <v>1.2247970777832501E-4</v>
      </c>
      <c r="G20" s="118">
        <f t="shared" si="0"/>
        <v>1.1805478687478593E-2</v>
      </c>
      <c r="H20" s="152">
        <v>0.10743803291833399</v>
      </c>
      <c r="I20" s="175">
        <v>1.3493571325188199E-3</v>
      </c>
      <c r="J20" s="176">
        <v>9.1086511469599002E-5</v>
      </c>
      <c r="K20" s="177">
        <v>1.18075037224542E-4</v>
      </c>
      <c r="L20" s="118">
        <f t="shared" si="1"/>
        <v>1.1457424072080582E-2</v>
      </c>
      <c r="M20" s="152">
        <v>0.115719248265045</v>
      </c>
      <c r="N20" s="175">
        <v>1.40637286474718E-3</v>
      </c>
      <c r="O20" s="176">
        <v>7.6559940354493705E-5</v>
      </c>
      <c r="P20" s="177">
        <v>1.11624119959326E-4</v>
      </c>
      <c r="Q20" s="118">
        <f t="shared" si="2"/>
        <v>1.1189632498537069E-2</v>
      </c>
      <c r="R20" s="152">
        <v>0.11050184615476299</v>
      </c>
      <c r="S20" s="152">
        <v>1.3307510782070099E-3</v>
      </c>
      <c r="T20" s="178">
        <v>7.6291714887420303E-5</v>
      </c>
      <c r="U20" s="179">
        <v>1.11499193973565E-4</v>
      </c>
      <c r="V20" s="118">
        <f t="shared" si="3"/>
        <v>1.1059188226545771E-2</v>
      </c>
    </row>
    <row r="21" spans="2:22" x14ac:dyDescent="0.2">
      <c r="B21" s="90">
        <v>12</v>
      </c>
      <c r="C21" s="174">
        <v>0.100998551557772</v>
      </c>
      <c r="D21" s="175">
        <v>1.3085296057056899E-3</v>
      </c>
      <c r="E21" s="176">
        <v>1.02527784284062E-4</v>
      </c>
      <c r="F21" s="176">
        <v>1.1561399566918599E-4</v>
      </c>
      <c r="G21" s="118">
        <f t="shared" si="0"/>
        <v>1.1789954702081207E-2</v>
      </c>
      <c r="H21" s="152">
        <v>0.10843624640793099</v>
      </c>
      <c r="I21" s="175">
        <v>1.3625021971495901E-3</v>
      </c>
      <c r="J21" s="176">
        <v>8.8345196297819303E-5</v>
      </c>
      <c r="K21" s="177">
        <v>1.12604909487191E-4</v>
      </c>
      <c r="L21" s="118">
        <f t="shared" si="1"/>
        <v>1.1473189643513716E-2</v>
      </c>
      <c r="M21" s="152">
        <v>0.11473033533815399</v>
      </c>
      <c r="N21" s="175">
        <v>1.39151607558664E-3</v>
      </c>
      <c r="O21" s="176">
        <v>8.2217813748079502E-5</v>
      </c>
      <c r="P21" s="177">
        <v>1.0929078998005399E-4</v>
      </c>
      <c r="Q21" s="118">
        <f t="shared" si="2"/>
        <v>1.1156565403733327E-2</v>
      </c>
      <c r="R21" s="152">
        <v>0.112779340214802</v>
      </c>
      <c r="S21" s="152">
        <v>1.39241422578443E-3</v>
      </c>
      <c r="T21" s="178">
        <v>7.6966808375407298E-5</v>
      </c>
      <c r="U21" s="179">
        <v>1.07302581543002E-4</v>
      </c>
      <c r="V21" s="118">
        <f t="shared" si="3"/>
        <v>1.13828280869753E-2</v>
      </c>
    </row>
    <row r="22" spans="2:22" x14ac:dyDescent="0.2">
      <c r="B22" s="90">
        <v>13</v>
      </c>
      <c r="C22" s="174">
        <v>0.10324374377503</v>
      </c>
      <c r="D22" s="175">
        <v>1.33033134756273E-3</v>
      </c>
      <c r="E22" s="176">
        <v>9.9256684629775804E-5</v>
      </c>
      <c r="F22" s="176">
        <v>1.22027177147696E-4</v>
      </c>
      <c r="G22" s="118">
        <f t="shared" si="0"/>
        <v>1.1744688143774103E-2</v>
      </c>
      <c r="H22" s="152">
        <v>0.106837213701552</v>
      </c>
      <c r="I22" s="175">
        <v>1.33781513560591E-3</v>
      </c>
      <c r="J22" s="176">
        <v>8.7789425923739999E-5</v>
      </c>
      <c r="K22" s="177">
        <v>1.2244511357015E-4</v>
      </c>
      <c r="L22" s="118">
        <f t="shared" si="1"/>
        <v>1.1413786001018153E-2</v>
      </c>
      <c r="M22" s="152">
        <v>0.11126512998916201</v>
      </c>
      <c r="N22" s="175">
        <v>1.35149713040972E-3</v>
      </c>
      <c r="O22" s="176">
        <v>7.6297609608345403E-5</v>
      </c>
      <c r="P22" s="177">
        <v>1.12055386584592E-4</v>
      </c>
      <c r="Q22" s="118">
        <f t="shared" si="2"/>
        <v>1.1144341362477954E-2</v>
      </c>
      <c r="R22" s="152">
        <v>0.11103571558941901</v>
      </c>
      <c r="S22" s="152">
        <v>1.3313438126649701E-3</v>
      </c>
      <c r="T22" s="178">
        <v>7.4800070187796996E-5</v>
      </c>
      <c r="U22" s="179">
        <v>1.08223730035069E-4</v>
      </c>
      <c r="V22" s="118">
        <f t="shared" si="3"/>
        <v>1.1011320975264957E-2</v>
      </c>
    </row>
    <row r="23" spans="2:22" x14ac:dyDescent="0.2">
      <c r="B23" s="90">
        <v>14</v>
      </c>
      <c r="C23" s="174">
        <v>0.10390833639340399</v>
      </c>
      <c r="D23" s="175">
        <v>1.33368677040839E-3</v>
      </c>
      <c r="E23" s="176">
        <v>9.9565764013488298E-5</v>
      </c>
      <c r="F23" s="176">
        <v>1.19494707545643E-4</v>
      </c>
      <c r="G23" s="118">
        <f t="shared" si="0"/>
        <v>1.1701820677491641E-2</v>
      </c>
      <c r="H23" s="152">
        <v>0.10568539038092099</v>
      </c>
      <c r="I23" s="175">
        <v>1.3216943431455001E-3</v>
      </c>
      <c r="J23" s="176">
        <v>8.8176011132189995E-5</v>
      </c>
      <c r="K23" s="177">
        <v>1.19263754482855E-4</v>
      </c>
      <c r="L23" s="118">
        <f t="shared" si="1"/>
        <v>1.1385620158205812E-2</v>
      </c>
      <c r="M23" s="152">
        <v>0.111742072557933</v>
      </c>
      <c r="N23" s="175">
        <v>1.3563146017656199E-3</v>
      </c>
      <c r="O23" s="176">
        <v>7.8929996420296902E-5</v>
      </c>
      <c r="P23" s="177">
        <v>1.12681876324987E-4</v>
      </c>
      <c r="Q23" s="118">
        <f t="shared" si="2"/>
        <v>1.1139883887533501E-2</v>
      </c>
      <c r="R23" s="152">
        <v>0.109281187015183</v>
      </c>
      <c r="S23" s="152">
        <v>1.3115944563544201E-3</v>
      </c>
      <c r="T23" s="178">
        <v>7.3792619869034805E-5</v>
      </c>
      <c r="U23" s="179">
        <v>1.09874486633124E-4</v>
      </c>
      <c r="V23" s="118">
        <f t="shared" si="3"/>
        <v>1.1007386441490078E-2</v>
      </c>
    </row>
    <row r="24" spans="2:22" x14ac:dyDescent="0.2">
      <c r="B24" s="90">
        <v>15</v>
      </c>
      <c r="C24" s="174">
        <v>0.106598797314523</v>
      </c>
      <c r="D24" s="175">
        <v>1.36506698938646E-3</v>
      </c>
      <c r="E24" s="176">
        <v>9.8359339671162994E-5</v>
      </c>
      <c r="F24" s="176">
        <v>1.18217276133984E-4</v>
      </c>
      <c r="G24" s="118">
        <f t="shared" si="0"/>
        <v>1.1700852853993981E-2</v>
      </c>
      <c r="H24" s="152">
        <v>0.10683662762726499</v>
      </c>
      <c r="I24" s="175">
        <v>1.33009092197054E-3</v>
      </c>
      <c r="J24" s="176">
        <v>8.7079555404211104E-5</v>
      </c>
      <c r="K24" s="177">
        <v>1.1773547348584E-4</v>
      </c>
      <c r="L24" s="118">
        <f t="shared" si="1"/>
        <v>1.1341487070375937E-2</v>
      </c>
      <c r="M24" s="152">
        <v>0.113379424683657</v>
      </c>
      <c r="N24" s="175">
        <v>1.3757890534128599E-3</v>
      </c>
      <c r="O24" s="176">
        <v>7.8344990754467298E-5</v>
      </c>
      <c r="P24" s="177">
        <v>1.1151722070898001E-4</v>
      </c>
      <c r="Q24" s="118">
        <f t="shared" si="2"/>
        <v>1.1150779955071499E-2</v>
      </c>
      <c r="R24" s="152">
        <v>0.110383448969797</v>
      </c>
      <c r="S24" s="152">
        <v>1.3126621572066299E-3</v>
      </c>
      <c r="T24" s="178">
        <v>8.0174274950462593E-5</v>
      </c>
      <c r="U24" s="179">
        <v>1.10059333818153E-4</v>
      </c>
      <c r="V24" s="118">
        <f t="shared" si="3"/>
        <v>1.0907074715005634E-2</v>
      </c>
    </row>
    <row r="25" spans="2:22" x14ac:dyDescent="0.2">
      <c r="B25" s="90">
        <v>16</v>
      </c>
      <c r="C25" s="174">
        <v>0.106068763318761</v>
      </c>
      <c r="D25" s="175">
        <v>1.35687095875581E-3</v>
      </c>
      <c r="E25" s="176">
        <v>9.6472983479432706E-5</v>
      </c>
      <c r="F25" s="176">
        <v>1.1564995511685901E-4</v>
      </c>
      <c r="G25" s="118">
        <f t="shared" si="0"/>
        <v>1.1682034322413116E-2</v>
      </c>
      <c r="H25" s="152">
        <v>0.106792486251995</v>
      </c>
      <c r="I25" s="175">
        <v>1.3331630140610701E-3</v>
      </c>
      <c r="J25" s="176">
        <v>8.9433265776238402E-5</v>
      </c>
      <c r="K25" s="177">
        <v>1.11619861058875E-4</v>
      </c>
      <c r="L25" s="118">
        <f t="shared" si="1"/>
        <v>1.1374970704634918E-2</v>
      </c>
      <c r="M25" s="152">
        <v>0.113101373037993</v>
      </c>
      <c r="N25" s="175">
        <v>1.36414203648705E-3</v>
      </c>
      <c r="O25" s="176">
        <v>8.2848559985617098E-5</v>
      </c>
      <c r="P25" s="177">
        <v>1.10883164719138E-4</v>
      </c>
      <c r="Q25" s="118">
        <f t="shared" si="2"/>
        <v>1.1075162583475054E-2</v>
      </c>
      <c r="R25" s="152">
        <v>0.110914946266786</v>
      </c>
      <c r="S25" s="152">
        <v>1.3237148491561401E-3</v>
      </c>
      <c r="T25" s="178">
        <v>7.1202866136961795E-5</v>
      </c>
      <c r="U25" s="179">
        <v>1.096156741366E-4</v>
      </c>
      <c r="V25" s="118">
        <f t="shared" si="3"/>
        <v>1.0954490544372536E-2</v>
      </c>
    </row>
    <row r="26" spans="2:22" x14ac:dyDescent="0.2">
      <c r="B26" s="90">
        <v>17</v>
      </c>
      <c r="C26" s="174">
        <v>0.105801235957417</v>
      </c>
      <c r="D26" s="175">
        <v>1.3552065212923E-3</v>
      </c>
      <c r="E26" s="176">
        <v>9.61908627708825E-5</v>
      </c>
      <c r="F26" s="176">
        <v>1.1911943527851399E-4</v>
      </c>
      <c r="G26" s="118">
        <f t="shared" si="0"/>
        <v>1.1695854626105973E-2</v>
      </c>
      <c r="H26" s="152">
        <v>0.107910924217237</v>
      </c>
      <c r="I26" s="175">
        <v>1.34231232350616E-3</v>
      </c>
      <c r="J26" s="176">
        <v>8.8798332890104397E-5</v>
      </c>
      <c r="K26" s="177">
        <v>1.17380645688741E-4</v>
      </c>
      <c r="L26" s="118">
        <f t="shared" si="1"/>
        <v>1.1341832841231888E-2</v>
      </c>
      <c r="M26" s="152">
        <v>0.112839708190257</v>
      </c>
      <c r="N26" s="175">
        <v>1.36651573513234E-3</v>
      </c>
      <c r="O26" s="176">
        <v>7.7838923867077603E-5</v>
      </c>
      <c r="P26" s="177">
        <v>1.16796791421434E-4</v>
      </c>
      <c r="Q26" s="118">
        <f t="shared" si="2"/>
        <v>1.1121913233917152E-2</v>
      </c>
      <c r="R26" s="152">
        <v>0.109511943528272</v>
      </c>
      <c r="S26" s="152">
        <v>1.3023748857734099E-3</v>
      </c>
      <c r="T26" s="178">
        <v>7.2090275318254505E-5</v>
      </c>
      <c r="U26" s="179">
        <v>1.0654232156905099E-4</v>
      </c>
      <c r="V26" s="118">
        <f t="shared" si="3"/>
        <v>1.0899931880704785E-2</v>
      </c>
    </row>
    <row r="27" spans="2:22" x14ac:dyDescent="0.2">
      <c r="B27" s="90">
        <v>18</v>
      </c>
      <c r="C27" s="174">
        <v>0.101433240295663</v>
      </c>
      <c r="D27" s="175">
        <v>1.30676222302172E-3</v>
      </c>
      <c r="E27" s="176">
        <v>1.03123131942711E-4</v>
      </c>
      <c r="F27" s="176">
        <v>1.1674852686258701E-4</v>
      </c>
      <c r="G27" s="118">
        <f t="shared" si="0"/>
        <v>1.1721938248833537E-2</v>
      </c>
      <c r="H27" s="152">
        <v>0.107255373528649</v>
      </c>
      <c r="I27" s="175">
        <v>1.33730635171635E-3</v>
      </c>
      <c r="J27" s="176">
        <v>8.9429445560789206E-5</v>
      </c>
      <c r="K27" s="177">
        <v>1.14100838182917E-4</v>
      </c>
      <c r="L27" s="118">
        <f t="shared" si="1"/>
        <v>1.136450079082886E-2</v>
      </c>
      <c r="M27" s="152">
        <v>0.109005995010424</v>
      </c>
      <c r="N27" s="175">
        <v>1.3249367223502301E-3</v>
      </c>
      <c r="O27" s="176">
        <v>7.93379330342416E-5</v>
      </c>
      <c r="P27" s="177">
        <v>1.13431618444383E-4</v>
      </c>
      <c r="Q27" s="118">
        <f t="shared" si="2"/>
        <v>1.1131637211334684E-2</v>
      </c>
      <c r="R27" s="152">
        <v>0.107444143587951</v>
      </c>
      <c r="S27" s="152">
        <v>1.2852864585954399E-3</v>
      </c>
      <c r="T27" s="178">
        <v>7.9600243536218898E-5</v>
      </c>
      <c r="U27" s="179">
        <v>1.10104034865843E-4</v>
      </c>
      <c r="V27" s="118">
        <f t="shared" si="3"/>
        <v>1.0950695115265693E-2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0.102455739920382</v>
      </c>
      <c r="D30" s="181">
        <v>1.32969885914928E-3</v>
      </c>
      <c r="E30" s="182">
        <v>9.9770464292253802E-5</v>
      </c>
      <c r="F30" s="182">
        <v>1.1893754711835599E-4</v>
      </c>
      <c r="G30" s="183"/>
      <c r="H30" s="184">
        <v>0.10603073911449</v>
      </c>
      <c r="I30" s="185">
        <v>1.33604701899693E-3</v>
      </c>
      <c r="J30" s="184">
        <v>9.1974002041515595E-5</v>
      </c>
      <c r="K30" s="185">
        <v>1.1944781304831E-4</v>
      </c>
      <c r="L30" s="186"/>
      <c r="M30" s="187">
        <v>0.112643613845714</v>
      </c>
      <c r="N30" s="188">
        <v>1.37426996291035E-3</v>
      </c>
      <c r="O30" s="184">
        <v>7.8081849344382897E-5</v>
      </c>
      <c r="P30" s="185">
        <v>1.12390710853323E-4</v>
      </c>
      <c r="Q30" s="186"/>
      <c r="R30" s="189">
        <v>0.11072347659750301</v>
      </c>
      <c r="S30" s="189">
        <v>1.3328384850302701E-3</v>
      </c>
      <c r="T30" s="190">
        <v>7.4088042839193794E-5</v>
      </c>
      <c r="U30" s="185">
        <v>1.09509715811778E-4</v>
      </c>
      <c r="V30" s="136"/>
    </row>
    <row r="31" spans="2:22" x14ac:dyDescent="0.2">
      <c r="B31" s="86" t="s">
        <v>6</v>
      </c>
      <c r="C31" s="191">
        <v>0.52438739016982805</v>
      </c>
      <c r="D31" s="192">
        <v>0.396298321297129</v>
      </c>
      <c r="E31" s="193">
        <v>0.87732941440173196</v>
      </c>
      <c r="F31" s="193">
        <v>0.54945249268676499</v>
      </c>
      <c r="G31" s="194"/>
      <c r="H31" s="195">
        <v>0.53250975087839003</v>
      </c>
      <c r="I31" s="196">
        <v>0.430803979212809</v>
      </c>
      <c r="J31" s="197">
        <v>2.2067168893683302</v>
      </c>
      <c r="K31" s="198">
        <v>1.2533294970422599</v>
      </c>
      <c r="L31" s="199"/>
      <c r="M31" s="197">
        <v>0.37033931173832202</v>
      </c>
      <c r="N31" s="198">
        <v>0.39424540426805099</v>
      </c>
      <c r="O31" s="197">
        <v>0.76203972776807805</v>
      </c>
      <c r="P31" s="198">
        <v>0.49018174638513501</v>
      </c>
      <c r="Q31" s="199"/>
      <c r="R31" s="191">
        <v>0.35376351354298402</v>
      </c>
      <c r="S31" s="192">
        <v>0.47296550183332697</v>
      </c>
      <c r="T31" s="200">
        <v>1.2072841265556999</v>
      </c>
      <c r="U31" s="198">
        <v>0.47593897697026499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1.183029870654715E-2</v>
      </c>
      <c r="I34" s="205">
        <f>D30/C30</f>
        <v>1.2978275889497107E-2</v>
      </c>
    </row>
    <row r="35" spans="1:22" x14ac:dyDescent="0.2">
      <c r="C35" s="203">
        <v>2</v>
      </c>
      <c r="E35" s="204">
        <f>AVERAGE(L10:L27)</f>
        <v>1.1485060430486074E-2</v>
      </c>
      <c r="I35" s="205">
        <f>I30/H30</f>
        <v>1.2600563102312166E-2</v>
      </c>
    </row>
    <row r="36" spans="1:22" x14ac:dyDescent="0.2">
      <c r="C36" s="203">
        <v>3</v>
      </c>
      <c r="E36" s="204">
        <f>AVERAGE(Q10:Q27)</f>
        <v>1.1210009890251983E-2</v>
      </c>
      <c r="I36" s="205">
        <f>N30/M30</f>
        <v>1.220015867737219E-2</v>
      </c>
    </row>
    <row r="37" spans="1:22" x14ac:dyDescent="0.2">
      <c r="C37" s="203">
        <v>4</v>
      </c>
      <c r="E37" s="204">
        <f>AVERAGE(V10:V27)</f>
        <v>1.1055103432183916E-2</v>
      </c>
      <c r="G37" s="90"/>
      <c r="I37" s="205">
        <f>S30/R30</f>
        <v>1.2037541865446878E-2</v>
      </c>
    </row>
    <row r="38" spans="1:22" x14ac:dyDescent="0.2">
      <c r="C38" s="206" t="s">
        <v>12</v>
      </c>
      <c r="D38" s="101"/>
      <c r="E38" s="207">
        <f>AVERAGE(E34:E37)</f>
        <v>1.1395118114867282E-2</v>
      </c>
      <c r="F38" s="86" t="s">
        <v>9</v>
      </c>
      <c r="G38" s="208"/>
      <c r="I38" s="209">
        <f>AVERAGE(I34:I37)</f>
        <v>1.2454134883657085E-2</v>
      </c>
    </row>
    <row r="39" spans="1:22" x14ac:dyDescent="0.2">
      <c r="E39" s="210">
        <f>STDEV(E34:E37)/SQRT(COUNT(E34:E37))/E38</f>
        <v>1.4930426061954561E-2</v>
      </c>
      <c r="F39" s="211"/>
      <c r="I39" s="210">
        <f>STDEV(I34:I37)/SQRT(COUNT(I34:I37))/I38</f>
        <v>1.6941635913423181E-2</v>
      </c>
    </row>
    <row r="40" spans="1:22" ht="15.75" x14ac:dyDescent="0.3">
      <c r="D40" s="86" t="s">
        <v>17</v>
      </c>
      <c r="E40" s="212">
        <f>E39*SQRT(3)/1</f>
        <v>2.5860256517955808E-2</v>
      </c>
      <c r="F40" s="86" t="s">
        <v>8</v>
      </c>
      <c r="I40" s="210">
        <f>I39*SQRT(3)/1</f>
        <v>2.9343774165382513E-2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29.077500000000001</v>
      </c>
      <c r="D47" s="214">
        <v>30.09</v>
      </c>
      <c r="E47" s="169">
        <v>29.077500000000001</v>
      </c>
      <c r="F47" s="169">
        <v>30.09</v>
      </c>
      <c r="G47" s="170"/>
      <c r="H47" s="86">
        <v>29.077500000000001</v>
      </c>
      <c r="I47" s="168">
        <v>30.09</v>
      </c>
      <c r="J47" s="169">
        <v>29.077500000000001</v>
      </c>
      <c r="K47" s="171">
        <v>30.09</v>
      </c>
      <c r="L47" s="170"/>
      <c r="M47" s="86">
        <v>29.077500000000001</v>
      </c>
      <c r="N47" s="168">
        <v>30.09</v>
      </c>
      <c r="O47" s="169">
        <v>29.077500000000001</v>
      </c>
      <c r="P47" s="171">
        <v>30.09</v>
      </c>
      <c r="Q47" s="170"/>
      <c r="R47" s="86">
        <v>29.077500000000001</v>
      </c>
      <c r="S47" s="168">
        <v>30.09</v>
      </c>
      <c r="T47" s="172">
        <v>29.077500000000001</v>
      </c>
      <c r="U47" s="173">
        <v>30.09</v>
      </c>
      <c r="V47" s="136"/>
    </row>
    <row r="48" spans="1:22" x14ac:dyDescent="0.2">
      <c r="B48" s="90">
        <v>1</v>
      </c>
      <c r="C48" s="174">
        <v>4.2877336711095497E-2</v>
      </c>
      <c r="D48" s="175">
        <v>0.16355205756629501</v>
      </c>
      <c r="E48" s="176">
        <v>6.8149069605749605E-5</v>
      </c>
      <c r="F48" s="176">
        <v>1.17316802223893E-4</v>
      </c>
      <c r="G48" s="118">
        <f>(D48-$F$68)/(C48-$E$68)</f>
        <v>3.8177541083979065</v>
      </c>
      <c r="H48" s="152">
        <v>4.4203953277156899E-2</v>
      </c>
      <c r="I48" s="175">
        <v>0.16874943725861399</v>
      </c>
      <c r="J48" s="176">
        <v>7.9155304219065599E-5</v>
      </c>
      <c r="K48" s="177">
        <v>1.16679339735341E-4</v>
      </c>
      <c r="L48" s="118">
        <f>(I48-$K$68)/(H48-$J$68)</f>
        <v>3.8210627880393924</v>
      </c>
      <c r="M48" s="152">
        <v>4.59965729070844E-2</v>
      </c>
      <c r="N48" s="175">
        <v>0.175605052002727</v>
      </c>
      <c r="O48" s="176">
        <v>7.4760984028558096E-5</v>
      </c>
      <c r="P48" s="177">
        <v>1.19199584354375E-4</v>
      </c>
      <c r="Q48" s="118">
        <f>(N48-$P$68)/(M48-$O$68)</f>
        <v>3.8215260087209049</v>
      </c>
      <c r="R48" s="152">
        <v>4.3367174420090797E-2</v>
      </c>
      <c r="S48" s="175">
        <v>0.165494966487302</v>
      </c>
      <c r="T48" s="178">
        <v>7.1057560756426395E-5</v>
      </c>
      <c r="U48" s="179">
        <v>1.2341551504609601E-4</v>
      </c>
      <c r="V48" s="118">
        <f>(S48-$U$68)/(R48-$T$68)</f>
        <v>3.8197501264035445</v>
      </c>
    </row>
    <row r="49" spans="2:22" x14ac:dyDescent="0.2">
      <c r="B49" s="90">
        <v>2</v>
      </c>
      <c r="C49" s="174">
        <v>4.2407661292233903E-2</v>
      </c>
      <c r="D49" s="175">
        <v>0.16187077007891301</v>
      </c>
      <c r="E49" s="176">
        <v>6.4192447358337804E-5</v>
      </c>
      <c r="F49" s="176">
        <v>1.11520397032869E-4</v>
      </c>
      <c r="G49" s="118">
        <f t="shared" ref="G49:G65" si="4">(D49-$F$68)/(C49-$E$68)</f>
        <v>3.820395009832279</v>
      </c>
      <c r="H49" s="152">
        <v>4.3136287242568697E-2</v>
      </c>
      <c r="I49" s="175">
        <v>0.164698730446043</v>
      </c>
      <c r="J49" s="176">
        <v>6.6822967896713398E-5</v>
      </c>
      <c r="K49" s="177">
        <v>1.15057116231654E-4</v>
      </c>
      <c r="L49" s="118">
        <f t="shared" ref="L49:L65" si="5">(I49-$K$68)/(H49-$J$68)</f>
        <v>3.821734147323308</v>
      </c>
      <c r="M49" s="152">
        <v>4.6057994893399602E-2</v>
      </c>
      <c r="N49" s="175">
        <v>0.17584671829819401</v>
      </c>
      <c r="O49" s="176">
        <v>7.44409751717461E-5</v>
      </c>
      <c r="P49" s="177">
        <v>1.18318362475595E-4</v>
      </c>
      <c r="Q49" s="118">
        <f t="shared" ref="Q49:Q65" si="6">(N49-$P$68)/(M49-$O$68)</f>
        <v>3.8216769496732574</v>
      </c>
      <c r="R49" s="152">
        <v>4.4437704709752897E-2</v>
      </c>
      <c r="S49" s="175">
        <v>0.16962855841854499</v>
      </c>
      <c r="T49" s="178">
        <v>7.0323433300887301E-5</v>
      </c>
      <c r="U49" s="179">
        <v>1.20020400423423E-4</v>
      </c>
      <c r="V49" s="118">
        <f t="shared" ref="V49:V65" si="7">(S49-$U$68)/(R49-$T$68)</f>
        <v>3.820751669061285</v>
      </c>
    </row>
    <row r="50" spans="2:22" x14ac:dyDescent="0.2">
      <c r="B50" s="90">
        <v>3</v>
      </c>
      <c r="C50" s="174">
        <v>4.3845649222645298E-2</v>
      </c>
      <c r="D50" s="175">
        <v>0.16740438221812401</v>
      </c>
      <c r="E50" s="176">
        <v>6.7211410306661101E-5</v>
      </c>
      <c r="F50" s="176">
        <v>1.08911677390363E-4</v>
      </c>
      <c r="G50" s="118">
        <f t="shared" si="4"/>
        <v>3.8213071013830735</v>
      </c>
      <c r="H50" s="152">
        <v>4.4306600854773302E-2</v>
      </c>
      <c r="I50" s="175">
        <v>0.16915188536939399</v>
      </c>
      <c r="J50" s="176">
        <v>6.7933413819387504E-5</v>
      </c>
      <c r="K50" s="177">
        <v>1.1571377280328E-4</v>
      </c>
      <c r="L50" s="118">
        <f t="shared" si="5"/>
        <v>3.8212939439192479</v>
      </c>
      <c r="M50" s="152">
        <v>4.53281201016697E-2</v>
      </c>
      <c r="N50" s="175">
        <v>0.172992509483158</v>
      </c>
      <c r="O50" s="176">
        <v>7.2575134932759806E-5</v>
      </c>
      <c r="P50" s="177">
        <v>1.17798303882346E-4</v>
      </c>
      <c r="Q50" s="118">
        <f t="shared" si="6"/>
        <v>3.8202435794521548</v>
      </c>
      <c r="R50" s="152">
        <v>4.43464531570954E-2</v>
      </c>
      <c r="S50" s="175">
        <v>0.16925289869058899</v>
      </c>
      <c r="T50" s="178">
        <v>7.1246826237378606E-5</v>
      </c>
      <c r="U50" s="179">
        <v>1.2207947357751299E-4</v>
      </c>
      <c r="V50" s="118">
        <f t="shared" si="7"/>
        <v>3.8201416002276662</v>
      </c>
    </row>
    <row r="51" spans="2:22" x14ac:dyDescent="0.2">
      <c r="B51" s="90">
        <v>4</v>
      </c>
      <c r="C51" s="174">
        <v>4.1820312699609397E-2</v>
      </c>
      <c r="D51" s="175">
        <v>0.159502169145112</v>
      </c>
      <c r="E51" s="176">
        <v>6.6580486651543095E-5</v>
      </c>
      <c r="F51" s="176">
        <v>1.0900234355268401E-4</v>
      </c>
      <c r="G51" s="118">
        <f t="shared" si="4"/>
        <v>3.8174084921157694</v>
      </c>
      <c r="H51" s="152">
        <v>4.2851546789146502E-2</v>
      </c>
      <c r="I51" s="175">
        <v>0.16349653975609599</v>
      </c>
      <c r="J51" s="176">
        <v>7.3965636694533793E-5</v>
      </c>
      <c r="K51" s="177">
        <v>1.15567067735433E-4</v>
      </c>
      <c r="L51" s="118">
        <f t="shared" si="5"/>
        <v>3.8190696436445224</v>
      </c>
      <c r="M51" s="152">
        <v>4.4448063425636897E-2</v>
      </c>
      <c r="N51" s="175">
        <v>0.169653836008956</v>
      </c>
      <c r="O51" s="176">
        <v>8.1745412057039596E-5</v>
      </c>
      <c r="P51" s="177">
        <v>1.2217246906361801E-4</v>
      </c>
      <c r="Q51" s="118">
        <f t="shared" si="6"/>
        <v>3.8207699771730996</v>
      </c>
      <c r="R51" s="152">
        <v>4.3607575987011399E-2</v>
      </c>
      <c r="S51" s="175">
        <v>0.16651811512018599</v>
      </c>
      <c r="T51" s="178">
        <v>7.1008097809903306E-5</v>
      </c>
      <c r="U51" s="179">
        <v>1.20924379025086E-4</v>
      </c>
      <c r="V51" s="118">
        <f t="shared" si="7"/>
        <v>3.8221590927321092</v>
      </c>
    </row>
    <row r="52" spans="2:22" x14ac:dyDescent="0.2">
      <c r="B52" s="90">
        <v>5</v>
      </c>
      <c r="C52" s="174">
        <v>4.1742510872754303E-2</v>
      </c>
      <c r="D52" s="175">
        <v>0.15936195027288599</v>
      </c>
      <c r="E52" s="176">
        <v>6.7987483481007303E-5</v>
      </c>
      <c r="F52" s="176">
        <v>1.13862006615329E-4</v>
      </c>
      <c r="G52" s="118">
        <f t="shared" si="4"/>
        <v>3.8211704643013555</v>
      </c>
      <c r="H52" s="152">
        <v>4.3367286383282098E-2</v>
      </c>
      <c r="I52" s="175">
        <v>0.16558769194769599</v>
      </c>
      <c r="J52" s="176">
        <v>7.2052974177303503E-5</v>
      </c>
      <c r="K52" s="177">
        <v>1.18535273754485E-4</v>
      </c>
      <c r="L52" s="118">
        <f t="shared" si="5"/>
        <v>3.8218760584963674</v>
      </c>
      <c r="M52" s="152">
        <v>4.3563978603449897E-2</v>
      </c>
      <c r="N52" s="175">
        <v>0.16625104284948999</v>
      </c>
      <c r="O52" s="176">
        <v>7.7445441521424905E-5</v>
      </c>
      <c r="P52" s="177">
        <v>1.18156836058E-4</v>
      </c>
      <c r="Q52" s="118">
        <f t="shared" si="6"/>
        <v>3.8201972126517991</v>
      </c>
      <c r="R52" s="152">
        <v>4.4586104469955902E-2</v>
      </c>
      <c r="S52" s="175">
        <v>0.170159842290355</v>
      </c>
      <c r="T52" s="178">
        <v>7.9185141833668706E-5</v>
      </c>
      <c r="U52" s="179">
        <v>1.21198770764501E-4</v>
      </c>
      <c r="V52" s="118">
        <f t="shared" si="7"/>
        <v>3.819949336865232</v>
      </c>
    </row>
    <row r="53" spans="2:22" x14ac:dyDescent="0.2">
      <c r="B53" s="90">
        <v>6</v>
      </c>
      <c r="C53" s="174">
        <v>4.2810817341863497E-2</v>
      </c>
      <c r="D53" s="175">
        <v>0.163408036599486</v>
      </c>
      <c r="E53" s="176">
        <v>6.7182781755569399E-5</v>
      </c>
      <c r="F53" s="176">
        <v>1.0942132666170101E-4</v>
      </c>
      <c r="G53" s="118">
        <f t="shared" si="4"/>
        <v>3.8203260213089947</v>
      </c>
      <c r="H53" s="152">
        <v>4.4461966194676801E-2</v>
      </c>
      <c r="I53" s="175">
        <v>0.169663044021306</v>
      </c>
      <c r="J53" s="176">
        <v>6.7855807656832506E-5</v>
      </c>
      <c r="K53" s="177">
        <v>1.16522118866145E-4</v>
      </c>
      <c r="L53" s="118">
        <f t="shared" si="5"/>
        <v>3.8194345934643614</v>
      </c>
      <c r="M53" s="152">
        <v>4.4153901826973201E-2</v>
      </c>
      <c r="N53" s="175">
        <v>0.16860657985495101</v>
      </c>
      <c r="O53" s="176">
        <v>7.83539488522991E-5</v>
      </c>
      <c r="P53" s="177">
        <v>1.21338819806088E-4</v>
      </c>
      <c r="Q53" s="118">
        <f t="shared" si="6"/>
        <v>3.8225093413187206</v>
      </c>
      <c r="R53" s="152">
        <v>4.5319802948921697E-2</v>
      </c>
      <c r="S53" s="175">
        <v>0.17300818410930599</v>
      </c>
      <c r="T53" s="178">
        <v>6.7308921859563295E-5</v>
      </c>
      <c r="U53" s="179">
        <v>1.2204796067808499E-4</v>
      </c>
      <c r="V53" s="118">
        <f t="shared" si="7"/>
        <v>3.8209582527623951</v>
      </c>
    </row>
    <row r="54" spans="2:22" x14ac:dyDescent="0.2">
      <c r="B54" s="90">
        <v>7</v>
      </c>
      <c r="C54" s="174">
        <v>4.4560924066902798E-2</v>
      </c>
      <c r="D54" s="175">
        <v>0.16996635609489499</v>
      </c>
      <c r="E54" s="176">
        <v>6.6800438911856903E-5</v>
      </c>
      <c r="F54" s="176">
        <v>1.09114007147605E-4</v>
      </c>
      <c r="G54" s="118">
        <f t="shared" si="4"/>
        <v>3.8174568995776328</v>
      </c>
      <c r="H54" s="152">
        <v>4.5194808877549397E-2</v>
      </c>
      <c r="I54" s="175">
        <v>0.17241917521121999</v>
      </c>
      <c r="J54" s="176">
        <v>7.5807260994904495E-5</v>
      </c>
      <c r="K54" s="177">
        <v>1.16496499085519E-4</v>
      </c>
      <c r="L54" s="118">
        <f t="shared" si="5"/>
        <v>3.8184835722320583</v>
      </c>
      <c r="M54" s="152">
        <v>4.6035599160753199E-2</v>
      </c>
      <c r="N54" s="175">
        <v>0.17580508070225001</v>
      </c>
      <c r="O54" s="176">
        <v>8.2210310932533695E-5</v>
      </c>
      <c r="P54" s="177">
        <v>1.2279034732025899E-4</v>
      </c>
      <c r="Q54" s="118">
        <f t="shared" si="6"/>
        <v>3.8226332588971119</v>
      </c>
      <c r="R54" s="152">
        <v>4.5823452939047597E-2</v>
      </c>
      <c r="S54" s="175">
        <v>0.17496848958047201</v>
      </c>
      <c r="T54" s="178">
        <v>7.2114468516597095E-5</v>
      </c>
      <c r="U54" s="179">
        <v>1.19725669010296E-4</v>
      </c>
      <c r="V54" s="118">
        <f t="shared" si="7"/>
        <v>3.8217424948891803</v>
      </c>
    </row>
    <row r="55" spans="2:22" x14ac:dyDescent="0.2">
      <c r="B55" s="90">
        <v>8</v>
      </c>
      <c r="C55" s="174">
        <v>4.4568066395658398E-2</v>
      </c>
      <c r="D55" s="175">
        <v>0.17004387337459301</v>
      </c>
      <c r="E55" s="176">
        <v>6.45222635872835E-5</v>
      </c>
      <c r="F55" s="176">
        <v>1.13796776266881E-4</v>
      </c>
      <c r="G55" s="118">
        <f t="shared" si="4"/>
        <v>3.8185861227770337</v>
      </c>
      <c r="H55" s="152">
        <v>4.5123820071061603E-2</v>
      </c>
      <c r="I55" s="175">
        <v>0.17228739453439201</v>
      </c>
      <c r="J55" s="176">
        <v>7.1053055233961595E-5</v>
      </c>
      <c r="K55" s="177">
        <v>1.14629956931725E-4</v>
      </c>
      <c r="L55" s="118">
        <f t="shared" si="5"/>
        <v>3.8215752666158909</v>
      </c>
      <c r="M55" s="152">
        <v>4.6190168776559397E-2</v>
      </c>
      <c r="N55" s="175">
        <v>0.176331808479017</v>
      </c>
      <c r="O55" s="176">
        <v>7.4962505463173993E-5</v>
      </c>
      <c r="P55" s="177">
        <v>1.1890980373192E-4</v>
      </c>
      <c r="Q55" s="118">
        <f t="shared" si="6"/>
        <v>3.8212424699847527</v>
      </c>
      <c r="R55" s="152">
        <v>4.5607976327396799E-2</v>
      </c>
      <c r="S55" s="175">
        <v>0.174091642154484</v>
      </c>
      <c r="T55" s="178">
        <v>7.2270190333110395E-5</v>
      </c>
      <c r="U55" s="179">
        <v>1.19274198270474E-4</v>
      </c>
      <c r="V55" s="118">
        <f t="shared" si="7"/>
        <v>3.8205708542944139</v>
      </c>
    </row>
    <row r="56" spans="2:22" x14ac:dyDescent="0.2">
      <c r="B56" s="90">
        <v>9</v>
      </c>
      <c r="C56" s="174">
        <v>4.4664581043283601E-2</v>
      </c>
      <c r="D56" s="175">
        <v>0.17051484546263501</v>
      </c>
      <c r="E56" s="176">
        <v>6.3599312672222395E-5</v>
      </c>
      <c r="F56" s="176">
        <v>1.11173920268582E-4</v>
      </c>
      <c r="G56" s="118">
        <f t="shared" si="4"/>
        <v>3.8208827129945879</v>
      </c>
      <c r="H56" s="152">
        <v>4.51746083768211E-2</v>
      </c>
      <c r="I56" s="175">
        <v>0.172425746602763</v>
      </c>
      <c r="J56" s="176">
        <v>7.0538289998522694E-5</v>
      </c>
      <c r="K56" s="177">
        <v>1.13128607241159E-4</v>
      </c>
      <c r="L56" s="118">
        <f t="shared" si="5"/>
        <v>3.8203394559773867</v>
      </c>
      <c r="M56" s="152">
        <v>4.6483597086278E-2</v>
      </c>
      <c r="N56" s="175">
        <v>0.17745032081940901</v>
      </c>
      <c r="O56" s="176">
        <v>7.3765838851745901E-5</v>
      </c>
      <c r="P56" s="177">
        <v>1.1914213682964099E-4</v>
      </c>
      <c r="Q56" s="118">
        <f t="shared" si="6"/>
        <v>3.8211832474781793</v>
      </c>
      <c r="R56" s="152">
        <v>4.3712997485747598E-2</v>
      </c>
      <c r="S56" s="175">
        <v>0.16684055526938599</v>
      </c>
      <c r="T56" s="178">
        <v>7.5030626594097699E-5</v>
      </c>
      <c r="U56" s="179">
        <v>1.207273433656E-4</v>
      </c>
      <c r="V56" s="118">
        <f t="shared" si="7"/>
        <v>3.8203145342673932</v>
      </c>
    </row>
    <row r="57" spans="2:22" x14ac:dyDescent="0.2">
      <c r="B57" s="90">
        <v>10</v>
      </c>
      <c r="C57" s="174">
        <v>4.4094479401870099E-2</v>
      </c>
      <c r="D57" s="175">
        <v>0.16825574388778</v>
      </c>
      <c r="E57" s="176">
        <v>6.7012125374711997E-5</v>
      </c>
      <c r="F57" s="176">
        <v>1.13165176185418E-4</v>
      </c>
      <c r="G57" s="118">
        <f t="shared" si="4"/>
        <v>3.8190472709182783</v>
      </c>
      <c r="H57" s="152">
        <v>4.5573831885156603E-2</v>
      </c>
      <c r="I57" s="175">
        <v>0.173931581463621</v>
      </c>
      <c r="J57" s="176">
        <v>7.02881082435115E-5</v>
      </c>
      <c r="K57" s="177">
        <v>1.13033626447267E-4</v>
      </c>
      <c r="L57" s="118">
        <f t="shared" si="5"/>
        <v>3.8199145473194061</v>
      </c>
      <c r="M57" s="152">
        <v>4.4161854838102997E-2</v>
      </c>
      <c r="N57" s="175">
        <v>0.16852174679173401</v>
      </c>
      <c r="O57" s="176">
        <v>7.5322772282897905E-5</v>
      </c>
      <c r="P57" s="177">
        <v>1.1243697727217E-4</v>
      </c>
      <c r="Q57" s="118">
        <f t="shared" si="6"/>
        <v>3.8198955022587882</v>
      </c>
      <c r="R57" s="152">
        <v>4.3821723155617803E-2</v>
      </c>
      <c r="S57" s="175">
        <v>0.16730777559278101</v>
      </c>
      <c r="T57" s="178">
        <v>7.7228208811885304E-5</v>
      </c>
      <c r="U57" s="179">
        <v>1.19931757345151E-4</v>
      </c>
      <c r="V57" s="118">
        <f t="shared" si="7"/>
        <v>3.8214997890384605</v>
      </c>
    </row>
    <row r="58" spans="2:22" x14ac:dyDescent="0.2">
      <c r="B58" s="90">
        <v>11</v>
      </c>
      <c r="C58" s="174">
        <v>4.3708951585450698E-2</v>
      </c>
      <c r="D58" s="175">
        <v>0.16684752004080999</v>
      </c>
      <c r="E58" s="176">
        <v>6.6722508814527799E-5</v>
      </c>
      <c r="F58" s="176">
        <v>1.15090161626331E-4</v>
      </c>
      <c r="G58" s="118">
        <f t="shared" si="4"/>
        <v>3.820516613179719</v>
      </c>
      <c r="H58" s="152">
        <v>4.5515481719051003E-2</v>
      </c>
      <c r="I58" s="175">
        <v>0.17366929670977899</v>
      </c>
      <c r="J58" s="176">
        <v>7.2884853421202998E-5</v>
      </c>
      <c r="K58" s="177">
        <v>1.11994344339398E-4</v>
      </c>
      <c r="L58" s="118">
        <f t="shared" si="5"/>
        <v>3.819047725157779</v>
      </c>
      <c r="M58" s="152">
        <v>4.4678222691072501E-2</v>
      </c>
      <c r="N58" s="175">
        <v>0.170473064252708</v>
      </c>
      <c r="O58" s="176">
        <v>7.6023419274341307E-5</v>
      </c>
      <c r="P58" s="177">
        <v>1.1526010655235801E-4</v>
      </c>
      <c r="Q58" s="118">
        <f t="shared" si="6"/>
        <v>3.8194212267234948</v>
      </c>
      <c r="R58" s="152">
        <v>4.5360962509607E-2</v>
      </c>
      <c r="S58" s="175">
        <v>0.17323477062640799</v>
      </c>
      <c r="T58" s="178">
        <v>7.1993741929978703E-5</v>
      </c>
      <c r="U58" s="179">
        <v>1.16445448140798E-4</v>
      </c>
      <c r="V58" s="118">
        <f t="shared" si="7"/>
        <v>3.8224888288204482</v>
      </c>
    </row>
    <row r="59" spans="2:22" x14ac:dyDescent="0.2">
      <c r="B59" s="90">
        <v>12</v>
      </c>
      <c r="C59" s="174">
        <v>4.3397527798854203E-2</v>
      </c>
      <c r="D59" s="175">
        <v>0.16557718665982099</v>
      </c>
      <c r="E59" s="176">
        <v>6.86584954182124E-5</v>
      </c>
      <c r="F59" s="176">
        <v>1.1422268990599899E-4</v>
      </c>
      <c r="G59" s="118">
        <f t="shared" si="4"/>
        <v>3.8186580286654075</v>
      </c>
      <c r="H59" s="152">
        <v>4.3809225189690201E-2</v>
      </c>
      <c r="I59" s="175">
        <v>0.167173727363985</v>
      </c>
      <c r="J59" s="176">
        <v>7.4161603376314295E-5</v>
      </c>
      <c r="K59" s="177">
        <v>1.19742581393374E-4</v>
      </c>
      <c r="L59" s="118">
        <f t="shared" si="5"/>
        <v>3.8195211295661156</v>
      </c>
      <c r="M59" s="152">
        <v>4.5082874486101397E-2</v>
      </c>
      <c r="N59" s="175">
        <v>0.172144653524026</v>
      </c>
      <c r="O59" s="176">
        <v>7.6531603460687402E-5</v>
      </c>
      <c r="P59" s="177">
        <v>1.2320164931160199E-4</v>
      </c>
      <c r="Q59" s="118">
        <f t="shared" si="6"/>
        <v>3.822221985727341</v>
      </c>
      <c r="R59" s="152">
        <v>4.5923795172744197E-2</v>
      </c>
      <c r="S59" s="175">
        <v>0.17522246044999901</v>
      </c>
      <c r="T59" s="178">
        <v>7.0148058825153793E-5</v>
      </c>
      <c r="U59" s="179">
        <v>1.19209590342407E-4</v>
      </c>
      <c r="V59" s="118">
        <f t="shared" si="7"/>
        <v>3.8189179052780289</v>
      </c>
    </row>
    <row r="60" spans="2:22" x14ac:dyDescent="0.2">
      <c r="B60" s="90">
        <v>13</v>
      </c>
      <c r="C60" s="174">
        <v>4.2031037718777399E-2</v>
      </c>
      <c r="D60" s="175">
        <v>0.160424698685531</v>
      </c>
      <c r="E60" s="176">
        <v>6.91739897436131E-5</v>
      </c>
      <c r="F60" s="176">
        <v>1.16901158682018E-4</v>
      </c>
      <c r="G60" s="118">
        <f t="shared" si="4"/>
        <v>3.8202229445055895</v>
      </c>
      <c r="H60" s="152">
        <v>4.4570674722165401E-2</v>
      </c>
      <c r="I60" s="175">
        <v>0.16958782338230699</v>
      </c>
      <c r="J60" s="176">
        <v>7.1461472714856705E-5</v>
      </c>
      <c r="K60" s="177">
        <v>1.18628371319852E-4</v>
      </c>
      <c r="L60" s="118">
        <f t="shared" si="5"/>
        <v>3.8084136585805868</v>
      </c>
      <c r="M60" s="152">
        <v>4.7012383099860597E-2</v>
      </c>
      <c r="N60" s="175">
        <v>0.179441425959455</v>
      </c>
      <c r="O60" s="176">
        <v>7.5795511693754305E-5</v>
      </c>
      <c r="P60" s="177">
        <v>1.18671269734407E-4</v>
      </c>
      <c r="Q60" s="118">
        <f t="shared" si="6"/>
        <v>3.820555097881138</v>
      </c>
      <c r="R60" s="152">
        <v>4.6497521782342198E-2</v>
      </c>
      <c r="S60" s="175">
        <v>0.17753858291122299</v>
      </c>
      <c r="T60" s="178">
        <v>7.4350876374947605E-5</v>
      </c>
      <c r="U60" s="179">
        <v>1.2085323568191701E-4</v>
      </c>
      <c r="V60" s="118">
        <f t="shared" si="7"/>
        <v>3.8216127329214404</v>
      </c>
    </row>
    <row r="61" spans="2:22" x14ac:dyDescent="0.2">
      <c r="B61" s="90">
        <v>14</v>
      </c>
      <c r="C61" s="174">
        <v>4.2578482262469498E-2</v>
      </c>
      <c r="D61" s="175">
        <v>0.162463404586077</v>
      </c>
      <c r="E61" s="176">
        <v>7.2246336676335803E-5</v>
      </c>
      <c r="F61" s="176">
        <v>1.1058244436721E-4</v>
      </c>
      <c r="G61" s="118">
        <f t="shared" si="4"/>
        <v>3.8189843571492914</v>
      </c>
      <c r="H61" s="152">
        <v>4.3037603952028797E-2</v>
      </c>
      <c r="I61" s="175">
        <v>0.16366021650612</v>
      </c>
      <c r="J61" s="176">
        <v>6.9614412090079306E-5</v>
      </c>
      <c r="K61" s="177">
        <v>1.12628257280355E-4</v>
      </c>
      <c r="L61" s="118">
        <f t="shared" si="5"/>
        <v>3.8063413597742795</v>
      </c>
      <c r="M61" s="152">
        <v>4.7411707982420899E-2</v>
      </c>
      <c r="N61" s="175">
        <v>0.180961794431823</v>
      </c>
      <c r="O61" s="176">
        <v>7.5366514115249094E-5</v>
      </c>
      <c r="P61" s="177">
        <v>1.1509287928127101E-4</v>
      </c>
      <c r="Q61" s="118">
        <f t="shared" si="6"/>
        <v>3.820443675967359</v>
      </c>
      <c r="R61" s="152">
        <v>4.6574843266654203E-2</v>
      </c>
      <c r="S61" s="175">
        <v>0.17787629195198301</v>
      </c>
      <c r="T61" s="178">
        <v>7.4877110299172297E-5</v>
      </c>
      <c r="U61" s="179">
        <v>1.1961634036515999E-4</v>
      </c>
      <c r="V61" s="118">
        <f t="shared" si="7"/>
        <v>3.8225205624858969</v>
      </c>
    </row>
    <row r="62" spans="2:22" x14ac:dyDescent="0.2">
      <c r="B62" s="90">
        <v>15</v>
      </c>
      <c r="C62" s="174">
        <v>4.2495737844428901E-2</v>
      </c>
      <c r="D62" s="175">
        <v>0.162179817731256</v>
      </c>
      <c r="E62" s="176">
        <v>6.3825908493425E-5</v>
      </c>
      <c r="F62" s="176">
        <v>1.08480625993928E-4</v>
      </c>
      <c r="G62" s="118">
        <f t="shared" si="4"/>
        <v>3.8197482900380066</v>
      </c>
      <c r="H62" s="152">
        <v>4.3655968305314402E-2</v>
      </c>
      <c r="I62" s="175">
        <v>0.166574136559136</v>
      </c>
      <c r="J62" s="176">
        <v>6.6409064945067601E-5</v>
      </c>
      <c r="K62" s="177">
        <v>1.13089946615053E-4</v>
      </c>
      <c r="L62" s="118">
        <f t="shared" si="5"/>
        <v>3.8191948022924889</v>
      </c>
      <c r="M62" s="152">
        <v>4.7169704175102203E-2</v>
      </c>
      <c r="N62" s="175">
        <v>0.18006304527815201</v>
      </c>
      <c r="O62" s="176">
        <v>7.1229113991025798E-5</v>
      </c>
      <c r="P62" s="177">
        <v>1.17956164768638E-4</v>
      </c>
      <c r="Q62" s="118">
        <f t="shared" si="6"/>
        <v>3.820991790019999</v>
      </c>
      <c r="R62" s="152">
        <v>4.68276713768861E-2</v>
      </c>
      <c r="S62" s="175">
        <v>0.178762895046188</v>
      </c>
      <c r="T62" s="178">
        <v>7.5091397384972398E-5</v>
      </c>
      <c r="U62" s="179">
        <v>1.19912182760965E-4</v>
      </c>
      <c r="V62" s="118">
        <f t="shared" si="7"/>
        <v>3.8208129989718898</v>
      </c>
    </row>
    <row r="63" spans="2:22" x14ac:dyDescent="0.2">
      <c r="B63" s="90">
        <v>16</v>
      </c>
      <c r="C63" s="174">
        <v>4.4818035903650098E-2</v>
      </c>
      <c r="D63" s="175">
        <v>0.171104543196064</v>
      </c>
      <c r="E63" s="176">
        <v>6.4109597342365898E-5</v>
      </c>
      <c r="F63" s="176">
        <v>1.1240095676313499E-4</v>
      </c>
      <c r="G63" s="118">
        <f t="shared" si="4"/>
        <v>3.8209579001444505</v>
      </c>
      <c r="H63" s="152">
        <v>4.5134457819168701E-2</v>
      </c>
      <c r="I63" s="175">
        <v>0.17219841574695999</v>
      </c>
      <c r="J63" s="176">
        <v>7.6361296589380601E-5</v>
      </c>
      <c r="K63" s="177">
        <v>1.13803838443005E-4</v>
      </c>
      <c r="L63" s="118">
        <f t="shared" si="5"/>
        <v>3.8186986046652849</v>
      </c>
      <c r="M63" s="152">
        <v>4.6761202320033203E-2</v>
      </c>
      <c r="N63" s="175">
        <v>0.178469244633327</v>
      </c>
      <c r="O63" s="176">
        <v>7.6964414138506193E-5</v>
      </c>
      <c r="P63" s="177">
        <v>1.13954816901129E-4</v>
      </c>
      <c r="Q63" s="118">
        <f t="shared" si="6"/>
        <v>3.8202866766939687</v>
      </c>
      <c r="R63" s="152">
        <v>4.6533233161448903E-2</v>
      </c>
      <c r="S63" s="175">
        <v>0.17751486371759401</v>
      </c>
      <c r="T63" s="178">
        <v>7.35951365721623E-5</v>
      </c>
      <c r="U63" s="179">
        <v>1.16749193404653E-4</v>
      </c>
      <c r="V63" s="118">
        <f t="shared" si="7"/>
        <v>3.8181647892727226</v>
      </c>
    </row>
    <row r="64" spans="2:22" x14ac:dyDescent="0.2">
      <c r="B64" s="90">
        <v>17</v>
      </c>
      <c r="C64" s="174">
        <v>4.5388255973541299E-2</v>
      </c>
      <c r="D64" s="175">
        <v>0.17317953332583599</v>
      </c>
      <c r="E64" s="176">
        <v>6.6532616225132505E-5</v>
      </c>
      <c r="F64" s="176">
        <v>1.13035132023502E-4</v>
      </c>
      <c r="G64" s="118">
        <f t="shared" si="4"/>
        <v>3.8186676607442198</v>
      </c>
      <c r="H64" s="152">
        <v>4.5113017745112199E-2</v>
      </c>
      <c r="I64" s="175">
        <v>0.172089855730819</v>
      </c>
      <c r="J64" s="176">
        <v>7.1373044551643498E-5</v>
      </c>
      <c r="K64" s="177">
        <v>1.18674840835584E-4</v>
      </c>
      <c r="L64" s="118">
        <f t="shared" si="5"/>
        <v>3.8181061143968535</v>
      </c>
      <c r="M64" s="152">
        <v>4.6889043265029698E-2</v>
      </c>
      <c r="N64" s="175">
        <v>0.178983583833769</v>
      </c>
      <c r="O64" s="176">
        <v>7.33156460524203E-5</v>
      </c>
      <c r="P64" s="177">
        <v>1.17739743179182E-4</v>
      </c>
      <c r="Q64" s="118">
        <f t="shared" si="6"/>
        <v>3.8208410115279325</v>
      </c>
      <c r="R64" s="152">
        <v>4.5563610393595202E-2</v>
      </c>
      <c r="S64" s="175">
        <v>0.173883697298158</v>
      </c>
      <c r="T64" s="178">
        <v>6.6097360813073403E-5</v>
      </c>
      <c r="U64" s="179">
        <v>1.13192701603665E-4</v>
      </c>
      <c r="V64" s="118">
        <f t="shared" si="7"/>
        <v>3.8197258189136289</v>
      </c>
    </row>
    <row r="65" spans="2:22" x14ac:dyDescent="0.2">
      <c r="B65" s="90">
        <v>18</v>
      </c>
      <c r="C65" s="174">
        <v>4.5009550243822E-2</v>
      </c>
      <c r="D65" s="175">
        <v>0.171709688899983</v>
      </c>
      <c r="E65" s="176">
        <v>6.9724344391426196E-5</v>
      </c>
      <c r="F65" s="176">
        <v>1.1418784612749801E-4</v>
      </c>
      <c r="G65" s="118">
        <f t="shared" si="4"/>
        <v>3.8181404754618029</v>
      </c>
      <c r="H65" s="152">
        <v>4.4471712038400397E-2</v>
      </c>
      <c r="I65" s="175">
        <v>0.169743265800502</v>
      </c>
      <c r="J65" s="176">
        <v>6.3965605036415E-5</v>
      </c>
      <c r="K65" s="177">
        <v>1.13960083225518E-4</v>
      </c>
      <c r="L65" s="118">
        <f t="shared" si="5"/>
        <v>3.8204030095966561</v>
      </c>
      <c r="M65" s="152">
        <v>4.6949934333518198E-2</v>
      </c>
      <c r="N65" s="175">
        <v>0.17916764174403399</v>
      </c>
      <c r="O65" s="176">
        <v>7.5860093467417395E-5</v>
      </c>
      <c r="P65" s="177">
        <v>1.13765178145177E-4</v>
      </c>
      <c r="Q65" s="118">
        <f t="shared" si="6"/>
        <v>3.8198042497216811</v>
      </c>
      <c r="R65" s="152">
        <v>4.6757121621101301E-2</v>
      </c>
      <c r="S65" s="175">
        <v>0.178524506338364</v>
      </c>
      <c r="T65" s="178">
        <v>7.0689854558324603E-5</v>
      </c>
      <c r="U65" s="179">
        <v>1.21704348783165E-4</v>
      </c>
      <c r="V65" s="118">
        <f t="shared" si="7"/>
        <v>3.821480642058066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4.3489995465495097E-2</v>
      </c>
      <c r="D68" s="216">
        <v>0.16596480987922799</v>
      </c>
      <c r="E68" s="182">
        <v>6.6901756489443396E-5</v>
      </c>
      <c r="F68" s="182">
        <v>1.12343636046386E-4</v>
      </c>
      <c r="G68" s="183"/>
      <c r="H68" s="184">
        <v>4.4372380635729097E-2</v>
      </c>
      <c r="I68" s="185">
        <v>0.169283775800597</v>
      </c>
      <c r="J68" s="184">
        <v>7.1205787314427595E-5</v>
      </c>
      <c r="K68" s="185">
        <v>1.15438091238008E-4</v>
      </c>
      <c r="L68" s="186"/>
      <c r="M68" s="187">
        <v>4.5798606887391402E-2</v>
      </c>
      <c r="N68" s="188">
        <v>0.174820508274843</v>
      </c>
      <c r="O68" s="217">
        <v>7.59260911270878E-5</v>
      </c>
      <c r="P68" s="218">
        <v>1.18105858259321E-4</v>
      </c>
      <c r="Q68" s="186"/>
      <c r="R68" s="187">
        <v>4.5259429160278697E-2</v>
      </c>
      <c r="S68" s="188">
        <v>0.172768283114073</v>
      </c>
      <c r="T68" s="190">
        <v>7.2423167378405699E-5</v>
      </c>
      <c r="U68" s="185">
        <v>1.1983491714383101E-4</v>
      </c>
      <c r="V68" s="136"/>
    </row>
    <row r="69" spans="2:22" x14ac:dyDescent="0.2">
      <c r="B69" s="86" t="s">
        <v>6</v>
      </c>
      <c r="C69" s="219">
        <v>0.64006447517356402</v>
      </c>
      <c r="D69" s="220">
        <v>0.63963370021988997</v>
      </c>
      <c r="E69" s="193">
        <v>0.80679221479704999</v>
      </c>
      <c r="F69" s="193">
        <v>0.57465450116057204</v>
      </c>
      <c r="G69" s="194"/>
      <c r="H69" s="195">
        <v>0.470144405197854</v>
      </c>
      <c r="I69" s="196">
        <v>0.475506331539368</v>
      </c>
      <c r="J69" s="197">
        <v>1.2727938496353499</v>
      </c>
      <c r="K69" s="198">
        <v>0.48201420844918103</v>
      </c>
      <c r="L69" s="199"/>
      <c r="M69" s="197">
        <v>0.61621619904025704</v>
      </c>
      <c r="N69" s="198">
        <v>0.616766265292094</v>
      </c>
      <c r="O69" s="197">
        <v>0.86822609499075198</v>
      </c>
      <c r="P69" s="198">
        <v>0.61951618201325998</v>
      </c>
      <c r="Q69" s="199"/>
      <c r="R69" s="197">
        <v>0.60976095456781598</v>
      </c>
      <c r="S69" s="198">
        <v>0.61058751878216599</v>
      </c>
      <c r="T69" s="200">
        <v>1.0535705222084699</v>
      </c>
      <c r="U69" s="198">
        <v>0.47001415021774801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3.819457248527522</v>
      </c>
      <c r="I72" s="205">
        <f>D68/C68</f>
        <v>3.8161606618447279</v>
      </c>
    </row>
    <row r="73" spans="2:22" x14ac:dyDescent="0.2">
      <c r="C73" s="203">
        <v>2</v>
      </c>
      <c r="E73" s="204">
        <f>AVERAGE(L48:L65)</f>
        <v>3.8185839122812215</v>
      </c>
      <c r="I73" s="205">
        <f>I68/H68</f>
        <v>3.8150708475688133</v>
      </c>
    </row>
    <row r="74" spans="2:22" x14ac:dyDescent="0.2">
      <c r="C74" s="203">
        <v>3</v>
      </c>
      <c r="E74" s="204">
        <f>AVERAGE(Q48:Q65)</f>
        <v>3.8209135145484274</v>
      </c>
      <c r="I74" s="205">
        <f>N68/M68</f>
        <v>3.8171577730451012</v>
      </c>
    </row>
    <row r="75" spans="2:22" x14ac:dyDescent="0.2">
      <c r="C75" s="203">
        <v>4</v>
      </c>
      <c r="E75" s="204">
        <f>AVERAGE(V48:V65)</f>
        <v>3.8207534460702104</v>
      </c>
      <c r="G75" s="90"/>
      <c r="I75" s="205">
        <f>S68/R68</f>
        <v>3.8172881611529617</v>
      </c>
    </row>
    <row r="76" spans="2:22" x14ac:dyDescent="0.2">
      <c r="C76" s="206" t="s">
        <v>12</v>
      </c>
      <c r="D76" s="101"/>
      <c r="E76" s="207">
        <f>AVERAGE(E72:E75)</f>
        <v>3.8199270303568453</v>
      </c>
      <c r="F76" s="86" t="s">
        <v>9</v>
      </c>
      <c r="G76" s="208"/>
      <c r="I76" s="209">
        <f>AVERAGE(I72:I75)</f>
        <v>3.8164193609029011</v>
      </c>
    </row>
    <row r="77" spans="2:22" x14ac:dyDescent="0.2">
      <c r="E77" s="210">
        <f>STDEV(E72:E75)/SQRT(COUNT(E72:E75))/E76</f>
        <v>1.4498529368035584E-4</v>
      </c>
      <c r="F77" s="211"/>
      <c r="I77" s="221">
        <f>STDEV(I72:I75)/SQRT(COUNT(I72:I75))/I76</f>
        <v>1.3500215872004319E-4</v>
      </c>
    </row>
    <row r="78" spans="2:22" ht="15.75" x14ac:dyDescent="0.3">
      <c r="D78" s="86" t="s">
        <v>17</v>
      </c>
      <c r="E78" s="212">
        <f>E77*SQRT(3)/1</f>
        <v>2.5112189500467116E-4</v>
      </c>
      <c r="F78" s="86" t="s">
        <v>8</v>
      </c>
      <c r="I78" s="221">
        <f>I77*SQRT(3)/1</f>
        <v>2.3383059803459255E-4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29.077500000000001</v>
      </c>
      <c r="D85" s="214">
        <v>30.09</v>
      </c>
      <c r="E85" s="169">
        <v>29.077500000000001</v>
      </c>
      <c r="F85" s="169">
        <v>30.09</v>
      </c>
      <c r="G85" s="170"/>
      <c r="H85" s="86">
        <v>29.077500000000001</v>
      </c>
      <c r="I85" s="168">
        <v>30.09</v>
      </c>
      <c r="J85" s="169">
        <v>29.077500000000001</v>
      </c>
      <c r="K85" s="171">
        <v>30.09</v>
      </c>
      <c r="L85" s="170"/>
      <c r="M85" s="86">
        <v>29.077500000000001</v>
      </c>
      <c r="N85" s="168">
        <v>30.09</v>
      </c>
      <c r="O85" s="222">
        <v>29.077500000000001</v>
      </c>
      <c r="P85" s="222">
        <v>30.09</v>
      </c>
      <c r="Q85" s="170"/>
      <c r="R85" s="86">
        <v>29.077500000000001</v>
      </c>
      <c r="S85" s="168">
        <v>30.09</v>
      </c>
      <c r="T85" s="172">
        <v>29.077500000000001</v>
      </c>
      <c r="U85" s="173">
        <v>30.09</v>
      </c>
      <c r="V85" s="136"/>
    </row>
    <row r="86" spans="1:22" x14ac:dyDescent="0.2">
      <c r="B86" s="90">
        <v>1</v>
      </c>
      <c r="C86" s="174">
        <v>0.145321863205777</v>
      </c>
      <c r="D86" s="175">
        <v>0.102618358780873</v>
      </c>
      <c r="E86" s="176">
        <v>8.0282090338579704E-5</v>
      </c>
      <c r="F86" s="176">
        <v>1.2775489552325001E-4</v>
      </c>
      <c r="G86" s="118">
        <f>(D86-$F$106)/(C86-$E$106)</f>
        <v>0.70566427346551552</v>
      </c>
      <c r="H86" s="152">
        <v>0.14647000940734101</v>
      </c>
      <c r="I86" s="175">
        <v>0.103426787961099</v>
      </c>
      <c r="J86" s="176">
        <v>9.0491833377273696E-5</v>
      </c>
      <c r="K86" s="177">
        <v>1.32552351570139E-4</v>
      </c>
      <c r="L86" s="118">
        <f>(I86-$K$106)/(H86-$J$106)</f>
        <v>0.70568079385956883</v>
      </c>
      <c r="M86" s="152">
        <v>0.13984126887698101</v>
      </c>
      <c r="N86" s="175">
        <v>9.8741443907106402E-2</v>
      </c>
      <c r="O86" s="223">
        <v>9.2415589498755503E-5</v>
      </c>
      <c r="P86" s="223">
        <v>1.2974669545291699E-4</v>
      </c>
      <c r="Q86" s="118">
        <f>(N86-$P$106)/(M86-$O$106)</f>
        <v>0.70560085000099171</v>
      </c>
      <c r="R86" s="152">
        <v>0.14835762730979499</v>
      </c>
      <c r="S86" s="175">
        <v>0.104609842998759</v>
      </c>
      <c r="T86" s="178">
        <v>9.6877144213520995E-5</v>
      </c>
      <c r="U86" s="179">
        <v>1.3385615623481601E-4</v>
      </c>
      <c r="V86" s="118">
        <f>(S86-$U$106)/(R86-$T$106)</f>
        <v>0.7047010562932815</v>
      </c>
    </row>
    <row r="87" spans="1:22" x14ac:dyDescent="0.2">
      <c r="B87" s="90">
        <v>2</v>
      </c>
      <c r="C87" s="174">
        <v>0.14741677357095101</v>
      </c>
      <c r="D87" s="175">
        <v>0.104076919376781</v>
      </c>
      <c r="E87" s="176">
        <v>8.4956394102521794E-5</v>
      </c>
      <c r="F87" s="176">
        <v>1.2810736564613701E-4</v>
      </c>
      <c r="G87" s="118">
        <f t="shared" ref="G87:G103" si="8">(D87-$F$106)/(C87-$E$106)</f>
        <v>0.70553027652696942</v>
      </c>
      <c r="H87" s="152">
        <v>0.14666334107260501</v>
      </c>
      <c r="I87" s="175">
        <v>0.10355064572379601</v>
      </c>
      <c r="J87" s="176">
        <v>8.7367394979867802E-5</v>
      </c>
      <c r="K87" s="177">
        <v>1.32916081129378E-4</v>
      </c>
      <c r="L87" s="118">
        <f t="shared" ref="L87:L103" si="9">(I87-$K$106)/(H87-$J$106)</f>
        <v>0.70559501812700731</v>
      </c>
      <c r="M87" s="152">
        <v>0.13834351319202001</v>
      </c>
      <c r="N87" s="175">
        <v>9.7654638967712704E-2</v>
      </c>
      <c r="O87" s="223">
        <v>9.6910164386906396E-5</v>
      </c>
      <c r="P87" s="223">
        <v>1.3154373791727001E-4</v>
      </c>
      <c r="Q87" s="118">
        <f t="shared" ref="Q87:Q103" si="10">(N87-$P$106)/(M87-$O$106)</f>
        <v>0.70538390106547333</v>
      </c>
      <c r="R87" s="152">
        <v>7.4442004552626895E-2</v>
      </c>
      <c r="S87" s="175">
        <v>5.23860865939123E-2</v>
      </c>
      <c r="T87" s="178">
        <v>9.7255971271800905E-5</v>
      </c>
      <c r="U87" s="179">
        <v>1.34478875516825E-4</v>
      </c>
      <c r="V87" s="118">
        <f t="shared" ref="V87:V103" si="11">(S87-$U$106)/(R87-$T$106)</f>
        <v>0.70288058033513645</v>
      </c>
    </row>
    <row r="88" spans="1:22" x14ac:dyDescent="0.2">
      <c r="B88" s="90">
        <v>3</v>
      </c>
      <c r="C88" s="174">
        <v>0.14751089412285101</v>
      </c>
      <c r="D88" s="175">
        <v>0.104136400418103</v>
      </c>
      <c r="E88" s="176">
        <v>8.0435479960167E-5</v>
      </c>
      <c r="F88" s="176">
        <v>1.2554452749818999E-4</v>
      </c>
      <c r="G88" s="118">
        <f t="shared" si="8"/>
        <v>0.70548331342092119</v>
      </c>
      <c r="H88" s="152">
        <v>0.14604129986905801</v>
      </c>
      <c r="I88" s="175">
        <v>0.103103070012799</v>
      </c>
      <c r="J88" s="176">
        <v>8.66069690358459E-5</v>
      </c>
      <c r="K88" s="177">
        <v>1.2470741842690101E-4</v>
      </c>
      <c r="L88" s="118">
        <f t="shared" si="9"/>
        <v>0.70553563963998267</v>
      </c>
      <c r="M88" s="152">
        <v>0.13864661748937901</v>
      </c>
      <c r="N88" s="175">
        <v>9.7873562685125898E-2</v>
      </c>
      <c r="O88" s="223">
        <v>8.8636407102392104E-5</v>
      </c>
      <c r="P88" s="223">
        <v>1.2946903376549599E-4</v>
      </c>
      <c r="Q88" s="118">
        <f t="shared" si="10"/>
        <v>0.70542085322677617</v>
      </c>
      <c r="R88" s="152">
        <v>0.121744694473436</v>
      </c>
      <c r="S88" s="175">
        <v>8.62506767107733E-2</v>
      </c>
      <c r="T88" s="178">
        <v>1.01365171772751E-4</v>
      </c>
      <c r="U88" s="179">
        <v>1.32634125173198E-4</v>
      </c>
      <c r="V88" s="118">
        <f t="shared" si="11"/>
        <v>0.70794816511622338</v>
      </c>
    </row>
    <row r="89" spans="1:22" x14ac:dyDescent="0.2">
      <c r="B89" s="90">
        <v>4</v>
      </c>
      <c r="C89" s="174">
        <v>0.147560465371155</v>
      </c>
      <c r="D89" s="175">
        <v>0.10416402876778599</v>
      </c>
      <c r="E89" s="176">
        <v>7.5504828489511005E-5</v>
      </c>
      <c r="F89" s="176">
        <v>1.2358940556177E-4</v>
      </c>
      <c r="G89" s="118">
        <f t="shared" si="8"/>
        <v>0.7054335218019262</v>
      </c>
      <c r="H89" s="152">
        <v>0.14011439433317999</v>
      </c>
      <c r="I89" s="175">
        <v>9.8968499693751294E-2</v>
      </c>
      <c r="J89" s="176">
        <v>8.5789945487638799E-5</v>
      </c>
      <c r="K89" s="177">
        <v>1.2894279206810601E-4</v>
      </c>
      <c r="L89" s="118">
        <f t="shared" si="9"/>
        <v>0.70587180828268736</v>
      </c>
      <c r="M89" s="152">
        <v>0.14360426503986001</v>
      </c>
      <c r="N89" s="175">
        <v>0.10139492310505301</v>
      </c>
      <c r="O89" s="223">
        <v>9.3235015380210097E-5</v>
      </c>
      <c r="P89" s="223">
        <v>1.33096564624664E-4</v>
      </c>
      <c r="Q89" s="118">
        <f t="shared" si="10"/>
        <v>0.7055890431076024</v>
      </c>
      <c r="R89" s="152">
        <v>0.14723367314583899</v>
      </c>
      <c r="S89" s="175">
        <v>0.103977909665201</v>
      </c>
      <c r="T89" s="178">
        <v>1.00899016388613E-4</v>
      </c>
      <c r="U89" s="179">
        <v>1.3415029898717099E-4</v>
      </c>
      <c r="V89" s="118">
        <f t="shared" si="11"/>
        <v>0.70578930256971684</v>
      </c>
    </row>
    <row r="90" spans="1:22" x14ac:dyDescent="0.2">
      <c r="B90" s="90">
        <v>5</v>
      </c>
      <c r="C90" s="174">
        <v>0.145583442210763</v>
      </c>
      <c r="D90" s="175">
        <v>0.102795810728396</v>
      </c>
      <c r="E90" s="176">
        <v>7.7047894039144606E-5</v>
      </c>
      <c r="F90" s="176">
        <v>1.20815315836942E-4</v>
      </c>
      <c r="G90" s="118">
        <f t="shared" si="8"/>
        <v>0.70561523707215523</v>
      </c>
      <c r="H90" s="152">
        <v>0.144739553383226</v>
      </c>
      <c r="I90" s="175">
        <v>0.10223093338094399</v>
      </c>
      <c r="J90" s="176">
        <v>8.7406706876059703E-5</v>
      </c>
      <c r="K90" s="177">
        <v>1.2971684368860199E-4</v>
      </c>
      <c r="L90" s="118">
        <f t="shared" si="9"/>
        <v>0.70585566133335453</v>
      </c>
      <c r="M90" s="152">
        <v>0.144566309355669</v>
      </c>
      <c r="N90" s="175">
        <v>0.102065579085019</v>
      </c>
      <c r="O90" s="223">
        <v>9.4783752442451801E-5</v>
      </c>
      <c r="P90" s="223">
        <v>1.27826615050782E-4</v>
      </c>
      <c r="Q90" s="118">
        <f t="shared" si="10"/>
        <v>0.70553260693093434</v>
      </c>
      <c r="R90" s="152">
        <v>0.14637013196877099</v>
      </c>
      <c r="S90" s="175">
        <v>0.10334926366482799</v>
      </c>
      <c r="T90" s="178">
        <v>9.5976070676357904E-5</v>
      </c>
      <c r="U90" s="179">
        <v>1.33697701529052E-4</v>
      </c>
      <c r="V90" s="118">
        <f t="shared" si="11"/>
        <v>0.70565825877424371</v>
      </c>
    </row>
    <row r="91" spans="1:22" x14ac:dyDescent="0.2">
      <c r="B91" s="90">
        <v>6</v>
      </c>
      <c r="C91" s="174">
        <v>0.14366808664306299</v>
      </c>
      <c r="D91" s="175">
        <v>0.101438336589891</v>
      </c>
      <c r="E91" s="176">
        <v>7.6884671453454799E-5</v>
      </c>
      <c r="F91" s="176">
        <v>1.2585987536381599E-4</v>
      </c>
      <c r="G91" s="118">
        <f t="shared" si="8"/>
        <v>0.70557365962760321</v>
      </c>
      <c r="H91" s="152">
        <v>0.147068428677673</v>
      </c>
      <c r="I91" s="175">
        <v>0.103841339336696</v>
      </c>
      <c r="J91" s="176">
        <v>8.3370810344484599E-5</v>
      </c>
      <c r="K91" s="177">
        <v>1.2541827409251E-4</v>
      </c>
      <c r="L91" s="118">
        <f t="shared" si="9"/>
        <v>0.70562812313766776</v>
      </c>
      <c r="M91" s="152">
        <v>0.14388336635570101</v>
      </c>
      <c r="N91" s="175">
        <v>0.10158372305249901</v>
      </c>
      <c r="O91" s="223">
        <v>9.3119110643195195E-5</v>
      </c>
      <c r="P91" s="223">
        <v>1.3036350737208099E-4</v>
      </c>
      <c r="Q91" s="118">
        <f t="shared" si="10"/>
        <v>0.70553248535981561</v>
      </c>
      <c r="R91" s="152">
        <v>0.14358048340242399</v>
      </c>
      <c r="S91" s="175">
        <v>0.101382933926344</v>
      </c>
      <c r="T91" s="178">
        <v>9.8245513229113402E-5</v>
      </c>
      <c r="U91" s="179">
        <v>1.3088144914206901E-4</v>
      </c>
      <c r="V91" s="118">
        <f t="shared" si="11"/>
        <v>0.7056736532150043</v>
      </c>
    </row>
    <row r="92" spans="1:22" x14ac:dyDescent="0.2">
      <c r="B92" s="90">
        <v>7</v>
      </c>
      <c r="C92" s="174">
        <v>0.14958476470877899</v>
      </c>
      <c r="D92" s="175">
        <v>0.105630027186289</v>
      </c>
      <c r="E92" s="176">
        <v>7.4861991054814102E-5</v>
      </c>
      <c r="F92" s="176">
        <v>1.24751025464308E-4</v>
      </c>
      <c r="G92" s="118">
        <f t="shared" si="8"/>
        <v>0.70568762450112388</v>
      </c>
      <c r="H92" s="152">
        <v>0.14703822272036901</v>
      </c>
      <c r="I92" s="175">
        <v>0.103833910486429</v>
      </c>
      <c r="J92" s="176">
        <v>8.5281972390244495E-5</v>
      </c>
      <c r="K92" s="177">
        <v>1.2405689768779001E-4</v>
      </c>
      <c r="L92" s="118">
        <f t="shared" si="9"/>
        <v>0.70572261256370861</v>
      </c>
      <c r="M92" s="152">
        <v>0.143346612884618</v>
      </c>
      <c r="N92" s="175">
        <v>0.101210815050255</v>
      </c>
      <c r="O92" s="223">
        <v>1.00847203899822E-4</v>
      </c>
      <c r="P92" s="223">
        <v>1.2707585577560401E-4</v>
      </c>
      <c r="Q92" s="118">
        <f t="shared" si="10"/>
        <v>0.70557290412935059</v>
      </c>
      <c r="R92" s="152">
        <v>0.14526470947262701</v>
      </c>
      <c r="S92" s="175">
        <v>0.102588285849217</v>
      </c>
      <c r="T92" s="178">
        <v>9.7963827607115797E-5</v>
      </c>
      <c r="U92" s="179">
        <v>1.2966486769804499E-4</v>
      </c>
      <c r="V92" s="118">
        <f t="shared" si="11"/>
        <v>0.70578964481201101</v>
      </c>
    </row>
    <row r="93" spans="1:22" x14ac:dyDescent="0.2">
      <c r="B93" s="90">
        <v>8</v>
      </c>
      <c r="C93" s="174">
        <v>0.14919962773155701</v>
      </c>
      <c r="D93" s="175">
        <v>0.105321553029532</v>
      </c>
      <c r="E93" s="176">
        <v>7.4647879582169299E-5</v>
      </c>
      <c r="F93" s="176">
        <v>1.17808169928671E-4</v>
      </c>
      <c r="G93" s="118">
        <f t="shared" si="8"/>
        <v>0.70544159704546061</v>
      </c>
      <c r="H93" s="152">
        <v>0.14897696460325099</v>
      </c>
      <c r="I93" s="175">
        <v>0.105214374741921</v>
      </c>
      <c r="J93" s="176">
        <v>8.4400663002440199E-5</v>
      </c>
      <c r="K93" s="177">
        <v>1.2166214345899E-4</v>
      </c>
      <c r="L93" s="118">
        <f t="shared" si="9"/>
        <v>0.70580488997601931</v>
      </c>
      <c r="M93" s="152">
        <v>0.144196369024814</v>
      </c>
      <c r="N93" s="175">
        <v>0.101822481061661</v>
      </c>
      <c r="O93" s="223">
        <v>9.18004643666521E-5</v>
      </c>
      <c r="P93" s="223">
        <v>1.33703703113734E-4</v>
      </c>
      <c r="Q93" s="118">
        <f t="shared" si="10"/>
        <v>0.70565689553642186</v>
      </c>
      <c r="R93" s="152">
        <v>0.146763174407329</v>
      </c>
      <c r="S93" s="175">
        <v>0.103633028499962</v>
      </c>
      <c r="T93" s="178">
        <v>9.9174061485005898E-5</v>
      </c>
      <c r="U93" s="179">
        <v>1.3545093657479199E-4</v>
      </c>
      <c r="V93" s="118">
        <f t="shared" si="11"/>
        <v>0.7057019723034581</v>
      </c>
    </row>
    <row r="94" spans="1:22" x14ac:dyDescent="0.2">
      <c r="B94" s="90">
        <v>9</v>
      </c>
      <c r="C94" s="174">
        <v>0.14976382864214399</v>
      </c>
      <c r="D94" s="175">
        <v>0.105736168160212</v>
      </c>
      <c r="E94" s="176">
        <v>8.5623883010533795E-5</v>
      </c>
      <c r="F94" s="176">
        <v>1.3394363002378E-4</v>
      </c>
      <c r="G94" s="118">
        <f t="shared" si="8"/>
        <v>0.70555252574889782</v>
      </c>
      <c r="H94" s="152">
        <v>0.14913878323591501</v>
      </c>
      <c r="I94" s="175">
        <v>0.105305702707436</v>
      </c>
      <c r="J94" s="176">
        <v>8.7061976715076302E-5</v>
      </c>
      <c r="K94" s="177">
        <v>1.2754174485893099E-4</v>
      </c>
      <c r="L94" s="118">
        <f t="shared" si="9"/>
        <v>0.70565135649284694</v>
      </c>
      <c r="M94" s="152">
        <v>0.14260178699155701</v>
      </c>
      <c r="N94" s="175">
        <v>0.100681468813914</v>
      </c>
      <c r="O94" s="223">
        <v>9.4750158189679399E-5</v>
      </c>
      <c r="P94" s="223">
        <v>1.2735603520711101E-4</v>
      </c>
      <c r="Q94" s="118">
        <f t="shared" si="10"/>
        <v>0.70554611269634648</v>
      </c>
      <c r="R94" s="152">
        <v>0.146957281113756</v>
      </c>
      <c r="S94" s="175">
        <v>0.10379405948281401</v>
      </c>
      <c r="T94" s="178">
        <v>1.02031871413424E-4</v>
      </c>
      <c r="U94" s="179">
        <v>1.33722544523608E-4</v>
      </c>
      <c r="V94" s="118">
        <f t="shared" si="11"/>
        <v>0.70586573261972585</v>
      </c>
    </row>
    <row r="95" spans="1:22" x14ac:dyDescent="0.2">
      <c r="B95" s="90">
        <v>10</v>
      </c>
      <c r="C95" s="174">
        <v>0.14915367036789101</v>
      </c>
      <c r="D95" s="175">
        <v>0.105294722565505</v>
      </c>
      <c r="E95" s="176">
        <v>8.3926913240022296E-5</v>
      </c>
      <c r="F95" s="176">
        <v>1.27842932364236E-4</v>
      </c>
      <c r="G95" s="118">
        <f t="shared" si="8"/>
        <v>0.70547909351330429</v>
      </c>
      <c r="H95" s="152">
        <v>0.14760122447733401</v>
      </c>
      <c r="I95" s="175">
        <v>0.104230262097971</v>
      </c>
      <c r="J95" s="176">
        <v>9.2333265058739102E-5</v>
      </c>
      <c r="K95" s="177">
        <v>1.27048406178405E-4</v>
      </c>
      <c r="L95" s="118">
        <f t="shared" si="9"/>
        <v>0.70571602702770131</v>
      </c>
      <c r="M95" s="152">
        <v>0.13776443441914701</v>
      </c>
      <c r="N95" s="175">
        <v>9.72436375059159E-2</v>
      </c>
      <c r="O95" s="223">
        <v>9.2918986879670195E-5</v>
      </c>
      <c r="P95" s="223">
        <v>1.25982271150099E-4</v>
      </c>
      <c r="Q95" s="118">
        <f t="shared" si="10"/>
        <v>0.70536553029746341</v>
      </c>
      <c r="R95" s="152">
        <v>0.148476600932613</v>
      </c>
      <c r="S95" s="175">
        <v>0.104834670978559</v>
      </c>
      <c r="T95" s="178">
        <v>1.0220946325737101E-4</v>
      </c>
      <c r="U95" s="179">
        <v>1.3130547807802299E-4</v>
      </c>
      <c r="V95" s="118">
        <f t="shared" si="11"/>
        <v>0.70565125023608499</v>
      </c>
    </row>
    <row r="96" spans="1:22" x14ac:dyDescent="0.2">
      <c r="B96" s="90">
        <v>11</v>
      </c>
      <c r="C96" s="174">
        <v>0.147015266573474</v>
      </c>
      <c r="D96" s="175">
        <v>0.10376411928486</v>
      </c>
      <c r="E96" s="176">
        <v>8.5301433232093797E-5</v>
      </c>
      <c r="F96" s="176">
        <v>1.3161125969993699E-4</v>
      </c>
      <c r="G96" s="118">
        <f t="shared" si="8"/>
        <v>0.70532934071871911</v>
      </c>
      <c r="H96" s="152">
        <v>0.14832983281074499</v>
      </c>
      <c r="I96" s="175">
        <v>0.10473289995656999</v>
      </c>
      <c r="J96" s="176">
        <v>8.5932052806858702E-5</v>
      </c>
      <c r="K96" s="177">
        <v>1.30530276616402E-4</v>
      </c>
      <c r="L96" s="118">
        <f t="shared" si="9"/>
        <v>0.70563809589915416</v>
      </c>
      <c r="M96" s="152">
        <v>0.136520613513675</v>
      </c>
      <c r="N96" s="175">
        <v>9.64232939908332E-2</v>
      </c>
      <c r="O96" s="223">
        <v>8.7721478508370103E-5</v>
      </c>
      <c r="P96" s="223">
        <v>1.28059820899608E-4</v>
      </c>
      <c r="Q96" s="118">
        <f t="shared" si="10"/>
        <v>0.70578345540961074</v>
      </c>
      <c r="R96" s="152">
        <v>0.14727865026237499</v>
      </c>
      <c r="S96" s="175">
        <v>0.10397521418030101</v>
      </c>
      <c r="T96" s="178">
        <v>9.8214143688457595E-5</v>
      </c>
      <c r="U96" s="179">
        <v>1.30997844444558E-4</v>
      </c>
      <c r="V96" s="118">
        <f t="shared" si="11"/>
        <v>0.70555530323554672</v>
      </c>
    </row>
    <row r="97" spans="2:22" x14ac:dyDescent="0.2">
      <c r="B97" s="90">
        <v>12</v>
      </c>
      <c r="C97" s="174">
        <v>0.14832856726827101</v>
      </c>
      <c r="D97" s="175">
        <v>0.104723807925729</v>
      </c>
      <c r="E97" s="176">
        <v>8.3965741757776607E-5</v>
      </c>
      <c r="F97" s="176">
        <v>1.2588598231810501E-4</v>
      </c>
      <c r="G97" s="118">
        <f t="shared" si="8"/>
        <v>0.70555449575833429</v>
      </c>
      <c r="H97" s="152">
        <v>0.148092410175265</v>
      </c>
      <c r="I97" s="175">
        <v>0.104595363337946</v>
      </c>
      <c r="J97" s="176">
        <v>9.2407449311856802E-5</v>
      </c>
      <c r="K97" s="177">
        <v>1.29069992504933E-4</v>
      </c>
      <c r="L97" s="118">
        <f t="shared" si="9"/>
        <v>0.70584077678622115</v>
      </c>
      <c r="M97" s="152">
        <v>0.142124413864303</v>
      </c>
      <c r="N97" s="175">
        <v>0.100386402575044</v>
      </c>
      <c r="O97" s="223">
        <v>9.6422197497393405E-5</v>
      </c>
      <c r="P97" s="223">
        <v>1.28317228760252E-4</v>
      </c>
      <c r="Q97" s="118">
        <f t="shared" si="10"/>
        <v>0.70584006673903299</v>
      </c>
      <c r="R97" s="152">
        <v>0.14763186306073101</v>
      </c>
      <c r="S97" s="175">
        <v>0.104272125366753</v>
      </c>
      <c r="T97" s="178">
        <v>1.04275847963004E-4</v>
      </c>
      <c r="U97" s="179">
        <v>1.3246231314140399E-4</v>
      </c>
      <c r="V97" s="118">
        <f t="shared" si="11"/>
        <v>0.70587862200930784</v>
      </c>
    </row>
    <row r="98" spans="2:22" x14ac:dyDescent="0.2">
      <c r="B98" s="90">
        <v>13</v>
      </c>
      <c r="C98" s="174">
        <v>0.14260701647808199</v>
      </c>
      <c r="D98" s="175">
        <v>0.10070650375413701</v>
      </c>
      <c r="E98" s="176">
        <v>7.5994627279648801E-5</v>
      </c>
      <c r="F98" s="176">
        <v>1.32977647688154E-4</v>
      </c>
      <c r="G98" s="118">
        <f t="shared" si="8"/>
        <v>0.7056917439811019</v>
      </c>
      <c r="H98" s="152">
        <v>0.146248040780596</v>
      </c>
      <c r="I98" s="175">
        <v>0.103263001081735</v>
      </c>
      <c r="J98" s="176">
        <v>9.2442153710124903E-5</v>
      </c>
      <c r="K98" s="177">
        <v>1.31502894673323E-4</v>
      </c>
      <c r="L98" s="118">
        <f t="shared" si="9"/>
        <v>0.7056318896520094</v>
      </c>
      <c r="M98" s="152">
        <v>0.145494024107716</v>
      </c>
      <c r="N98" s="175">
        <v>0.102711888079625</v>
      </c>
      <c r="O98" s="223">
        <v>9.1471205881202907E-5</v>
      </c>
      <c r="P98" s="223">
        <v>1.2340248892642899E-4</v>
      </c>
      <c r="Q98" s="118">
        <f t="shared" si="10"/>
        <v>0.70547603518612867</v>
      </c>
      <c r="R98" s="152">
        <v>0.147963433991706</v>
      </c>
      <c r="S98" s="175">
        <v>0.104484221970134</v>
      </c>
      <c r="T98" s="178">
        <v>9.9060038866746806E-5</v>
      </c>
      <c r="U98" s="179">
        <v>1.32559126254268E-4</v>
      </c>
      <c r="V98" s="118">
        <f t="shared" si="11"/>
        <v>0.70573015977650444</v>
      </c>
    </row>
    <row r="99" spans="2:22" x14ac:dyDescent="0.2">
      <c r="B99" s="90">
        <v>14</v>
      </c>
      <c r="C99" s="174">
        <v>0.14429976404634401</v>
      </c>
      <c r="D99" s="175">
        <v>0.101881939651042</v>
      </c>
      <c r="E99" s="176">
        <v>7.7875658683819804E-5</v>
      </c>
      <c r="F99" s="176">
        <v>1.2177911916254799E-4</v>
      </c>
      <c r="G99" s="118">
        <f t="shared" si="8"/>
        <v>0.70555915494365551</v>
      </c>
      <c r="H99" s="152">
        <v>0.14434175250807399</v>
      </c>
      <c r="I99" s="175">
        <v>0.10188641905479601</v>
      </c>
      <c r="J99" s="176">
        <v>8.3777679386606401E-5</v>
      </c>
      <c r="K99" s="177">
        <v>1.23767065016879E-4</v>
      </c>
      <c r="L99" s="118">
        <f t="shared" si="9"/>
        <v>0.70541391233949291</v>
      </c>
      <c r="M99" s="152">
        <v>0.145777222758247</v>
      </c>
      <c r="N99" s="175">
        <v>0.10293000084433</v>
      </c>
      <c r="O99" s="223">
        <v>9.1187349968946204E-5</v>
      </c>
      <c r="P99" s="223">
        <v>1.30212559194566E-4</v>
      </c>
      <c r="Q99" s="118">
        <f t="shared" si="10"/>
        <v>0.70560183061758919</v>
      </c>
      <c r="R99" s="152">
        <v>0.14688157226357301</v>
      </c>
      <c r="S99" s="175">
        <v>0.103724246377719</v>
      </c>
      <c r="T99" s="178">
        <v>9.5803634976586194E-5</v>
      </c>
      <c r="U99" s="179">
        <v>1.2787789247723299E-4</v>
      </c>
      <c r="V99" s="118">
        <f t="shared" si="11"/>
        <v>0.70575418760741271</v>
      </c>
    </row>
    <row r="100" spans="2:22" x14ac:dyDescent="0.2">
      <c r="B100" s="90">
        <v>15</v>
      </c>
      <c r="C100" s="174">
        <v>0.145660192447228</v>
      </c>
      <c r="D100" s="175">
        <v>0.102848618249728</v>
      </c>
      <c r="E100" s="176">
        <v>7.6014670353253804E-5</v>
      </c>
      <c r="F100" s="176">
        <v>1.2805737595090701E-4</v>
      </c>
      <c r="G100" s="118">
        <f t="shared" si="8"/>
        <v>0.70560597340741404</v>
      </c>
      <c r="H100" s="152">
        <v>0.14271287299446</v>
      </c>
      <c r="I100" s="175">
        <v>0.100741295450757</v>
      </c>
      <c r="J100" s="176">
        <v>8.5535493768734599E-5</v>
      </c>
      <c r="K100" s="177">
        <v>1.2473463706534101E-4</v>
      </c>
      <c r="L100" s="118">
        <f t="shared" si="9"/>
        <v>0.70544133142110066</v>
      </c>
      <c r="M100" s="152">
        <v>0.14624634839565701</v>
      </c>
      <c r="N100" s="175">
        <v>0.103271786248603</v>
      </c>
      <c r="O100" s="223">
        <v>9.2355412651304205E-5</v>
      </c>
      <c r="P100" s="223">
        <v>1.3139693835095701E-4</v>
      </c>
      <c r="Q100" s="118">
        <f t="shared" si="10"/>
        <v>0.70567553094659163</v>
      </c>
      <c r="R100" s="152">
        <v>0.146914318250388</v>
      </c>
      <c r="S100" s="175">
        <v>0.10371721678840599</v>
      </c>
      <c r="T100" s="178">
        <v>9.9595923898837302E-5</v>
      </c>
      <c r="U100" s="179">
        <v>1.2659433268587199E-4</v>
      </c>
      <c r="V100" s="118">
        <f t="shared" si="11"/>
        <v>0.70554889374702401</v>
      </c>
    </row>
    <row r="101" spans="2:22" x14ac:dyDescent="0.2">
      <c r="B101" s="90">
        <v>16</v>
      </c>
      <c r="C101" s="174">
        <v>0.15102559746048599</v>
      </c>
      <c r="D101" s="175">
        <v>0.106632539353023</v>
      </c>
      <c r="E101" s="176">
        <v>7.5803750740542099E-5</v>
      </c>
      <c r="F101" s="176">
        <v>1.22895272322311E-4</v>
      </c>
      <c r="G101" s="118">
        <f t="shared" si="8"/>
        <v>0.7055931163812349</v>
      </c>
      <c r="H101" s="152">
        <v>0.14635545044894299</v>
      </c>
      <c r="I101" s="175">
        <v>0.10333793768909</v>
      </c>
      <c r="J101" s="176">
        <v>8.4030846633532195E-5</v>
      </c>
      <c r="K101" s="177">
        <v>1.2499823167823299E-4</v>
      </c>
      <c r="L101" s="118">
        <f t="shared" si="9"/>
        <v>0.70562604368351112</v>
      </c>
      <c r="M101" s="152">
        <v>0.142920709824847</v>
      </c>
      <c r="N101" s="175">
        <v>0.100861541491747</v>
      </c>
      <c r="O101" s="223">
        <v>9.2779841778286697E-5</v>
      </c>
      <c r="P101" s="223">
        <v>1.27478297625425E-4</v>
      </c>
      <c r="Q101" s="118">
        <f t="shared" si="10"/>
        <v>0.70523139183983174</v>
      </c>
      <c r="R101" s="152">
        <v>0.142604089495524</v>
      </c>
      <c r="S101" s="175">
        <v>0.10068415799135801</v>
      </c>
      <c r="T101" s="178">
        <v>9.7978795452255499E-5</v>
      </c>
      <c r="U101" s="179">
        <v>1.3358877523461801E-4</v>
      </c>
      <c r="V101" s="118">
        <f t="shared" si="11"/>
        <v>0.705605160886845</v>
      </c>
    </row>
    <row r="102" spans="2:22" x14ac:dyDescent="0.2">
      <c r="B102" s="90">
        <v>17</v>
      </c>
      <c r="C102" s="174">
        <v>0.150463910260308</v>
      </c>
      <c r="D102" s="175">
        <v>0.106219358071722</v>
      </c>
      <c r="E102" s="176">
        <v>7.3967078175098697E-5</v>
      </c>
      <c r="F102" s="176">
        <v>1.21003433996283E-4</v>
      </c>
      <c r="G102" s="118">
        <f t="shared" si="8"/>
        <v>0.70548101295263232</v>
      </c>
      <c r="H102" s="152">
        <v>0.14669077393822799</v>
      </c>
      <c r="I102" s="175">
        <v>0.103581190388738</v>
      </c>
      <c r="J102" s="176">
        <v>8.9658374741925494E-5</v>
      </c>
      <c r="K102" s="177">
        <v>1.23221481522103E-4</v>
      </c>
      <c r="L102" s="118">
        <f t="shared" si="9"/>
        <v>0.70567133391773018</v>
      </c>
      <c r="M102" s="152">
        <v>0.14071157429443201</v>
      </c>
      <c r="N102" s="175">
        <v>9.9334137372160902E-2</v>
      </c>
      <c r="O102" s="223">
        <v>4.8545812392686901E-4</v>
      </c>
      <c r="P102" s="223">
        <v>4.9320647778889801E-4</v>
      </c>
      <c r="Q102" s="118">
        <f t="shared" si="10"/>
        <v>0.70544867224794061</v>
      </c>
      <c r="R102" s="152">
        <v>0.14349332914435001</v>
      </c>
      <c r="S102" s="175">
        <v>0.101296909151353</v>
      </c>
      <c r="T102" s="178">
        <v>1.06873098690978E-4</v>
      </c>
      <c r="U102" s="179">
        <v>1.3705481523003301E-4</v>
      </c>
      <c r="V102" s="118">
        <f t="shared" si="11"/>
        <v>0.70550263965097093</v>
      </c>
    </row>
    <row r="103" spans="2:22" x14ac:dyDescent="0.2">
      <c r="B103" s="90">
        <v>18</v>
      </c>
      <c r="C103" s="174">
        <v>0.15064983727001299</v>
      </c>
      <c r="D103" s="175">
        <v>0.106371106995082</v>
      </c>
      <c r="E103" s="176">
        <v>7.9668394777188597E-5</v>
      </c>
      <c r="F103" s="176">
        <v>1.2217778874266E-4</v>
      </c>
      <c r="G103" s="118">
        <f t="shared" si="8"/>
        <v>0.70561769914225636</v>
      </c>
      <c r="H103" s="152">
        <v>0.14606956786805</v>
      </c>
      <c r="I103" s="175">
        <v>0.103113066296891</v>
      </c>
      <c r="J103" s="176">
        <v>8.4770969590347101E-5</v>
      </c>
      <c r="K103" s="177">
        <v>1.2746835550698601E-4</v>
      </c>
      <c r="L103" s="118">
        <f t="shared" si="9"/>
        <v>0.70546749584104562</v>
      </c>
      <c r="M103" s="152">
        <v>0.139752365001242</v>
      </c>
      <c r="N103" s="175">
        <v>9.8668241958742103E-2</v>
      </c>
      <c r="O103" s="223">
        <v>1.98873558831509E-4</v>
      </c>
      <c r="P103" s="223">
        <v>2.24791076609969E-4</v>
      </c>
      <c r="Q103" s="118">
        <f t="shared" si="10"/>
        <v>0.70552585762063513</v>
      </c>
      <c r="R103" s="152">
        <v>0.14423871873341501</v>
      </c>
      <c r="S103" s="175">
        <v>0.101882295400263</v>
      </c>
      <c r="T103" s="178">
        <v>9.4935289171415002E-5</v>
      </c>
      <c r="U103" s="179">
        <v>1.2673966814117399E-4</v>
      </c>
      <c r="V103" s="118">
        <f t="shared" si="11"/>
        <v>0.70591551738697356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0.14748964268772999</v>
      </c>
      <c r="D106" s="224">
        <v>0.10413112882715</v>
      </c>
      <c r="E106" s="225">
        <v>7.9042410015018905E-5</v>
      </c>
      <c r="F106" s="182">
        <v>1.2568916794955599E-4</v>
      </c>
      <c r="G106" s="183"/>
      <c r="H106" s="184">
        <v>0.14626071796135101</v>
      </c>
      <c r="I106" s="184">
        <v>0.10327537218885401</v>
      </c>
      <c r="J106" s="190">
        <v>8.7148142067647604E-5</v>
      </c>
      <c r="K106" s="184">
        <v>1.2721421598577501E-4</v>
      </c>
      <c r="L106" s="186"/>
      <c r="M106" s="187">
        <v>0.142018989743882</v>
      </c>
      <c r="N106" s="187">
        <v>0.100269975877519</v>
      </c>
      <c r="O106" s="180">
        <v>1.2087144565742299E-4</v>
      </c>
      <c r="P106" s="181">
        <v>1.54612717088103E-4</v>
      </c>
      <c r="Q106" s="188"/>
      <c r="R106" s="187">
        <v>0.14089979755451501</v>
      </c>
      <c r="S106" s="187">
        <v>9.9491285866481399E-2</v>
      </c>
      <c r="T106" s="190">
        <v>9.9374160223519796E-5</v>
      </c>
      <c r="U106" s="184">
        <v>1.32095400059264E-4</v>
      </c>
      <c r="V106" s="136"/>
    </row>
    <row r="107" spans="2:22" x14ac:dyDescent="0.2">
      <c r="B107" s="86" t="s">
        <v>6</v>
      </c>
      <c r="C107" s="219">
        <v>0.40248224713149899</v>
      </c>
      <c r="D107" s="220">
        <v>0.40144718655095002</v>
      </c>
      <c r="E107" s="193">
        <v>1.2176030945951499</v>
      </c>
      <c r="F107" s="193">
        <v>0.82033792820889595</v>
      </c>
      <c r="G107" s="194"/>
      <c r="H107" s="195">
        <v>0.35650482708113601</v>
      </c>
      <c r="I107" s="196">
        <v>0.35674207175921002</v>
      </c>
      <c r="J107" s="197">
        <v>0.82563471077317596</v>
      </c>
      <c r="K107" s="198">
        <v>0.62343875112041303</v>
      </c>
      <c r="L107" s="199"/>
      <c r="M107" s="197">
        <v>0.491378685825621</v>
      </c>
      <c r="N107" s="197">
        <v>0.49179381358672503</v>
      </c>
      <c r="O107" s="191">
        <v>18.402543663767499</v>
      </c>
      <c r="P107" s="192">
        <v>13.337305748636901</v>
      </c>
      <c r="Q107" s="198"/>
      <c r="R107" s="197">
        <v>2.95163423293205</v>
      </c>
      <c r="S107" s="198">
        <v>2.9561177469161999</v>
      </c>
      <c r="T107" s="200">
        <v>0.73470869414718198</v>
      </c>
      <c r="U107" s="198">
        <v>0.51730656972653699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0.70554964777829043</v>
      </c>
      <c r="I110" s="205">
        <f>D106/C106</f>
        <v>0.70602333105938775</v>
      </c>
    </row>
    <row r="111" spans="2:22" x14ac:dyDescent="0.2">
      <c r="C111" s="203">
        <v>2</v>
      </c>
      <c r="E111" s="204">
        <f>AVERAGE(L86:L103)</f>
        <v>0.70565515611004492</v>
      </c>
      <c r="I111" s="205">
        <f>I106/H106</f>
        <v>0.70610464401073314</v>
      </c>
    </row>
    <row r="112" spans="2:22" x14ac:dyDescent="0.2">
      <c r="C112" s="203">
        <v>3</v>
      </c>
      <c r="E112" s="204">
        <f>AVERAGE(Q86:Q103)</f>
        <v>0.70554355683102976</v>
      </c>
      <c r="I112" s="205">
        <f>N106/M106</f>
        <v>0.70603217258724726</v>
      </c>
    </row>
    <row r="113" spans="3:9" x14ac:dyDescent="0.2">
      <c r="C113" s="203">
        <v>4</v>
      </c>
      <c r="E113" s="204">
        <f>AVERAGE(V86:V103)</f>
        <v>0.70561945003197069</v>
      </c>
      <c r="G113" s="90"/>
      <c r="I113" s="205">
        <f>S106/R106</f>
        <v>0.70611376022728212</v>
      </c>
    </row>
    <row r="114" spans="3:9" x14ac:dyDescent="0.2">
      <c r="C114" s="206" t="s">
        <v>12</v>
      </c>
      <c r="D114" s="101"/>
      <c r="E114" s="207">
        <f>AVERAGE(E110:E113)</f>
        <v>0.70559195268783392</v>
      </c>
      <c r="F114" s="86" t="s">
        <v>9</v>
      </c>
      <c r="G114" s="208"/>
      <c r="I114" s="209">
        <f>AVERAGE(I110:I113)</f>
        <v>0.7060684769711626</v>
      </c>
    </row>
    <row r="115" spans="3:9" x14ac:dyDescent="0.2">
      <c r="E115" s="221">
        <f>STDEV(E110:E113)/SQRT(COUNT(E110:E113))/E114</f>
        <v>3.8559092945708911E-5</v>
      </c>
      <c r="F115" s="211"/>
      <c r="I115" s="221">
        <f>STDEV(I110:I113)/SQRT(COUNT(I110:I113))/I114</f>
        <v>3.3502619238877879E-5</v>
      </c>
    </row>
    <row r="116" spans="3:9" ht="15.75" x14ac:dyDescent="0.3">
      <c r="D116" s="86" t="s">
        <v>17</v>
      </c>
      <c r="E116" s="226">
        <f>E115*SQRT(3)/1</f>
        <v>6.6786308075738511E-5</v>
      </c>
      <c r="F116" s="86" t="s">
        <v>8</v>
      </c>
      <c r="I116" s="221">
        <f>I115*SQRT(3)/1</f>
        <v>5.802823870837103E-5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6E03-4A3C-452E-965A-22F62FCEC89E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3" width="12.7109375" style="86" customWidth="1"/>
    <col min="24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92</v>
      </c>
      <c r="C4" s="154" t="s">
        <v>95</v>
      </c>
      <c r="D4" s="159" t="s">
        <v>98</v>
      </c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99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29.077999999999999</v>
      </c>
      <c r="D9" s="168">
        <v>30.09</v>
      </c>
      <c r="E9" s="169">
        <v>29.077999999999999</v>
      </c>
      <c r="F9" s="169">
        <v>30.09</v>
      </c>
      <c r="G9" s="170"/>
      <c r="H9" s="86">
        <v>29.077999999999999</v>
      </c>
      <c r="I9" s="168">
        <v>30.09</v>
      </c>
      <c r="J9" s="169">
        <v>29.077999999999999</v>
      </c>
      <c r="K9" s="171">
        <v>30.09</v>
      </c>
      <c r="L9" s="170"/>
      <c r="M9" s="86">
        <v>29.077999999999999</v>
      </c>
      <c r="N9" s="168">
        <v>30.09</v>
      </c>
      <c r="O9" s="169">
        <v>29.077999999999999</v>
      </c>
      <c r="P9" s="171">
        <v>30.09</v>
      </c>
      <c r="Q9" s="170"/>
      <c r="R9" s="86">
        <v>29.077999999999999</v>
      </c>
      <c r="S9" s="86">
        <v>30.09</v>
      </c>
      <c r="T9" s="172">
        <v>29.077999999999999</v>
      </c>
      <c r="U9" s="173">
        <v>30.09</v>
      </c>
      <c r="V9" s="136"/>
    </row>
    <row r="10" spans="1:22" x14ac:dyDescent="0.2">
      <c r="B10" s="90">
        <v>1</v>
      </c>
      <c r="C10" s="174">
        <v>9.5325289865294094E-2</v>
      </c>
      <c r="D10" s="175">
        <v>1.28588954684917E-3</v>
      </c>
      <c r="E10" s="176">
        <v>3.4777878077983597E-5</v>
      </c>
      <c r="F10" s="176">
        <v>9.0166564997263198E-5</v>
      </c>
      <c r="G10" s="118">
        <f>(D10-$F$30)/(C10-$E$30)</f>
        <v>1.2545663031887583E-2</v>
      </c>
      <c r="H10" s="152">
        <v>8.8593888781487107E-2</v>
      </c>
      <c r="I10" s="175">
        <v>1.1571610403012301E-3</v>
      </c>
      <c r="J10" s="176">
        <v>3.5714564405937403E-5</v>
      </c>
      <c r="K10" s="177">
        <v>9.4904717498069298E-5</v>
      </c>
      <c r="L10" s="118">
        <f>(I10-$K$30)/(H10-$J$30)</f>
        <v>1.1908236696166455E-2</v>
      </c>
      <c r="M10" s="152">
        <v>8.3738728197958606E-2</v>
      </c>
      <c r="N10" s="175">
        <v>1.05907300217995E-3</v>
      </c>
      <c r="O10" s="176">
        <v>2.9138285865590302E-5</v>
      </c>
      <c r="P10" s="177">
        <v>1.00401317000824E-4</v>
      </c>
      <c r="Q10" s="118">
        <f>(N10-$P$30)/(M10-$O$30)</f>
        <v>1.1495880174961953E-2</v>
      </c>
      <c r="R10" s="152">
        <v>7.8507610879316098E-2</v>
      </c>
      <c r="S10" s="152">
        <v>9.6862869652661104E-4</v>
      </c>
      <c r="T10" s="178">
        <v>3.2613025708240401E-5</v>
      </c>
      <c r="U10" s="179">
        <v>1.01294985346389E-4</v>
      </c>
      <c r="V10" s="118">
        <f>(S10-$U$30)/(R10-$T$30)</f>
        <v>1.1091426270408256E-2</v>
      </c>
    </row>
    <row r="11" spans="1:22" x14ac:dyDescent="0.2">
      <c r="B11" s="90">
        <v>2</v>
      </c>
      <c r="C11" s="174">
        <v>9.5369713635360301E-2</v>
      </c>
      <c r="D11" s="175">
        <v>1.2782457075217199E-3</v>
      </c>
      <c r="E11" s="176">
        <v>3.1338526962493597E-5</v>
      </c>
      <c r="F11" s="176">
        <v>9.1044698206100294E-5</v>
      </c>
      <c r="G11" s="118">
        <f t="shared" ref="G11:G27" si="0">(D11-$F$30)/(C11-$E$30)</f>
        <v>1.2459640006230781E-2</v>
      </c>
      <c r="H11" s="152">
        <v>8.7924481432882798E-2</v>
      </c>
      <c r="I11" s="175">
        <v>1.1525651508874301E-3</v>
      </c>
      <c r="J11" s="176">
        <v>3.5676353011877402E-5</v>
      </c>
      <c r="K11" s="177">
        <v>1.01191900442937E-4</v>
      </c>
      <c r="L11" s="118">
        <f t="shared" ref="L11:L27" si="1">(I11-$K$30)/(H11-$J$30)</f>
        <v>1.1946647049550712E-2</v>
      </c>
      <c r="M11" s="152">
        <v>8.3954985271739294E-2</v>
      </c>
      <c r="N11" s="175">
        <v>1.05620216657041E-3</v>
      </c>
      <c r="O11" s="176">
        <v>3.2722133089431602E-5</v>
      </c>
      <c r="P11" s="177">
        <v>9.6652166676523097E-5</v>
      </c>
      <c r="Q11" s="118">
        <f t="shared" ref="Q11:Q27" si="2">(N11-$P$30)/(M11-$O$30)</f>
        <v>1.1432047221399379E-2</v>
      </c>
      <c r="R11" s="152">
        <v>7.8537411127867093E-2</v>
      </c>
      <c r="S11" s="152">
        <v>9.6376945178074103E-4</v>
      </c>
      <c r="T11" s="178">
        <v>3.0190210211334E-5</v>
      </c>
      <c r="U11" s="179">
        <v>9.7257095153875306E-5</v>
      </c>
      <c r="V11" s="118">
        <f t="shared" ref="V11:V27" si="3">(S11-$U$30)/(R11-$T$30)</f>
        <v>1.1025318496344931E-2</v>
      </c>
    </row>
    <row r="12" spans="1:22" x14ac:dyDescent="0.2">
      <c r="B12" s="90">
        <v>3</v>
      </c>
      <c r="C12" s="174">
        <v>9.5006272618421594E-2</v>
      </c>
      <c r="D12" s="175">
        <v>1.2807277698445199E-3</v>
      </c>
      <c r="E12" s="176">
        <v>3.0198038881721002E-5</v>
      </c>
      <c r="F12" s="176">
        <v>9.1511436868914903E-5</v>
      </c>
      <c r="G12" s="118">
        <f t="shared" si="0"/>
        <v>1.2533454414344973E-2</v>
      </c>
      <c r="H12" s="152">
        <v>8.7112713890884805E-2</v>
      </c>
      <c r="I12" s="175">
        <v>1.1435204246507101E-3</v>
      </c>
      <c r="J12" s="176">
        <v>2.8264574390422699E-5</v>
      </c>
      <c r="K12" s="177">
        <v>9.5756061985676204E-5</v>
      </c>
      <c r="L12" s="118">
        <f t="shared" si="1"/>
        <v>1.195414875719656E-2</v>
      </c>
      <c r="M12" s="152">
        <v>8.3989918265091501E-2</v>
      </c>
      <c r="N12" s="175">
        <v>1.0580354930307E-3</v>
      </c>
      <c r="O12" s="176">
        <v>3.5415701272939802E-5</v>
      </c>
      <c r="P12" s="177">
        <v>9.6975134269791505E-5</v>
      </c>
      <c r="Q12" s="118">
        <f t="shared" si="2"/>
        <v>1.1449127340410542E-2</v>
      </c>
      <c r="R12" s="152">
        <v>7.8578159356296001E-2</v>
      </c>
      <c r="S12" s="152">
        <v>9.72442312810498E-4</v>
      </c>
      <c r="T12" s="178">
        <v>2.46791798603085E-5</v>
      </c>
      <c r="U12" s="179">
        <v>9.6564009521176198E-5</v>
      </c>
      <c r="V12" s="118">
        <f t="shared" si="3"/>
        <v>1.1130017080151548E-2</v>
      </c>
    </row>
    <row r="13" spans="1:22" x14ac:dyDescent="0.2">
      <c r="B13" s="90">
        <v>4</v>
      </c>
      <c r="C13" s="174">
        <v>9.4595900424910104E-2</v>
      </c>
      <c r="D13" s="175">
        <v>1.2610218689339801E-3</v>
      </c>
      <c r="E13" s="176">
        <v>4.1292454803039302E-5</v>
      </c>
      <c r="F13" s="176">
        <v>9.5713659512528299E-5</v>
      </c>
      <c r="G13" s="118">
        <f t="shared" si="0"/>
        <v>1.2379456414696665E-2</v>
      </c>
      <c r="H13" s="152">
        <v>8.7626314850720102E-2</v>
      </c>
      <c r="I13" s="175">
        <v>1.14094093944762E-3</v>
      </c>
      <c r="J13" s="176">
        <v>2.85924500437728E-5</v>
      </c>
      <c r="K13" s="177">
        <v>9.4348050913504002E-5</v>
      </c>
      <c r="L13" s="118">
        <f t="shared" si="1"/>
        <v>1.1854596532581252E-2</v>
      </c>
      <c r="M13" s="152">
        <v>8.4831422861015901E-2</v>
      </c>
      <c r="N13" s="175">
        <v>1.0579026017747801E-3</v>
      </c>
      <c r="O13" s="176">
        <v>2.4895538600443801E-5</v>
      </c>
      <c r="P13" s="177">
        <v>9.6730205686277503E-5</v>
      </c>
      <c r="Q13" s="118">
        <f t="shared" si="2"/>
        <v>1.1333941921826143E-2</v>
      </c>
      <c r="R13" s="152">
        <v>7.8107891644236802E-2</v>
      </c>
      <c r="S13" s="152">
        <v>9.6146086716169599E-4</v>
      </c>
      <c r="T13" s="178">
        <v>3.23853416250425E-5</v>
      </c>
      <c r="U13" s="179">
        <v>9.8877848150399097E-5</v>
      </c>
      <c r="V13" s="118">
        <f t="shared" si="3"/>
        <v>1.1056403970443473E-2</v>
      </c>
    </row>
    <row r="14" spans="1:22" x14ac:dyDescent="0.2">
      <c r="B14" s="90">
        <v>5</v>
      </c>
      <c r="C14" s="174">
        <v>9.4562637656638401E-2</v>
      </c>
      <c r="D14" s="175">
        <v>1.2650502769435299E-3</v>
      </c>
      <c r="E14" s="176">
        <v>3.3857363848472698E-5</v>
      </c>
      <c r="F14" s="176">
        <v>9.2601097648620001E-5</v>
      </c>
      <c r="G14" s="118">
        <f t="shared" si="0"/>
        <v>1.2426427675045501E-2</v>
      </c>
      <c r="H14" s="152">
        <v>8.8423118495077599E-2</v>
      </c>
      <c r="I14" s="175">
        <v>1.13988648138001E-3</v>
      </c>
      <c r="J14" s="176">
        <v>3.2647387183660202E-5</v>
      </c>
      <c r="K14" s="177">
        <v>9.6815840769693803E-5</v>
      </c>
      <c r="L14" s="118">
        <f t="shared" si="1"/>
        <v>1.1735789228269178E-2</v>
      </c>
      <c r="M14" s="152">
        <v>8.5231721327232599E-2</v>
      </c>
      <c r="N14" s="175">
        <v>1.0631326254685301E-3</v>
      </c>
      <c r="O14" s="176">
        <v>3.1017149545808697E-5</v>
      </c>
      <c r="P14" s="177">
        <v>9.2581932072994605E-5</v>
      </c>
      <c r="Q14" s="118">
        <f t="shared" si="2"/>
        <v>1.1342076729773639E-2</v>
      </c>
      <c r="R14" s="152">
        <v>7.7940369630114206E-2</v>
      </c>
      <c r="S14" s="152">
        <v>9.6020789739172596E-4</v>
      </c>
      <c r="T14" s="178">
        <v>3.2988794665365897E-5</v>
      </c>
      <c r="U14" s="179">
        <v>1.0071261247301499E-4</v>
      </c>
      <c r="V14" s="118">
        <f t="shared" si="3"/>
        <v>1.1064095398773012E-2</v>
      </c>
    </row>
    <row r="15" spans="1:22" x14ac:dyDescent="0.2">
      <c r="B15" s="90">
        <v>6</v>
      </c>
      <c r="C15" s="174">
        <v>9.51415121689623E-2</v>
      </c>
      <c r="D15" s="175">
        <v>1.2606478929052499E-3</v>
      </c>
      <c r="E15" s="176">
        <v>3.1993518895656E-5</v>
      </c>
      <c r="F15" s="176">
        <v>9.36088588318418E-5</v>
      </c>
      <c r="G15" s="118">
        <f t="shared" si="0"/>
        <v>1.2304506845464303E-2</v>
      </c>
      <c r="H15" s="152">
        <v>8.8434124555113E-2</v>
      </c>
      <c r="I15" s="175">
        <v>1.13905800933143E-3</v>
      </c>
      <c r="J15" s="176">
        <v>3.6490444473850999E-5</v>
      </c>
      <c r="K15" s="177">
        <v>9.5376548152177799E-5</v>
      </c>
      <c r="L15" s="118">
        <f t="shared" si="1"/>
        <v>1.1724955185908404E-2</v>
      </c>
      <c r="M15" s="152">
        <v>8.4557525970969397E-2</v>
      </c>
      <c r="N15" s="175">
        <v>1.05224669338285E-3</v>
      </c>
      <c r="O15" s="176">
        <v>3.1594893397923297E-5</v>
      </c>
      <c r="P15" s="177">
        <v>9.5681720661476506E-5</v>
      </c>
      <c r="Q15" s="118">
        <f t="shared" si="2"/>
        <v>1.1303754019040714E-2</v>
      </c>
      <c r="R15" s="152">
        <v>7.8061076309122901E-2</v>
      </c>
      <c r="S15" s="152">
        <v>9.5913106873084003E-4</v>
      </c>
      <c r="T15" s="178">
        <v>1.00357927088122E-4</v>
      </c>
      <c r="U15" s="179">
        <v>1.1162866177881E-4</v>
      </c>
      <c r="V15" s="118">
        <f t="shared" si="3"/>
        <v>1.1033179226390442E-2</v>
      </c>
    </row>
    <row r="16" spans="1:22" x14ac:dyDescent="0.2">
      <c r="B16" s="90">
        <v>7</v>
      </c>
      <c r="C16" s="174">
        <v>9.5152788501728702E-2</v>
      </c>
      <c r="D16" s="175">
        <v>1.2627777867842999E-3</v>
      </c>
      <c r="E16" s="176">
        <v>3.5241808322549998E-5</v>
      </c>
      <c r="F16" s="176">
        <v>9.3172113544951404E-5</v>
      </c>
      <c r="G16" s="118">
        <f t="shared" si="0"/>
        <v>1.2325439830869351E-2</v>
      </c>
      <c r="H16" s="152">
        <v>8.8385223541761995E-2</v>
      </c>
      <c r="I16" s="175">
        <v>1.13625658845946E-3</v>
      </c>
      <c r="J16" s="176">
        <v>5.7827885040395301E-5</v>
      </c>
      <c r="K16" s="177">
        <v>1.0910004785060301E-4</v>
      </c>
      <c r="L16" s="118">
        <f t="shared" si="1"/>
        <v>1.1699734514879467E-2</v>
      </c>
      <c r="M16" s="152">
        <v>8.4339256265139606E-2</v>
      </c>
      <c r="N16" s="175">
        <v>1.05115920502658E-3</v>
      </c>
      <c r="O16" s="176">
        <v>2.8841721491752099E-5</v>
      </c>
      <c r="P16" s="177">
        <v>9.3353652796965801E-5</v>
      </c>
      <c r="Q16" s="118">
        <f t="shared" si="2"/>
        <v>1.1320120551252522E-2</v>
      </c>
      <c r="R16" s="152">
        <v>7.7711884299641196E-2</v>
      </c>
      <c r="S16" s="152">
        <v>9.5068791909184601E-4</v>
      </c>
      <c r="T16" s="178">
        <v>2.5651852092651699E-5</v>
      </c>
      <c r="U16" s="179">
        <v>9.2883772897360802E-5</v>
      </c>
      <c r="V16" s="118">
        <f t="shared" si="3"/>
        <v>1.0974084227032017E-2</v>
      </c>
    </row>
    <row r="17" spans="2:22" x14ac:dyDescent="0.2">
      <c r="B17" s="90">
        <v>8</v>
      </c>
      <c r="C17" s="174">
        <v>9.4762282951227197E-2</v>
      </c>
      <c r="D17" s="175">
        <v>1.26262037653575E-3</v>
      </c>
      <c r="E17" s="176">
        <v>3.2111975783405701E-5</v>
      </c>
      <c r="F17" s="176">
        <v>8.9917408265447504E-5</v>
      </c>
      <c r="G17" s="118">
        <f t="shared" si="0"/>
        <v>1.2374587625300793E-2</v>
      </c>
      <c r="H17" s="152">
        <v>8.8294350784242498E-2</v>
      </c>
      <c r="I17" s="175">
        <v>1.1307854440829801E-3</v>
      </c>
      <c r="J17" s="176">
        <v>4.0880260618007699E-5</v>
      </c>
      <c r="K17" s="177">
        <v>1.04635345544964E-4</v>
      </c>
      <c r="L17" s="118">
        <f t="shared" si="1"/>
        <v>1.1649786946727437E-2</v>
      </c>
      <c r="M17" s="152">
        <v>8.4020479677231405E-2</v>
      </c>
      <c r="N17" s="175">
        <v>1.03931038735474E-3</v>
      </c>
      <c r="O17" s="176">
        <v>3.2429803578999699E-5</v>
      </c>
      <c r="P17" s="177">
        <v>9.85411571305778E-5</v>
      </c>
      <c r="Q17" s="118">
        <f t="shared" si="2"/>
        <v>1.1222006376534352E-2</v>
      </c>
      <c r="R17" s="152">
        <v>7.7609167519313099E-2</v>
      </c>
      <c r="S17" s="152">
        <v>9.4819065356818396E-4</v>
      </c>
      <c r="T17" s="178">
        <v>3.0858570596747397E-5</v>
      </c>
      <c r="U17" s="179">
        <v>9.7657307211673097E-5</v>
      </c>
      <c r="V17" s="118">
        <f t="shared" si="3"/>
        <v>1.0956423680107836E-2</v>
      </c>
    </row>
    <row r="18" spans="2:22" x14ac:dyDescent="0.2">
      <c r="B18" s="90">
        <v>9</v>
      </c>
      <c r="C18" s="174">
        <v>9.4965396532697602E-2</v>
      </c>
      <c r="D18" s="175">
        <v>1.2526869247935599E-3</v>
      </c>
      <c r="E18" s="176">
        <v>2.89656574238162E-5</v>
      </c>
      <c r="F18" s="176">
        <v>9.3478850541509295E-5</v>
      </c>
      <c r="G18" s="118">
        <f t="shared" si="0"/>
        <v>1.224347453759516E-2</v>
      </c>
      <c r="H18" s="152">
        <v>8.8396784512453697E-2</v>
      </c>
      <c r="I18" s="175">
        <v>1.1309346014245099E-3</v>
      </c>
      <c r="J18" s="176">
        <v>9.4235608898438297E-5</v>
      </c>
      <c r="K18" s="177">
        <v>1.42936913432284E-4</v>
      </c>
      <c r="L18" s="118">
        <f t="shared" si="1"/>
        <v>1.1637968892980936E-2</v>
      </c>
      <c r="M18" s="152">
        <v>8.4552377339675702E-2</v>
      </c>
      <c r="N18" s="175">
        <v>1.0357738975290999E-3</v>
      </c>
      <c r="O18" s="176">
        <v>4.1718314436145499E-5</v>
      </c>
      <c r="P18" s="177">
        <v>1.05059389707441E-4</v>
      </c>
      <c r="Q18" s="118">
        <f t="shared" si="2"/>
        <v>1.1109539831325108E-2</v>
      </c>
      <c r="R18" s="152">
        <v>7.6478880406057007E-2</v>
      </c>
      <c r="S18" s="152">
        <v>9.4060066834663204E-4</v>
      </c>
      <c r="T18" s="178">
        <v>2.4714831803410101E-5</v>
      </c>
      <c r="U18" s="179">
        <v>9.5956165974174306E-5</v>
      </c>
      <c r="V18" s="118">
        <f t="shared" si="3"/>
        <v>1.1019133405590605E-2</v>
      </c>
    </row>
    <row r="19" spans="2:22" x14ac:dyDescent="0.2">
      <c r="B19" s="90">
        <v>10</v>
      </c>
      <c r="C19" s="174">
        <v>9.41299115865427E-2</v>
      </c>
      <c r="D19" s="175">
        <v>1.23665836728355E-3</v>
      </c>
      <c r="E19" s="176">
        <v>3.58820740991047E-5</v>
      </c>
      <c r="F19" s="176">
        <v>8.4774933571972602E-5</v>
      </c>
      <c r="G19" s="118">
        <f t="shared" si="0"/>
        <v>1.2181843291114646E-2</v>
      </c>
      <c r="H19" s="152">
        <v>8.8887820213882598E-2</v>
      </c>
      <c r="I19" s="175">
        <v>1.13488657591236E-3</v>
      </c>
      <c r="J19" s="176">
        <v>2.9788804038951701E-5</v>
      </c>
      <c r="K19" s="177">
        <v>9.47249855446346E-5</v>
      </c>
      <c r="L19" s="118">
        <f t="shared" si="1"/>
        <v>1.1618128940341511E-2</v>
      </c>
      <c r="M19" s="152">
        <v>8.4160774632433905E-2</v>
      </c>
      <c r="N19" s="175">
        <v>1.0264658338897E-3</v>
      </c>
      <c r="O19" s="176">
        <v>5.2466341583170598E-5</v>
      </c>
      <c r="P19" s="177">
        <v>9.6430049113879396E-5</v>
      </c>
      <c r="Q19" s="118">
        <f t="shared" si="2"/>
        <v>1.1050610205968869E-2</v>
      </c>
      <c r="R19" s="152">
        <v>7.6228822135891897E-2</v>
      </c>
      <c r="S19" s="152">
        <v>9.3273121275244198E-4</v>
      </c>
      <c r="T19" s="178">
        <v>3.0663057325128999E-5</v>
      </c>
      <c r="U19" s="179">
        <v>9.3878520907927901E-5</v>
      </c>
      <c r="V19" s="118">
        <f t="shared" si="3"/>
        <v>1.0952016737330053E-2</v>
      </c>
    </row>
    <row r="20" spans="2:22" x14ac:dyDescent="0.2">
      <c r="B20" s="90">
        <v>11</v>
      </c>
      <c r="C20" s="174">
        <v>9.3797185926788706E-2</v>
      </c>
      <c r="D20" s="175">
        <v>1.23206053372784E-3</v>
      </c>
      <c r="E20" s="176">
        <v>3.4211961826170401E-5</v>
      </c>
      <c r="F20" s="176">
        <v>9.0087431679934494E-5</v>
      </c>
      <c r="G20" s="118">
        <f t="shared" si="0"/>
        <v>1.2176034880728064E-2</v>
      </c>
      <c r="H20" s="152">
        <v>8.9444167983191603E-2</v>
      </c>
      <c r="I20" s="175">
        <v>1.13129175384616E-3</v>
      </c>
      <c r="J20" s="176">
        <v>4.0305212255258801E-5</v>
      </c>
      <c r="K20" s="177">
        <v>1.02178040571983E-4</v>
      </c>
      <c r="L20" s="118">
        <f t="shared" si="1"/>
        <v>1.1505619178030195E-2</v>
      </c>
      <c r="M20" s="152">
        <v>8.3634257484375196E-2</v>
      </c>
      <c r="N20" s="175">
        <v>1.03907073248507E-3</v>
      </c>
      <c r="O20" s="176">
        <v>6.1709332783304794E-5</v>
      </c>
      <c r="P20" s="177">
        <v>1.01266337139174E-4</v>
      </c>
      <c r="Q20" s="118">
        <f t="shared" si="2"/>
        <v>1.1270984107849102E-2</v>
      </c>
      <c r="R20" s="152">
        <v>7.5905461880783107E-2</v>
      </c>
      <c r="S20" s="152">
        <v>9.3382935018677103E-4</v>
      </c>
      <c r="T20" s="178">
        <v>2.8873295645805701E-5</v>
      </c>
      <c r="U20" s="179">
        <v>9.7379343598539504E-5</v>
      </c>
      <c r="V20" s="118">
        <f t="shared" si="3"/>
        <v>1.1013166272005558E-2</v>
      </c>
    </row>
    <row r="21" spans="2:22" x14ac:dyDescent="0.2">
      <c r="B21" s="90">
        <v>12</v>
      </c>
      <c r="C21" s="174">
        <v>9.3994203926404105E-2</v>
      </c>
      <c r="D21" s="175">
        <v>1.23250048350913E-3</v>
      </c>
      <c r="E21" s="176">
        <v>2.7934956597757699E-5</v>
      </c>
      <c r="F21" s="176">
        <v>9.0376795517740701E-5</v>
      </c>
      <c r="G21" s="118">
        <f t="shared" si="0"/>
        <v>1.2155186433032603E-2</v>
      </c>
      <c r="H21" s="152">
        <v>8.9536462072021497E-2</v>
      </c>
      <c r="I21" s="175">
        <v>1.12873608217639E-3</v>
      </c>
      <c r="J21" s="176">
        <v>4.40918672088438E-5</v>
      </c>
      <c r="K21" s="177">
        <v>1.04915640237644E-4</v>
      </c>
      <c r="L21" s="118">
        <f t="shared" si="1"/>
        <v>1.1465196575500157E-2</v>
      </c>
      <c r="M21" s="152">
        <v>8.3367079150342194E-2</v>
      </c>
      <c r="N21" s="175">
        <v>1.02856782059232E-3</v>
      </c>
      <c r="O21" s="176">
        <v>3.3972185430602703E-5</v>
      </c>
      <c r="P21" s="177">
        <v>9.9342275544427904E-5</v>
      </c>
      <c r="Q21" s="118">
        <f t="shared" si="2"/>
        <v>1.1181084849572526E-2</v>
      </c>
      <c r="R21" s="152">
        <v>7.6817484144970999E-2</v>
      </c>
      <c r="S21" s="152">
        <v>9.3153117113310398E-4</v>
      </c>
      <c r="T21" s="178">
        <v>2.5519897091470002E-5</v>
      </c>
      <c r="U21" s="179">
        <v>9.9957343632836303E-5</v>
      </c>
      <c r="V21" s="118">
        <f t="shared" si="3"/>
        <v>1.0852425686452423E-2</v>
      </c>
    </row>
    <row r="22" spans="2:22" x14ac:dyDescent="0.2">
      <c r="B22" s="90">
        <v>13</v>
      </c>
      <c r="C22" s="174">
        <v>9.2632804915797395E-2</v>
      </c>
      <c r="D22" s="175">
        <v>1.21819816293446E-3</v>
      </c>
      <c r="E22" s="176">
        <v>2.8164487850671701E-5</v>
      </c>
      <c r="F22" s="176">
        <v>8.55432088313234E-5</v>
      </c>
      <c r="G22" s="118">
        <f t="shared" si="0"/>
        <v>1.217943847882432E-2</v>
      </c>
      <c r="H22" s="152">
        <v>8.8325519690580806E-2</v>
      </c>
      <c r="I22" s="175">
        <v>1.1189750293308801E-3</v>
      </c>
      <c r="J22" s="176">
        <v>3.8554813658077103E-5</v>
      </c>
      <c r="K22" s="177">
        <v>9.5101774579457198E-5</v>
      </c>
      <c r="L22" s="118">
        <f t="shared" si="1"/>
        <v>1.1511894651528664E-2</v>
      </c>
      <c r="M22" s="152">
        <v>8.0998695204575893E-2</v>
      </c>
      <c r="N22" s="175">
        <v>1.00393241449699E-3</v>
      </c>
      <c r="O22" s="176">
        <v>3.1283012910817501E-5</v>
      </c>
      <c r="P22" s="177">
        <v>9.9124344150357702E-5</v>
      </c>
      <c r="Q22" s="118">
        <f t="shared" si="2"/>
        <v>1.1203881255944114E-2</v>
      </c>
      <c r="R22" s="152">
        <v>7.7324393170992406E-2</v>
      </c>
      <c r="S22" s="152">
        <v>9.3194015416097795E-4</v>
      </c>
      <c r="T22" s="178">
        <v>3.6896729099226503E-5</v>
      </c>
      <c r="U22" s="179">
        <v>1.07250065026664E-4</v>
      </c>
      <c r="V22" s="118">
        <f t="shared" si="3"/>
        <v>1.0786542678854155E-2</v>
      </c>
    </row>
    <row r="23" spans="2:22" x14ac:dyDescent="0.2">
      <c r="B23" s="90">
        <v>14</v>
      </c>
      <c r="C23" s="174">
        <v>9.3806262863823098E-2</v>
      </c>
      <c r="D23" s="175">
        <v>1.2224477467012299E-3</v>
      </c>
      <c r="E23" s="176">
        <v>3.5952774785767001E-5</v>
      </c>
      <c r="F23" s="176">
        <v>9.2249253924486598E-5</v>
      </c>
      <c r="G23" s="118">
        <f t="shared" si="0"/>
        <v>1.2072345482834639E-2</v>
      </c>
      <c r="H23" s="152">
        <v>8.7150994500942297E-2</v>
      </c>
      <c r="I23" s="175">
        <v>1.11169896333947E-3</v>
      </c>
      <c r="J23" s="176">
        <v>3.3450837969414202E-5</v>
      </c>
      <c r="K23" s="177">
        <v>9.7028008013360802E-5</v>
      </c>
      <c r="L23" s="118">
        <f t="shared" si="1"/>
        <v>1.1583586349437737E-2</v>
      </c>
      <c r="M23" s="152">
        <v>8.1082355104241194E-2</v>
      </c>
      <c r="N23" s="175">
        <v>1.0024885440551301E-3</v>
      </c>
      <c r="O23" s="176">
        <v>3.4603044169199501E-5</v>
      </c>
      <c r="P23" s="177">
        <v>9.62103771621745E-5</v>
      </c>
      <c r="Q23" s="118">
        <f t="shared" si="2"/>
        <v>1.117450130415309E-2</v>
      </c>
      <c r="R23" s="152">
        <v>7.7066069151213598E-2</v>
      </c>
      <c r="S23" s="152">
        <v>9.2572240823636498E-4</v>
      </c>
      <c r="T23" s="178">
        <v>2.20656949597363E-5</v>
      </c>
      <c r="U23" s="179">
        <v>9.4768294241402102E-5</v>
      </c>
      <c r="V23" s="118">
        <f t="shared" si="3"/>
        <v>1.0741999350470736E-2</v>
      </c>
    </row>
    <row r="24" spans="2:22" x14ac:dyDescent="0.2">
      <c r="B24" s="90">
        <v>15</v>
      </c>
      <c r="C24" s="174">
        <v>9.3316419618940202E-2</v>
      </c>
      <c r="D24" s="175">
        <v>1.21211781478681E-3</v>
      </c>
      <c r="E24" s="176">
        <v>3.3234338066259503E-5</v>
      </c>
      <c r="F24" s="176">
        <v>8.9119446736746905E-5</v>
      </c>
      <c r="G24" s="118">
        <f t="shared" si="0"/>
        <v>1.2025001933300059E-2</v>
      </c>
      <c r="H24" s="152">
        <v>8.6835812684135094E-2</v>
      </c>
      <c r="I24" s="175">
        <v>1.1029542060248399E-3</v>
      </c>
      <c r="J24" s="176">
        <v>3.4222347674726301E-5</v>
      </c>
      <c r="K24" s="177">
        <v>9.0695553205866802E-5</v>
      </c>
      <c r="L24" s="118">
        <f t="shared" si="1"/>
        <v>1.1524897138536317E-2</v>
      </c>
      <c r="M24" s="152">
        <v>8.18913483286276E-2</v>
      </c>
      <c r="N24" s="175">
        <v>1.01401972497941E-3</v>
      </c>
      <c r="O24" s="176">
        <v>3.1295112239302397E-5</v>
      </c>
      <c r="P24" s="177">
        <v>9.2783120768584202E-5</v>
      </c>
      <c r="Q24" s="118">
        <f t="shared" si="2"/>
        <v>1.1204933467679199E-2</v>
      </c>
      <c r="R24" s="152">
        <v>7.6937091246457298E-2</v>
      </c>
      <c r="S24" s="152">
        <v>9.28400402346155E-4</v>
      </c>
      <c r="T24" s="178">
        <v>3.1412809665542603E-5</v>
      </c>
      <c r="U24" s="179">
        <v>9.2682895597900804E-5</v>
      </c>
      <c r="V24" s="118">
        <f t="shared" si="3"/>
        <v>1.0794837353265802E-2</v>
      </c>
    </row>
    <row r="25" spans="2:22" x14ac:dyDescent="0.2">
      <c r="B25" s="90">
        <v>16</v>
      </c>
      <c r="C25" s="174">
        <v>9.2074717152609495E-2</v>
      </c>
      <c r="D25" s="175">
        <v>1.20085230362475E-3</v>
      </c>
      <c r="E25" s="176">
        <v>3.7617242279211202E-5</v>
      </c>
      <c r="F25" s="176">
        <v>8.8726525853250596E-5</v>
      </c>
      <c r="G25" s="118">
        <f t="shared" si="0"/>
        <v>1.2064831238550811E-2</v>
      </c>
      <c r="H25" s="152">
        <v>8.8762042537140803E-2</v>
      </c>
      <c r="I25" s="175">
        <v>1.11237339482834E-3</v>
      </c>
      <c r="J25" s="176">
        <v>5.2550044158681503E-5</v>
      </c>
      <c r="K25" s="177">
        <v>1.11215145648813E-4</v>
      </c>
      <c r="L25" s="118">
        <f t="shared" si="1"/>
        <v>1.1380842795012969E-2</v>
      </c>
      <c r="M25" s="152">
        <v>8.27205505428769E-2</v>
      </c>
      <c r="N25" s="175">
        <v>1.0120569807877599E-3</v>
      </c>
      <c r="O25" s="176">
        <v>2.8031026867252099E-5</v>
      </c>
      <c r="P25" s="177">
        <v>9.2665045110393199E-5</v>
      </c>
      <c r="Q25" s="118">
        <f t="shared" si="2"/>
        <v>1.1068829717759595E-2</v>
      </c>
      <c r="R25" s="152">
        <v>7.6485887389620394E-2</v>
      </c>
      <c r="S25" s="152">
        <v>9.1801448742647102E-4</v>
      </c>
      <c r="T25" s="178">
        <v>2.8278845705307599E-5</v>
      </c>
      <c r="U25" s="179">
        <v>9.6382638352161102E-5</v>
      </c>
      <c r="V25" s="118">
        <f t="shared" si="3"/>
        <v>1.0722698538213138E-2</v>
      </c>
    </row>
    <row r="26" spans="2:22" x14ac:dyDescent="0.2">
      <c r="B26" s="90">
        <v>17</v>
      </c>
      <c r="C26" s="174">
        <v>9.1945817330898294E-2</v>
      </c>
      <c r="D26" s="175">
        <v>1.1911229991563999E-3</v>
      </c>
      <c r="E26" s="176">
        <v>2.9653377220477401E-5</v>
      </c>
      <c r="F26" s="176">
        <v>8.6639095087525807E-5</v>
      </c>
      <c r="G26" s="118">
        <f t="shared" si="0"/>
        <v>1.1975897646089509E-2</v>
      </c>
      <c r="H26" s="152">
        <v>8.8798425048348104E-2</v>
      </c>
      <c r="I26" s="175">
        <v>1.1128193745970601E-3</v>
      </c>
      <c r="J26" s="176">
        <v>6.0944763787272298E-5</v>
      </c>
      <c r="K26" s="177">
        <v>1.12452483740519E-4</v>
      </c>
      <c r="L26" s="118">
        <f t="shared" si="1"/>
        <v>1.1381202390008206E-2</v>
      </c>
      <c r="M26" s="152">
        <v>8.1828285722002805E-2</v>
      </c>
      <c r="N26" s="175">
        <v>1.0088099167351501E-3</v>
      </c>
      <c r="O26" s="176">
        <v>2.87901459192623E-5</v>
      </c>
      <c r="P26" s="177">
        <v>9.3073309568690298E-5</v>
      </c>
      <c r="Q26" s="118">
        <f t="shared" si="2"/>
        <v>1.1149878080585479E-2</v>
      </c>
      <c r="R26" s="152">
        <v>7.6400199493152202E-2</v>
      </c>
      <c r="S26" s="152">
        <v>9.1786394592389801E-4</v>
      </c>
      <c r="T26" s="178">
        <v>2.3699394853486999E-5</v>
      </c>
      <c r="U26" s="179">
        <v>9.65921453775691E-5</v>
      </c>
      <c r="V26" s="118">
        <f t="shared" si="3"/>
        <v>1.0732758628423914E-2</v>
      </c>
    </row>
    <row r="27" spans="2:22" x14ac:dyDescent="0.2">
      <c r="B27" s="90">
        <v>18</v>
      </c>
      <c r="C27" s="174">
        <v>9.1934024699287104E-2</v>
      </c>
      <c r="D27" s="175">
        <v>1.19385273029777E-3</v>
      </c>
      <c r="E27" s="176">
        <v>2.8973935269254501E-5</v>
      </c>
      <c r="F27" s="176">
        <v>8.8158627321862607E-5</v>
      </c>
      <c r="G27" s="118">
        <f t="shared" si="0"/>
        <v>1.2007137275806825E-2</v>
      </c>
      <c r="H27" s="152">
        <v>8.8364239742117406E-2</v>
      </c>
      <c r="I27" s="175">
        <v>1.10403683248564E-3</v>
      </c>
      <c r="J27" s="176">
        <v>4.3678219405369298E-5</v>
      </c>
      <c r="K27" s="177">
        <v>1.04720244010899E-4</v>
      </c>
      <c r="L27" s="118">
        <f t="shared" si="1"/>
        <v>1.1337713682427432E-2</v>
      </c>
      <c r="M27" s="152">
        <v>8.1657628522561698E-2</v>
      </c>
      <c r="N27" s="175">
        <v>9.9591492071593999E-4</v>
      </c>
      <c r="O27" s="176">
        <v>2.8657546902100901E-5</v>
      </c>
      <c r="P27" s="177">
        <v>9.5846704453908201E-5</v>
      </c>
      <c r="Q27" s="118">
        <f t="shared" si="2"/>
        <v>1.1015208273695221E-2</v>
      </c>
      <c r="R27" s="152">
        <v>7.6307463672791107E-2</v>
      </c>
      <c r="S27" s="152">
        <v>9.1526579387038595E-4</v>
      </c>
      <c r="T27" s="178">
        <v>2.6669029931173102E-5</v>
      </c>
      <c r="U27" s="179">
        <v>9.6415542445709598E-5</v>
      </c>
      <c r="V27" s="118">
        <f t="shared" si="3"/>
        <v>1.0711744590424628E-2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9.4028507909796194E-2</v>
      </c>
      <c r="D30" s="181">
        <v>1.24163773850743E-3</v>
      </c>
      <c r="E30" s="182">
        <v>3.2855687277434003E-5</v>
      </c>
      <c r="F30" s="182">
        <v>9.0382778163445603E-5</v>
      </c>
      <c r="G30" s="183"/>
      <c r="H30" s="184">
        <v>8.8294249184276904E-2</v>
      </c>
      <c r="I30" s="185">
        <v>1.12938227180592E-3</v>
      </c>
      <c r="J30" s="184">
        <v>4.2662024345719897E-5</v>
      </c>
      <c r="K30" s="185">
        <v>1.0267207234128199E-4</v>
      </c>
      <c r="L30" s="186"/>
      <c r="M30" s="187">
        <v>8.3364299437116193E-2</v>
      </c>
      <c r="N30" s="188">
        <v>1.0335646089475101E-3</v>
      </c>
      <c r="O30" s="184">
        <v>3.4365627226891499E-5</v>
      </c>
      <c r="P30" s="185">
        <v>9.6817679945247897E-5</v>
      </c>
      <c r="Q30" s="186"/>
      <c r="R30" s="189">
        <v>7.7278073525435406E-2</v>
      </c>
      <c r="S30" s="189">
        <v>9.4224547008029704E-4</v>
      </c>
      <c r="T30" s="190">
        <v>3.2695471551561197E-5</v>
      </c>
      <c r="U30" s="185">
        <v>9.8229958204865806E-5</v>
      </c>
      <c r="V30" s="136"/>
    </row>
    <row r="31" spans="2:22" x14ac:dyDescent="0.2">
      <c r="B31" s="86" t="s">
        <v>6</v>
      </c>
      <c r="C31" s="191">
        <v>0.29829966423688298</v>
      </c>
      <c r="D31" s="192">
        <v>0.57521047162654104</v>
      </c>
      <c r="E31" s="193">
        <v>2.5942541907870198</v>
      </c>
      <c r="F31" s="193">
        <v>0.76117145872457104</v>
      </c>
      <c r="G31" s="194"/>
      <c r="H31" s="195">
        <v>0.19696068219738699</v>
      </c>
      <c r="I31" s="196">
        <v>0.33029535185526798</v>
      </c>
      <c r="J31" s="197">
        <v>8.8001260313768999</v>
      </c>
      <c r="K31" s="198">
        <v>2.7319137574899699</v>
      </c>
      <c r="L31" s="199"/>
      <c r="M31" s="197">
        <v>0.37624126038240202</v>
      </c>
      <c r="N31" s="198">
        <v>0.51735734014752</v>
      </c>
      <c r="O31" s="197">
        <v>6.2822702610979997</v>
      </c>
      <c r="P31" s="198">
        <v>0.82561778890748105</v>
      </c>
      <c r="Q31" s="199"/>
      <c r="R31" s="191">
        <v>0.26841253860220998</v>
      </c>
      <c r="S31" s="192">
        <v>0.46657226495944898</v>
      </c>
      <c r="T31" s="200">
        <v>12.4923613740268</v>
      </c>
      <c r="U31" s="198">
        <v>1.1484732607285999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1.2246131502317589E-2</v>
      </c>
      <c r="I34" s="205">
        <f>D30/C30</f>
        <v>1.3204907385093922E-2</v>
      </c>
    </row>
    <row r="35" spans="1:22" x14ac:dyDescent="0.2">
      <c r="C35" s="203">
        <v>2</v>
      </c>
      <c r="E35" s="204">
        <f>AVERAGE(L10:L27)</f>
        <v>1.1634496972504644E-2</v>
      </c>
      <c r="I35" s="205">
        <f>I30/H30</f>
        <v>1.2791119265863082E-2</v>
      </c>
    </row>
    <row r="36" spans="1:22" x14ac:dyDescent="0.2">
      <c r="C36" s="203">
        <v>3</v>
      </c>
      <c r="E36" s="204">
        <f>AVERAGE(Q10:Q27)</f>
        <v>1.1240466968318423E-2</v>
      </c>
      <c r="I36" s="205">
        <f>N30/M30</f>
        <v>1.2398168231799922E-2</v>
      </c>
    </row>
    <row r="37" spans="1:22" x14ac:dyDescent="0.2">
      <c r="C37" s="203">
        <v>4</v>
      </c>
      <c r="E37" s="204">
        <f>AVERAGE(V10:V27)</f>
        <v>1.0925459532815696E-2</v>
      </c>
      <c r="G37" s="90"/>
      <c r="I37" s="205">
        <f>S30/R30</f>
        <v>1.2192921317715887E-2</v>
      </c>
    </row>
    <row r="38" spans="1:22" x14ac:dyDescent="0.2">
      <c r="C38" s="206" t="s">
        <v>12</v>
      </c>
      <c r="D38" s="101"/>
      <c r="E38" s="207">
        <f>AVERAGE(E34:E37)</f>
        <v>1.1511638743989087E-2</v>
      </c>
      <c r="F38" s="86" t="s">
        <v>9</v>
      </c>
      <c r="G38" s="208"/>
      <c r="I38" s="209">
        <f>AVERAGE(I34:I37)</f>
        <v>1.2646779050118202E-2</v>
      </c>
    </row>
    <row r="39" spans="1:22" x14ac:dyDescent="0.2">
      <c r="E39" s="210">
        <f>STDEV(E34:E37)/SQRT(COUNT(E34:E37))/E38</f>
        <v>2.4719600337085621E-2</v>
      </c>
      <c r="F39" s="211"/>
      <c r="I39" s="210">
        <f>STDEV(I34:I37)/SQRT(COUNT(I34:I37))/I38</f>
        <v>1.7682925228146816E-2</v>
      </c>
    </row>
    <row r="40" spans="1:22" ht="15.75" x14ac:dyDescent="0.3">
      <c r="D40" s="86" t="s">
        <v>17</v>
      </c>
      <c r="E40" s="212">
        <f>E39*SQRT(3)/1</f>
        <v>4.2815603726629042E-2</v>
      </c>
      <c r="F40" s="86" t="s">
        <v>8</v>
      </c>
      <c r="I40" s="210">
        <f>I39*SQRT(3)/1</f>
        <v>3.0627724921591763E-2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29.077999999999999</v>
      </c>
      <c r="D47" s="214">
        <v>30.09</v>
      </c>
      <c r="E47" s="169">
        <v>29.077999999999999</v>
      </c>
      <c r="F47" s="169">
        <v>30.09</v>
      </c>
      <c r="G47" s="170"/>
      <c r="H47" s="86">
        <v>29.077999999999999</v>
      </c>
      <c r="I47" s="168">
        <v>30.09</v>
      </c>
      <c r="J47" s="169">
        <v>29.077999999999999</v>
      </c>
      <c r="K47" s="171">
        <v>30.09</v>
      </c>
      <c r="L47" s="170"/>
      <c r="M47" s="86">
        <v>29.077999999999999</v>
      </c>
      <c r="N47" s="168">
        <v>30.09</v>
      </c>
      <c r="O47" s="169">
        <v>29.077999999999999</v>
      </c>
      <c r="P47" s="171">
        <v>30.09</v>
      </c>
      <c r="Q47" s="170"/>
      <c r="R47" s="86">
        <v>29.077999999999999</v>
      </c>
      <c r="S47" s="168">
        <v>30.09</v>
      </c>
      <c r="T47" s="172">
        <v>29.077999999999999</v>
      </c>
      <c r="U47" s="173">
        <v>30.09</v>
      </c>
      <c r="V47" s="136"/>
    </row>
    <row r="48" spans="1:22" x14ac:dyDescent="0.2">
      <c r="B48" s="90">
        <v>1</v>
      </c>
      <c r="C48" s="174">
        <v>4.2331431909305897E-2</v>
      </c>
      <c r="D48" s="175">
        <v>0.16117371572573599</v>
      </c>
      <c r="E48" s="176">
        <v>2.5617708045673601E-5</v>
      </c>
      <c r="F48" s="176">
        <v>9.8472612215549999E-5</v>
      </c>
      <c r="G48" s="118">
        <f>(D48-$F$68)/(C48-$E$68)</f>
        <v>3.807390163716144</v>
      </c>
      <c r="H48" s="152">
        <v>4.19214668464278E-2</v>
      </c>
      <c r="I48" s="175">
        <v>0.15958759264577899</v>
      </c>
      <c r="J48" s="176">
        <v>2.3895317619362601E-5</v>
      </c>
      <c r="K48" s="177">
        <v>1.03233337671496E-4</v>
      </c>
      <c r="L48" s="118">
        <f>(I48-$K$68)/(H48-$J$68)</f>
        <v>3.8069467537118791</v>
      </c>
      <c r="M48" s="152">
        <v>4.0420750358459399E-2</v>
      </c>
      <c r="N48" s="175">
        <v>0.15404761571828199</v>
      </c>
      <c r="O48" s="176">
        <v>2.80154678583198E-5</v>
      </c>
      <c r="P48" s="177">
        <v>9.8688190350454895E-5</v>
      </c>
      <c r="Q48" s="118">
        <f>(N48-$P$68)/(M48-$O$68)</f>
        <v>3.8110915026896559</v>
      </c>
      <c r="R48" s="152">
        <v>3.91622611689302E-2</v>
      </c>
      <c r="S48" s="175">
        <v>0.14924923826273601</v>
      </c>
      <c r="T48" s="178">
        <v>6.3327531493806904E-5</v>
      </c>
      <c r="U48" s="179">
        <v>1.8497736895729E-4</v>
      </c>
      <c r="V48" s="118">
        <f>(S48-$U$68)/(R48-$T$68)</f>
        <v>3.8113911669940093</v>
      </c>
    </row>
    <row r="49" spans="2:22" x14ac:dyDescent="0.2">
      <c r="B49" s="90">
        <v>2</v>
      </c>
      <c r="C49" s="174">
        <v>4.2496717714236701E-2</v>
      </c>
      <c r="D49" s="175">
        <v>0.161864483794708</v>
      </c>
      <c r="E49" s="176">
        <v>2.7568066045456801E-5</v>
      </c>
      <c r="F49" s="176">
        <v>1.0671078265836801E-4</v>
      </c>
      <c r="G49" s="118">
        <f t="shared" ref="G49:G65" si="4">(D49-$F$68)/(C49-$E$68)</f>
        <v>3.8088372831881885</v>
      </c>
      <c r="H49" s="152">
        <v>4.17733766495176E-2</v>
      </c>
      <c r="I49" s="175">
        <v>0.159015453758867</v>
      </c>
      <c r="J49" s="176">
        <v>2.5768178664236601E-5</v>
      </c>
      <c r="K49" s="177">
        <v>9.7700468988452297E-5</v>
      </c>
      <c r="L49" s="118">
        <f t="shared" ref="L49:L65" si="5">(I49-$K$68)/(H49-$J$68)</f>
        <v>3.8067463171346656</v>
      </c>
      <c r="M49" s="152">
        <v>4.0584621426603698E-2</v>
      </c>
      <c r="N49" s="175">
        <v>0.15462546882081599</v>
      </c>
      <c r="O49" s="176">
        <v>2.9177319757077301E-5</v>
      </c>
      <c r="P49" s="177">
        <v>9.8735410032432306E-5</v>
      </c>
      <c r="Q49" s="118">
        <f t="shared" ref="Q49:Q65" si="6">(N49-$P$68)/(M49-$O$68)</f>
        <v>3.809940715458398</v>
      </c>
      <c r="R49" s="152">
        <v>3.9703497864939499E-2</v>
      </c>
      <c r="S49" s="175">
        <v>0.15128672571385299</v>
      </c>
      <c r="T49" s="178">
        <v>5.4310002845236003E-5</v>
      </c>
      <c r="U49" s="179">
        <v>1.4320030245622601E-4</v>
      </c>
      <c r="V49" s="118">
        <f t="shared" ref="V49:V65" si="7">(S49-$U$68)/(R49-$T$68)</f>
        <v>3.8107514667057627</v>
      </c>
    </row>
    <row r="50" spans="2:22" x14ac:dyDescent="0.2">
      <c r="B50" s="90">
        <v>3</v>
      </c>
      <c r="C50" s="174">
        <v>4.2438448891864898E-2</v>
      </c>
      <c r="D50" s="175">
        <v>0.16155615436588899</v>
      </c>
      <c r="E50" s="176">
        <v>2.9840245680577199E-5</v>
      </c>
      <c r="F50" s="176">
        <v>1.00491264402816E-4</v>
      </c>
      <c r="G50" s="118">
        <f t="shared" si="4"/>
        <v>3.8068003218787929</v>
      </c>
      <c r="H50" s="152">
        <v>4.2025554209809003E-2</v>
      </c>
      <c r="I50" s="175">
        <v>0.16009243100342199</v>
      </c>
      <c r="J50" s="176">
        <v>2.5682544977739801E-5</v>
      </c>
      <c r="K50" s="177">
        <v>9.6877352821754195E-5</v>
      </c>
      <c r="L50" s="118">
        <f t="shared" si="5"/>
        <v>3.8095321928243568</v>
      </c>
      <c r="M50" s="152">
        <v>4.0174094935772502E-2</v>
      </c>
      <c r="N50" s="175">
        <v>0.15293396243992299</v>
      </c>
      <c r="O50" s="176">
        <v>2.2955077255536999E-5</v>
      </c>
      <c r="P50" s="177">
        <v>1.0325643356778E-4</v>
      </c>
      <c r="Q50" s="118">
        <f t="shared" si="6"/>
        <v>3.8067668595824129</v>
      </c>
      <c r="R50" s="152">
        <v>3.9559347203033099E-2</v>
      </c>
      <c r="S50" s="175">
        <v>0.15069168890224699</v>
      </c>
      <c r="T50" s="178">
        <v>3.8705461417615999E-5</v>
      </c>
      <c r="U50" s="179">
        <v>1.10864695096097E-4</v>
      </c>
      <c r="V50" s="118">
        <f t="shared" si="7"/>
        <v>3.8095949136822149</v>
      </c>
    </row>
    <row r="51" spans="2:22" x14ac:dyDescent="0.2">
      <c r="B51" s="90">
        <v>4</v>
      </c>
      <c r="C51" s="174">
        <v>4.1660930335373297E-2</v>
      </c>
      <c r="D51" s="175">
        <v>0.158573825989311</v>
      </c>
      <c r="E51" s="176">
        <v>2.33625698550424E-5</v>
      </c>
      <c r="F51" s="176">
        <v>9.7061716369208499E-5</v>
      </c>
      <c r="G51" s="118">
        <f t="shared" si="4"/>
        <v>3.8062606220041579</v>
      </c>
      <c r="H51" s="152">
        <v>4.0236348651762399E-2</v>
      </c>
      <c r="I51" s="175">
        <v>0.153266482583995</v>
      </c>
      <c r="J51" s="176">
        <v>2.37628955076602E-5</v>
      </c>
      <c r="K51" s="177">
        <v>1.0097868171196199E-4</v>
      </c>
      <c r="L51" s="118">
        <f t="shared" si="5"/>
        <v>3.8092856735440703</v>
      </c>
      <c r="M51" s="152">
        <v>4.0150971368061297E-2</v>
      </c>
      <c r="N51" s="175">
        <v>0.15308753100755701</v>
      </c>
      <c r="O51" s="176">
        <v>2.5479146797712601E-5</v>
      </c>
      <c r="P51" s="177">
        <v>9.9856349234285805E-5</v>
      </c>
      <c r="Q51" s="118">
        <f t="shared" si="6"/>
        <v>3.8127878884074176</v>
      </c>
      <c r="R51" s="152">
        <v>3.9135910302005202E-2</v>
      </c>
      <c r="S51" s="175">
        <v>0.149206228771391</v>
      </c>
      <c r="T51" s="178">
        <v>4.4120413489187E-5</v>
      </c>
      <c r="U51" s="179">
        <v>1.11845779362596E-4</v>
      </c>
      <c r="V51" s="118">
        <f t="shared" si="7"/>
        <v>3.8128596965873469</v>
      </c>
    </row>
    <row r="52" spans="2:22" x14ac:dyDescent="0.2">
      <c r="B52" s="90">
        <v>5</v>
      </c>
      <c r="C52" s="174">
        <v>4.1669441210128201E-2</v>
      </c>
      <c r="D52" s="175">
        <v>0.15856549065220699</v>
      </c>
      <c r="E52" s="176">
        <v>2.70622929643265E-5</v>
      </c>
      <c r="F52" s="176">
        <v>9.7445285976385001E-5</v>
      </c>
      <c r="G52" s="118">
        <f t="shared" si="4"/>
        <v>3.805282563320517</v>
      </c>
      <c r="H52" s="152">
        <v>4.0928029084671698E-2</v>
      </c>
      <c r="I52" s="175">
        <v>0.155969696562517</v>
      </c>
      <c r="J52" s="176">
        <v>3.3904212946759197E-5</v>
      </c>
      <c r="K52" s="177">
        <v>1.0019897285747101E-4</v>
      </c>
      <c r="L52" s="118">
        <f t="shared" si="5"/>
        <v>3.8109581624798157</v>
      </c>
      <c r="M52" s="152">
        <v>4.0823289095990901E-2</v>
      </c>
      <c r="N52" s="175">
        <v>0.15553331209674601</v>
      </c>
      <c r="O52" s="176">
        <v>2.52427622193718E-5</v>
      </c>
      <c r="P52" s="177">
        <v>9.4828682524613101E-5</v>
      </c>
      <c r="Q52" s="118">
        <f t="shared" si="6"/>
        <v>3.8099047721578403</v>
      </c>
      <c r="R52" s="152">
        <v>3.9422603504330703E-2</v>
      </c>
      <c r="S52" s="175">
        <v>0.150210860124663</v>
      </c>
      <c r="T52" s="178">
        <v>5.0606804086272802E-5</v>
      </c>
      <c r="U52" s="179">
        <v>1.17092216322818E-4</v>
      </c>
      <c r="V52" s="118">
        <f t="shared" si="7"/>
        <v>3.8106131821276912</v>
      </c>
    </row>
    <row r="53" spans="2:22" x14ac:dyDescent="0.2">
      <c r="B53" s="90">
        <v>6</v>
      </c>
      <c r="C53" s="174">
        <v>4.2619879347229099E-2</v>
      </c>
      <c r="D53" s="175">
        <v>0.16230093930678299</v>
      </c>
      <c r="E53" s="176">
        <v>2.7235179652919802E-5</v>
      </c>
      <c r="F53" s="176">
        <v>9.9379193840716493E-5</v>
      </c>
      <c r="G53" s="118">
        <f t="shared" si="4"/>
        <v>3.8080708129971388</v>
      </c>
      <c r="H53" s="152">
        <v>4.16151449533773E-2</v>
      </c>
      <c r="I53" s="175">
        <v>0.158487018670772</v>
      </c>
      <c r="J53" s="176">
        <v>2.6034156815059902E-5</v>
      </c>
      <c r="K53" s="177">
        <v>9.5560083276073903E-5</v>
      </c>
      <c r="L53" s="118">
        <f t="shared" si="5"/>
        <v>3.808523597631055</v>
      </c>
      <c r="M53" s="152">
        <v>4.0823490093735197E-2</v>
      </c>
      <c r="N53" s="175">
        <v>0.15555577204816401</v>
      </c>
      <c r="O53" s="176">
        <v>2.5939992986915001E-5</v>
      </c>
      <c r="P53" s="177">
        <v>9.8304399071062504E-5</v>
      </c>
      <c r="Q53" s="118">
        <f t="shared" si="6"/>
        <v>3.8104365225596508</v>
      </c>
      <c r="R53" s="152">
        <v>3.88899129687953E-2</v>
      </c>
      <c r="S53" s="175">
        <v>0.14817730632225501</v>
      </c>
      <c r="T53" s="178">
        <v>3.1987424099315701E-5</v>
      </c>
      <c r="U53" s="179">
        <v>1.0789657895180001E-4</v>
      </c>
      <c r="V53" s="118">
        <f t="shared" si="7"/>
        <v>3.8105185731318501</v>
      </c>
    </row>
    <row r="54" spans="2:22" x14ac:dyDescent="0.2">
      <c r="B54" s="90">
        <v>7</v>
      </c>
      <c r="C54" s="174">
        <v>4.3010071281733397E-2</v>
      </c>
      <c r="D54" s="175">
        <v>0.16379099955812701</v>
      </c>
      <c r="E54" s="176">
        <v>2.4262910343004201E-5</v>
      </c>
      <c r="F54" s="176">
        <v>9.9078104182092304E-5</v>
      </c>
      <c r="G54" s="118">
        <f t="shared" si="4"/>
        <v>3.8081680981671147</v>
      </c>
      <c r="H54" s="152">
        <v>4.1976919216177098E-2</v>
      </c>
      <c r="I54" s="175">
        <v>0.159920189349612</v>
      </c>
      <c r="J54" s="176">
        <v>2.4175287560563199E-5</v>
      </c>
      <c r="K54" s="177">
        <v>1.04858037812866E-4</v>
      </c>
      <c r="L54" s="118">
        <f t="shared" si="5"/>
        <v>3.8098429225777042</v>
      </c>
      <c r="M54" s="152">
        <v>3.8965318243871401E-2</v>
      </c>
      <c r="N54" s="175">
        <v>0.148428506767223</v>
      </c>
      <c r="O54" s="176">
        <v>2.4568179641052999E-5</v>
      </c>
      <c r="P54" s="177">
        <v>9.9832978161143801E-5</v>
      </c>
      <c r="Q54" s="118">
        <f t="shared" si="6"/>
        <v>3.8092341594082249</v>
      </c>
      <c r="R54" s="152">
        <v>3.8082376838490903E-2</v>
      </c>
      <c r="S54" s="175">
        <v>0.14517317157444201</v>
      </c>
      <c r="T54" s="178">
        <v>2.1442261711885001E-5</v>
      </c>
      <c r="U54" s="179">
        <v>9.6574369641263006E-5</v>
      </c>
      <c r="V54" s="118">
        <f t="shared" si="7"/>
        <v>3.8124370389300726</v>
      </c>
    </row>
    <row r="55" spans="2:22" x14ac:dyDescent="0.2">
      <c r="B55" s="90">
        <v>8</v>
      </c>
      <c r="C55" s="174">
        <v>4.304371264279E-2</v>
      </c>
      <c r="D55" s="175">
        <v>0.163944155122869</v>
      </c>
      <c r="E55" s="176">
        <v>2.9704593721833401E-5</v>
      </c>
      <c r="F55" s="176">
        <v>1.05344799999426E-4</v>
      </c>
      <c r="G55" s="118">
        <f t="shared" si="4"/>
        <v>3.8087502648404712</v>
      </c>
      <c r="H55" s="152">
        <v>4.0385766996575499E-2</v>
      </c>
      <c r="I55" s="175">
        <v>0.153738159092563</v>
      </c>
      <c r="J55" s="176">
        <v>2.2651378469997201E-5</v>
      </c>
      <c r="K55" s="177">
        <v>9.5325941939012696E-5</v>
      </c>
      <c r="L55" s="118">
        <f t="shared" si="5"/>
        <v>3.8068697930669777</v>
      </c>
      <c r="M55" s="152">
        <v>3.8201818965156502E-2</v>
      </c>
      <c r="N55" s="175">
        <v>0.14545019561280101</v>
      </c>
      <c r="O55" s="176">
        <v>2.6524803749537001E-5</v>
      </c>
      <c r="P55" s="177">
        <v>1.02821684716263E-4</v>
      </c>
      <c r="Q55" s="118">
        <f t="shared" si="6"/>
        <v>3.8074014987889133</v>
      </c>
      <c r="R55" s="152">
        <v>3.8734802598998502E-2</v>
      </c>
      <c r="S55" s="175">
        <v>0.14758664924137399</v>
      </c>
      <c r="T55" s="178">
        <v>2.1101842343223602E-5</v>
      </c>
      <c r="U55" s="179">
        <v>1.02502442865524E-4</v>
      </c>
      <c r="V55" s="118">
        <f t="shared" si="7"/>
        <v>3.8105287499912701</v>
      </c>
    </row>
    <row r="56" spans="2:22" x14ac:dyDescent="0.2">
      <c r="B56" s="90">
        <v>9</v>
      </c>
      <c r="C56" s="174">
        <v>4.2895839931012501E-2</v>
      </c>
      <c r="D56" s="175">
        <v>0.16339531300230201</v>
      </c>
      <c r="E56" s="176">
        <v>2.6206257296645899E-5</v>
      </c>
      <c r="F56" s="176">
        <v>1.0020365705821899E-4</v>
      </c>
      <c r="G56" s="118">
        <f t="shared" si="4"/>
        <v>3.8090854197148727</v>
      </c>
      <c r="H56" s="152">
        <v>3.9599630074002197E-2</v>
      </c>
      <c r="I56" s="175">
        <v>0.15078687158699</v>
      </c>
      <c r="J56" s="176">
        <v>2.51806944406471E-5</v>
      </c>
      <c r="K56" s="177">
        <v>9.8019368062223695E-5</v>
      </c>
      <c r="L56" s="118">
        <f t="shared" si="5"/>
        <v>3.807916828958712</v>
      </c>
      <c r="M56" s="152">
        <v>3.8262890322942E-2</v>
      </c>
      <c r="N56" s="175">
        <v>0.145770741932925</v>
      </c>
      <c r="O56" s="176">
        <v>3.1112594469712798E-5</v>
      </c>
      <c r="P56" s="177">
        <v>9.9244425563243499E-5</v>
      </c>
      <c r="Q56" s="118">
        <f t="shared" si="6"/>
        <v>3.8097035364764524</v>
      </c>
      <c r="R56" s="152">
        <v>3.9066519782050703E-2</v>
      </c>
      <c r="S56" s="175">
        <v>0.14897104976995401</v>
      </c>
      <c r="T56" s="178">
        <v>2.5799806383560201E-5</v>
      </c>
      <c r="U56" s="179">
        <v>9.86513512617821E-5</v>
      </c>
      <c r="V56" s="118">
        <f t="shared" si="7"/>
        <v>3.8136128241195766</v>
      </c>
    </row>
    <row r="57" spans="2:22" x14ac:dyDescent="0.2">
      <c r="B57" s="90">
        <v>10</v>
      </c>
      <c r="C57" s="174">
        <v>4.1817089569402603E-2</v>
      </c>
      <c r="D57" s="175">
        <v>0.159194643708158</v>
      </c>
      <c r="E57" s="176">
        <v>2.4855842019784499E-5</v>
      </c>
      <c r="F57" s="176">
        <v>9.9802545996274794E-5</v>
      </c>
      <c r="G57" s="118">
        <f t="shared" si="4"/>
        <v>3.8068931691968957</v>
      </c>
      <c r="H57" s="152">
        <v>4.0226018010476303E-2</v>
      </c>
      <c r="I57" s="175">
        <v>0.153217022610036</v>
      </c>
      <c r="J57" s="176">
        <v>2.9936038094046702E-5</v>
      </c>
      <c r="K57" s="177">
        <v>9.95293336522581E-5</v>
      </c>
      <c r="L57" s="118">
        <f t="shared" si="5"/>
        <v>3.8090342309344627</v>
      </c>
      <c r="M57" s="152">
        <v>4.0658760635773901E-2</v>
      </c>
      <c r="N57" s="175">
        <v>0.15496640422496599</v>
      </c>
      <c r="O57" s="176">
        <v>2.2670812863350901E-5</v>
      </c>
      <c r="P57" s="177">
        <v>1.0369104110512901E-4</v>
      </c>
      <c r="Q57" s="118">
        <f t="shared" si="6"/>
        <v>3.8113796818265722</v>
      </c>
      <c r="R57" s="152">
        <v>4.0147338528554302E-2</v>
      </c>
      <c r="S57" s="175">
        <v>0.15307280150855099</v>
      </c>
      <c r="T57" s="178">
        <v>3.0152269041578301E-5</v>
      </c>
      <c r="U57" s="179">
        <v>1.02495923532257E-4</v>
      </c>
      <c r="V57" s="118">
        <f t="shared" si="7"/>
        <v>3.8131124437092185</v>
      </c>
    </row>
    <row r="58" spans="2:22" x14ac:dyDescent="0.2">
      <c r="B58" s="90">
        <v>11</v>
      </c>
      <c r="C58" s="174">
        <v>4.1924544625680099E-2</v>
      </c>
      <c r="D58" s="175">
        <v>0.15964273824450301</v>
      </c>
      <c r="E58" s="176">
        <v>2.1766616470707101E-5</v>
      </c>
      <c r="F58" s="176">
        <v>9.8718206678662993E-5</v>
      </c>
      <c r="G58" s="118">
        <f t="shared" si="4"/>
        <v>3.8078245717545038</v>
      </c>
      <c r="H58" s="152">
        <v>4.0547067884040201E-2</v>
      </c>
      <c r="I58" s="175">
        <v>0.15443814886556201</v>
      </c>
      <c r="J58" s="176">
        <v>2.39314474950026E-5</v>
      </c>
      <c r="K58" s="177">
        <v>9.9473214326402994E-5</v>
      </c>
      <c r="L58" s="118">
        <f t="shared" si="5"/>
        <v>3.8089907037063302</v>
      </c>
      <c r="M58" s="152">
        <v>4.1041861402079903E-2</v>
      </c>
      <c r="N58" s="175">
        <v>0.15643445334602599</v>
      </c>
      <c r="O58" s="176">
        <v>2.7226014001496299E-5</v>
      </c>
      <c r="P58" s="177">
        <v>9.6993030897121393E-5</v>
      </c>
      <c r="Q58" s="118">
        <f t="shared" si="6"/>
        <v>3.8115724514604095</v>
      </c>
      <c r="R58" s="152">
        <v>4.0185329819414098E-2</v>
      </c>
      <c r="S58" s="175">
        <v>0.15315394376077901</v>
      </c>
      <c r="T58" s="178">
        <v>2.82878575513722E-5</v>
      </c>
      <c r="U58" s="179">
        <v>9.9037004773599898E-5</v>
      </c>
      <c r="V58" s="118">
        <f t="shared" si="7"/>
        <v>3.8115254222936081</v>
      </c>
    </row>
    <row r="59" spans="2:22" x14ac:dyDescent="0.2">
      <c r="B59" s="90">
        <v>12</v>
      </c>
      <c r="C59" s="174">
        <v>4.3002830346012801E-2</v>
      </c>
      <c r="D59" s="175">
        <v>0.163839160095479</v>
      </c>
      <c r="E59" s="176">
        <v>2.7075187731295899E-5</v>
      </c>
      <c r="F59" s="176">
        <v>1.00626087982854E-4</v>
      </c>
      <c r="G59" s="118">
        <f t="shared" si="4"/>
        <v>3.8099303232852906</v>
      </c>
      <c r="H59" s="152">
        <v>4.1369945263598301E-2</v>
      </c>
      <c r="I59" s="175">
        <v>0.15727411741533301</v>
      </c>
      <c r="J59" s="176">
        <v>3.0045405694734301E-5</v>
      </c>
      <c r="K59" s="177">
        <v>1.02831991225351E-4</v>
      </c>
      <c r="L59" s="118">
        <f t="shared" si="5"/>
        <v>3.8017738100511429</v>
      </c>
      <c r="M59" s="152">
        <v>4.1359835029703203E-2</v>
      </c>
      <c r="N59" s="175">
        <v>0.157579954707259</v>
      </c>
      <c r="O59" s="176">
        <v>2.9423446329897001E-5</v>
      </c>
      <c r="P59" s="177">
        <v>9.7784379143781106E-5</v>
      </c>
      <c r="Q59" s="118">
        <f t="shared" si="6"/>
        <v>3.8099641348427093</v>
      </c>
      <c r="R59" s="152">
        <v>4.0052025474784599E-2</v>
      </c>
      <c r="S59" s="175">
        <v>0.15271753354345399</v>
      </c>
      <c r="T59" s="178">
        <v>2.6801880487358601E-5</v>
      </c>
      <c r="U59" s="179">
        <v>1.01358774498519E-4</v>
      </c>
      <c r="V59" s="118">
        <f t="shared" si="7"/>
        <v>3.8133166315895068</v>
      </c>
    </row>
    <row r="60" spans="2:22" x14ac:dyDescent="0.2">
      <c r="B60" s="90">
        <v>13</v>
      </c>
      <c r="C60" s="174">
        <v>4.32421354794542E-2</v>
      </c>
      <c r="D60" s="175">
        <v>0.164703120070848</v>
      </c>
      <c r="E60" s="176">
        <v>2.4811112334918999E-5</v>
      </c>
      <c r="F60" s="176">
        <v>9.6838066523234997E-5</v>
      </c>
      <c r="G60" s="118">
        <f t="shared" si="4"/>
        <v>3.8088248180100339</v>
      </c>
      <c r="H60" s="152">
        <v>4.2082236440308597E-2</v>
      </c>
      <c r="I60" s="175">
        <v>0.16035264041396499</v>
      </c>
      <c r="J60" s="176">
        <v>2.7445608330244599E-5</v>
      </c>
      <c r="K60" s="177">
        <v>1.04654811618319E-4</v>
      </c>
      <c r="L60" s="118">
        <f t="shared" si="5"/>
        <v>3.8105850271776243</v>
      </c>
      <c r="M60" s="152">
        <v>4.1423651637374402E-2</v>
      </c>
      <c r="N60" s="175">
        <v>0.15782222153054301</v>
      </c>
      <c r="O60" s="176">
        <v>2.41376342215249E-5</v>
      </c>
      <c r="P60" s="177">
        <v>9.5487549726500299E-5</v>
      </c>
      <c r="Q60" s="118">
        <f t="shared" si="6"/>
        <v>3.8099430669885384</v>
      </c>
      <c r="R60" s="152">
        <v>3.9687909930646102E-2</v>
      </c>
      <c r="S60" s="175">
        <v>0.15130764223726501</v>
      </c>
      <c r="T60" s="178">
        <v>2.5482728007121401E-5</v>
      </c>
      <c r="U60" s="179">
        <v>9.99342994185652E-5</v>
      </c>
      <c r="V60" s="118">
        <f t="shared" si="7"/>
        <v>3.8127768906991664</v>
      </c>
    </row>
    <row r="61" spans="2:22" x14ac:dyDescent="0.2">
      <c r="B61" s="90">
        <v>14</v>
      </c>
      <c r="C61" s="174">
        <v>4.3503349910804401E-2</v>
      </c>
      <c r="D61" s="175">
        <v>0.16571289872942399</v>
      </c>
      <c r="E61" s="176">
        <v>2.5311904478025698E-5</v>
      </c>
      <c r="F61" s="176">
        <v>1.00357237461714E-4</v>
      </c>
      <c r="G61" s="118">
        <f t="shared" si="4"/>
        <v>3.8091665723820114</v>
      </c>
      <c r="H61" s="152">
        <v>4.2059238586422E-2</v>
      </c>
      <c r="I61" s="175">
        <v>0.16024539281754699</v>
      </c>
      <c r="J61" s="176">
        <v>2.9340824155598198E-5</v>
      </c>
      <c r="K61" s="177">
        <v>1.00277990511969E-4</v>
      </c>
      <c r="L61" s="118">
        <f t="shared" si="5"/>
        <v>3.8101184193651201</v>
      </c>
      <c r="M61" s="152">
        <v>4.1414954986624702E-2</v>
      </c>
      <c r="N61" s="175">
        <v>0.15781027866806099</v>
      </c>
      <c r="O61" s="176">
        <v>2.31791957918306E-5</v>
      </c>
      <c r="P61" s="177">
        <v>9.4643507633073606E-5</v>
      </c>
      <c r="Q61" s="118">
        <f t="shared" si="6"/>
        <v>3.8104550585959558</v>
      </c>
      <c r="R61" s="152">
        <v>3.9768533603180799E-2</v>
      </c>
      <c r="S61" s="175">
        <v>0.151651552475917</v>
      </c>
      <c r="T61" s="178">
        <v>2.0340354425682002E-5</v>
      </c>
      <c r="U61" s="179">
        <v>9.6792461531930503E-5</v>
      </c>
      <c r="V61" s="118">
        <f t="shared" si="7"/>
        <v>3.8136957167856029</v>
      </c>
    </row>
    <row r="62" spans="2:22" x14ac:dyDescent="0.2">
      <c r="B62" s="90">
        <v>15</v>
      </c>
      <c r="C62" s="174">
        <v>4.3271801902770503E-2</v>
      </c>
      <c r="D62" s="175">
        <v>0.164725354025828</v>
      </c>
      <c r="E62" s="176">
        <v>2.4404096726281301E-5</v>
      </c>
      <c r="F62" s="176">
        <v>9.7906764083160994E-5</v>
      </c>
      <c r="G62" s="118">
        <f t="shared" si="4"/>
        <v>3.8067261219855295</v>
      </c>
      <c r="H62" s="152">
        <v>4.2018902048603098E-2</v>
      </c>
      <c r="I62" s="175">
        <v>0.16006286958872201</v>
      </c>
      <c r="J62" s="176">
        <v>2.5815452573359901E-5</v>
      </c>
      <c r="K62" s="177">
        <v>9.6305618437818894E-5</v>
      </c>
      <c r="L62" s="118">
        <f t="shared" si="5"/>
        <v>3.8094317009072136</v>
      </c>
      <c r="M62" s="152">
        <v>4.1281778593141402E-2</v>
      </c>
      <c r="N62" s="175">
        <v>0.157203856404279</v>
      </c>
      <c r="O62" s="176">
        <v>2.6913528015765901E-5</v>
      </c>
      <c r="P62" s="177">
        <v>1.0111178496029001E-4</v>
      </c>
      <c r="Q62" s="118">
        <f t="shared" si="6"/>
        <v>3.8080563835337502</v>
      </c>
      <c r="R62" s="152">
        <v>3.9576526783573998E-2</v>
      </c>
      <c r="S62" s="175">
        <v>0.15083450600818099</v>
      </c>
      <c r="T62" s="178">
        <v>3.8925900878349503E-5</v>
      </c>
      <c r="U62" s="179">
        <v>1.39868573738121E-4</v>
      </c>
      <c r="V62" s="118">
        <f t="shared" si="7"/>
        <v>3.811551481990445</v>
      </c>
    </row>
    <row r="63" spans="2:22" x14ac:dyDescent="0.2">
      <c r="B63" s="90">
        <v>16</v>
      </c>
      <c r="C63" s="174">
        <v>4.2037389792109497E-2</v>
      </c>
      <c r="D63" s="175">
        <v>0.16000619010445799</v>
      </c>
      <c r="E63" s="176">
        <v>2.3946640515339898E-5</v>
      </c>
      <c r="F63" s="176">
        <v>9.4794578132567902E-5</v>
      </c>
      <c r="G63" s="118">
        <f t="shared" si="4"/>
        <v>3.8062477995769588</v>
      </c>
      <c r="H63" s="152">
        <v>4.0583714102234499E-2</v>
      </c>
      <c r="I63" s="175">
        <v>0.15455112351470299</v>
      </c>
      <c r="J63" s="176">
        <v>3.7550882882996202E-5</v>
      </c>
      <c r="K63" s="177">
        <v>9.9424885171844204E-5</v>
      </c>
      <c r="L63" s="118">
        <f t="shared" si="5"/>
        <v>3.808334565494401</v>
      </c>
      <c r="M63" s="152">
        <v>3.9674288871438701E-2</v>
      </c>
      <c r="N63" s="175">
        <v>0.151159015068321</v>
      </c>
      <c r="O63" s="176">
        <v>2.2585980666672201E-5</v>
      </c>
      <c r="P63" s="177">
        <v>9.9028113127650803E-5</v>
      </c>
      <c r="Q63" s="118">
        <f t="shared" si="6"/>
        <v>3.8099876104538772</v>
      </c>
      <c r="R63" s="152">
        <v>3.9649325004476599E-2</v>
      </c>
      <c r="S63" s="175">
        <v>0.15120241014388899</v>
      </c>
      <c r="T63" s="178">
        <v>2.1625446516687002E-5</v>
      </c>
      <c r="U63" s="179">
        <v>1.039899090114E-4</v>
      </c>
      <c r="V63" s="118">
        <f t="shared" si="7"/>
        <v>3.813834118629511</v>
      </c>
    </row>
    <row r="64" spans="2:22" x14ac:dyDescent="0.2">
      <c r="B64" s="90">
        <v>17</v>
      </c>
      <c r="C64" s="174">
        <v>4.2197042612678697E-2</v>
      </c>
      <c r="D64" s="175">
        <v>0.16067737642162799</v>
      </c>
      <c r="E64" s="176">
        <v>2.1994049531712699E-5</v>
      </c>
      <c r="F64" s="176">
        <v>9.7424461909736203E-5</v>
      </c>
      <c r="G64" s="118">
        <f t="shared" si="4"/>
        <v>3.8077537568599218</v>
      </c>
      <c r="H64" s="152">
        <v>4.03849029168473E-2</v>
      </c>
      <c r="I64" s="175">
        <v>0.15386258796966701</v>
      </c>
      <c r="J64" s="176">
        <v>2.9887802084441999E-5</v>
      </c>
      <c r="K64" s="177">
        <v>9.8386447640014496E-5</v>
      </c>
      <c r="L64" s="118">
        <f t="shared" si="5"/>
        <v>3.8100344774813295</v>
      </c>
      <c r="M64" s="152">
        <v>3.9713991809331703E-2</v>
      </c>
      <c r="N64" s="175">
        <v>0.15134810844368299</v>
      </c>
      <c r="O64" s="176">
        <v>2.4483024179552101E-5</v>
      </c>
      <c r="P64" s="177">
        <v>9.5038975161962905E-5</v>
      </c>
      <c r="Q64" s="118">
        <f t="shared" si="6"/>
        <v>3.8109406825422427</v>
      </c>
      <c r="R64" s="152">
        <v>3.9333995518239899E-2</v>
      </c>
      <c r="S64" s="175">
        <v>0.14996564123573999</v>
      </c>
      <c r="T64" s="178">
        <v>2.3153535868386601E-5</v>
      </c>
      <c r="U64" s="179">
        <v>9.9026512405169195E-5</v>
      </c>
      <c r="V64" s="118">
        <f t="shared" si="7"/>
        <v>3.8129650708470111</v>
      </c>
    </row>
    <row r="65" spans="2:22" x14ac:dyDescent="0.2">
      <c r="B65" s="90">
        <v>18</v>
      </c>
      <c r="C65" s="174">
        <v>4.2592422947003203E-2</v>
      </c>
      <c r="D65" s="175">
        <v>0.16221223153480599</v>
      </c>
      <c r="E65" s="176">
        <v>2.9013304972729401E-5</v>
      </c>
      <c r="F65" s="176">
        <v>1.02009201511774E-4</v>
      </c>
      <c r="G65" s="118">
        <f t="shared" si="4"/>
        <v>3.8084431266969418</v>
      </c>
      <c r="H65" s="152">
        <v>4.0492209680311302E-2</v>
      </c>
      <c r="I65" s="175">
        <v>0.154188687658012</v>
      </c>
      <c r="J65" s="176">
        <v>3.0719306747453103E-5</v>
      </c>
      <c r="K65" s="177">
        <v>9.9980842651347897E-5</v>
      </c>
      <c r="L65" s="118">
        <f t="shared" si="5"/>
        <v>3.8079896620505322</v>
      </c>
      <c r="M65" s="152">
        <v>4.0067153734263602E-2</v>
      </c>
      <c r="N65" s="175">
        <v>0.15269662240112</v>
      </c>
      <c r="O65" s="176">
        <v>2.54064002793982E-5</v>
      </c>
      <c r="P65" s="177">
        <v>1.0084322758963E-4</v>
      </c>
      <c r="Q65" s="118">
        <f t="shared" si="6"/>
        <v>3.8110064848263336</v>
      </c>
      <c r="R65" s="152">
        <v>3.7991236120932997E-2</v>
      </c>
      <c r="S65" s="175">
        <v>0.14479666011275499</v>
      </c>
      <c r="T65" s="178">
        <v>2.55102650632329E-5</v>
      </c>
      <c r="U65" s="179">
        <v>9.6777519233893795E-5</v>
      </c>
      <c r="V65" s="118">
        <f t="shared" si="7"/>
        <v>3.811671905490237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4.2541948913866097E-2</v>
      </c>
      <c r="D68" s="216">
        <v>0.16199326613628101</v>
      </c>
      <c r="E68" s="182">
        <v>2.5779921021459699E-5</v>
      </c>
      <c r="F68" s="182">
        <v>9.9592475943486897E-5</v>
      </c>
      <c r="G68" s="183"/>
      <c r="H68" s="184">
        <v>4.1123692867508999E-2</v>
      </c>
      <c r="I68" s="185">
        <v>0.156614249228226</v>
      </c>
      <c r="J68" s="184">
        <v>2.7540413058883501E-5</v>
      </c>
      <c r="K68" s="185">
        <v>9.9645410020924506E-5</v>
      </c>
      <c r="L68" s="186"/>
      <c r="M68" s="187">
        <v>4.0280195639462502E-2</v>
      </c>
      <c r="N68" s="188">
        <v>0.15346966784659399</v>
      </c>
      <c r="O68" s="217">
        <v>2.58356322824847E-5</v>
      </c>
      <c r="P68" s="218">
        <v>9.8899453475912206E-5</v>
      </c>
      <c r="Q68" s="186"/>
      <c r="R68" s="187">
        <v>3.9341636278632103E-2</v>
      </c>
      <c r="S68" s="188">
        <v>0.149958644983858</v>
      </c>
      <c r="T68" s="190">
        <v>3.2871210317215098E-5</v>
      </c>
      <c r="U68" s="185">
        <v>1.1182700461438E-4</v>
      </c>
      <c r="V68" s="136"/>
    </row>
    <row r="69" spans="2:22" x14ac:dyDescent="0.2">
      <c r="B69" s="86" t="s">
        <v>6</v>
      </c>
      <c r="C69" s="219">
        <v>0.31910009960665803</v>
      </c>
      <c r="D69" s="220">
        <v>0.32449910623220102</v>
      </c>
      <c r="E69" s="193">
        <v>2.1843965712221598</v>
      </c>
      <c r="F69" s="193">
        <v>0.68873194615825295</v>
      </c>
      <c r="G69" s="194"/>
      <c r="H69" s="195">
        <v>0.472736195045595</v>
      </c>
      <c r="I69" s="196">
        <v>0.473773648621166</v>
      </c>
      <c r="J69" s="197">
        <v>3.37775449634215</v>
      </c>
      <c r="K69" s="198">
        <v>0.67918808301774203</v>
      </c>
      <c r="L69" s="199"/>
      <c r="M69" s="197">
        <v>0.58634442336867798</v>
      </c>
      <c r="N69" s="198">
        <v>0.58873061033693397</v>
      </c>
      <c r="O69" s="197">
        <v>2.2470578337287002</v>
      </c>
      <c r="P69" s="198">
        <v>0.67024278627503797</v>
      </c>
      <c r="Q69" s="199"/>
      <c r="R69" s="197">
        <v>0.37427174254908202</v>
      </c>
      <c r="S69" s="198">
        <v>0.37598336808473098</v>
      </c>
      <c r="T69" s="200">
        <v>9.1544212612450497</v>
      </c>
      <c r="U69" s="198">
        <v>4.80593698335979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3.807803100531971</v>
      </c>
      <c r="I72" s="205">
        <f>D68/C68</f>
        <v>3.8078477895844829</v>
      </c>
    </row>
    <row r="73" spans="2:22" x14ac:dyDescent="0.2">
      <c r="C73" s="203">
        <v>2</v>
      </c>
      <c r="E73" s="204">
        <f>AVERAGE(L48:L65)</f>
        <v>3.8084952688387435</v>
      </c>
      <c r="I73" s="205">
        <f>I68/H68</f>
        <v>3.808370268030179</v>
      </c>
    </row>
    <row r="74" spans="2:22" x14ac:dyDescent="0.2">
      <c r="C74" s="203">
        <v>3</v>
      </c>
      <c r="E74" s="204">
        <f>AVERAGE(Q48:Q65)</f>
        <v>3.8100318339221864</v>
      </c>
      <c r="I74" s="205">
        <f>N68/M68</f>
        <v>3.8100526924015181</v>
      </c>
    </row>
    <row r="75" spans="2:22" x14ac:dyDescent="0.2">
      <c r="C75" s="203">
        <v>4</v>
      </c>
      <c r="E75" s="204">
        <f>AVERAGE(V48:V65)</f>
        <v>3.812042071905783</v>
      </c>
      <c r="G75" s="90"/>
      <c r="I75" s="205">
        <f>S68/R68</f>
        <v>3.8117033038939989</v>
      </c>
    </row>
    <row r="76" spans="2:22" x14ac:dyDescent="0.2">
      <c r="C76" s="206" t="s">
        <v>12</v>
      </c>
      <c r="D76" s="101"/>
      <c r="E76" s="207">
        <f>AVERAGE(E72:E75)</f>
        <v>3.8095930687996709</v>
      </c>
      <c r="F76" s="86" t="s">
        <v>9</v>
      </c>
      <c r="G76" s="208"/>
      <c r="I76" s="209">
        <f>AVERAGE(I72:I75)</f>
        <v>3.8094935134775447</v>
      </c>
    </row>
    <row r="77" spans="2:22" x14ac:dyDescent="0.2">
      <c r="E77" s="210">
        <f>STDEV(E72:E75)/SQRT(COUNT(E72:E75))/E76</f>
        <v>2.4669992454259994E-4</v>
      </c>
      <c r="F77" s="211"/>
      <c r="I77" s="221">
        <f>STDEV(I72:I75)/SQRT(COUNT(I72:I75))/I76</f>
        <v>2.2941969401010608E-4</v>
      </c>
    </row>
    <row r="78" spans="2:22" ht="15.75" x14ac:dyDescent="0.3">
      <c r="D78" s="86" t="s">
        <v>17</v>
      </c>
      <c r="E78" s="212">
        <f>E77*SQRT(3)/1</f>
        <v>4.2729680353119132E-4</v>
      </c>
      <c r="F78" s="86" t="s">
        <v>8</v>
      </c>
      <c r="I78" s="221">
        <f>I77*SQRT(3)/1</f>
        <v>3.9736656628240895E-4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29.077999999999999</v>
      </c>
      <c r="D85" s="214">
        <v>30.09</v>
      </c>
      <c r="E85" s="169">
        <v>29.077999999999999</v>
      </c>
      <c r="F85" s="169">
        <v>30.09</v>
      </c>
      <c r="G85" s="170"/>
      <c r="H85" s="86">
        <v>29.077999999999999</v>
      </c>
      <c r="I85" s="168">
        <v>30.09</v>
      </c>
      <c r="J85" s="169">
        <v>29.077999999999999</v>
      </c>
      <c r="K85" s="171">
        <v>30.09</v>
      </c>
      <c r="L85" s="170"/>
      <c r="M85" s="86">
        <v>29.077999999999999</v>
      </c>
      <c r="N85" s="168">
        <v>30.09</v>
      </c>
      <c r="O85" s="222">
        <v>29.077999999999999</v>
      </c>
      <c r="P85" s="222">
        <v>30.09</v>
      </c>
      <c r="Q85" s="170"/>
      <c r="R85" s="86">
        <v>29.077999999999999</v>
      </c>
      <c r="S85" s="168">
        <v>30.09</v>
      </c>
      <c r="T85" s="172">
        <v>29.077999999999999</v>
      </c>
      <c r="U85" s="173">
        <v>30.09</v>
      </c>
      <c r="V85" s="136"/>
    </row>
    <row r="86" spans="1:22" x14ac:dyDescent="0.2">
      <c r="B86" s="90">
        <v>1</v>
      </c>
      <c r="C86" s="174">
        <v>0.14886027461529899</v>
      </c>
      <c r="D86" s="175">
        <v>0.104884229989196</v>
      </c>
      <c r="E86" s="176">
        <v>2.80990121614973E-5</v>
      </c>
      <c r="F86" s="176">
        <v>1.05667981430683E-4</v>
      </c>
      <c r="G86" s="118">
        <f>(D86-$F$106)/(C86-$E$106)</f>
        <v>0.70402126649087515</v>
      </c>
      <c r="H86" s="152">
        <v>0.15199128146925101</v>
      </c>
      <c r="I86" s="175">
        <v>0.10709847310083299</v>
      </c>
      <c r="J86" s="176">
        <v>3.8982693692109099E-5</v>
      </c>
      <c r="K86" s="177">
        <v>1.06762041216524E-4</v>
      </c>
      <c r="L86" s="118">
        <f>(I86-$K$106)/(H86-$J$106)</f>
        <v>0.70411451665988634</v>
      </c>
      <c r="M86" s="152">
        <v>0.15747579664981201</v>
      </c>
      <c r="N86" s="175">
        <v>0.110984836815228</v>
      </c>
      <c r="O86" s="223">
        <v>3.61543386091867E-4</v>
      </c>
      <c r="P86" s="223">
        <v>3.4763370519783499E-4</v>
      </c>
      <c r="Q86" s="118">
        <f>(N86-$P$106)/(M86-$O$106)</f>
        <v>0.704273643985871</v>
      </c>
      <c r="R86" s="152">
        <v>0.148613356314963</v>
      </c>
      <c r="S86" s="175">
        <v>0.10476394457885101</v>
      </c>
      <c r="T86" s="178">
        <v>4.8059413524801602E-5</v>
      </c>
      <c r="U86" s="179">
        <v>1.08642932756152E-4</v>
      </c>
      <c r="V86" s="118">
        <f>(S86-$U$106)/(R86-$T$106)</f>
        <v>0.70441124969290203</v>
      </c>
    </row>
    <row r="87" spans="1:22" x14ac:dyDescent="0.2">
      <c r="B87" s="90">
        <v>2</v>
      </c>
      <c r="C87" s="174">
        <v>0.15140303269323399</v>
      </c>
      <c r="D87" s="175">
        <v>0.106781748956133</v>
      </c>
      <c r="E87" s="176">
        <v>2.9664576306380099E-5</v>
      </c>
      <c r="F87" s="176">
        <v>1.00241723750141E-4</v>
      </c>
      <c r="G87" s="118">
        <f t="shared" ref="G87:G103" si="8">(D87-$F$106)/(C87-$E$106)</f>
        <v>0.70473051588069346</v>
      </c>
      <c r="H87" s="152">
        <v>0.15600059740747901</v>
      </c>
      <c r="I87" s="175">
        <v>0.109941386502277</v>
      </c>
      <c r="J87" s="176">
        <v>4.2644990794880297E-5</v>
      </c>
      <c r="K87" s="177">
        <v>1.11215529994194E-4</v>
      </c>
      <c r="L87" s="118">
        <f t="shared" ref="L87:L103" si="9">(I87-$K$106)/(H87-$J$106)</f>
        <v>0.70424208482467665</v>
      </c>
      <c r="M87" s="152">
        <v>0.15742840630449101</v>
      </c>
      <c r="N87" s="175">
        <v>0.11095575874777</v>
      </c>
      <c r="O87" s="223">
        <v>1.19511854065757E-4</v>
      </c>
      <c r="P87" s="223">
        <v>1.6646189314732399E-4</v>
      </c>
      <c r="Q87" s="118">
        <f t="shared" ref="Q87:Q103" si="10">(N87-$P$106)/(M87-$O$106)</f>
        <v>0.70430095533967896</v>
      </c>
      <c r="R87" s="152">
        <v>0.152924627062862</v>
      </c>
      <c r="S87" s="175">
        <v>0.10780830539988701</v>
      </c>
      <c r="T87" s="178">
        <v>5.0294927445726002E-5</v>
      </c>
      <c r="U87" s="179">
        <v>1.1887910610081401E-4</v>
      </c>
      <c r="V87" s="118">
        <f t="shared" ref="V87:V103" si="11">(S87-$U$106)/(R87-$T$106)</f>
        <v>0.70446000613608384</v>
      </c>
    </row>
    <row r="88" spans="1:22" x14ac:dyDescent="0.2">
      <c r="B88" s="90">
        <v>3</v>
      </c>
      <c r="C88" s="174">
        <v>0.15722427925138999</v>
      </c>
      <c r="D88" s="175">
        <v>0.11082951403411199</v>
      </c>
      <c r="E88" s="176">
        <v>2.9273557806721199E-5</v>
      </c>
      <c r="F88" s="176">
        <v>1.07496718180275E-4</v>
      </c>
      <c r="G88" s="118">
        <f t="shared" si="8"/>
        <v>0.70438289480288985</v>
      </c>
      <c r="H88" s="152">
        <v>0.159891398758822</v>
      </c>
      <c r="I88" s="175">
        <v>0.112685646430878</v>
      </c>
      <c r="J88" s="176">
        <v>3.5737002905460703E-5</v>
      </c>
      <c r="K88" s="177">
        <v>1.07887257125908E-4</v>
      </c>
      <c r="L88" s="118">
        <f t="shared" si="9"/>
        <v>0.70426832059058675</v>
      </c>
      <c r="M88" s="152">
        <v>0.15554044470816</v>
      </c>
      <c r="N88" s="175">
        <v>0.10959454307085199</v>
      </c>
      <c r="O88" s="223">
        <v>6.1402565018193005E-5</v>
      </c>
      <c r="P88" s="223">
        <v>1.20157978590614E-4</v>
      </c>
      <c r="Q88" s="118">
        <f t="shared" si="10"/>
        <v>0.70409820118367727</v>
      </c>
      <c r="R88" s="152">
        <v>0.15526314279768599</v>
      </c>
      <c r="S88" s="175">
        <v>0.109424543299548</v>
      </c>
      <c r="T88" s="178">
        <v>4.85455100243265E-5</v>
      </c>
      <c r="U88" s="179">
        <v>1.1923422665381399E-4</v>
      </c>
      <c r="V88" s="118">
        <f t="shared" si="11"/>
        <v>0.70425928455587083</v>
      </c>
    </row>
    <row r="89" spans="1:22" x14ac:dyDescent="0.2">
      <c r="B89" s="90">
        <v>4</v>
      </c>
      <c r="C89" s="174">
        <v>0.155881378101765</v>
      </c>
      <c r="D89" s="175">
        <v>0.10985368691665499</v>
      </c>
      <c r="E89" s="176">
        <v>3.1688725205929602E-5</v>
      </c>
      <c r="F89" s="176">
        <v>1.01109444814723E-4</v>
      </c>
      <c r="G89" s="118">
        <f t="shared" si="8"/>
        <v>0.70419098129770918</v>
      </c>
      <c r="H89" s="152">
        <v>0.15593029640072101</v>
      </c>
      <c r="I89" s="175">
        <v>0.109895693631633</v>
      </c>
      <c r="J89" s="176">
        <v>4.3231168472904301E-5</v>
      </c>
      <c r="K89" s="177">
        <v>1.06707490340259E-4</v>
      </c>
      <c r="L89" s="118">
        <f t="shared" si="9"/>
        <v>0.7042665636466654</v>
      </c>
      <c r="M89" s="152">
        <v>0.160434042445352</v>
      </c>
      <c r="N89" s="175">
        <v>0.113043359383589</v>
      </c>
      <c r="O89" s="223">
        <v>4.8902682200568497E-5</v>
      </c>
      <c r="P89" s="223">
        <v>1.17934999162829E-4</v>
      </c>
      <c r="Q89" s="118">
        <f t="shared" si="10"/>
        <v>0.7041184234508383</v>
      </c>
      <c r="R89" s="152">
        <v>0.15773971834029099</v>
      </c>
      <c r="S89" s="175">
        <v>0.111169770620164</v>
      </c>
      <c r="T89" s="178">
        <v>4.8330420351859501E-5</v>
      </c>
      <c r="U89" s="179">
        <v>1.07424683905299E-4</v>
      </c>
      <c r="V89" s="118">
        <f t="shared" si="11"/>
        <v>0.70426610845822823</v>
      </c>
    </row>
    <row r="90" spans="1:22" x14ac:dyDescent="0.2">
      <c r="B90" s="90">
        <v>5</v>
      </c>
      <c r="C90" s="174">
        <v>0.152984004176245</v>
      </c>
      <c r="D90" s="175">
        <v>0.10782259961205801</v>
      </c>
      <c r="E90" s="176">
        <v>3.00302447974016E-5</v>
      </c>
      <c r="F90" s="176">
        <v>1.02622451423532E-4</v>
      </c>
      <c r="G90" s="118">
        <f t="shared" si="8"/>
        <v>0.70425124199881417</v>
      </c>
      <c r="H90" s="152">
        <v>0.155988361931893</v>
      </c>
      <c r="I90" s="175">
        <v>0.10993152515546099</v>
      </c>
      <c r="J90" s="176">
        <v>4.2642920115492698E-5</v>
      </c>
      <c r="K90" s="177">
        <v>1.10103691472129E-4</v>
      </c>
      <c r="L90" s="118">
        <f t="shared" si="9"/>
        <v>0.70423410401017217</v>
      </c>
      <c r="M90" s="152">
        <v>0.15981626598222001</v>
      </c>
      <c r="N90" s="175">
        <v>0.112625066939624</v>
      </c>
      <c r="O90" s="223">
        <v>4.5238023587220999E-5</v>
      </c>
      <c r="P90" s="223">
        <v>1.0444455432884801E-4</v>
      </c>
      <c r="Q90" s="118">
        <f t="shared" si="10"/>
        <v>0.70422293431602834</v>
      </c>
      <c r="R90" s="152">
        <v>0.157924742309903</v>
      </c>
      <c r="S90" s="175">
        <v>0.111294102205893</v>
      </c>
      <c r="T90" s="178">
        <v>4.7833022140836501E-5</v>
      </c>
      <c r="U90" s="179">
        <v>1.19078939510915E-4</v>
      </c>
      <c r="V90" s="118">
        <f t="shared" si="11"/>
        <v>0.70422826295382834</v>
      </c>
    </row>
    <row r="91" spans="1:22" x14ac:dyDescent="0.2">
      <c r="B91" s="90">
        <v>6</v>
      </c>
      <c r="C91" s="174">
        <v>0.155230596668125</v>
      </c>
      <c r="D91" s="175">
        <v>0.109415045420744</v>
      </c>
      <c r="E91" s="176">
        <v>2.6723884879832499E-5</v>
      </c>
      <c r="F91" s="176">
        <v>1.03437633006088E-4</v>
      </c>
      <c r="G91" s="118">
        <f t="shared" si="8"/>
        <v>0.70431747931962618</v>
      </c>
      <c r="H91" s="152">
        <v>0.159581897595484</v>
      </c>
      <c r="I91" s="175">
        <v>0.11248315034591599</v>
      </c>
      <c r="J91" s="176">
        <v>3.9756664573556502E-5</v>
      </c>
      <c r="K91" s="177">
        <v>1.0314683327197301E-4</v>
      </c>
      <c r="L91" s="118">
        <f t="shared" si="9"/>
        <v>0.70436532079616931</v>
      </c>
      <c r="M91" s="152">
        <v>0.15991935889529499</v>
      </c>
      <c r="N91" s="175">
        <v>0.112662593129882</v>
      </c>
      <c r="O91" s="223">
        <v>4.26882470816362E-5</v>
      </c>
      <c r="P91" s="223">
        <v>1.07265424518145E-4</v>
      </c>
      <c r="Q91" s="118">
        <f t="shared" si="10"/>
        <v>0.7040035155979617</v>
      </c>
      <c r="R91" s="152">
        <v>0.158297445143735</v>
      </c>
      <c r="S91" s="175">
        <v>0.111535716880713</v>
      </c>
      <c r="T91" s="178">
        <v>4.87150356002719E-5</v>
      </c>
      <c r="U91" s="179">
        <v>1.15710902459436E-4</v>
      </c>
      <c r="V91" s="118">
        <f t="shared" si="11"/>
        <v>0.70409647995785263</v>
      </c>
    </row>
    <row r="92" spans="1:22" x14ac:dyDescent="0.2">
      <c r="B92" s="90">
        <v>7</v>
      </c>
      <c r="C92" s="174">
        <v>0.16172551860888401</v>
      </c>
      <c r="D92" s="175">
        <v>0.11396178204464499</v>
      </c>
      <c r="E92" s="176">
        <v>2.2784860296180699E-5</v>
      </c>
      <c r="F92" s="176">
        <v>1.04163933671214E-4</v>
      </c>
      <c r="G92" s="118">
        <f t="shared" si="8"/>
        <v>0.70414586078307373</v>
      </c>
      <c r="H92" s="152">
        <v>0.160668087965151</v>
      </c>
      <c r="I92" s="175">
        <v>0.113206255009207</v>
      </c>
      <c r="J92" s="176">
        <v>3.6002613840828501E-5</v>
      </c>
      <c r="K92" s="177">
        <v>1.05068549436746E-4</v>
      </c>
      <c r="L92" s="118">
        <f t="shared" si="9"/>
        <v>0.70410403602776694</v>
      </c>
      <c r="M92" s="152">
        <v>0.161615365117077</v>
      </c>
      <c r="N92" s="175">
        <v>0.113936186656689</v>
      </c>
      <c r="O92" s="223">
        <v>4.8877509223475703E-5</v>
      </c>
      <c r="P92" s="223">
        <v>1.05014461654074E-4</v>
      </c>
      <c r="Q92" s="118">
        <f t="shared" si="10"/>
        <v>0.70449624775156017</v>
      </c>
      <c r="R92" s="152">
        <v>0.15889998185048801</v>
      </c>
      <c r="S92" s="175">
        <v>0.111973861473162</v>
      </c>
      <c r="T92" s="178">
        <v>4.8365631031698E-5</v>
      </c>
      <c r="U92" s="179">
        <v>1.12399351182153E-4</v>
      </c>
      <c r="V92" s="118">
        <f t="shared" si="11"/>
        <v>0.70418399250943708</v>
      </c>
    </row>
    <row r="93" spans="1:22" x14ac:dyDescent="0.2">
      <c r="B93" s="90">
        <v>8</v>
      </c>
      <c r="C93" s="174">
        <v>0.16113282960972999</v>
      </c>
      <c r="D93" s="175">
        <v>0.113547868870977</v>
      </c>
      <c r="E93" s="176">
        <v>2.9528946247345202E-5</v>
      </c>
      <c r="F93" s="176">
        <v>1.06024983403019E-4</v>
      </c>
      <c r="G93" s="118">
        <f t="shared" si="8"/>
        <v>0.70416712839612572</v>
      </c>
      <c r="H93" s="152">
        <v>0.16134128853322899</v>
      </c>
      <c r="I93" s="175">
        <v>0.113721847588601</v>
      </c>
      <c r="J93" s="176">
        <v>3.8708950742029398E-5</v>
      </c>
      <c r="K93" s="177">
        <v>1.08107051027376E-4</v>
      </c>
      <c r="L93" s="118">
        <f t="shared" si="9"/>
        <v>0.70436186940969814</v>
      </c>
      <c r="M93" s="152">
        <v>0.15979251312650899</v>
      </c>
      <c r="N93" s="175">
        <v>0.112580740142553</v>
      </c>
      <c r="O93" s="223">
        <v>4.3721151789829102E-5</v>
      </c>
      <c r="P93" s="223">
        <v>1.1012375110667E-4</v>
      </c>
      <c r="Q93" s="118">
        <f t="shared" si="10"/>
        <v>0.70405013910769965</v>
      </c>
      <c r="R93" s="152">
        <v>0.15698159649812099</v>
      </c>
      <c r="S93" s="175">
        <v>0.110620618026983</v>
      </c>
      <c r="T93" s="178">
        <v>5.1651267250077697E-5</v>
      </c>
      <c r="U93" s="179">
        <v>1.17661953873989E-4</v>
      </c>
      <c r="V93" s="118">
        <f t="shared" si="11"/>
        <v>0.70416903492500282</v>
      </c>
    </row>
    <row r="94" spans="1:22" x14ac:dyDescent="0.2">
      <c r="B94" s="90">
        <v>9</v>
      </c>
      <c r="C94" s="174">
        <v>0.161910774017062</v>
      </c>
      <c r="D94" s="175">
        <v>0.11415524672981001</v>
      </c>
      <c r="E94" s="176">
        <v>2.1577790817764999E-5</v>
      </c>
      <c r="F94" s="176">
        <v>1.0115014581312999E-4</v>
      </c>
      <c r="G94" s="118">
        <f t="shared" si="8"/>
        <v>0.70453513970479353</v>
      </c>
      <c r="H94" s="152">
        <v>0.16191861946967001</v>
      </c>
      <c r="I94" s="175">
        <v>0.11414200818444301</v>
      </c>
      <c r="J94" s="176">
        <v>3.7093111751073902E-5</v>
      </c>
      <c r="K94" s="177">
        <v>1.06287791902415E-4</v>
      </c>
      <c r="L94" s="118">
        <f t="shared" si="9"/>
        <v>0.70444533034499868</v>
      </c>
      <c r="M94" s="152">
        <v>0.159980118755051</v>
      </c>
      <c r="N94" s="175">
        <v>0.11272538186377901</v>
      </c>
      <c r="O94" s="223">
        <v>4.6470340763082798E-5</v>
      </c>
      <c r="P94" s="223">
        <v>1.12929829328284E-4</v>
      </c>
      <c r="Q94" s="118">
        <f t="shared" si="10"/>
        <v>0.70412866983890809</v>
      </c>
      <c r="R94" s="152">
        <v>0.15781212504779199</v>
      </c>
      <c r="S94" s="175">
        <v>0.111219789026881</v>
      </c>
      <c r="T94" s="178">
        <v>4.8789283550376501E-5</v>
      </c>
      <c r="U94" s="179">
        <v>1.15748125642316E-4</v>
      </c>
      <c r="V94" s="118">
        <f t="shared" si="11"/>
        <v>0.70425992676973959</v>
      </c>
    </row>
    <row r="95" spans="1:22" x14ac:dyDescent="0.2">
      <c r="B95" s="90">
        <v>10</v>
      </c>
      <c r="C95" s="174">
        <v>0.15948134057602101</v>
      </c>
      <c r="D95" s="175">
        <v>0.112341565865408</v>
      </c>
      <c r="E95" s="176">
        <v>2.6096992580020799E-5</v>
      </c>
      <c r="F95" s="176">
        <v>1.04118937939678E-4</v>
      </c>
      <c r="G95" s="118">
        <f t="shared" si="8"/>
        <v>0.70389508328183803</v>
      </c>
      <c r="H95" s="152">
        <v>0.16085058559990001</v>
      </c>
      <c r="I95" s="175">
        <v>0.113369562980053</v>
      </c>
      <c r="J95" s="176">
        <v>3.5517576309108297E-5</v>
      </c>
      <c r="K95" s="177">
        <v>1.0540089727553299E-4</v>
      </c>
      <c r="L95" s="118">
        <f t="shared" si="9"/>
        <v>0.70432050338166552</v>
      </c>
      <c r="M95" s="152">
        <v>0.15750451603902599</v>
      </c>
      <c r="N95" s="175">
        <v>0.11099028005959501</v>
      </c>
      <c r="O95" s="223">
        <v>4.58364825304176E-5</v>
      </c>
      <c r="P95" s="223">
        <v>1.07641385838851E-4</v>
      </c>
      <c r="Q95" s="118">
        <f t="shared" si="10"/>
        <v>0.70417974493029534</v>
      </c>
      <c r="R95" s="152">
        <v>0.156604620045217</v>
      </c>
      <c r="S95" s="175">
        <v>0.11040552683216601</v>
      </c>
      <c r="T95" s="178">
        <v>4.78930846939073E-5</v>
      </c>
      <c r="U95" s="179">
        <v>1.1419342464989399E-4</v>
      </c>
      <c r="V95" s="118">
        <f t="shared" si="11"/>
        <v>0.70449075461565336</v>
      </c>
    </row>
    <row r="96" spans="1:22" x14ac:dyDescent="0.2">
      <c r="B96" s="90">
        <v>11</v>
      </c>
      <c r="C96" s="174">
        <v>0.15925748891469199</v>
      </c>
      <c r="D96" s="175">
        <v>0.112264467496567</v>
      </c>
      <c r="E96" s="176">
        <v>2.5233815393042E-5</v>
      </c>
      <c r="F96" s="176">
        <v>9.8902986856310194E-5</v>
      </c>
      <c r="G96" s="118">
        <f t="shared" si="8"/>
        <v>0.70440045022154885</v>
      </c>
      <c r="H96" s="152">
        <v>0.15903658396563899</v>
      </c>
      <c r="I96" s="175">
        <v>0.112077067767048</v>
      </c>
      <c r="J96" s="176">
        <v>3.4000821622148802E-5</v>
      </c>
      <c r="K96" s="177">
        <v>1.0342780023726701E-4</v>
      </c>
      <c r="L96" s="118">
        <f t="shared" si="9"/>
        <v>0.70422706431230453</v>
      </c>
      <c r="M96" s="152">
        <v>0.15552837271365899</v>
      </c>
      <c r="N96" s="175">
        <v>0.10959505872929901</v>
      </c>
      <c r="O96" s="223">
        <v>4.3489555839608901E-5</v>
      </c>
      <c r="P96" s="223">
        <v>1.0470915037349599E-4</v>
      </c>
      <c r="Q96" s="118">
        <f t="shared" si="10"/>
        <v>0.70415619393526541</v>
      </c>
      <c r="R96" s="152">
        <v>0.15982037921932599</v>
      </c>
      <c r="S96" s="175">
        <v>0.112634113966183</v>
      </c>
      <c r="T96" s="178">
        <v>5.1711344079405701E-5</v>
      </c>
      <c r="U96" s="179">
        <v>1.10135957179366E-4</v>
      </c>
      <c r="V96" s="118">
        <f t="shared" si="11"/>
        <v>0.70425987671724544</v>
      </c>
    </row>
    <row r="97" spans="2:22" x14ac:dyDescent="0.2">
      <c r="B97" s="90">
        <v>12</v>
      </c>
      <c r="C97" s="174">
        <v>0.15800345882995501</v>
      </c>
      <c r="D97" s="175">
        <v>0.111383880836261</v>
      </c>
      <c r="E97" s="176">
        <v>2.3308781076015401E-5</v>
      </c>
      <c r="F97" s="176">
        <v>9.7938694693199094E-5</v>
      </c>
      <c r="G97" s="118">
        <f t="shared" si="8"/>
        <v>0.70441787496815411</v>
      </c>
      <c r="H97" s="152">
        <v>0.15247581220789</v>
      </c>
      <c r="I97" s="175">
        <v>0.10742226442382299</v>
      </c>
      <c r="J97" s="176">
        <v>3.3651995310861697E-5</v>
      </c>
      <c r="K97" s="177">
        <v>1.0305015817727299E-4</v>
      </c>
      <c r="L97" s="118">
        <f t="shared" si="9"/>
        <v>0.70400054351317698</v>
      </c>
      <c r="M97" s="152">
        <v>0.15914607706045</v>
      </c>
      <c r="N97" s="175">
        <v>0.11219027759543899</v>
      </c>
      <c r="O97" s="223">
        <v>3.98940247616582E-5</v>
      </c>
      <c r="P97" s="223">
        <v>1.1150599866103401E-4</v>
      </c>
      <c r="Q97" s="118">
        <f t="shared" si="10"/>
        <v>0.70445661361225709</v>
      </c>
      <c r="R97" s="152">
        <v>0.15700439095607999</v>
      </c>
      <c r="S97" s="175">
        <v>0.110604246628126</v>
      </c>
      <c r="T97" s="178">
        <v>4.0467883749047003E-5</v>
      </c>
      <c r="U97" s="179">
        <v>1.14889693936746E-4</v>
      </c>
      <c r="V97" s="118">
        <f t="shared" si="11"/>
        <v>0.70396245058955786</v>
      </c>
    </row>
    <row r="98" spans="2:22" x14ac:dyDescent="0.2">
      <c r="B98" s="90">
        <v>13</v>
      </c>
      <c r="C98" s="174">
        <v>0.153338812619599</v>
      </c>
      <c r="D98" s="175">
        <v>0.108084875185696</v>
      </c>
      <c r="E98" s="176">
        <v>2.4549594488707199E-5</v>
      </c>
      <c r="F98" s="176">
        <v>1.03137437966567E-4</v>
      </c>
      <c r="G98" s="118">
        <f t="shared" si="8"/>
        <v>0.70433213142357021</v>
      </c>
      <c r="H98" s="152">
        <v>0.157767316986518</v>
      </c>
      <c r="I98" s="175">
        <v>0.111218082195351</v>
      </c>
      <c r="J98" s="176">
        <v>3.7013811336187402E-5</v>
      </c>
      <c r="K98" s="177">
        <v>1.0930295547052E-4</v>
      </c>
      <c r="L98" s="118">
        <f t="shared" si="9"/>
        <v>0.70444811778076033</v>
      </c>
      <c r="M98" s="152">
        <v>0.15420785831393799</v>
      </c>
      <c r="N98" s="175">
        <v>0.108672464993218</v>
      </c>
      <c r="O98" s="223">
        <v>5.4642508109954701E-5</v>
      </c>
      <c r="P98" s="223">
        <v>1.1973246993371E-4</v>
      </c>
      <c r="Q98" s="118">
        <f t="shared" si="10"/>
        <v>0.70420325960443675</v>
      </c>
      <c r="R98" s="152">
        <v>0.15413406855350101</v>
      </c>
      <c r="S98" s="175">
        <v>0.108597715387728</v>
      </c>
      <c r="T98" s="178">
        <v>1.26603809889892E-4</v>
      </c>
      <c r="U98" s="179">
        <v>1.6727556470559401E-4</v>
      </c>
      <c r="V98" s="118">
        <f t="shared" si="11"/>
        <v>0.70405375615900179</v>
      </c>
    </row>
    <row r="99" spans="2:22" x14ac:dyDescent="0.2">
      <c r="B99" s="90">
        <v>14</v>
      </c>
      <c r="C99" s="174">
        <v>0.16170528715093099</v>
      </c>
      <c r="D99" s="175">
        <v>0.114001961361753</v>
      </c>
      <c r="E99" s="176">
        <v>2.52489359126404E-5</v>
      </c>
      <c r="F99" s="176">
        <v>1.04616286460411E-4</v>
      </c>
      <c r="G99" s="118">
        <f t="shared" si="8"/>
        <v>0.70448248785076972</v>
      </c>
      <c r="H99" s="152">
        <v>0.16294600239493701</v>
      </c>
      <c r="I99" s="175">
        <v>0.11485101351189</v>
      </c>
      <c r="J99" s="176">
        <v>3.93679203412979E-5</v>
      </c>
      <c r="K99" s="177">
        <v>1.04054954091639E-4</v>
      </c>
      <c r="L99" s="118">
        <f t="shared" si="9"/>
        <v>0.70435491251988713</v>
      </c>
      <c r="M99" s="152">
        <v>0.15585164902772899</v>
      </c>
      <c r="N99" s="175">
        <v>0.10984980723497099</v>
      </c>
      <c r="O99" s="223">
        <v>4.6457914932706203E-5</v>
      </c>
      <c r="P99" s="223">
        <v>1.09671561449472E-4</v>
      </c>
      <c r="Q99" s="118">
        <f t="shared" si="10"/>
        <v>0.70433022777727083</v>
      </c>
      <c r="R99" s="152">
        <v>0.15641027231569099</v>
      </c>
      <c r="S99" s="175">
        <v>0.110241652426391</v>
      </c>
      <c r="T99" s="178">
        <v>6.9524112903563798E-5</v>
      </c>
      <c r="U99" s="179">
        <v>1.2511788531673599E-4</v>
      </c>
      <c r="V99" s="118">
        <f t="shared" si="11"/>
        <v>0.70431833420122347</v>
      </c>
    </row>
    <row r="100" spans="2:22" x14ac:dyDescent="0.2">
      <c r="B100" s="90">
        <v>15</v>
      </c>
      <c r="C100" s="174">
        <v>0.163586336974338</v>
      </c>
      <c r="D100" s="175">
        <v>0.11529111472957899</v>
      </c>
      <c r="E100" s="176">
        <v>3.5341497129552502E-5</v>
      </c>
      <c r="F100" s="176">
        <v>1.02019730912003E-4</v>
      </c>
      <c r="G100" s="118">
        <f t="shared" si="8"/>
        <v>0.70426230268675072</v>
      </c>
      <c r="H100" s="152">
        <v>0.16374335346924801</v>
      </c>
      <c r="I100" s="175">
        <v>0.115401075782484</v>
      </c>
      <c r="J100" s="176">
        <v>3.4692617206490099E-5</v>
      </c>
      <c r="K100" s="177">
        <v>1.03770154251344E-4</v>
      </c>
      <c r="L100" s="118">
        <f t="shared" si="9"/>
        <v>0.70428432299070687</v>
      </c>
      <c r="M100" s="152">
        <v>0.15999657930501901</v>
      </c>
      <c r="N100" s="175">
        <v>0.112793521184521</v>
      </c>
      <c r="O100" s="223">
        <v>4.6857141781705302E-5</v>
      </c>
      <c r="P100" s="223">
        <v>1.08199945044975E-4</v>
      </c>
      <c r="Q100" s="118">
        <f t="shared" si="10"/>
        <v>0.70448226055216812</v>
      </c>
      <c r="R100" s="152">
        <v>0.159392103367897</v>
      </c>
      <c r="S100" s="175">
        <v>0.11233356194367999</v>
      </c>
      <c r="T100" s="178">
        <v>5.7198540255142398E-5</v>
      </c>
      <c r="U100" s="179">
        <v>1.13157456186248E-4</v>
      </c>
      <c r="V100" s="118">
        <f t="shared" si="11"/>
        <v>0.70426656379517394</v>
      </c>
    </row>
    <row r="101" spans="2:22" x14ac:dyDescent="0.2">
      <c r="B101" s="90">
        <v>16</v>
      </c>
      <c r="C101" s="174">
        <v>0.16513128583164199</v>
      </c>
      <c r="D101" s="175">
        <v>0.116357295167637</v>
      </c>
      <c r="E101" s="176">
        <v>2.67587423846854E-5</v>
      </c>
      <c r="F101" s="176">
        <v>1.0420829360640501E-4</v>
      </c>
      <c r="G101" s="118">
        <f t="shared" si="8"/>
        <v>0.70412984803589507</v>
      </c>
      <c r="H101" s="152">
        <v>0.16524568359670599</v>
      </c>
      <c r="I101" s="175">
        <v>0.11644200884610199</v>
      </c>
      <c r="J101" s="176">
        <v>4.10218932196147E-5</v>
      </c>
      <c r="K101" s="177">
        <v>1.06218135327319E-4</v>
      </c>
      <c r="L101" s="118">
        <f t="shared" si="9"/>
        <v>0.70418060804948823</v>
      </c>
      <c r="M101" s="152">
        <v>0.16164903405189099</v>
      </c>
      <c r="N101" s="175">
        <v>0.11388427461581301</v>
      </c>
      <c r="O101" s="223">
        <v>4.4044024668746199E-5</v>
      </c>
      <c r="P101" s="223">
        <v>1.10078419939467E-4</v>
      </c>
      <c r="Q101" s="118">
        <f t="shared" si="10"/>
        <v>0.70402817266697426</v>
      </c>
      <c r="R101" s="152">
        <v>0.15978119432846599</v>
      </c>
      <c r="S101" s="175">
        <v>0.112568667587216</v>
      </c>
      <c r="T101" s="178">
        <v>6.0790975800007297E-5</v>
      </c>
      <c r="U101" s="179">
        <v>1.2208394127965E-4</v>
      </c>
      <c r="V101" s="118">
        <f t="shared" si="11"/>
        <v>0.70402290321270766</v>
      </c>
    </row>
    <row r="102" spans="2:22" x14ac:dyDescent="0.2">
      <c r="B102" s="90">
        <v>17</v>
      </c>
      <c r="C102" s="174">
        <v>0.16498258552637299</v>
      </c>
      <c r="D102" s="175">
        <v>0.11626997021502</v>
      </c>
      <c r="E102" s="176">
        <v>2.5838016182995301E-5</v>
      </c>
      <c r="F102" s="176">
        <v>1.00970172260409E-4</v>
      </c>
      <c r="G102" s="118">
        <f t="shared" si="8"/>
        <v>0.7042352060545356</v>
      </c>
      <c r="H102" s="152">
        <v>0.16367532156799899</v>
      </c>
      <c r="I102" s="175">
        <v>0.115354367274953</v>
      </c>
      <c r="J102" s="176">
        <v>3.7739957591749303E-5</v>
      </c>
      <c r="K102" s="177">
        <v>1.03934895164183E-4</v>
      </c>
      <c r="L102" s="118">
        <f t="shared" si="9"/>
        <v>0.70429168863827851</v>
      </c>
      <c r="M102" s="152">
        <v>0.16151261883013299</v>
      </c>
      <c r="N102" s="175">
        <v>0.11381225556362801</v>
      </c>
      <c r="O102" s="223">
        <v>4.08148229029967E-5</v>
      </c>
      <c r="P102" s="223">
        <v>1.07665877856426E-4</v>
      </c>
      <c r="Q102" s="118">
        <f t="shared" si="10"/>
        <v>0.70417696193691803</v>
      </c>
      <c r="R102" s="152">
        <v>0.16016957651925401</v>
      </c>
      <c r="S102" s="175">
        <v>0.112902612670793</v>
      </c>
      <c r="T102" s="178">
        <v>9.51326993094114E-5</v>
      </c>
      <c r="U102" s="179">
        <v>1.4439929572217201E-4</v>
      </c>
      <c r="V102" s="118">
        <f t="shared" si="11"/>
        <v>0.70440086050221062</v>
      </c>
    </row>
    <row r="103" spans="2:22" x14ac:dyDescent="0.2">
      <c r="B103" s="90">
        <v>18</v>
      </c>
      <c r="C103" s="174">
        <v>0.16438087978188901</v>
      </c>
      <c r="D103" s="175">
        <v>0.115842560357344</v>
      </c>
      <c r="E103" s="176">
        <v>2.8167781131554099E-5</v>
      </c>
      <c r="F103" s="176">
        <v>9.8840192346254805E-5</v>
      </c>
      <c r="G103" s="118">
        <f t="shared" si="8"/>
        <v>0.70421289143936272</v>
      </c>
      <c r="H103" s="152">
        <v>0.16444535326992901</v>
      </c>
      <c r="I103" s="175">
        <v>0.11587634668244801</v>
      </c>
      <c r="J103" s="176">
        <v>3.8290810653673801E-5</v>
      </c>
      <c r="K103" s="177">
        <v>1.04342464933768E-4</v>
      </c>
      <c r="L103" s="118">
        <f t="shared" si="9"/>
        <v>0.70416792571539488</v>
      </c>
      <c r="M103" s="152">
        <v>0.161783087793235</v>
      </c>
      <c r="N103" s="175">
        <v>0.11403802074408401</v>
      </c>
      <c r="O103" s="223">
        <v>5.8107864123613103E-5</v>
      </c>
      <c r="P103" s="223">
        <v>1.19177615564212E-4</v>
      </c>
      <c r="Q103" s="118">
        <f t="shared" si="10"/>
        <v>0.70439529248406119</v>
      </c>
      <c r="R103" s="152">
        <v>0.160872743740583</v>
      </c>
      <c r="S103" s="175">
        <v>0.113382447640617</v>
      </c>
      <c r="T103" s="178">
        <v>6.4161649876365298E-5</v>
      </c>
      <c r="U103" s="179">
        <v>1.1890599429573001E-4</v>
      </c>
      <c r="V103" s="118">
        <f t="shared" si="11"/>
        <v>0.70430462131772942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0.158678897997065</v>
      </c>
      <c r="D106" s="224">
        <v>0.111838300766089</v>
      </c>
      <c r="E106" s="225">
        <v>2.7217541933236998E-5</v>
      </c>
      <c r="F106" s="182">
        <v>1.0259265269633599E-4</v>
      </c>
      <c r="G106" s="183"/>
      <c r="H106" s="184">
        <v>0.159638769032804</v>
      </c>
      <c r="I106" s="184">
        <v>0.11250654307852199</v>
      </c>
      <c r="J106" s="190">
        <v>3.8116528915526E-5</v>
      </c>
      <c r="K106" s="184">
        <v>1.06043813928687E-4</v>
      </c>
      <c r="L106" s="186"/>
      <c r="M106" s="187">
        <v>0.15884345028439201</v>
      </c>
      <c r="N106" s="187">
        <v>0.111940801526141</v>
      </c>
      <c r="O106" s="180">
        <v>6.8805561081835401E-5</v>
      </c>
      <c r="P106" s="181">
        <v>1.2724161231645901E-4</v>
      </c>
      <c r="Q106" s="188"/>
      <c r="R106" s="187">
        <v>0.15714700468954801</v>
      </c>
      <c r="S106" s="187">
        <v>0.110748955366388</v>
      </c>
      <c r="T106" s="190">
        <v>5.8559367304262099E-5</v>
      </c>
      <c r="U106" s="184">
        <v>1.2027441307539E-4</v>
      </c>
      <c r="V106" s="136"/>
    </row>
    <row r="107" spans="2:22" x14ac:dyDescent="0.2">
      <c r="B107" s="86" t="s">
        <v>6</v>
      </c>
      <c r="C107" s="219">
        <v>0.72629729861612002</v>
      </c>
      <c r="D107" s="220">
        <v>0.724879541143025</v>
      </c>
      <c r="E107" s="193">
        <v>2.9435885357340599</v>
      </c>
      <c r="F107" s="193">
        <v>0.61021086153391702</v>
      </c>
      <c r="G107" s="194"/>
      <c r="H107" s="195">
        <v>0.58104815525077202</v>
      </c>
      <c r="I107" s="196">
        <v>0.58204308377157199</v>
      </c>
      <c r="J107" s="197">
        <v>1.8298984693392</v>
      </c>
      <c r="K107" s="198">
        <v>0.55129402432001295</v>
      </c>
      <c r="L107" s="199"/>
      <c r="M107" s="197">
        <v>0.35549687750947001</v>
      </c>
      <c r="N107" s="197">
        <v>0.35575176675054698</v>
      </c>
      <c r="O107" s="191">
        <v>25.766312731549501</v>
      </c>
      <c r="P107" s="192">
        <v>10.5141666831303</v>
      </c>
      <c r="Q107" s="198"/>
      <c r="R107" s="197">
        <v>0.44864191184820001</v>
      </c>
      <c r="S107" s="198">
        <v>0.44710509008259602</v>
      </c>
      <c r="T107" s="200">
        <v>8.4297108042461808</v>
      </c>
      <c r="U107" s="198">
        <v>2.7934252900799401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0.70428393247983478</v>
      </c>
      <c r="I110" s="205">
        <f>D106/C106</f>
        <v>0.70480890766053605</v>
      </c>
    </row>
    <row r="111" spans="2:22" x14ac:dyDescent="0.2">
      <c r="C111" s="203">
        <v>2</v>
      </c>
      <c r="E111" s="204">
        <f>AVERAGE(L86:L103)</f>
        <v>0.70425987962290471</v>
      </c>
      <c r="I111" s="205">
        <f>I106/H106</f>
        <v>0.70475701961472248</v>
      </c>
    </row>
    <row r="112" spans="2:22" x14ac:dyDescent="0.2">
      <c r="C112" s="203">
        <v>3</v>
      </c>
      <c r="E112" s="204">
        <f>AVERAGE(Q86:Q103)</f>
        <v>0.70422785878177074</v>
      </c>
      <c r="I112" s="205">
        <f>N106/M106</f>
        <v>0.70472406212357586</v>
      </c>
    </row>
    <row r="113" spans="3:9" x14ac:dyDescent="0.2">
      <c r="C113" s="203">
        <v>4</v>
      </c>
      <c r="E113" s="204">
        <f>AVERAGE(V86:V103)</f>
        <v>0.70424524817052514</v>
      </c>
      <c r="G113" s="90"/>
      <c r="I113" s="205">
        <f>S106/R106</f>
        <v>0.70474747886654443</v>
      </c>
    </row>
    <row r="114" spans="3:9" x14ac:dyDescent="0.2">
      <c r="C114" s="206" t="s">
        <v>12</v>
      </c>
      <c r="D114" s="101"/>
      <c r="E114" s="207">
        <f>AVERAGE(E110:E113)</f>
        <v>0.70425422976375884</v>
      </c>
      <c r="F114" s="86" t="s">
        <v>9</v>
      </c>
      <c r="G114" s="208"/>
      <c r="I114" s="209">
        <f>AVERAGE(I110:I113)</f>
        <v>0.70475936706634468</v>
      </c>
    </row>
    <row r="115" spans="3:9" x14ac:dyDescent="0.2">
      <c r="E115" s="221">
        <f>STDEV(E110:E113)/SQRT(COUNT(E110:E113))/E114</f>
        <v>1.6852252178469896E-5</v>
      </c>
      <c r="F115" s="211"/>
      <c r="I115" s="221">
        <f>STDEV(I110:I113)/SQRT(COUNT(I110:I113))/I114</f>
        <v>2.5407422858889454E-5</v>
      </c>
    </row>
    <row r="116" spans="3:9" ht="15.75" x14ac:dyDescent="0.3">
      <c r="D116" s="86" t="s">
        <v>17</v>
      </c>
      <c r="E116" s="226">
        <f>E115*SQRT(3)/1</f>
        <v>2.9188956995073155E-5</v>
      </c>
      <c r="F116" s="86" t="s">
        <v>8</v>
      </c>
      <c r="I116" s="221">
        <f>I115*SQRT(3)/1</f>
        <v>4.400694728098343E-5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4BC59-A36A-43B4-8EE2-14D93330D63B}">
  <sheetPr>
    <tabColor rgb="FFC00000"/>
  </sheetPr>
  <dimension ref="A1:AG51"/>
  <sheetViews>
    <sheetView workbookViewId="0"/>
  </sheetViews>
  <sheetFormatPr baseColWidth="10" defaultRowHeight="12.75" x14ac:dyDescent="0.2"/>
  <cols>
    <col min="1" max="1" width="20.5703125" style="86" customWidth="1"/>
    <col min="2" max="2" width="10.7109375" style="86" customWidth="1"/>
    <col min="3" max="28" width="15.7109375" style="86" customWidth="1"/>
    <col min="29" max="29" width="18.7109375" style="86" customWidth="1"/>
    <col min="30" max="30" width="12.42578125" style="86" customWidth="1"/>
    <col min="31" max="31" width="13.5703125" style="86" bestFit="1" customWidth="1"/>
    <col min="32" max="32" width="16.28515625" style="86" customWidth="1"/>
    <col min="33" max="33" width="15.42578125" style="86" customWidth="1"/>
    <col min="34" max="16384" width="11.42578125" style="86"/>
  </cols>
  <sheetData>
    <row r="1" spans="1:33" ht="25.9" customHeight="1" x14ac:dyDescent="0.2">
      <c r="A1" s="86" t="s">
        <v>21</v>
      </c>
      <c r="B1" s="87"/>
    </row>
    <row r="2" spans="1:33" ht="15" customHeight="1" x14ac:dyDescent="0.2">
      <c r="B2" s="87"/>
    </row>
    <row r="3" spans="1:33" ht="14.25" x14ac:dyDescent="0.2">
      <c r="C3" s="86" t="s">
        <v>22</v>
      </c>
      <c r="E3" s="88" t="s">
        <v>23</v>
      </c>
      <c r="F3" s="89">
        <v>28.976494664299999</v>
      </c>
      <c r="G3" s="90" t="s">
        <v>24</v>
      </c>
      <c r="J3" s="91" t="s">
        <v>25</v>
      </c>
      <c r="O3" s="89"/>
      <c r="P3" s="89"/>
      <c r="Q3" s="89"/>
    </row>
    <row r="4" spans="1:33" ht="14.25" x14ac:dyDescent="0.2">
      <c r="B4" s="87"/>
      <c r="C4" s="86" t="s">
        <v>82</v>
      </c>
      <c r="D4" s="90"/>
      <c r="E4" s="88" t="s">
        <v>26</v>
      </c>
      <c r="F4" s="92">
        <v>29.973770136999999</v>
      </c>
      <c r="G4" s="90" t="s">
        <v>24</v>
      </c>
      <c r="O4" s="93"/>
      <c r="P4" s="93"/>
      <c r="Q4" s="93"/>
    </row>
    <row r="5" spans="1:33" ht="14.25" x14ac:dyDescent="0.2">
      <c r="B5" s="87"/>
      <c r="C5" s="88"/>
      <c r="E5" s="88" t="s">
        <v>27</v>
      </c>
      <c r="F5" s="94">
        <v>27.9769265344</v>
      </c>
      <c r="G5" s="90" t="s">
        <v>24</v>
      </c>
      <c r="O5" s="89"/>
      <c r="P5" s="89"/>
      <c r="Q5" s="89"/>
    </row>
    <row r="6" spans="1:33" x14ac:dyDescent="0.2">
      <c r="A6" s="87" t="s">
        <v>96</v>
      </c>
      <c r="C6" s="95" t="s">
        <v>81</v>
      </c>
      <c r="D6" s="96"/>
      <c r="E6" s="96"/>
      <c r="F6" s="96"/>
      <c r="G6" s="96"/>
      <c r="H6" s="96"/>
      <c r="I6" s="96"/>
      <c r="R6" s="94"/>
    </row>
    <row r="7" spans="1:33" x14ac:dyDescent="0.2">
      <c r="A7" s="97"/>
      <c r="B7" s="98"/>
      <c r="C7" s="99"/>
      <c r="D7" s="97"/>
      <c r="E7" s="97"/>
      <c r="F7" s="97"/>
      <c r="G7" s="97"/>
      <c r="H7" s="97"/>
      <c r="I7" s="97"/>
      <c r="J7" s="97"/>
      <c r="K7" s="100"/>
      <c r="L7" s="97"/>
      <c r="M7" s="97"/>
      <c r="N7" s="97"/>
      <c r="O7" s="97"/>
      <c r="P7" s="97"/>
      <c r="Q7" s="97"/>
      <c r="R7" s="97"/>
      <c r="S7" s="97"/>
      <c r="T7" s="101"/>
      <c r="U7" s="101"/>
      <c r="V7" s="97"/>
      <c r="W7" s="97"/>
      <c r="X7" s="97"/>
      <c r="Y7" s="97"/>
      <c r="Z7" s="97"/>
      <c r="AA7" s="97"/>
      <c r="AB7" s="97"/>
    </row>
    <row r="8" spans="1:33" ht="15.75" x14ac:dyDescent="0.3">
      <c r="A8" s="102" t="s">
        <v>28</v>
      </c>
      <c r="B8" s="102" t="s">
        <v>29</v>
      </c>
      <c r="C8" s="103" t="s">
        <v>30</v>
      </c>
      <c r="D8" s="103" t="s">
        <v>31</v>
      </c>
      <c r="E8" s="103" t="s">
        <v>32</v>
      </c>
      <c r="F8" s="104" t="s">
        <v>33</v>
      </c>
      <c r="G8" s="104" t="s">
        <v>101</v>
      </c>
      <c r="H8" s="105" t="s">
        <v>34</v>
      </c>
      <c r="I8" s="105" t="s">
        <v>102</v>
      </c>
      <c r="J8" s="106" t="s">
        <v>75</v>
      </c>
      <c r="K8" s="104" t="s">
        <v>76</v>
      </c>
      <c r="L8" s="106" t="s">
        <v>78</v>
      </c>
      <c r="M8" s="106" t="s">
        <v>103</v>
      </c>
      <c r="N8" s="106" t="s">
        <v>104</v>
      </c>
      <c r="O8" s="106" t="s">
        <v>77</v>
      </c>
      <c r="P8" s="106" t="s">
        <v>105</v>
      </c>
      <c r="Q8" s="106" t="s">
        <v>106</v>
      </c>
      <c r="R8" s="105" t="s">
        <v>35</v>
      </c>
      <c r="S8" s="107" t="s">
        <v>36</v>
      </c>
      <c r="T8" s="108" t="s">
        <v>37</v>
      </c>
      <c r="U8" s="102" t="s">
        <v>38</v>
      </c>
      <c r="V8" s="102" t="s">
        <v>39</v>
      </c>
      <c r="W8" s="102" t="s">
        <v>40</v>
      </c>
      <c r="X8" s="102" t="s">
        <v>41</v>
      </c>
      <c r="Y8" s="102" t="s">
        <v>42</v>
      </c>
      <c r="Z8" s="102" t="s">
        <v>43</v>
      </c>
      <c r="AA8" s="102" t="s">
        <v>44</v>
      </c>
      <c r="AB8" s="102" t="s">
        <v>45</v>
      </c>
      <c r="AC8" s="109"/>
      <c r="AE8" s="150" t="s">
        <v>87</v>
      </c>
      <c r="AF8" s="150" t="s">
        <v>88</v>
      </c>
      <c r="AG8" s="150" t="s">
        <v>89</v>
      </c>
    </row>
    <row r="9" spans="1:33" x14ac:dyDescent="0.2">
      <c r="A9" s="110" t="s">
        <v>46</v>
      </c>
      <c r="B9" s="110" t="s">
        <v>47</v>
      </c>
      <c r="C9" s="110" t="s">
        <v>20</v>
      </c>
      <c r="D9" s="110" t="s">
        <v>20</v>
      </c>
      <c r="E9" s="110" t="s">
        <v>20</v>
      </c>
      <c r="F9" s="110" t="s">
        <v>9</v>
      </c>
      <c r="G9" s="110" t="s">
        <v>9</v>
      </c>
      <c r="H9" s="137">
        <v>1</v>
      </c>
      <c r="I9" s="137">
        <v>1</v>
      </c>
      <c r="J9" s="110" t="s">
        <v>19</v>
      </c>
      <c r="K9" s="110" t="s">
        <v>19</v>
      </c>
      <c r="L9" s="110" t="s">
        <v>9</v>
      </c>
      <c r="M9" s="110" t="s">
        <v>20</v>
      </c>
      <c r="N9" s="110" t="s">
        <v>20</v>
      </c>
      <c r="O9" s="110" t="s">
        <v>9</v>
      </c>
      <c r="P9" s="110" t="s">
        <v>20</v>
      </c>
      <c r="Q9" s="110" t="s">
        <v>20</v>
      </c>
      <c r="R9" s="137" t="s">
        <v>24</v>
      </c>
      <c r="S9" s="111" t="s">
        <v>24</v>
      </c>
      <c r="T9" s="90"/>
      <c r="U9" s="110" t="s">
        <v>48</v>
      </c>
      <c r="V9" s="110" t="s">
        <v>48</v>
      </c>
      <c r="W9" s="110" t="s">
        <v>20</v>
      </c>
      <c r="X9" s="110" t="s">
        <v>20</v>
      </c>
      <c r="Y9" s="110" t="s">
        <v>20</v>
      </c>
      <c r="Z9" s="136"/>
      <c r="AA9" s="110" t="s">
        <v>20</v>
      </c>
      <c r="AB9" s="136"/>
      <c r="AC9" s="109"/>
      <c r="AE9" s="90" t="s">
        <v>24</v>
      </c>
      <c r="AF9" s="90" t="s">
        <v>24</v>
      </c>
      <c r="AG9" s="90" t="s">
        <v>24</v>
      </c>
    </row>
    <row r="10" spans="1:33" x14ac:dyDescent="0.2">
      <c r="A10" s="107" t="s">
        <v>84</v>
      </c>
      <c r="B10" s="102">
        <v>1</v>
      </c>
      <c r="C10" s="127">
        <v>269.03946799281931</v>
      </c>
      <c r="D10" s="102">
        <v>1.5855225539945401</v>
      </c>
      <c r="E10" s="128">
        <v>0.66230180937464944</v>
      </c>
      <c r="F10" s="253">
        <v>0.69541774582720906</v>
      </c>
      <c r="G10" s="142">
        <v>3.2562180431275983E-5</v>
      </c>
      <c r="H10" s="245">
        <f t="shared" ref="H10" si="0">E10/F10</f>
        <v>0.95237979379837689</v>
      </c>
      <c r="I10" s="245">
        <v>1.91E-3</v>
      </c>
      <c r="J10" s="128">
        <v>6.24749950180188E-2</v>
      </c>
      <c r="K10" s="129">
        <v>5.611018001552953E-6</v>
      </c>
      <c r="L10" s="130">
        <v>1.10643071535297E-2</v>
      </c>
      <c r="M10" s="250">
        <f>H10*L10</f>
        <v>1.0537422565400523E-2</v>
      </c>
      <c r="N10" s="250">
        <v>1.5517294299146071E-4</v>
      </c>
      <c r="O10" s="102">
        <v>3.7749764281519202</v>
      </c>
      <c r="P10" s="256">
        <f>H10*O10</f>
        <v>3.5952112722370591</v>
      </c>
      <c r="Q10" s="256">
        <v>3.2345905640399604E-3</v>
      </c>
      <c r="R10" s="131">
        <f t="shared" ref="R10:R15" si="1">$F$5/(1+(K10/J10)*($F$5*(1+H10*L10)-$F$3-H10*L10*$F$4)/(D10*$F$5+$F$3+C10*$F$4)*((C10-H10*O10)/(H10*O10-H10*L10)))</f>
        <v>27.976949870604486</v>
      </c>
      <c r="S10" s="134">
        <v>5.2899999999999997E-8</v>
      </c>
      <c r="T10" s="142">
        <f t="shared" ref="T10:T15" si="2">S10/R10</f>
        <v>1.8908422914101255E-9</v>
      </c>
      <c r="U10" s="133">
        <f t="shared" ref="U10" si="3">($F$3+C10*$F$4)/(D10*$F$5+$F$3+C10*$F$4)</f>
        <v>0.99454890854539768</v>
      </c>
      <c r="V10" s="108">
        <f t="shared" ref="V10" si="4">U10*K10/J10*(($F$3+H10*L10*$F$4)/($F$3+C10*$F$4))*(C10-H10*O10)/(H10*O10-H10*L10)</f>
        <v>2.3940005152296766E-5</v>
      </c>
      <c r="W10" s="128">
        <f t="shared" ref="W10" si="5">((1-V10)/$F$5)/((1-V10)/$F$5+(1+H10*L10)*V10/($F$3+H10*L10*$F$4))</f>
        <v>0.99997689409811441</v>
      </c>
      <c r="X10" s="145">
        <v>5.2399999999999999E-8</v>
      </c>
      <c r="Y10" s="146">
        <f t="shared" ref="Y10:Y15" si="6">(1-W10)/(1+H10*L10)</f>
        <v>2.2864964096957128E-5</v>
      </c>
      <c r="Z10" s="145">
        <v>5.2100000000000003E-8</v>
      </c>
      <c r="AA10" s="132">
        <f t="shared" ref="AA10:AA15" si="7">H10*L10*Y10</f>
        <v>2.409377886323488E-7</v>
      </c>
      <c r="AB10" s="149">
        <v>3.3900000000000001E-9</v>
      </c>
      <c r="AC10" s="112">
        <f t="shared" ref="AC10:AC15" si="8">W10+Y10+AA10</f>
        <v>1</v>
      </c>
      <c r="AE10" s="94">
        <f>R16</f>
        <v>27.976949949571111</v>
      </c>
      <c r="AF10" s="151">
        <f>AE10+$S$16</f>
        <v>27.976950003877956</v>
      </c>
      <c r="AG10" s="151">
        <f>AE10-$S$16</f>
        <v>27.976949895264266</v>
      </c>
    </row>
    <row r="11" spans="1:33" x14ac:dyDescent="0.2">
      <c r="A11" s="111" t="s">
        <v>84</v>
      </c>
      <c r="B11" s="110">
        <v>2</v>
      </c>
      <c r="C11" s="113">
        <v>269.03946799281931</v>
      </c>
      <c r="D11" s="110">
        <v>1.5855225539945401</v>
      </c>
      <c r="E11" s="114">
        <v>0.66230180937464944</v>
      </c>
      <c r="F11" s="254">
        <v>0.69808418732817756</v>
      </c>
      <c r="G11" s="143">
        <v>2.7860085888252911E-5</v>
      </c>
      <c r="H11" s="246">
        <f t="shared" ref="H11" si="9">E11/F11</f>
        <v>0.94874203054150197</v>
      </c>
      <c r="I11" s="246">
        <v>1.9E-3</v>
      </c>
      <c r="J11" s="114">
        <v>6.24749950180188E-2</v>
      </c>
      <c r="K11" s="115">
        <v>5.611018001552953E-6</v>
      </c>
      <c r="L11" s="121">
        <v>1.6541935069537075E-2</v>
      </c>
      <c r="M11" s="204">
        <f t="shared" ref="M11:M15" si="10">H11*L11</f>
        <v>1.5694029066958284E-2</v>
      </c>
      <c r="N11" s="204">
        <v>8.3306467147398915E-4</v>
      </c>
      <c r="O11" s="110">
        <v>3.7965105256285376</v>
      </c>
      <c r="P11" s="257">
        <f t="shared" ref="P11:P15" si="11">H11*O11</f>
        <v>3.6019091050570036</v>
      </c>
      <c r="Q11" s="257">
        <v>2.0588006492759988E-3</v>
      </c>
      <c r="R11" s="116">
        <f t="shared" si="1"/>
        <v>27.976950095319001</v>
      </c>
      <c r="S11" s="120">
        <v>6.43E-8</v>
      </c>
      <c r="T11" s="143">
        <f t="shared" si="2"/>
        <v>2.2983205739341271E-9</v>
      </c>
      <c r="U11" s="119">
        <f t="shared" ref="U11" si="12">($F$3+C11*$F$4)/(D11*$F$5+$F$3+C11*$F$4)</f>
        <v>0.99454890854539768</v>
      </c>
      <c r="V11" s="90">
        <f t="shared" ref="V11" si="13">U11*K11/J11*(($F$3+H11*L11*$F$4)/($F$3+C11*$F$4))*(C11-H11*O11)/(H11*O11-H11*L11)</f>
        <v>2.4055376307725478E-5</v>
      </c>
      <c r="W11" s="114">
        <f t="shared" ref="W11" si="14">((1-V11)/$F$5)/((1-V11)/$F$5+(1+H11*L11)*V11/($F$3+H11*L11*$F$4))</f>
        <v>0.99997678675880697</v>
      </c>
      <c r="X11" s="144">
        <v>5.4399999999999997E-8</v>
      </c>
      <c r="Y11" s="147">
        <f t="shared" si="6"/>
        <v>2.2854561047637722E-5</v>
      </c>
      <c r="Z11" s="144">
        <v>4.9399999999999999E-8</v>
      </c>
      <c r="AA11" s="118">
        <f t="shared" si="7"/>
        <v>3.58680145394199E-7</v>
      </c>
      <c r="AB11" s="144">
        <v>1.8200000000000001E-8</v>
      </c>
      <c r="AC11" s="112">
        <f t="shared" si="8"/>
        <v>1</v>
      </c>
      <c r="AE11" s="94">
        <f>AE10</f>
        <v>27.976949949571111</v>
      </c>
      <c r="AF11" s="151">
        <f t="shared" ref="AF11:AF15" si="15">AE11+$S$16</f>
        <v>27.976950003877956</v>
      </c>
      <c r="AG11" s="151">
        <f t="shared" ref="AG11:AG15" si="16">AE11-$S$16</f>
        <v>27.976949895264266</v>
      </c>
    </row>
    <row r="12" spans="1:33" x14ac:dyDescent="0.2">
      <c r="A12" s="111" t="s">
        <v>84</v>
      </c>
      <c r="B12" s="110">
        <v>3</v>
      </c>
      <c r="C12" s="113">
        <v>269.03946799281931</v>
      </c>
      <c r="D12" s="110">
        <v>1.5855225539945401</v>
      </c>
      <c r="E12" s="114">
        <v>0.66230180937464944</v>
      </c>
      <c r="F12" s="254">
        <v>0.70080898474104369</v>
      </c>
      <c r="G12" s="143">
        <v>1.1233301766591633E-4</v>
      </c>
      <c r="H12" s="246">
        <f t="shared" ref="H12" si="17">E12/F12</f>
        <v>0.94505325102157034</v>
      </c>
      <c r="I12" s="246">
        <v>1.9E-3</v>
      </c>
      <c r="J12" s="114">
        <v>6.24749950180188E-2</v>
      </c>
      <c r="K12" s="115">
        <v>5.611018001552953E-6</v>
      </c>
      <c r="L12" s="121">
        <v>1.3031971426710674E-2</v>
      </c>
      <c r="M12" s="204">
        <f t="shared" si="10"/>
        <v>1.2315906964033134E-2</v>
      </c>
      <c r="N12" s="204">
        <v>5.0322336227629199E-4</v>
      </c>
      <c r="O12" s="110">
        <v>3.7918409514992586</v>
      </c>
      <c r="P12" s="257">
        <f t="shared" si="11"/>
        <v>3.5834916185710988</v>
      </c>
      <c r="Q12" s="257">
        <v>1.8335148599249243E-3</v>
      </c>
      <c r="R12" s="116">
        <f t="shared" si="1"/>
        <v>27.976950041355902</v>
      </c>
      <c r="S12" s="120">
        <v>5.5500000000000001E-8</v>
      </c>
      <c r="T12" s="143">
        <f t="shared" si="2"/>
        <v>1.9837759268955037E-9</v>
      </c>
      <c r="U12" s="119">
        <f t="shared" ref="U12" si="18">($F$3+C12*$F$4)/(D12*$F$5+$F$3+C12*$F$4)</f>
        <v>0.99454890854539768</v>
      </c>
      <c r="V12" s="90">
        <f t="shared" ref="V12" si="19">U12*K12/J12*(($F$3+H12*L12*$F$4)/($F$3+C12*$F$4))*(C12-H12*O12)/(H12*O12-H12*L12)</f>
        <v>2.4075287269198198E-5</v>
      </c>
      <c r="W12" s="114">
        <f t="shared" ref="W12" si="20">((1-V12)/$F$5)/((1-V12)/$F$5+(1+H12*L12)*V12/($F$3+H12*L12*$F$4))</f>
        <v>0.99997676491903209</v>
      </c>
      <c r="X12" s="144">
        <v>5.1499999999999998E-8</v>
      </c>
      <c r="Y12" s="147">
        <f t="shared" si="6"/>
        <v>2.2952401328545862E-5</v>
      </c>
      <c r="Z12" s="144">
        <v>4.95E-8</v>
      </c>
      <c r="AA12" s="118">
        <f t="shared" si="7"/>
        <v>2.8267963936352134E-7</v>
      </c>
      <c r="AB12" s="144">
        <v>1.09E-8</v>
      </c>
      <c r="AC12" s="112">
        <f t="shared" si="8"/>
        <v>1</v>
      </c>
      <c r="AE12" s="94">
        <f>AE10</f>
        <v>27.976949949571111</v>
      </c>
      <c r="AF12" s="151">
        <f t="shared" si="15"/>
        <v>27.976950003877956</v>
      </c>
      <c r="AG12" s="151">
        <f t="shared" si="16"/>
        <v>27.976949895264266</v>
      </c>
    </row>
    <row r="13" spans="1:33" x14ac:dyDescent="0.2">
      <c r="A13" s="111" t="s">
        <v>84</v>
      </c>
      <c r="B13" s="110">
        <v>4</v>
      </c>
      <c r="C13" s="113">
        <v>269.03946799281931</v>
      </c>
      <c r="D13" s="110">
        <v>1.5855225539945401</v>
      </c>
      <c r="E13" s="114">
        <v>0.66230180937464944</v>
      </c>
      <c r="F13" s="254">
        <v>0.69828816969895324</v>
      </c>
      <c r="G13" s="143">
        <v>8.8309035041108793E-5</v>
      </c>
      <c r="H13" s="246">
        <f t="shared" ref="H13" si="21">E13/F13</f>
        <v>0.9484648861517756</v>
      </c>
      <c r="I13" s="246">
        <v>1.9E-3</v>
      </c>
      <c r="J13" s="114">
        <v>6.24749950180188E-2</v>
      </c>
      <c r="K13" s="115">
        <v>5.611018001552953E-6</v>
      </c>
      <c r="L13" s="121">
        <v>1.2466510535843658E-2</v>
      </c>
      <c r="M13" s="204">
        <f t="shared" si="10"/>
        <v>1.1824047496088865E-2</v>
      </c>
      <c r="N13" s="204">
        <v>4.0522372626365801E-4</v>
      </c>
      <c r="O13" s="110">
        <v>3.7903428312705527</v>
      </c>
      <c r="P13" s="257">
        <f t="shared" si="11"/>
        <v>3.5950070819372235</v>
      </c>
      <c r="Q13" s="257">
        <v>1.7910741424696044E-3</v>
      </c>
      <c r="R13" s="116">
        <f t="shared" si="1"/>
        <v>27.976949939100631</v>
      </c>
      <c r="S13" s="120">
        <v>5.3300000000000001E-8</v>
      </c>
      <c r="T13" s="143">
        <f t="shared" si="2"/>
        <v>1.9051397709908266E-9</v>
      </c>
      <c r="U13" s="119">
        <f t="shared" ref="U13" si="22">($F$3+C13*$F$4)/(D13*$F$5+$F$3+C13*$F$4)</f>
        <v>0.99454890854539768</v>
      </c>
      <c r="V13" s="90">
        <f t="shared" ref="V13" si="23">U13*K13/J13*(($F$3+H13*L13*$F$4)/($F$3+C13*$F$4))*(C13-H13*O13)/(H13*O13-H13*L13)</f>
        <v>2.3981515517235037E-5</v>
      </c>
      <c r="W13" s="114">
        <f t="shared" ref="W13" si="24">((1-V13)/$F$5)/((1-V13)/$F$5+(1+H13*L13)*V13/($F$3+H13*L13*$F$4))</f>
        <v>0.99997685503596467</v>
      </c>
      <c r="X13" s="144">
        <v>5.0600000000000003E-8</v>
      </c>
      <c r="Y13" s="147">
        <f t="shared" si="6"/>
        <v>2.287449492093236E-5</v>
      </c>
      <c r="Z13" s="144">
        <v>4.9299999999999998E-8</v>
      </c>
      <c r="AA13" s="118">
        <f t="shared" si="7"/>
        <v>2.7046911439414775E-7</v>
      </c>
      <c r="AB13" s="144">
        <v>8.8200000000000006E-9</v>
      </c>
      <c r="AC13" s="112">
        <f t="shared" si="8"/>
        <v>1</v>
      </c>
      <c r="AE13" s="94">
        <f>AE10</f>
        <v>27.976949949571111</v>
      </c>
      <c r="AF13" s="151">
        <f t="shared" si="15"/>
        <v>27.976950003877956</v>
      </c>
      <c r="AG13" s="151">
        <f t="shared" si="16"/>
        <v>27.976949895264266</v>
      </c>
    </row>
    <row r="14" spans="1:33" x14ac:dyDescent="0.2">
      <c r="A14" s="111" t="s">
        <v>84</v>
      </c>
      <c r="B14" s="110">
        <v>5</v>
      </c>
      <c r="C14" s="113">
        <v>269.03946799281931</v>
      </c>
      <c r="D14" s="110">
        <v>1.5855225539945401</v>
      </c>
      <c r="E14" s="114">
        <v>0.66230180937464944</v>
      </c>
      <c r="F14" s="254">
        <v>0.70045913995979836</v>
      </c>
      <c r="G14" s="143">
        <v>1.7494252921913768E-4</v>
      </c>
      <c r="H14" s="246">
        <f t="shared" ref="H14" si="25">E14/F14</f>
        <v>0.94552525849353775</v>
      </c>
      <c r="I14" s="246">
        <v>1.91E-3</v>
      </c>
      <c r="J14" s="114">
        <v>6.24749950180188E-2</v>
      </c>
      <c r="K14" s="115">
        <v>5.611018001552953E-6</v>
      </c>
      <c r="L14" s="121">
        <v>1.1326823681675091E-2</v>
      </c>
      <c r="M14" s="204">
        <f t="shared" si="10"/>
        <v>1.0709797889526565E-2</v>
      </c>
      <c r="N14" s="204">
        <v>1.2455115874588315E-4</v>
      </c>
      <c r="O14" s="114">
        <v>3.8063295802428692</v>
      </c>
      <c r="P14" s="257">
        <f t="shared" si="11"/>
        <v>3.598980760270738</v>
      </c>
      <c r="Q14" s="257">
        <v>1.0555991522877349E-3</v>
      </c>
      <c r="R14" s="116">
        <f t="shared" si="1"/>
        <v>27.976949854741978</v>
      </c>
      <c r="S14" s="141">
        <v>4.9000000000000002E-8</v>
      </c>
      <c r="T14" s="144">
        <f t="shared" si="2"/>
        <v>1.7514418210137623E-9</v>
      </c>
      <c r="U14" s="119">
        <f t="shared" ref="U14" si="26">($F$3+C14*$F$4)/(D14*$F$5+$F$3+C14*$F$4)</f>
        <v>0.99454890854539768</v>
      </c>
      <c r="V14" s="90">
        <f t="shared" ref="V14" si="27">U14*K14/J14*(($F$3+H14*L14*$F$4)/($F$3+C14*$F$4))*(C14-H14*O14)/(H14*O14-H14*L14)</f>
        <v>2.3919884905866356E-5</v>
      </c>
      <c r="W14" s="114">
        <f t="shared" ref="W14" si="28">((1-V14)/$F$5)/((1-V14)/$F$5+(1+H14*L14)*V14/($F$3+H14*L14*$F$4))</f>
        <v>0.99997691365140584</v>
      </c>
      <c r="X14" s="144">
        <v>4.8699999999999999E-8</v>
      </c>
      <c r="Y14" s="147">
        <f t="shared" si="6"/>
        <v>2.2841718406575135E-5</v>
      </c>
      <c r="Z14" s="144">
        <v>4.8499999999999998E-8</v>
      </c>
      <c r="AA14" s="118">
        <f t="shared" si="7"/>
        <v>2.4463018758389849E-7</v>
      </c>
      <c r="AB14" s="144">
        <v>2.7000000000000002E-9</v>
      </c>
      <c r="AC14" s="112">
        <f t="shared" si="8"/>
        <v>1</v>
      </c>
      <c r="AE14" s="94">
        <f>AE10</f>
        <v>27.976949949571111</v>
      </c>
      <c r="AF14" s="151">
        <f t="shared" si="15"/>
        <v>27.976950003877956</v>
      </c>
      <c r="AG14" s="151">
        <f t="shared" si="16"/>
        <v>27.976949895264266</v>
      </c>
    </row>
    <row r="15" spans="1:33" x14ac:dyDescent="0.2">
      <c r="A15" s="111" t="s">
        <v>84</v>
      </c>
      <c r="B15" s="110">
        <v>6</v>
      </c>
      <c r="C15" s="113">
        <v>269.03946799281931</v>
      </c>
      <c r="D15" s="110">
        <v>1.5855225539945401</v>
      </c>
      <c r="E15" s="114">
        <v>0.66230180937464944</v>
      </c>
      <c r="F15" s="254">
        <v>0.7025215419237385</v>
      </c>
      <c r="G15" s="143">
        <v>5.9619593896088395E-5</v>
      </c>
      <c r="H15" s="246">
        <f t="shared" ref="H15" si="29">E15/F15</f>
        <v>0.94274946724202369</v>
      </c>
      <c r="I15" s="246">
        <v>1.89E-3</v>
      </c>
      <c r="J15" s="114">
        <v>6.24749950180188E-2</v>
      </c>
      <c r="K15" s="115">
        <v>5.611018001552953E-6</v>
      </c>
      <c r="L15" s="121">
        <v>1.0122757737905348E-2</v>
      </c>
      <c r="M15" s="204">
        <f t="shared" si="10"/>
        <v>9.5432244644303391E-3</v>
      </c>
      <c r="N15" s="204">
        <v>1.4678464952502159E-4</v>
      </c>
      <c r="O15" s="110">
        <v>3.8010804994668335</v>
      </c>
      <c r="P15" s="257">
        <f t="shared" si="11"/>
        <v>3.5834666158164024</v>
      </c>
      <c r="Q15" s="257">
        <v>1.3361507760001122E-3</v>
      </c>
      <c r="R15" s="116">
        <f t="shared" si="1"/>
        <v>27.976949896304653</v>
      </c>
      <c r="S15" s="141">
        <v>4.9399999999999999E-8</v>
      </c>
      <c r="T15" s="144">
        <f t="shared" si="2"/>
        <v>1.7657393026437459E-9</v>
      </c>
      <c r="U15" s="119">
        <f t="shared" ref="U15" si="30">($F$3+C15*$F$4)/(D15*$F$5+$F$3+C15*$F$4)</f>
        <v>0.99454890854539768</v>
      </c>
      <c r="V15" s="90">
        <f t="shared" ref="V15" si="31">U15*K15/J15*(($F$3+H15*L15*$F$4)/($F$3+C15*$F$4))*(C15-H15*O15)/(H15*O15-H15*L15)</f>
        <v>2.3988650619728687E-5</v>
      </c>
      <c r="W15" s="114">
        <f t="shared" ref="W15" si="32">((1-V15)/$F$5)/((1-V15)/$F$5+(1+H15*L15)*V15/($F$3+H15*L15*$F$4))</f>
        <v>0.99997684637120432</v>
      </c>
      <c r="X15" s="144">
        <v>4.9000000000000002E-8</v>
      </c>
      <c r="Y15" s="147">
        <f t="shared" si="6"/>
        <v>2.2934757259119174E-5</v>
      </c>
      <c r="Z15" s="144">
        <v>4.88E-8</v>
      </c>
      <c r="AA15" s="118">
        <f t="shared" si="7"/>
        <v>2.1887153656099743E-7</v>
      </c>
      <c r="AB15" s="144">
        <v>3.1800000000000002E-9</v>
      </c>
      <c r="AC15" s="112">
        <f t="shared" si="8"/>
        <v>1</v>
      </c>
      <c r="AE15" s="94">
        <f>AE10</f>
        <v>27.976949949571111</v>
      </c>
      <c r="AF15" s="151">
        <f t="shared" si="15"/>
        <v>27.976950003877956</v>
      </c>
      <c r="AG15" s="151">
        <f t="shared" si="16"/>
        <v>27.976949895264266</v>
      </c>
    </row>
    <row r="16" spans="1:33" x14ac:dyDescent="0.2">
      <c r="A16" s="90" t="s">
        <v>12</v>
      </c>
      <c r="F16" s="254">
        <f>AVERAGE(F10:F15)</f>
        <v>0.69926329491315331</v>
      </c>
      <c r="G16" s="144">
        <f>SQRT(SUMSQ(G10:G15)/COUNT(G10:G15))</f>
        <v>9.6964819233477662E-5</v>
      </c>
      <c r="H16" s="205">
        <f>AVERAGE(H10:H15)</f>
        <v>0.94715244787479769</v>
      </c>
      <c r="I16" s="205">
        <f>SQRT(SUMSQ(I10:I15)/COUNT(I10:I15))</f>
        <v>1.9016790826354834E-3</v>
      </c>
      <c r="L16" s="90"/>
      <c r="M16" s="205">
        <f>AVERAGE(M10:M15)</f>
        <v>1.1770738074406284E-2</v>
      </c>
      <c r="N16" s="205">
        <f>SQRT(SUMSQ(N10:N15)/COUNT(N10:N15))</f>
        <v>4.4207354860239465E-4</v>
      </c>
      <c r="O16" s="90"/>
      <c r="P16" s="208">
        <f>AVERAGE(P10:P15)</f>
        <v>3.5930110756482545</v>
      </c>
      <c r="Q16" s="208">
        <f>SQRT(SUMSQ(Q10:Q15)/COUNT(Q10:Q15))</f>
        <v>2.0070935878503796E-3</v>
      </c>
      <c r="R16" s="135">
        <f>AVERAGE(R10:R15)</f>
        <v>27.976949949571111</v>
      </c>
      <c r="S16" s="120">
        <f>SQRT(SUMSQ(S10:S15)/COUNT(S10:S15))</f>
        <v>5.430684425865061E-8</v>
      </c>
      <c r="T16" s="144">
        <f t="shared" ref="T16" si="33">S16/R16</f>
        <v>1.9411281199894752E-9</v>
      </c>
      <c r="U16" s="90"/>
      <c r="V16" s="90"/>
      <c r="W16" s="135">
        <f>AVERAGE(W10:W15)</f>
        <v>0.99997684347242133</v>
      </c>
      <c r="X16" s="144">
        <f>SQRT(SUMSQ(X10:X15)/COUNT(X10:X15))</f>
        <v>5.1137755132582814E-8</v>
      </c>
      <c r="Y16" s="148">
        <f>AVERAGE(Y10:Y15)</f>
        <v>2.2887149509961231E-5</v>
      </c>
      <c r="Z16" s="144">
        <f>SQRT(SUMSQ(Z10:Z15)/COUNT(Z10:Z15))</f>
        <v>4.9613842154517053E-8</v>
      </c>
      <c r="AA16" s="117">
        <f>AVERAGE(AA10:AA15)</f>
        <v>2.693780686548521E-7</v>
      </c>
      <c r="AB16" s="144">
        <f>SQRT(SUMSQ(AB10:AB15)/COUNT(AB10:AB15))</f>
        <v>9.6327297965495394E-9</v>
      </c>
    </row>
    <row r="17" spans="6:28" x14ac:dyDescent="0.2">
      <c r="F17" s="90"/>
      <c r="G17" s="221">
        <f>G16/F16</f>
        <v>1.3866710856819738E-4</v>
      </c>
      <c r="I17" s="210">
        <f>I16/H16</f>
        <v>2.0077856388403302E-3</v>
      </c>
      <c r="L17" s="90"/>
      <c r="M17" s="90"/>
      <c r="N17" s="210">
        <f>N16/M16</f>
        <v>3.7556994795731435E-2</v>
      </c>
      <c r="O17" s="90"/>
      <c r="P17" s="90"/>
      <c r="Q17" s="221">
        <f>Q16/P16</f>
        <v>5.5861046503683767E-4</v>
      </c>
      <c r="S17" s="117"/>
      <c r="X17" s="90"/>
      <c r="Z17" s="90"/>
      <c r="AB17" s="90"/>
    </row>
    <row r="18" spans="6:28" x14ac:dyDescent="0.2">
      <c r="F18" s="90"/>
      <c r="G18" s="90"/>
      <c r="L18" s="90"/>
      <c r="M18" s="90"/>
      <c r="N18" s="90"/>
      <c r="O18" s="90"/>
      <c r="P18" s="90"/>
      <c r="Q18" s="90"/>
      <c r="S18" s="117"/>
      <c r="X18" s="90"/>
      <c r="Z18" s="90"/>
      <c r="AB18" s="90"/>
    </row>
    <row r="19" spans="6:28" x14ac:dyDescent="0.2">
      <c r="F19" s="90"/>
      <c r="G19" s="90"/>
      <c r="L19" s="258" t="s">
        <v>12</v>
      </c>
      <c r="M19" s="208">
        <f>AVERAGE(M10:M15)</f>
        <v>1.1770738074406284E-2</v>
      </c>
      <c r="N19" s="90"/>
      <c r="O19" s="90"/>
      <c r="P19" s="208">
        <f>AVERAGE(P10:P15)</f>
        <v>3.5930110756482545</v>
      </c>
      <c r="Q19" s="90"/>
      <c r="S19" s="117"/>
      <c r="X19" s="90"/>
      <c r="Z19" s="140"/>
      <c r="AB19" s="90"/>
    </row>
    <row r="20" spans="6:28" x14ac:dyDescent="0.2">
      <c r="F20" s="90"/>
      <c r="G20" s="90"/>
      <c r="L20" s="90"/>
      <c r="M20" s="90"/>
      <c r="N20" s="90"/>
      <c r="O20" s="90"/>
      <c r="P20" s="90"/>
      <c r="Q20" s="90"/>
      <c r="S20" s="117"/>
      <c r="X20" s="90"/>
      <c r="Z20" s="90"/>
      <c r="AB20" s="90"/>
    </row>
    <row r="21" spans="6:28" x14ac:dyDescent="0.2">
      <c r="F21" s="90"/>
      <c r="G21" s="90"/>
      <c r="L21" s="259" t="s">
        <v>107</v>
      </c>
      <c r="M21" s="90">
        <f>COUNT(M10:M15)</f>
        <v>6</v>
      </c>
      <c r="N21" s="90"/>
      <c r="O21" s="90"/>
      <c r="P21" s="90">
        <f>COUNT(P10:P15)</f>
        <v>6</v>
      </c>
      <c r="Q21" s="90"/>
      <c r="S21" s="117"/>
      <c r="X21" s="90"/>
      <c r="Z21" s="90"/>
      <c r="AB21" s="90"/>
    </row>
    <row r="22" spans="6:28" x14ac:dyDescent="0.2">
      <c r="F22" s="90"/>
      <c r="G22" s="90"/>
      <c r="L22"/>
      <c r="M22" s="90"/>
      <c r="N22" s="90"/>
      <c r="O22" s="90"/>
      <c r="P22" s="90"/>
      <c r="Q22" s="90"/>
      <c r="S22" s="117"/>
      <c r="X22" s="90"/>
      <c r="Z22" s="90"/>
      <c r="AB22" s="90"/>
    </row>
    <row r="23" spans="6:28" x14ac:dyDescent="0.2">
      <c r="L23" s="260" t="s">
        <v>108</v>
      </c>
      <c r="M23" s="205">
        <f>STDEV(M10:M15)</f>
        <v>2.1587376555835397E-3</v>
      </c>
      <c r="N23" s="90"/>
      <c r="O23" s="90"/>
      <c r="P23" s="205">
        <f>STDEV(P10:P15)</f>
        <v>7.8147775977505541E-3</v>
      </c>
      <c r="Q23" s="90"/>
      <c r="S23" s="117"/>
      <c r="X23" s="90"/>
      <c r="Y23" s="153"/>
      <c r="Z23" s="90"/>
      <c r="AB23" s="90"/>
    </row>
    <row r="24" spans="6:28" x14ac:dyDescent="0.2">
      <c r="L24"/>
      <c r="M24" s="205"/>
      <c r="N24" s="90"/>
      <c r="P24" s="205"/>
      <c r="Q24" s="90"/>
      <c r="S24" s="117"/>
      <c r="X24" s="90"/>
      <c r="Z24" s="90"/>
      <c r="AB24" s="90"/>
    </row>
    <row r="25" spans="6:28" x14ac:dyDescent="0.2">
      <c r="L25" s="260" t="s">
        <v>109</v>
      </c>
      <c r="M25" s="205">
        <f>M23/(SQRT(M21))</f>
        <v>8.813009574519477E-4</v>
      </c>
      <c r="N25" s="90"/>
      <c r="P25" s="205">
        <f>P23/(SQRT(P21))</f>
        <v>3.1903695946369584E-3</v>
      </c>
      <c r="Q25" s="90"/>
      <c r="S25" s="117"/>
      <c r="X25" s="90"/>
      <c r="Z25" s="90"/>
      <c r="AB25" s="90"/>
    </row>
    <row r="26" spans="6:28" x14ac:dyDescent="0.2">
      <c r="L26"/>
      <c r="M26" s="90"/>
      <c r="N26" s="90"/>
      <c r="P26" s="90"/>
      <c r="Q26" s="90"/>
      <c r="S26" s="117"/>
      <c r="X26" s="90"/>
      <c r="Z26" s="90"/>
      <c r="AB26" s="90"/>
    </row>
    <row r="27" spans="6:28" x14ac:dyDescent="0.2">
      <c r="L27" s="260" t="s">
        <v>110</v>
      </c>
      <c r="M27" s="261">
        <f>M25/M19</f>
        <v>7.4872191691038079E-2</v>
      </c>
      <c r="N27" s="90"/>
      <c r="P27" s="261">
        <f>P25/P19</f>
        <v>8.8793758980031774E-4</v>
      </c>
      <c r="Q27" s="90"/>
      <c r="S27" s="117"/>
      <c r="X27" s="90"/>
      <c r="Z27" s="90"/>
      <c r="AB27" s="90"/>
    </row>
    <row r="28" spans="6:28" x14ac:dyDescent="0.2">
      <c r="M28" s="90"/>
      <c r="N28" s="90"/>
      <c r="P28" s="90"/>
      <c r="Q28" s="90"/>
      <c r="S28" s="117"/>
      <c r="X28" s="90"/>
      <c r="Z28" s="90"/>
      <c r="AB28" s="90"/>
    </row>
    <row r="29" spans="6:28" ht="14.25" x14ac:dyDescent="0.25">
      <c r="L29" s="28" t="s">
        <v>111</v>
      </c>
      <c r="M29" s="205">
        <f>SQRT(N16^2+M25^2)</f>
        <v>9.8596166253036091E-4</v>
      </c>
      <c r="N29" s="261">
        <f>M29/M19</f>
        <v>8.3763792575946239E-2</v>
      </c>
      <c r="P29" s="205">
        <f>SQRT(Q16^2+P25^2)</f>
        <v>3.7692018811379818E-3</v>
      </c>
      <c r="Q29" s="208">
        <f>P29/P19</f>
        <v>1.0490370894439668E-3</v>
      </c>
      <c r="S29" s="117"/>
      <c r="Y29" s="152"/>
      <c r="Z29" s="90"/>
    </row>
    <row r="30" spans="6:28" x14ac:dyDescent="0.2">
      <c r="N30" s="262">
        <v>8.3763792575946239E-2</v>
      </c>
      <c r="Q30" s="210">
        <v>1.0490370894439668E-3</v>
      </c>
      <c r="S30" s="117"/>
    </row>
    <row r="31" spans="6:28" x14ac:dyDescent="0.2">
      <c r="S31" s="117"/>
      <c r="Y31" s="153"/>
    </row>
    <row r="32" spans="6:28" x14ac:dyDescent="0.2">
      <c r="S32" s="117"/>
    </row>
    <row r="33" spans="13:16" x14ac:dyDescent="0.2">
      <c r="M33" s="264"/>
    </row>
    <row r="34" spans="13:16" x14ac:dyDescent="0.2">
      <c r="M34" s="264"/>
    </row>
    <row r="36" spans="13:16" x14ac:dyDescent="0.2">
      <c r="M36" s="264"/>
      <c r="P36" s="265"/>
    </row>
    <row r="40" spans="13:16" x14ac:dyDescent="0.2">
      <c r="P40" s="268"/>
    </row>
    <row r="41" spans="13:16" x14ac:dyDescent="0.2">
      <c r="P41" s="268"/>
    </row>
    <row r="51" spans="18:18" x14ac:dyDescent="0.2">
      <c r="R51" s="229"/>
    </row>
  </sheetData>
  <phoneticPr fontId="45" type="noConversion"/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1BCC-3271-48D4-B1D2-64A4A7DC0482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3" width="12.7109375" style="86" customWidth="1"/>
    <col min="24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93</v>
      </c>
      <c r="C4" s="154" t="s">
        <v>95</v>
      </c>
      <c r="D4" s="159" t="s">
        <v>98</v>
      </c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99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29.079000000000001</v>
      </c>
      <c r="D9" s="168">
        <v>30.091000000000001</v>
      </c>
      <c r="E9" s="169">
        <v>29.079000000000001</v>
      </c>
      <c r="F9" s="169">
        <v>30.091000000000001</v>
      </c>
      <c r="G9" s="170"/>
      <c r="H9" s="86">
        <v>29.079000000000001</v>
      </c>
      <c r="I9" s="168">
        <v>30.091000000000001</v>
      </c>
      <c r="J9" s="169">
        <v>29.079000000000001</v>
      </c>
      <c r="K9" s="171">
        <v>30.091000000000001</v>
      </c>
      <c r="L9" s="170"/>
      <c r="M9" s="86">
        <v>29.079000000000001</v>
      </c>
      <c r="N9" s="168">
        <v>30.091000000000001</v>
      </c>
      <c r="O9" s="169">
        <v>29.079000000000001</v>
      </c>
      <c r="P9" s="171">
        <v>30.091000000000001</v>
      </c>
      <c r="Q9" s="170"/>
      <c r="R9" s="86">
        <v>29.079000000000001</v>
      </c>
      <c r="S9" s="86">
        <v>30.091000000000001</v>
      </c>
      <c r="T9" s="172">
        <v>29.079000000000001</v>
      </c>
      <c r="U9" s="173">
        <v>30.091000000000001</v>
      </c>
      <c r="V9" s="136"/>
    </row>
    <row r="10" spans="1:22" x14ac:dyDescent="0.2">
      <c r="B10" s="90">
        <v>1</v>
      </c>
      <c r="C10" s="174">
        <v>7.1319709812360799E-2</v>
      </c>
      <c r="D10" s="175">
        <v>8.6308672732221905E-4</v>
      </c>
      <c r="E10" s="176">
        <v>1.0940389354106101E-5</v>
      </c>
      <c r="F10" s="176">
        <v>6.53378439067473E-5</v>
      </c>
      <c r="G10" s="118">
        <f>(D10-$F$30)/(C10-$E$30)</f>
        <v>1.1208840025517247E-2</v>
      </c>
      <c r="H10" s="152">
        <v>6.9744248254930905E-2</v>
      </c>
      <c r="I10" s="175">
        <v>8.1770046280879604E-4</v>
      </c>
      <c r="J10" s="176">
        <v>1.27048617877737E-5</v>
      </c>
      <c r="K10" s="177">
        <v>7.3773659071189402E-5</v>
      </c>
      <c r="L10" s="118">
        <f>(I10-$K$30)/(H10-$J$30)</f>
        <v>1.0699684671123767E-2</v>
      </c>
      <c r="M10" s="152">
        <v>6.4591769638243701E-2</v>
      </c>
      <c r="N10" s="175">
        <v>7.4445316684673397E-4</v>
      </c>
      <c r="O10" s="176">
        <v>1.8448591576590201E-5</v>
      </c>
      <c r="P10" s="177">
        <v>9.0331535656915904E-5</v>
      </c>
      <c r="Q10" s="118">
        <f>(N10-$P$30)/(M10-$O$30)</f>
        <v>1.0324100453059159E-2</v>
      </c>
      <c r="R10" s="152">
        <v>6.0816206135432802E-2</v>
      </c>
      <c r="S10" s="152">
        <v>6.8378553028430704E-4</v>
      </c>
      <c r="T10" s="178">
        <v>7.4372144473650696E-6</v>
      </c>
      <c r="U10" s="179">
        <v>7.9635306708116606E-5</v>
      </c>
      <c r="V10" s="118">
        <f>(S10-$U$30)/(R10-$T$30)</f>
        <v>9.9072438778549446E-3</v>
      </c>
    </row>
    <row r="11" spans="1:22" x14ac:dyDescent="0.2">
      <c r="B11" s="90">
        <v>2</v>
      </c>
      <c r="C11" s="174">
        <v>7.1205784158614796E-2</v>
      </c>
      <c r="D11" s="175">
        <v>8.5503152811184703E-4</v>
      </c>
      <c r="E11" s="176">
        <v>6.8630572137379598E-6</v>
      </c>
      <c r="F11" s="176">
        <v>6.07097458783273E-5</v>
      </c>
      <c r="G11" s="118">
        <f t="shared" ref="G11:G27" si="0">(D11-$F$30)/(C11-$E$30)</f>
        <v>1.1113636061141038E-2</v>
      </c>
      <c r="H11" s="152">
        <v>6.9322906404071696E-2</v>
      </c>
      <c r="I11" s="175">
        <v>8.1466273935619602E-4</v>
      </c>
      <c r="J11" s="176">
        <v>8.1670343222903897E-6</v>
      </c>
      <c r="K11" s="177">
        <v>7.5795451933844896E-5</v>
      </c>
      <c r="L11" s="118">
        <f t="shared" ref="L11:L27" si="1">(I11-$K$30)/(H11-$J$30)</f>
        <v>1.0720899583789257E-2</v>
      </c>
      <c r="M11" s="152">
        <v>6.4085207881183895E-2</v>
      </c>
      <c r="N11" s="175">
        <v>7.3767699512804902E-4</v>
      </c>
      <c r="O11" s="176">
        <v>1.21698397028854E-5</v>
      </c>
      <c r="P11" s="177">
        <v>8.3539263007430302E-5</v>
      </c>
      <c r="Q11" s="118">
        <f t="shared" ref="Q11:Q27" si="2">(N11-$P$30)/(M11-$O$30)</f>
        <v>1.0299968134798561E-2</v>
      </c>
      <c r="R11" s="152">
        <v>6.0871486074334402E-2</v>
      </c>
      <c r="S11" s="152">
        <v>6.9564428472350002E-4</v>
      </c>
      <c r="T11" s="178">
        <v>1.36010233829359E-5</v>
      </c>
      <c r="U11" s="179">
        <v>8.5840614302458502E-5</v>
      </c>
      <c r="V11" s="118">
        <f t="shared" ref="V11:V27" si="3">(S11-$U$30)/(R11-$T$30)</f>
        <v>1.0093090769225078E-2</v>
      </c>
    </row>
    <row r="12" spans="1:22" x14ac:dyDescent="0.2">
      <c r="B12" s="90">
        <v>3</v>
      </c>
      <c r="C12" s="174">
        <v>7.1266007063522499E-2</v>
      </c>
      <c r="D12" s="175">
        <v>8.5410110867685399E-4</v>
      </c>
      <c r="E12" s="176">
        <v>6.7085060089798003E-6</v>
      </c>
      <c r="F12" s="176">
        <v>6.5559755722661696E-5</v>
      </c>
      <c r="G12" s="118">
        <f t="shared" si="0"/>
        <v>1.1091186158994012E-2</v>
      </c>
      <c r="H12" s="152">
        <v>6.9303224701798699E-2</v>
      </c>
      <c r="I12" s="175">
        <v>8.0429090612514501E-4</v>
      </c>
      <c r="J12" s="176">
        <v>1.24556011893703E-5</v>
      </c>
      <c r="K12" s="177">
        <v>6.9649997264737895E-5</v>
      </c>
      <c r="L12" s="118">
        <f t="shared" si="1"/>
        <v>1.0574267772351341E-2</v>
      </c>
      <c r="M12" s="152">
        <v>6.3967352699126595E-2</v>
      </c>
      <c r="N12" s="175">
        <v>7.3558943193458199E-4</v>
      </c>
      <c r="O12" s="176">
        <v>9.0737717494182905E-6</v>
      </c>
      <c r="P12" s="177">
        <v>8.0936142075105396E-5</v>
      </c>
      <c r="Q12" s="118">
        <f t="shared" si="2"/>
        <v>1.0286308948426944E-2</v>
      </c>
      <c r="R12" s="152">
        <v>6.0737640631561902E-2</v>
      </c>
      <c r="S12" s="152">
        <v>6.8545313654216195E-4</v>
      </c>
      <c r="T12" s="178">
        <v>9.1683169681935907E-6</v>
      </c>
      <c r="U12" s="179">
        <v>8.2495711401951794E-5</v>
      </c>
      <c r="V12" s="118">
        <f t="shared" si="3"/>
        <v>9.9475210591282205E-3</v>
      </c>
    </row>
    <row r="13" spans="1:22" x14ac:dyDescent="0.2">
      <c r="B13" s="90">
        <v>4</v>
      </c>
      <c r="C13" s="174">
        <v>7.3147545152957502E-2</v>
      </c>
      <c r="D13" s="175">
        <v>8.7225462299713905E-4</v>
      </c>
      <c r="E13" s="176">
        <v>8.4800959539728796E-6</v>
      </c>
      <c r="F13" s="176">
        <v>6.2746700047117197E-5</v>
      </c>
      <c r="G13" s="118">
        <f t="shared" si="0"/>
        <v>1.1054065219484129E-2</v>
      </c>
      <c r="H13" s="152">
        <v>6.9693136416877799E-2</v>
      </c>
      <c r="I13" s="175">
        <v>8.0586303089904502E-4</v>
      </c>
      <c r="J13" s="176">
        <v>8.7040648993381195E-6</v>
      </c>
      <c r="K13" s="177">
        <v>6.8501817010872598E-5</v>
      </c>
      <c r="L13" s="118">
        <f t="shared" si="1"/>
        <v>1.0537661397142321E-2</v>
      </c>
      <c r="M13" s="152">
        <v>6.4326862205249399E-2</v>
      </c>
      <c r="N13" s="175">
        <v>7.3854313080277002E-4</v>
      </c>
      <c r="O13" s="176">
        <v>6.2063929957244297E-6</v>
      </c>
      <c r="P13" s="177">
        <v>7.7233782014053594E-5</v>
      </c>
      <c r="Q13" s="118">
        <f t="shared" si="2"/>
        <v>1.0274736836426003E-2</v>
      </c>
      <c r="R13" s="152">
        <v>6.0028924931422097E-2</v>
      </c>
      <c r="S13" s="152">
        <v>6.7461948759602204E-4</v>
      </c>
      <c r="T13" s="178">
        <v>5.3138664563489102E-6</v>
      </c>
      <c r="U13" s="179">
        <v>8.11733914125101E-5</v>
      </c>
      <c r="V13" s="118">
        <f t="shared" si="3"/>
        <v>9.8844804638348726E-3</v>
      </c>
    </row>
    <row r="14" spans="1:22" x14ac:dyDescent="0.2">
      <c r="B14" s="90">
        <v>5</v>
      </c>
      <c r="C14" s="174">
        <v>7.2537426654828499E-2</v>
      </c>
      <c r="D14" s="175">
        <v>8.6090041399853896E-4</v>
      </c>
      <c r="E14" s="176">
        <v>5.7779281453174698E-6</v>
      </c>
      <c r="F14" s="176">
        <v>6.1711143115110304E-5</v>
      </c>
      <c r="G14" s="118">
        <f t="shared" si="0"/>
        <v>1.0990505126616425E-2</v>
      </c>
      <c r="H14" s="152">
        <v>6.8791090710081798E-2</v>
      </c>
      <c r="I14" s="175">
        <v>8.0325280116575999E-4</v>
      </c>
      <c r="J14" s="176">
        <v>9.9525228970476392E-6</v>
      </c>
      <c r="K14" s="177">
        <v>7.3338856861618302E-5</v>
      </c>
      <c r="L14" s="118">
        <f t="shared" si="1"/>
        <v>1.0637907855163529E-2</v>
      </c>
      <c r="M14" s="152">
        <v>6.4118879338888796E-2</v>
      </c>
      <c r="N14" s="175">
        <v>7.3465598571111003E-4</v>
      </c>
      <c r="O14" s="176">
        <v>3.1357240097700398E-6</v>
      </c>
      <c r="P14" s="177">
        <v>7.5467385313137002E-5</v>
      </c>
      <c r="Q14" s="118">
        <f t="shared" si="2"/>
        <v>1.0247438439974142E-2</v>
      </c>
      <c r="R14" s="152">
        <v>6.0181027738975601E-2</v>
      </c>
      <c r="S14" s="152">
        <v>6.7493571357502404E-4</v>
      </c>
      <c r="T14" s="178">
        <v>1.2326182234979399E-5</v>
      </c>
      <c r="U14" s="179">
        <v>8.4263389071261106E-5</v>
      </c>
      <c r="V14" s="118">
        <f t="shared" si="3"/>
        <v>9.8647498090803504E-3</v>
      </c>
    </row>
    <row r="15" spans="1:22" x14ac:dyDescent="0.2">
      <c r="B15" s="90">
        <v>6</v>
      </c>
      <c r="C15" s="174">
        <v>7.1964565120145901E-2</v>
      </c>
      <c r="D15" s="175">
        <v>8.59273401970504E-4</v>
      </c>
      <c r="E15" s="176">
        <v>8.4384305570505104E-6</v>
      </c>
      <c r="F15" s="176">
        <v>6.5554676144422802E-5</v>
      </c>
      <c r="G15" s="118">
        <f t="shared" si="0"/>
        <v>1.1055392667725629E-2</v>
      </c>
      <c r="H15" s="152">
        <v>6.8821685403481006E-2</v>
      </c>
      <c r="I15" s="175">
        <v>7.9907003006739002E-4</v>
      </c>
      <c r="J15" s="176">
        <v>6.5977005916522904E-6</v>
      </c>
      <c r="K15" s="177">
        <v>6.9760801729879394E-5</v>
      </c>
      <c r="L15" s="118">
        <f t="shared" si="1"/>
        <v>1.0572393852976395E-2</v>
      </c>
      <c r="M15" s="152">
        <v>6.4193182064670701E-2</v>
      </c>
      <c r="N15" s="175">
        <v>7.3332008034917998E-4</v>
      </c>
      <c r="O15" s="176">
        <v>5.0939958507667696E-6</v>
      </c>
      <c r="P15" s="177">
        <v>7.8184937737948797E-5</v>
      </c>
      <c r="Q15" s="118">
        <f t="shared" si="2"/>
        <v>1.0214763357451419E-2</v>
      </c>
      <c r="R15" s="152">
        <v>6.0019181828981701E-2</v>
      </c>
      <c r="S15" s="152">
        <v>6.7449851765511305E-4</v>
      </c>
      <c r="T15" s="178">
        <v>2.95678001531575E-6</v>
      </c>
      <c r="U15" s="179">
        <v>7.9034812791976304E-5</v>
      </c>
      <c r="V15" s="118">
        <f t="shared" si="3"/>
        <v>9.8840694588788816E-3</v>
      </c>
    </row>
    <row r="16" spans="1:22" x14ac:dyDescent="0.2">
      <c r="B16" s="90">
        <v>7</v>
      </c>
      <c r="C16" s="174">
        <v>7.0792558399055697E-2</v>
      </c>
      <c r="D16" s="175">
        <v>8.4498247074318595E-4</v>
      </c>
      <c r="E16" s="176">
        <v>7.8080624908947107E-6</v>
      </c>
      <c r="F16" s="176">
        <v>6.1984583845017005E-5</v>
      </c>
      <c r="G16" s="118">
        <f t="shared" si="0"/>
        <v>1.1036547401558591E-2</v>
      </c>
      <c r="H16" s="152">
        <v>6.7840962319360196E-2</v>
      </c>
      <c r="I16" s="175">
        <v>7.8539117386500798E-4</v>
      </c>
      <c r="J16" s="176">
        <v>2.6277106259401699E-6</v>
      </c>
      <c r="K16" s="177">
        <v>7.8146100969147804E-5</v>
      </c>
      <c r="L16" s="118">
        <f t="shared" si="1"/>
        <v>1.0523593325399858E-2</v>
      </c>
      <c r="M16" s="152">
        <v>6.3090312923186398E-2</v>
      </c>
      <c r="N16" s="175">
        <v>7.2770090559809496E-4</v>
      </c>
      <c r="O16" s="176">
        <v>3.82409629321226E-6</v>
      </c>
      <c r="P16" s="177">
        <v>7.6283187554100398E-5</v>
      </c>
      <c r="Q16" s="118">
        <f t="shared" si="2"/>
        <v>1.0304268685649464E-2</v>
      </c>
      <c r="R16" s="152">
        <v>5.9483954116687797E-2</v>
      </c>
      <c r="S16" s="152">
        <v>6.6785792439711105E-4</v>
      </c>
      <c r="T16" s="178">
        <v>9.8272364557837193E-6</v>
      </c>
      <c r="U16" s="179">
        <v>8.09583867614042E-5</v>
      </c>
      <c r="V16" s="118">
        <f t="shared" si="3"/>
        <v>9.8613646415704817E-3</v>
      </c>
    </row>
    <row r="17" spans="2:22" x14ac:dyDescent="0.2">
      <c r="B17" s="90">
        <v>8</v>
      </c>
      <c r="C17" s="174">
        <v>7.1915257293323903E-2</v>
      </c>
      <c r="D17" s="175">
        <v>8.5396911495633503E-4</v>
      </c>
      <c r="E17" s="176">
        <v>8.0364155418395606E-6</v>
      </c>
      <c r="F17" s="176">
        <v>6.8334149949909098E-5</v>
      </c>
      <c r="G17" s="118">
        <f t="shared" si="0"/>
        <v>1.0989207000832604E-2</v>
      </c>
      <c r="H17" s="152">
        <v>6.8831013868468197E-2</v>
      </c>
      <c r="I17" s="175">
        <v>8.00760661670269E-4</v>
      </c>
      <c r="J17" s="176">
        <v>1.1423943725537299E-5</v>
      </c>
      <c r="K17" s="177">
        <v>6.8748682266272802E-5</v>
      </c>
      <c r="L17" s="118">
        <f t="shared" si="1"/>
        <v>1.0595525887502897E-2</v>
      </c>
      <c r="M17" s="152">
        <v>6.2502955561562795E-2</v>
      </c>
      <c r="N17" s="175">
        <v>7.2333350606626804E-4</v>
      </c>
      <c r="O17" s="176">
        <v>2.0976680856847402E-6</v>
      </c>
      <c r="P17" s="177">
        <v>7.6868048784731907E-5</v>
      </c>
      <c r="Q17" s="118">
        <f t="shared" si="2"/>
        <v>1.0331228261679095E-2</v>
      </c>
      <c r="R17" s="152">
        <v>5.9649303798269299E-2</v>
      </c>
      <c r="S17" s="152">
        <v>6.6437153121834402E-4</v>
      </c>
      <c r="T17" s="178">
        <v>1.00437042805797E-5</v>
      </c>
      <c r="U17" s="179">
        <v>8.2409140090750201E-5</v>
      </c>
      <c r="V17" s="118">
        <f t="shared" si="3"/>
        <v>9.7755673508190376E-3</v>
      </c>
    </row>
    <row r="18" spans="2:22" x14ac:dyDescent="0.2">
      <c r="B18" s="90">
        <v>9</v>
      </c>
      <c r="C18" s="174">
        <v>7.1420300084342095E-2</v>
      </c>
      <c r="D18" s="175">
        <v>8.4831794364465798E-4</v>
      </c>
      <c r="E18" s="176">
        <v>7.1220786037504004E-6</v>
      </c>
      <c r="F18" s="176">
        <v>6.1533561165903102E-5</v>
      </c>
      <c r="G18" s="118">
        <f t="shared" si="0"/>
        <v>1.0986238509645269E-2</v>
      </c>
      <c r="H18" s="152">
        <v>6.9363560215545697E-2</v>
      </c>
      <c r="I18" s="175">
        <v>8.0526187856843799E-4</v>
      </c>
      <c r="J18" s="176">
        <v>3.6654068748869098E-6</v>
      </c>
      <c r="K18" s="177">
        <v>7.2702164169972995E-5</v>
      </c>
      <c r="L18" s="118">
        <f t="shared" si="1"/>
        <v>1.0579068691244311E-2</v>
      </c>
      <c r="M18" s="152">
        <v>6.2414573616444799E-2</v>
      </c>
      <c r="N18" s="175">
        <v>7.2161992882684395E-4</v>
      </c>
      <c r="O18" s="176">
        <v>1.07454736396834E-5</v>
      </c>
      <c r="P18" s="177">
        <v>8.13921457737199E-5</v>
      </c>
      <c r="Q18" s="118">
        <f t="shared" si="2"/>
        <v>1.0318401745738276E-2</v>
      </c>
      <c r="R18" s="152">
        <v>5.9572355216047403E-2</v>
      </c>
      <c r="S18" s="152">
        <v>6.6482451646630804E-4</v>
      </c>
      <c r="T18" s="178">
        <v>1.3080091223406399E-5</v>
      </c>
      <c r="U18" s="179">
        <v>8.1384157436002202E-5</v>
      </c>
      <c r="V18" s="118">
        <f t="shared" si="3"/>
        <v>9.7958013286331656E-3</v>
      </c>
    </row>
    <row r="19" spans="2:22" x14ac:dyDescent="0.2">
      <c r="B19" s="90">
        <v>10</v>
      </c>
      <c r="C19" s="174">
        <v>7.0749863099633201E-2</v>
      </c>
      <c r="D19" s="175">
        <v>8.3342335469931204E-4</v>
      </c>
      <c r="E19" s="176">
        <v>1.19617079016732E-5</v>
      </c>
      <c r="F19" s="176">
        <v>6.2480222980238303E-5</v>
      </c>
      <c r="G19" s="118">
        <f t="shared" si="0"/>
        <v>1.087980782316241E-2</v>
      </c>
      <c r="H19" s="152">
        <v>6.8842410174715402E-2</v>
      </c>
      <c r="I19" s="175">
        <v>7.9077856829065001E-4</v>
      </c>
      <c r="J19" s="176">
        <v>9.5674733343491702E-6</v>
      </c>
      <c r="K19" s="177">
        <v>7.3869396990615207E-5</v>
      </c>
      <c r="L19" s="118">
        <f t="shared" si="1"/>
        <v>1.044875481892958E-2</v>
      </c>
      <c r="M19" s="152">
        <v>6.3632240885976799E-2</v>
      </c>
      <c r="N19" s="175">
        <v>7.2607362037064205E-4</v>
      </c>
      <c r="O19" s="176">
        <v>9.4091421718258004E-7</v>
      </c>
      <c r="P19" s="177">
        <v>7.2976146922623496E-5</v>
      </c>
      <c r="Q19" s="118">
        <f t="shared" si="2"/>
        <v>1.019092757659752E-2</v>
      </c>
      <c r="R19" s="152">
        <v>5.9087284588377802E-2</v>
      </c>
      <c r="S19" s="152">
        <v>6.6101639728017301E-4</v>
      </c>
      <c r="T19" s="178">
        <v>8.6328456226104493E-6</v>
      </c>
      <c r="U19" s="179">
        <v>7.8170136589785101E-5</v>
      </c>
      <c r="V19" s="118">
        <f t="shared" si="3"/>
        <v>9.8117723092448102E-3</v>
      </c>
    </row>
    <row r="20" spans="2:22" x14ac:dyDescent="0.2">
      <c r="B20" s="90">
        <v>11</v>
      </c>
      <c r="C20" s="174">
        <v>7.0855090856709699E-2</v>
      </c>
      <c r="D20" s="175">
        <v>8.4043688890386096E-4</v>
      </c>
      <c r="E20" s="176">
        <v>1.0656495704510801E-5</v>
      </c>
      <c r="F20" s="176">
        <v>6.41731207828265E-5</v>
      </c>
      <c r="G20" s="118">
        <f t="shared" si="0"/>
        <v>1.096264469964315E-2</v>
      </c>
      <c r="H20" s="152">
        <v>6.8830969530047401E-2</v>
      </c>
      <c r="I20" s="175">
        <v>7.8939198494481903E-4</v>
      </c>
      <c r="J20" s="176">
        <v>7.3390662727869997E-6</v>
      </c>
      <c r="K20" s="177">
        <v>7.3546068049935794E-5</v>
      </c>
      <c r="L20" s="118">
        <f t="shared" si="1"/>
        <v>1.0430344541439837E-2</v>
      </c>
      <c r="M20" s="152">
        <v>6.3216775300290698E-2</v>
      </c>
      <c r="N20" s="175">
        <v>7.1843955884422401E-4</v>
      </c>
      <c r="O20" s="176">
        <v>3.16275557878242E-6</v>
      </c>
      <c r="P20" s="177">
        <v>7.9437762994973401E-5</v>
      </c>
      <c r="Q20" s="118">
        <f t="shared" si="2"/>
        <v>1.0137137893136267E-2</v>
      </c>
      <c r="R20" s="152">
        <v>5.8963773156755703E-2</v>
      </c>
      <c r="S20" s="152">
        <v>6.5792219620289401E-4</v>
      </c>
      <c r="T20" s="178">
        <v>5.7358627410108698E-6</v>
      </c>
      <c r="U20" s="179">
        <v>8.5379877732405499E-5</v>
      </c>
      <c r="V20" s="118">
        <f t="shared" si="3"/>
        <v>9.779843788787438E-3</v>
      </c>
    </row>
    <row r="21" spans="2:22" x14ac:dyDescent="0.2">
      <c r="B21" s="90">
        <v>12</v>
      </c>
      <c r="C21" s="174">
        <v>7.1666175533316903E-2</v>
      </c>
      <c r="D21" s="175">
        <v>8.5574132448470899E-4</v>
      </c>
      <c r="E21" s="176">
        <v>1.0537214911300899E-5</v>
      </c>
      <c r="F21" s="176">
        <v>6.3908068031669503E-5</v>
      </c>
      <c r="G21" s="118">
        <f t="shared" si="0"/>
        <v>1.1052137402123645E-2</v>
      </c>
      <c r="H21" s="152">
        <v>6.9085741816479695E-2</v>
      </c>
      <c r="I21" s="175">
        <v>7.8831511408061999E-4</v>
      </c>
      <c r="J21" s="176">
        <v>9.0973531727877604E-6</v>
      </c>
      <c r="K21" s="177">
        <v>6.91315492759455E-5</v>
      </c>
      <c r="L21" s="118">
        <f t="shared" si="1"/>
        <v>1.0376285818958693E-2</v>
      </c>
      <c r="M21" s="152">
        <v>6.2736528109947703E-2</v>
      </c>
      <c r="N21" s="175">
        <v>7.1630408346212303E-4</v>
      </c>
      <c r="O21" s="176">
        <v>7.7105602031848701E-6</v>
      </c>
      <c r="P21" s="177">
        <v>7.9821806481688594E-5</v>
      </c>
      <c r="Q21" s="118">
        <f t="shared" si="2"/>
        <v>1.0180702985903262E-2</v>
      </c>
      <c r="R21" s="152">
        <v>5.8565021579653799E-2</v>
      </c>
      <c r="S21" s="152">
        <v>6.5313882429762402E-4</v>
      </c>
      <c r="T21" s="178">
        <v>7.0719233449420802E-6</v>
      </c>
      <c r="U21" s="179">
        <v>7.9980911773725006E-5</v>
      </c>
      <c r="V21" s="118">
        <f t="shared" si="3"/>
        <v>9.7647531888609366E-3</v>
      </c>
    </row>
    <row r="22" spans="2:22" x14ac:dyDescent="0.2">
      <c r="B22" s="90">
        <v>13</v>
      </c>
      <c r="C22" s="174">
        <v>7.11629081870844E-2</v>
      </c>
      <c r="D22" s="175">
        <v>8.4004707435455996E-4</v>
      </c>
      <c r="E22" s="176">
        <v>1.3910751128439201E-5</v>
      </c>
      <c r="F22" s="176">
        <v>6.4443100454865095E-5</v>
      </c>
      <c r="G22" s="118">
        <f t="shared" si="0"/>
        <v>1.0909741045478009E-2</v>
      </c>
      <c r="H22" s="152">
        <v>6.82297518751738E-2</v>
      </c>
      <c r="I22" s="175">
        <v>7.8052024206646305E-4</v>
      </c>
      <c r="J22" s="176">
        <v>9.3026703581257701E-6</v>
      </c>
      <c r="K22" s="177">
        <v>7.0889707738412003E-5</v>
      </c>
      <c r="L22" s="118">
        <f t="shared" si="1"/>
        <v>1.039222106543037E-2</v>
      </c>
      <c r="M22" s="152">
        <v>6.17021294107023E-2</v>
      </c>
      <c r="N22" s="175">
        <v>7.1243589126580495E-4</v>
      </c>
      <c r="O22" s="176">
        <v>3.38393998926589E-6</v>
      </c>
      <c r="P22" s="177">
        <v>7.2220360817518993E-5</v>
      </c>
      <c r="Q22" s="118">
        <f t="shared" si="2"/>
        <v>1.0288695583864523E-2</v>
      </c>
      <c r="R22" s="152">
        <v>5.8226353513510597E-2</v>
      </c>
      <c r="S22" s="152">
        <v>6.5350205949793298E-4</v>
      </c>
      <c r="T22" s="178">
        <v>8.2937965761533599E-6</v>
      </c>
      <c r="U22" s="179">
        <v>7.7950808057338799E-5</v>
      </c>
      <c r="V22" s="118">
        <f t="shared" si="3"/>
        <v>9.8277971484554468E-3</v>
      </c>
    </row>
    <row r="23" spans="2:22" x14ac:dyDescent="0.2">
      <c r="B23" s="90">
        <v>14</v>
      </c>
      <c r="C23" s="174">
        <v>7.0206447161194702E-2</v>
      </c>
      <c r="D23" s="175">
        <v>8.3342976724126705E-4</v>
      </c>
      <c r="E23" s="176">
        <v>5.5664505249089702E-6</v>
      </c>
      <c r="F23" s="176">
        <v>6.28751002514854E-5</v>
      </c>
      <c r="G23" s="118">
        <f t="shared" si="0"/>
        <v>1.0964122368382862E-2</v>
      </c>
      <c r="H23" s="152">
        <v>6.8234289602902301E-2</v>
      </c>
      <c r="I23" s="175">
        <v>7.8715219287041804E-4</v>
      </c>
      <c r="J23" s="176">
        <v>8.8376508801334803E-6</v>
      </c>
      <c r="K23" s="177">
        <v>6.6850980966768006E-5</v>
      </c>
      <c r="L23" s="118">
        <f t="shared" si="1"/>
        <v>1.0488735635645202E-2</v>
      </c>
      <c r="M23" s="152">
        <v>6.1654687253431803E-2</v>
      </c>
      <c r="N23" s="175">
        <v>7.0566296745228898E-4</v>
      </c>
      <c r="O23" s="176">
        <v>1.3511301056127399E-6</v>
      </c>
      <c r="P23" s="177">
        <v>7.0978828581967195E-5</v>
      </c>
      <c r="Q23" s="118">
        <f t="shared" si="2"/>
        <v>1.0186749912331056E-2</v>
      </c>
      <c r="R23" s="152">
        <v>5.8002576489981902E-2</v>
      </c>
      <c r="S23" s="152">
        <v>6.4484783909928597E-4</v>
      </c>
      <c r="T23" s="178">
        <v>6.82956906023115E-6</v>
      </c>
      <c r="U23" s="179">
        <v>8.0015695257127598E-5</v>
      </c>
      <c r="V23" s="118">
        <f t="shared" si="3"/>
        <v>9.7164917537296974E-3</v>
      </c>
    </row>
    <row r="24" spans="2:22" x14ac:dyDescent="0.2">
      <c r="B24" s="90">
        <v>15</v>
      </c>
      <c r="C24" s="174">
        <v>7.0586895030373506E-2</v>
      </c>
      <c r="D24" s="175">
        <v>8.2894506753089005E-4</v>
      </c>
      <c r="E24" s="176">
        <v>1.1618181912689899E-5</v>
      </c>
      <c r="F24" s="176">
        <v>6.3992503282075703E-5</v>
      </c>
      <c r="G24" s="118">
        <f t="shared" si="0"/>
        <v>1.0841478224386599E-2</v>
      </c>
      <c r="H24" s="152">
        <v>6.7653004830831698E-2</v>
      </c>
      <c r="I24" s="175">
        <v>7.7955000858516204E-4</v>
      </c>
      <c r="J24" s="176">
        <v>9.60405324090225E-6</v>
      </c>
      <c r="K24" s="177">
        <v>7.0373898266356004E-5</v>
      </c>
      <c r="L24" s="118">
        <f t="shared" si="1"/>
        <v>1.0466483429707817E-2</v>
      </c>
      <c r="M24" s="152">
        <v>6.22525573648239E-2</v>
      </c>
      <c r="N24" s="175">
        <v>7.1369813745251001E-4</v>
      </c>
      <c r="O24" s="176">
        <v>2.18957775655301E-6</v>
      </c>
      <c r="P24" s="177">
        <v>7.6489782981241006E-5</v>
      </c>
      <c r="Q24" s="118">
        <f t="shared" si="2"/>
        <v>1.0217993729257998E-2</v>
      </c>
      <c r="R24" s="152">
        <v>5.7655050194193397E-2</v>
      </c>
      <c r="S24" s="152">
        <v>6.4408632739828002E-4</v>
      </c>
      <c r="T24" s="178">
        <v>1.0516151351835901E-5</v>
      </c>
      <c r="U24" s="179">
        <v>8.0779689887202494E-5</v>
      </c>
      <c r="V24" s="118">
        <f t="shared" si="3"/>
        <v>9.7618587799369414E-3</v>
      </c>
    </row>
    <row r="25" spans="2:22" x14ac:dyDescent="0.2">
      <c r="B25" s="90">
        <v>16</v>
      </c>
      <c r="C25" s="174">
        <v>7.1970084334328693E-2</v>
      </c>
      <c r="D25" s="175">
        <v>8.9640517203318302E-4</v>
      </c>
      <c r="E25" s="176">
        <v>1.2602190736399E-5</v>
      </c>
      <c r="F25" s="176">
        <v>6.56970639895641E-5</v>
      </c>
      <c r="G25" s="118">
        <f t="shared" si="0"/>
        <v>1.1570542020435974E-2</v>
      </c>
      <c r="H25" s="152">
        <v>6.6773678289333102E-2</v>
      </c>
      <c r="I25" s="175">
        <v>7.6846169346704205E-4</v>
      </c>
      <c r="J25" s="176">
        <v>6.2659950867543904E-6</v>
      </c>
      <c r="K25" s="177">
        <v>7.4108507391919905E-5</v>
      </c>
      <c r="L25" s="118">
        <f t="shared" si="1"/>
        <v>1.0438252317610237E-2</v>
      </c>
      <c r="M25" s="152">
        <v>6.2827700341007695E-2</v>
      </c>
      <c r="N25" s="175">
        <v>7.1703622552307103E-4</v>
      </c>
      <c r="O25" s="176">
        <v>8.1157996339977592E-6</v>
      </c>
      <c r="P25" s="177">
        <v>7.6599354817660296E-5</v>
      </c>
      <c r="Q25" s="118">
        <f t="shared" si="2"/>
        <v>1.0177582158588598E-2</v>
      </c>
      <c r="R25" s="152">
        <v>5.7717546002367899E-2</v>
      </c>
      <c r="S25" s="152">
        <v>6.4658536652204804E-4</v>
      </c>
      <c r="T25" s="178">
        <v>8.7308092663585896E-6</v>
      </c>
      <c r="U25" s="179">
        <v>8.1255505486818399E-5</v>
      </c>
      <c r="V25" s="118">
        <f t="shared" si="3"/>
        <v>9.7945916720469321E-3</v>
      </c>
    </row>
    <row r="26" spans="2:22" x14ac:dyDescent="0.2">
      <c r="B26" s="90">
        <v>17</v>
      </c>
      <c r="C26" s="174">
        <v>7.2569179762159305E-2</v>
      </c>
      <c r="D26" s="175">
        <v>8.6232880623983096E-4</v>
      </c>
      <c r="E26" s="176">
        <v>7.6948418987040798E-6</v>
      </c>
      <c r="F26" s="176">
        <v>6.2105198353982398E-5</v>
      </c>
      <c r="G26" s="118">
        <f t="shared" si="0"/>
        <v>1.1005381167437128E-2</v>
      </c>
      <c r="H26" s="152">
        <v>6.7922642973008901E-2</v>
      </c>
      <c r="I26" s="175">
        <v>7.8130263618496896E-4</v>
      </c>
      <c r="J26" s="176">
        <v>6.3509081699411704E-6</v>
      </c>
      <c r="K26" s="177">
        <v>6.8569919491885599E-5</v>
      </c>
      <c r="L26" s="118">
        <f t="shared" si="1"/>
        <v>1.0450735108224384E-2</v>
      </c>
      <c r="M26" s="152">
        <v>6.2629891071055099E-2</v>
      </c>
      <c r="N26" s="175">
        <v>7.0492041242961796E-4</v>
      </c>
      <c r="O26" s="176">
        <v>4.0400466671580498E-6</v>
      </c>
      <c r="P26" s="177">
        <v>7.4915878401293499E-5</v>
      </c>
      <c r="Q26" s="118">
        <f t="shared" si="2"/>
        <v>1.0016260175766789E-2</v>
      </c>
      <c r="R26" s="152">
        <v>5.7918925090416899E-2</v>
      </c>
      <c r="S26" s="152">
        <v>6.4493653069858396E-4</v>
      </c>
      <c r="T26" s="178">
        <v>9.2260483314475997E-6</v>
      </c>
      <c r="U26" s="179">
        <v>7.9685812631626304E-5</v>
      </c>
      <c r="V26" s="118">
        <f t="shared" si="3"/>
        <v>9.7320588868362642E-3</v>
      </c>
    </row>
    <row r="27" spans="2:22" x14ac:dyDescent="0.2">
      <c r="B27" s="90">
        <v>18</v>
      </c>
      <c r="C27" s="174">
        <v>7.1307665628448397E-2</v>
      </c>
      <c r="D27" s="175">
        <v>8.3808921654944795E-4</v>
      </c>
      <c r="E27" s="176">
        <v>5.6360945716480099E-6</v>
      </c>
      <c r="F27" s="176">
        <v>6.4810067922951902E-5</v>
      </c>
      <c r="G27" s="118">
        <f t="shared" si="0"/>
        <v>1.0860131148146011E-2</v>
      </c>
      <c r="H27" s="152">
        <v>6.83674519767834E-2</v>
      </c>
      <c r="I27" s="175">
        <v>7.7947470996767097E-4</v>
      </c>
      <c r="J27" s="176">
        <v>8.28948191278551E-6</v>
      </c>
      <c r="K27" s="177">
        <v>7.01195748098959E-5</v>
      </c>
      <c r="L27" s="118">
        <f t="shared" si="1"/>
        <v>1.0355992630019024E-2</v>
      </c>
      <c r="M27" s="152">
        <v>6.2782003501949402E-2</v>
      </c>
      <c r="N27" s="175">
        <v>7.1143285951734598E-4</v>
      </c>
      <c r="O27" s="176">
        <v>8.2381060795159596E-6</v>
      </c>
      <c r="P27" s="177">
        <v>7.4281037656029502E-5</v>
      </c>
      <c r="Q27" s="118">
        <f t="shared" si="2"/>
        <v>1.0095730955037834E-2</v>
      </c>
      <c r="R27" s="152">
        <v>5.7595293789996498E-2</v>
      </c>
      <c r="S27" s="152">
        <v>6.38927363891241E-4</v>
      </c>
      <c r="T27" s="178">
        <v>1.52652742643176E-5</v>
      </c>
      <c r="U27" s="179">
        <v>8.39738010490117E-5</v>
      </c>
      <c r="V27" s="118">
        <f t="shared" si="3"/>
        <v>9.6824016955203707E-3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7.1480192407355606E-2</v>
      </c>
      <c r="D30" s="181">
        <v>8.5226466691435201E-4</v>
      </c>
      <c r="E30" s="182">
        <v>8.9088273977735405E-6</v>
      </c>
      <c r="F30" s="182">
        <v>6.3775366990270806E-5</v>
      </c>
      <c r="G30" s="183"/>
      <c r="H30" s="184">
        <v>6.8647320520216201E-2</v>
      </c>
      <c r="I30" s="185">
        <v>7.9340004638799196E-4</v>
      </c>
      <c r="J30" s="184">
        <v>8.38630551902242E-6</v>
      </c>
      <c r="K30" s="185">
        <v>7.1548729681070598E-5</v>
      </c>
      <c r="L30" s="186"/>
      <c r="M30" s="187">
        <v>6.3151422731541298E-2</v>
      </c>
      <c r="N30" s="188">
        <v>7.2349427153229197E-4</v>
      </c>
      <c r="O30" s="184">
        <v>6.1071324519438298E-6</v>
      </c>
      <c r="P30" s="185">
        <v>7.7664299309563307E-5</v>
      </c>
      <c r="Q30" s="186"/>
      <c r="R30" s="189">
        <v>5.9171772493164902E-2</v>
      </c>
      <c r="S30" s="189">
        <v>6.6283075263033099E-4</v>
      </c>
      <c r="T30" s="190">
        <v>9.1142608902120195E-6</v>
      </c>
      <c r="U30" s="185">
        <v>8.1354841580081794E-5</v>
      </c>
      <c r="V30" s="136"/>
    </row>
    <row r="31" spans="2:22" x14ac:dyDescent="0.2">
      <c r="B31" s="86" t="s">
        <v>6</v>
      </c>
      <c r="C31" s="191">
        <v>0.25138734858402401</v>
      </c>
      <c r="D31" s="192">
        <v>0.45137337241911102</v>
      </c>
      <c r="E31" s="193">
        <v>6.8184259312599096</v>
      </c>
      <c r="F31" s="193">
        <v>0.71278629039861996</v>
      </c>
      <c r="G31" s="194"/>
      <c r="H31" s="195">
        <v>0.265219140598627</v>
      </c>
      <c r="I31" s="196">
        <v>0.401979050486445</v>
      </c>
      <c r="J31" s="197">
        <v>7.4627921340136902</v>
      </c>
      <c r="K31" s="198">
        <v>0.983561310678852</v>
      </c>
      <c r="L31" s="199"/>
      <c r="M31" s="197">
        <v>0.33933065791811101</v>
      </c>
      <c r="N31" s="198">
        <v>0.38771924169183303</v>
      </c>
      <c r="O31" s="197">
        <v>17.429210747950201</v>
      </c>
      <c r="P31" s="198">
        <v>1.38299461178726</v>
      </c>
      <c r="Q31" s="199"/>
      <c r="R31" s="191">
        <v>0.454706704807254</v>
      </c>
      <c r="S31" s="192">
        <v>0.579800709553286</v>
      </c>
      <c r="T31" s="200">
        <v>8.0418347917932191</v>
      </c>
      <c r="U31" s="198">
        <v>0.67076128952344705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1.1031755781706154E-2</v>
      </c>
      <c r="I34" s="205">
        <f>D30/C30</f>
        <v>1.1923088595752723E-2</v>
      </c>
    </row>
    <row r="35" spans="1:22" x14ac:dyDescent="0.2">
      <c r="C35" s="203">
        <v>2</v>
      </c>
      <c r="E35" s="204">
        <f>AVERAGE(L10:L27)</f>
        <v>1.0516044911258822E-2</v>
      </c>
      <c r="I35" s="205">
        <f>I30/H30</f>
        <v>1.1557625853063568E-2</v>
      </c>
    </row>
    <row r="36" spans="1:22" x14ac:dyDescent="0.2">
      <c r="C36" s="203">
        <v>3</v>
      </c>
      <c r="E36" s="204">
        <f>AVERAGE(Q10:Q27)</f>
        <v>1.0227388657427051E-2</v>
      </c>
      <c r="I36" s="205">
        <f>N30/M30</f>
        <v>1.1456499952627973E-2</v>
      </c>
    </row>
    <row r="37" spans="1:22" x14ac:dyDescent="0.2">
      <c r="C37" s="203">
        <v>4</v>
      </c>
      <c r="E37" s="204">
        <f>AVERAGE(V10:V27)</f>
        <v>9.8269698879135461E-3</v>
      </c>
      <c r="G37" s="90"/>
      <c r="I37" s="205">
        <f>S30/R30</f>
        <v>1.1201806616607546E-2</v>
      </c>
    </row>
    <row r="38" spans="1:22" x14ac:dyDescent="0.2">
      <c r="C38" s="206" t="s">
        <v>12</v>
      </c>
      <c r="D38" s="101"/>
      <c r="E38" s="207">
        <f>AVERAGE(E34:E37)</f>
        <v>1.0400539809576394E-2</v>
      </c>
      <c r="F38" s="86" t="s">
        <v>9</v>
      </c>
      <c r="G38" s="208"/>
      <c r="I38" s="209">
        <f>AVERAGE(I34:I37)</f>
        <v>1.1534755254512951E-2</v>
      </c>
    </row>
    <row r="39" spans="1:22" x14ac:dyDescent="0.2">
      <c r="E39" s="210">
        <f>STDEV(E34:E37)/SQRT(COUNT(E34:E37))/E38</f>
        <v>2.4367283154665482E-2</v>
      </c>
      <c r="F39" s="211"/>
      <c r="I39" s="210">
        <f>STDEV(I34:I37)/SQRT(COUNT(I34:I37))/I38</f>
        <v>1.2963282946482914E-2</v>
      </c>
    </row>
    <row r="40" spans="1:22" ht="15.75" x14ac:dyDescent="0.3">
      <c r="D40" s="86" t="s">
        <v>17</v>
      </c>
      <c r="E40" s="212">
        <f>E39*SQRT(3)/1</f>
        <v>4.2205372466297846E-2</v>
      </c>
      <c r="F40" s="86" t="s">
        <v>8</v>
      </c>
      <c r="I40" s="210">
        <f>I39*SQRT(3)/1</f>
        <v>2.2453064696199586E-2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29.079000000000001</v>
      </c>
      <c r="D47" s="214">
        <v>30.091000000000001</v>
      </c>
      <c r="E47" s="169">
        <v>29.079000000000001</v>
      </c>
      <c r="F47" s="169">
        <v>30.091000000000001</v>
      </c>
      <c r="G47" s="170"/>
      <c r="H47" s="86">
        <v>29.079000000000001</v>
      </c>
      <c r="I47" s="168">
        <v>30.091000000000001</v>
      </c>
      <c r="J47" s="169">
        <v>29.079000000000001</v>
      </c>
      <c r="K47" s="171">
        <v>30.091000000000001</v>
      </c>
      <c r="L47" s="170"/>
      <c r="M47" s="86">
        <v>29.079000000000001</v>
      </c>
      <c r="N47" s="168">
        <v>30.091000000000001</v>
      </c>
      <c r="O47" s="169">
        <v>29.079000000000001</v>
      </c>
      <c r="P47" s="171">
        <v>30.091000000000001</v>
      </c>
      <c r="Q47" s="170"/>
      <c r="R47" s="86">
        <v>29.079000000000001</v>
      </c>
      <c r="S47" s="168">
        <v>30.091000000000001</v>
      </c>
      <c r="T47" s="172">
        <v>29.079000000000001</v>
      </c>
      <c r="U47" s="173">
        <v>30.091000000000001</v>
      </c>
      <c r="V47" s="136"/>
    </row>
    <row r="48" spans="1:22" x14ac:dyDescent="0.2">
      <c r="B48" s="90">
        <v>1</v>
      </c>
      <c r="C48" s="174">
        <v>3.3694382674073799E-2</v>
      </c>
      <c r="D48" s="175">
        <v>0.128781393953837</v>
      </c>
      <c r="E48" s="176">
        <v>4.6043135226664801E-6</v>
      </c>
      <c r="F48" s="176">
        <v>8.8280854567565707E-5</v>
      </c>
      <c r="G48" s="118">
        <f>(D48-$F$68)/(C48-$E$68)</f>
        <v>3.8201965682714394</v>
      </c>
      <c r="H48" s="152">
        <v>3.2529521210286398E-2</v>
      </c>
      <c r="I48" s="175">
        <v>0.124275194364404</v>
      </c>
      <c r="J48" s="176">
        <v>7.1055881178290498E-6</v>
      </c>
      <c r="K48" s="177">
        <v>8.5124646557855303E-5</v>
      </c>
      <c r="L48" s="118">
        <f>(I48-$K$68)/(H48-$J$68)</f>
        <v>3.8188932461974479</v>
      </c>
      <c r="M48" s="152">
        <v>3.08310278737376E-2</v>
      </c>
      <c r="N48" s="175">
        <v>0.117913569514858</v>
      </c>
      <c r="O48" s="176">
        <v>3.3909335197451799E-6</v>
      </c>
      <c r="P48" s="177">
        <v>9.3416781279757199E-5</v>
      </c>
      <c r="Q48" s="118">
        <f>(N48-$P$68)/(M48-$O$68)</f>
        <v>3.8223088121590414</v>
      </c>
      <c r="R48" s="152">
        <v>2.9386264422608999E-2</v>
      </c>
      <c r="S48" s="175">
        <v>0.11244675688984899</v>
      </c>
      <c r="T48" s="178">
        <v>2.62981419330164E-5</v>
      </c>
      <c r="U48" s="179">
        <v>1.30266868215562E-4</v>
      </c>
      <c r="V48" s="118">
        <f>(S48-$U$68)/(R48-$T$68)</f>
        <v>3.8243729140930691</v>
      </c>
    </row>
    <row r="49" spans="2:22" x14ac:dyDescent="0.2">
      <c r="B49" s="90">
        <v>2</v>
      </c>
      <c r="C49" s="174">
        <v>3.37679323397592E-2</v>
      </c>
      <c r="D49" s="175">
        <v>0.12901530825176999</v>
      </c>
      <c r="E49" s="176">
        <v>3.3841731740047798E-6</v>
      </c>
      <c r="F49" s="176">
        <v>9.1113853677558405E-5</v>
      </c>
      <c r="G49" s="118">
        <f t="shared" ref="G49:G65" si="4">(D49-$F$68)/(C49-$E$68)</f>
        <v>3.818802662050341</v>
      </c>
      <c r="H49" s="152">
        <v>3.2566836939175801E-2</v>
      </c>
      <c r="I49" s="175">
        <v>0.12446468789595801</v>
      </c>
      <c r="J49" s="176">
        <v>1.88235103955587E-6</v>
      </c>
      <c r="K49" s="177">
        <v>8.9175687484012805E-5</v>
      </c>
      <c r="L49" s="118">
        <f t="shared" ref="L49:L65" si="5">(I49-$K$68)/(H49-$J$68)</f>
        <v>3.8203365414333081</v>
      </c>
      <c r="M49" s="152">
        <v>3.0659692632462099E-2</v>
      </c>
      <c r="N49" s="175">
        <v>0.11719043210522501</v>
      </c>
      <c r="O49" s="176">
        <v>4.5212258800868199E-6</v>
      </c>
      <c r="P49" s="177">
        <v>8.7212978206026006E-5</v>
      </c>
      <c r="Q49" s="118">
        <f t="shared" ref="Q49:Q65" si="6">(N49-$P$68)/(M49-$O$68)</f>
        <v>3.8200826811827437</v>
      </c>
      <c r="R49" s="152">
        <v>2.9358104390055002E-2</v>
      </c>
      <c r="S49" s="175">
        <v>0.11232605977598401</v>
      </c>
      <c r="T49" s="178">
        <v>9.8606898434766102E-6</v>
      </c>
      <c r="U49" s="179">
        <v>9.6702747511866801E-5</v>
      </c>
      <c r="V49" s="118">
        <f t="shared" ref="V49:V65" si="7">(S49-$U$68)/(R49-$T$68)</f>
        <v>3.8239299144679522</v>
      </c>
    </row>
    <row r="50" spans="2:22" x14ac:dyDescent="0.2">
      <c r="B50" s="90">
        <v>3</v>
      </c>
      <c r="C50" s="174">
        <v>3.3545168000917502E-2</v>
      </c>
      <c r="D50" s="175">
        <v>0.12825206222041</v>
      </c>
      <c r="E50" s="176">
        <v>3.4985007461291302E-6</v>
      </c>
      <c r="F50" s="176">
        <v>8.5171695584826705E-5</v>
      </c>
      <c r="G50" s="118">
        <f t="shared" si="4"/>
        <v>3.8214100328825285</v>
      </c>
      <c r="H50" s="152">
        <v>3.2536009024720897E-2</v>
      </c>
      <c r="I50" s="175">
        <v>0.124365606345076</v>
      </c>
      <c r="J50" s="176">
        <v>9.1674858376268197E-6</v>
      </c>
      <c r="K50" s="177">
        <v>8.7405269091112004E-5</v>
      </c>
      <c r="L50" s="118">
        <f t="shared" si="5"/>
        <v>3.8209112079699534</v>
      </c>
      <c r="M50" s="152">
        <v>3.0731540751831699E-2</v>
      </c>
      <c r="N50" s="175">
        <v>0.117532042943803</v>
      </c>
      <c r="O50" s="176">
        <v>8.4912637999084098E-6</v>
      </c>
      <c r="P50" s="177">
        <v>8.6219515209307694E-5</v>
      </c>
      <c r="Q50" s="118">
        <f t="shared" si="6"/>
        <v>3.8222679331309881</v>
      </c>
      <c r="R50" s="152">
        <v>2.9448444424497299E-2</v>
      </c>
      <c r="S50" s="175">
        <v>0.112591327890894</v>
      </c>
      <c r="T50" s="178">
        <v>4.6706495028089097E-6</v>
      </c>
      <c r="U50" s="179">
        <v>9.4145648048283195E-5</v>
      </c>
      <c r="V50" s="118">
        <f t="shared" si="7"/>
        <v>3.8212063691420921</v>
      </c>
    </row>
    <row r="51" spans="2:22" x14ac:dyDescent="0.2">
      <c r="B51" s="90">
        <v>4</v>
      </c>
      <c r="C51" s="174">
        <v>3.3132800577582999E-2</v>
      </c>
      <c r="D51" s="175">
        <v>0.126642420276629</v>
      </c>
      <c r="E51" s="176">
        <v>4.0847866923445898E-6</v>
      </c>
      <c r="F51" s="176">
        <v>8.5110538992273505E-5</v>
      </c>
      <c r="G51" s="118">
        <f t="shared" si="4"/>
        <v>3.82038917578023</v>
      </c>
      <c r="H51" s="152">
        <v>3.2688744624555198E-2</v>
      </c>
      <c r="I51" s="175">
        <v>0.124976292451931</v>
      </c>
      <c r="J51" s="176">
        <v>5.9615870843494299E-6</v>
      </c>
      <c r="K51" s="177">
        <v>8.8773496098170802E-5</v>
      </c>
      <c r="L51" s="118">
        <f t="shared" si="5"/>
        <v>3.8217404063026286</v>
      </c>
      <c r="M51" s="152">
        <v>3.09827096934947E-2</v>
      </c>
      <c r="N51" s="175">
        <v>0.11849763360035299</v>
      </c>
      <c r="O51" s="176">
        <v>2.42282115307083E-6</v>
      </c>
      <c r="P51" s="177">
        <v>8.7891598572847202E-5</v>
      </c>
      <c r="Q51" s="118">
        <f t="shared" si="6"/>
        <v>3.8224472774878144</v>
      </c>
      <c r="R51" s="152">
        <v>2.9442387234802001E-2</v>
      </c>
      <c r="S51" s="175">
        <v>0.11264041568934</v>
      </c>
      <c r="T51" s="178">
        <v>6.2584110291673104E-6</v>
      </c>
      <c r="U51" s="179">
        <v>8.6736559060381096E-5</v>
      </c>
      <c r="V51" s="118">
        <f t="shared" si="7"/>
        <v>3.823660317029355</v>
      </c>
    </row>
    <row r="52" spans="2:22" x14ac:dyDescent="0.2">
      <c r="B52" s="90">
        <v>5</v>
      </c>
      <c r="C52" s="174">
        <v>3.2599021026097602E-2</v>
      </c>
      <c r="D52" s="175">
        <v>0.124626549691798</v>
      </c>
      <c r="E52" s="176">
        <v>3.66943785695118E-6</v>
      </c>
      <c r="F52" s="176">
        <v>8.7438367049694999E-5</v>
      </c>
      <c r="G52" s="118">
        <f t="shared" si="4"/>
        <v>3.8211063720830669</v>
      </c>
      <c r="H52" s="152">
        <v>3.2309964542053801E-2</v>
      </c>
      <c r="I52" s="175">
        <v>0.123521424529663</v>
      </c>
      <c r="J52" s="176">
        <v>5.6974697140970498E-6</v>
      </c>
      <c r="K52" s="177">
        <v>8.4494417007683004E-5</v>
      </c>
      <c r="L52" s="118">
        <f t="shared" si="5"/>
        <v>3.8215153647151521</v>
      </c>
      <c r="M52" s="152">
        <v>3.0793106831316999E-2</v>
      </c>
      <c r="N52" s="175">
        <v>0.117772980985645</v>
      </c>
      <c r="O52" s="176">
        <v>5.4076803629127903E-6</v>
      </c>
      <c r="P52" s="177">
        <v>8.2328085074122201E-5</v>
      </c>
      <c r="Q52" s="118">
        <f t="shared" si="6"/>
        <v>3.8224503413279916</v>
      </c>
      <c r="R52" s="152">
        <v>2.9594563818291501E-2</v>
      </c>
      <c r="S52" s="175">
        <v>0.11323542477865001</v>
      </c>
      <c r="T52" s="178">
        <v>7.12905807137962E-6</v>
      </c>
      <c r="U52" s="179">
        <v>8.6963296319750801E-5</v>
      </c>
      <c r="V52" s="118">
        <f t="shared" si="7"/>
        <v>3.8241043348532404</v>
      </c>
    </row>
    <row r="53" spans="2:22" x14ac:dyDescent="0.2">
      <c r="B53" s="90">
        <v>6</v>
      </c>
      <c r="C53" s="174">
        <v>3.2412394377754797E-2</v>
      </c>
      <c r="D53" s="175">
        <v>0.123829920941035</v>
      </c>
      <c r="E53" s="176">
        <v>1.26984184869873E-5</v>
      </c>
      <c r="F53" s="176">
        <v>8.9628210366262702E-5</v>
      </c>
      <c r="G53" s="118">
        <f t="shared" si="4"/>
        <v>3.8185293966716851</v>
      </c>
      <c r="H53" s="152">
        <v>3.1519134996029902E-2</v>
      </c>
      <c r="I53" s="175">
        <v>0.120479190359652</v>
      </c>
      <c r="J53" s="176">
        <v>3.6959997273747801E-6</v>
      </c>
      <c r="K53" s="177">
        <v>8.6528175033768304E-5</v>
      </c>
      <c r="L53" s="118">
        <f t="shared" si="5"/>
        <v>3.8208784993366494</v>
      </c>
      <c r="M53" s="152">
        <v>3.01215834575452E-2</v>
      </c>
      <c r="N53" s="175">
        <v>0.115130316990823</v>
      </c>
      <c r="O53" s="176">
        <v>1.0474640284216001E-5</v>
      </c>
      <c r="P53" s="177">
        <v>8.6533130024379101E-5</v>
      </c>
      <c r="Q53" s="118">
        <f t="shared" si="6"/>
        <v>3.8199334748483369</v>
      </c>
      <c r="R53" s="152">
        <v>2.9198013270359702E-2</v>
      </c>
      <c r="S53" s="175">
        <v>0.11169224182356099</v>
      </c>
      <c r="T53" s="178">
        <v>5.8890237085644796E-6</v>
      </c>
      <c r="U53" s="179">
        <v>8.1125520169747302E-5</v>
      </c>
      <c r="V53" s="118">
        <f t="shared" si="7"/>
        <v>3.8231885722613099</v>
      </c>
    </row>
    <row r="54" spans="2:22" x14ac:dyDescent="0.2">
      <c r="B54" s="90">
        <v>7</v>
      </c>
      <c r="C54" s="174">
        <v>3.3682867422158203E-2</v>
      </c>
      <c r="D54" s="175">
        <v>0.128765275471765</v>
      </c>
      <c r="E54" s="176">
        <v>4.6222835288493396E-6</v>
      </c>
      <c r="F54" s="176">
        <v>9.1431975533237103E-5</v>
      </c>
      <c r="G54" s="118">
        <f t="shared" si="4"/>
        <v>3.8210242191235251</v>
      </c>
      <c r="H54" s="152">
        <v>3.1373214355365303E-2</v>
      </c>
      <c r="I54" s="175">
        <v>0.119953086374345</v>
      </c>
      <c r="J54" s="176">
        <v>5.9049785967148603E-6</v>
      </c>
      <c r="K54" s="177">
        <v>8.4353494044752994E-5</v>
      </c>
      <c r="L54" s="118">
        <f t="shared" si="5"/>
        <v>3.8218809896294768</v>
      </c>
      <c r="M54" s="152">
        <v>3.0138808133208801E-2</v>
      </c>
      <c r="N54" s="175">
        <v>0.115250915785717</v>
      </c>
      <c r="O54" s="176">
        <v>3.2150800088546298E-6</v>
      </c>
      <c r="P54" s="177">
        <v>8.4417622539309804E-5</v>
      </c>
      <c r="Q54" s="118">
        <f t="shared" si="6"/>
        <v>3.8217520901759561</v>
      </c>
      <c r="R54" s="152">
        <v>2.8936067644276399E-2</v>
      </c>
      <c r="S54" s="175">
        <v>0.11069814547448401</v>
      </c>
      <c r="T54" s="178">
        <v>2.3534722888454599E-6</v>
      </c>
      <c r="U54" s="179">
        <v>8.8811550234986196E-5</v>
      </c>
      <c r="V54" s="118">
        <f t="shared" si="7"/>
        <v>3.8234433715610057</v>
      </c>
    </row>
    <row r="55" spans="2:22" x14ac:dyDescent="0.2">
      <c r="B55" s="90">
        <v>8</v>
      </c>
      <c r="C55" s="174">
        <v>3.3690803849003699E-2</v>
      </c>
      <c r="D55" s="175">
        <v>0.128874452432996</v>
      </c>
      <c r="E55" s="176">
        <v>6.0997145353287497E-6</v>
      </c>
      <c r="F55" s="176">
        <v>8.5502582661514098E-5</v>
      </c>
      <c r="G55" s="118">
        <f t="shared" si="4"/>
        <v>3.823365141295886</v>
      </c>
      <c r="H55" s="152">
        <v>3.2271531891076802E-2</v>
      </c>
      <c r="I55" s="175">
        <v>0.12343224520078901</v>
      </c>
      <c r="J55" s="176">
        <v>8.8662649739999605E-6</v>
      </c>
      <c r="K55" s="177">
        <v>8.0817863523910101E-5</v>
      </c>
      <c r="L55" s="118">
        <f t="shared" si="5"/>
        <v>3.8233036278936861</v>
      </c>
      <c r="M55" s="152">
        <v>3.0559989813602501E-2</v>
      </c>
      <c r="N55" s="175">
        <v>0.116860263652056</v>
      </c>
      <c r="O55" s="176">
        <v>3.7631159983392198E-7</v>
      </c>
      <c r="P55" s="177">
        <v>8.7615442062488795E-5</v>
      </c>
      <c r="Q55" s="118">
        <f t="shared" si="6"/>
        <v>3.8217421375712011</v>
      </c>
      <c r="R55" s="152">
        <v>2.9356145098431902E-2</v>
      </c>
      <c r="S55" s="175">
        <v>0.112410058359157</v>
      </c>
      <c r="T55" s="178">
        <v>7.9657718979144602E-6</v>
      </c>
      <c r="U55" s="179">
        <v>8.3932418291194998E-5</v>
      </c>
      <c r="V55" s="118">
        <f t="shared" si="7"/>
        <v>3.8270472091372758</v>
      </c>
    </row>
    <row r="56" spans="2:22" x14ac:dyDescent="0.2">
      <c r="B56" s="90">
        <v>9</v>
      </c>
      <c r="C56" s="174">
        <v>3.3592817377252199E-2</v>
      </c>
      <c r="D56" s="175">
        <v>0.12850319090641901</v>
      </c>
      <c r="E56" s="176">
        <v>1.08469305564142E-5</v>
      </c>
      <c r="F56" s="176">
        <v>8.8577162907934202E-5</v>
      </c>
      <c r="G56" s="118">
        <f t="shared" si="4"/>
        <v>3.8234656751468115</v>
      </c>
      <c r="H56" s="152">
        <v>3.2407405726215303E-2</v>
      </c>
      <c r="I56" s="175">
        <v>0.12398205548692</v>
      </c>
      <c r="J56" s="176">
        <v>8.2023049715597996E-6</v>
      </c>
      <c r="K56" s="177">
        <v>8.22125520592683E-5</v>
      </c>
      <c r="L56" s="118">
        <f t="shared" si="5"/>
        <v>3.8242396166185486</v>
      </c>
      <c r="M56" s="152">
        <v>3.0393701648749601E-2</v>
      </c>
      <c r="N56" s="175">
        <v>0.116285956102574</v>
      </c>
      <c r="O56" s="176">
        <v>1.52003886632299E-6</v>
      </c>
      <c r="P56" s="177">
        <v>8.7226801229095205E-5</v>
      </c>
      <c r="Q56" s="118">
        <f t="shared" si="6"/>
        <v>3.8237561451762936</v>
      </c>
      <c r="R56" s="152">
        <v>2.9570272000650901E-2</v>
      </c>
      <c r="S56" s="175">
        <v>0.11321158047235599</v>
      </c>
      <c r="T56" s="178">
        <v>4.3279859287667E-6</v>
      </c>
      <c r="U56" s="179">
        <v>8.2384557156412399E-5</v>
      </c>
      <c r="V56" s="118">
        <f t="shared" si="7"/>
        <v>3.8264399865659469</v>
      </c>
    </row>
    <row r="57" spans="2:22" x14ac:dyDescent="0.2">
      <c r="B57" s="90">
        <v>10</v>
      </c>
      <c r="C57" s="174">
        <v>3.3550002808735303E-2</v>
      </c>
      <c r="D57" s="175">
        <v>0.12834607146594801</v>
      </c>
      <c r="E57" s="176">
        <v>3.39927897214109E-6</v>
      </c>
      <c r="F57" s="176">
        <v>8.7661731760378407E-5</v>
      </c>
      <c r="G57" s="118">
        <f t="shared" si="4"/>
        <v>3.8236618576177714</v>
      </c>
      <c r="H57" s="152">
        <v>3.1544633354658097E-2</v>
      </c>
      <c r="I57" s="175">
        <v>0.120639058901368</v>
      </c>
      <c r="J57" s="176">
        <v>1.0889078587355601E-5</v>
      </c>
      <c r="K57" s="177">
        <v>9.0665489814045999E-5</v>
      </c>
      <c r="L57" s="118">
        <f t="shared" si="5"/>
        <v>3.822858637607276</v>
      </c>
      <c r="M57" s="152">
        <v>2.98664654777328E-2</v>
      </c>
      <c r="N57" s="175">
        <v>0.11419885929194</v>
      </c>
      <c r="O57" s="176">
        <v>1.5532682495833799E-6</v>
      </c>
      <c r="P57" s="177">
        <v>8.3669406966115905E-5</v>
      </c>
      <c r="Q57" s="118">
        <f t="shared" si="6"/>
        <v>3.8213760065924776</v>
      </c>
      <c r="R57" s="152">
        <v>2.8787056128178199E-2</v>
      </c>
      <c r="S57" s="175">
        <v>0.110173090539358</v>
      </c>
      <c r="T57" s="178">
        <v>2.1414670520645198E-6</v>
      </c>
      <c r="U57" s="179">
        <v>8.5020389573220494E-5</v>
      </c>
      <c r="V57" s="118">
        <f t="shared" si="7"/>
        <v>3.8249958959242325</v>
      </c>
    </row>
    <row r="58" spans="2:22" x14ac:dyDescent="0.2">
      <c r="B58" s="90">
        <v>11</v>
      </c>
      <c r="C58" s="174">
        <v>3.33450463236135E-2</v>
      </c>
      <c r="D58" s="175">
        <v>0.127477556619084</v>
      </c>
      <c r="E58" s="176">
        <v>5.4287892106572697E-6</v>
      </c>
      <c r="F58" s="176">
        <v>8.5840152071559506E-5</v>
      </c>
      <c r="G58" s="118">
        <f t="shared" si="4"/>
        <v>3.8211173177390805</v>
      </c>
      <c r="H58" s="152">
        <v>3.1286420671481303E-2</v>
      </c>
      <c r="I58" s="175">
        <v>0.119688845880509</v>
      </c>
      <c r="J58" s="176">
        <v>1.19998650574353E-6</v>
      </c>
      <c r="K58" s="177">
        <v>8.3316726890885604E-5</v>
      </c>
      <c r="L58" s="118">
        <f t="shared" si="5"/>
        <v>3.8240383722476476</v>
      </c>
      <c r="M58" s="152">
        <v>2.9652501454338301E-2</v>
      </c>
      <c r="N58" s="175">
        <v>0.113381350432747</v>
      </c>
      <c r="O58" s="176">
        <v>9.2736043942341903E-6</v>
      </c>
      <c r="P58" s="177">
        <v>8.8477912029207798E-5</v>
      </c>
      <c r="Q58" s="118">
        <f t="shared" si="6"/>
        <v>3.8213803282510646</v>
      </c>
      <c r="R58" s="152">
        <v>2.8731216062762702E-2</v>
      </c>
      <c r="S58" s="175">
        <v>0.109910928146172</v>
      </c>
      <c r="T58" s="178">
        <v>6.03595023754749E-6</v>
      </c>
      <c r="U58" s="179">
        <v>8.42722385206543E-5</v>
      </c>
      <c r="V58" s="118">
        <f t="shared" si="7"/>
        <v>3.8233048518767352</v>
      </c>
    </row>
    <row r="59" spans="2:22" x14ac:dyDescent="0.2">
      <c r="B59" s="90">
        <v>12</v>
      </c>
      <c r="C59" s="174">
        <v>3.2816396383695198E-2</v>
      </c>
      <c r="D59" s="175">
        <v>0.12544424373233301</v>
      </c>
      <c r="E59" s="176">
        <v>1.16327277806463E-5</v>
      </c>
      <c r="F59" s="176">
        <v>9.5245420405308805E-5</v>
      </c>
      <c r="G59" s="118">
        <f t="shared" si="4"/>
        <v>3.8207125752543685</v>
      </c>
      <c r="H59" s="152">
        <v>3.1067283385631399E-2</v>
      </c>
      <c r="I59" s="175">
        <v>0.118819174387977</v>
      </c>
      <c r="J59" s="176">
        <v>3.9938028969547501E-5</v>
      </c>
      <c r="K59" s="177">
        <v>9.9894664892941705E-5</v>
      </c>
      <c r="L59" s="118">
        <f t="shared" si="5"/>
        <v>3.8230182452893113</v>
      </c>
      <c r="M59" s="152">
        <v>2.9654119119173199E-2</v>
      </c>
      <c r="N59" s="175">
        <v>0.113371879735437</v>
      </c>
      <c r="O59" s="176">
        <v>3.0047274006181999E-6</v>
      </c>
      <c r="P59" s="177">
        <v>8.9339899358522096E-5</v>
      </c>
      <c r="Q59" s="118">
        <f t="shared" si="6"/>
        <v>3.8208524054385813</v>
      </c>
      <c r="R59" s="152">
        <v>2.8292777805835799E-2</v>
      </c>
      <c r="S59" s="175">
        <v>0.108247476842597</v>
      </c>
      <c r="T59" s="178">
        <v>2.6086328559978901E-6</v>
      </c>
      <c r="U59" s="179">
        <v>8.6087656174622102E-5</v>
      </c>
      <c r="V59" s="118">
        <f t="shared" si="7"/>
        <v>3.8237584964159068</v>
      </c>
    </row>
    <row r="60" spans="2:22" x14ac:dyDescent="0.2">
      <c r="B60" s="90">
        <v>13</v>
      </c>
      <c r="C60" s="174">
        <v>3.2295498064389402E-2</v>
      </c>
      <c r="D60" s="175">
        <v>0.12344793243627999</v>
      </c>
      <c r="E60" s="176">
        <v>1.5565349363008999E-5</v>
      </c>
      <c r="F60" s="176">
        <v>9.4724891188564402E-5</v>
      </c>
      <c r="G60" s="118">
        <f t="shared" si="4"/>
        <v>3.8205233903899662</v>
      </c>
      <c r="H60" s="152">
        <v>3.1297752191715697E-2</v>
      </c>
      <c r="I60" s="175">
        <v>0.119705441028229</v>
      </c>
      <c r="J60" s="176">
        <v>1.0914208263761399E-5</v>
      </c>
      <c r="K60" s="177">
        <v>8.8773972807549697E-5</v>
      </c>
      <c r="L60" s="118">
        <f t="shared" si="5"/>
        <v>3.8231838127391868</v>
      </c>
      <c r="M60" s="152">
        <v>3.0621487453703699E-2</v>
      </c>
      <c r="N60" s="175">
        <v>0.117148765817642</v>
      </c>
      <c r="O60" s="176">
        <v>5.6799121951580698E-6</v>
      </c>
      <c r="P60" s="177">
        <v>8.5865557795492906E-5</v>
      </c>
      <c r="Q60" s="118">
        <f t="shared" si="6"/>
        <v>3.8234887181929218</v>
      </c>
      <c r="R60" s="152">
        <v>2.8131014164816798E-2</v>
      </c>
      <c r="S60" s="175">
        <v>0.10761072082880201</v>
      </c>
      <c r="T60" s="178">
        <v>4.2677227998912396E-6</v>
      </c>
      <c r="U60" s="179">
        <v>8.5874416761755204E-5</v>
      </c>
      <c r="V60" s="118">
        <f t="shared" si="7"/>
        <v>3.8231109806761503</v>
      </c>
    </row>
    <row r="61" spans="2:22" x14ac:dyDescent="0.2">
      <c r="B61" s="90">
        <v>14</v>
      </c>
      <c r="C61" s="174">
        <v>3.2430946620335299E-2</v>
      </c>
      <c r="D61" s="175">
        <v>0.12394603310218701</v>
      </c>
      <c r="E61" s="176">
        <v>9.0575347573359501E-6</v>
      </c>
      <c r="F61" s="176">
        <v>9.1834487964048903E-5</v>
      </c>
      <c r="G61" s="118">
        <f t="shared" si="4"/>
        <v>3.8199255736582072</v>
      </c>
      <c r="H61" s="152">
        <v>3.2014666494791601E-2</v>
      </c>
      <c r="I61" s="175">
        <v>0.122443911673963</v>
      </c>
      <c r="J61" s="176">
        <v>9.1658954200376596E-6</v>
      </c>
      <c r="K61" s="177">
        <v>8.85413411638003E-5</v>
      </c>
      <c r="L61" s="118">
        <f t="shared" si="5"/>
        <v>3.823108057132985</v>
      </c>
      <c r="M61" s="152">
        <v>3.0666173121632001E-2</v>
      </c>
      <c r="N61" s="175">
        <v>0.11735657560243901</v>
      </c>
      <c r="O61" s="176">
        <v>1.35363911675564E-5</v>
      </c>
      <c r="P61" s="177">
        <v>9.3225871592458E-5</v>
      </c>
      <c r="Q61" s="118">
        <f t="shared" si="6"/>
        <v>3.8246939793456103</v>
      </c>
      <c r="R61" s="152">
        <v>2.8372451521200201E-2</v>
      </c>
      <c r="S61" s="175">
        <v>0.108589020330171</v>
      </c>
      <c r="T61" s="178">
        <v>5.5598774627019198E-6</v>
      </c>
      <c r="U61" s="179">
        <v>8.0124418761315995E-5</v>
      </c>
      <c r="V61" s="118">
        <f t="shared" si="7"/>
        <v>3.8250590253213668</v>
      </c>
    </row>
    <row r="62" spans="2:22" x14ac:dyDescent="0.2">
      <c r="B62" s="90">
        <v>15</v>
      </c>
      <c r="C62" s="174">
        <v>3.29903494486498E-2</v>
      </c>
      <c r="D62" s="175">
        <v>0.12612450193296201</v>
      </c>
      <c r="E62" s="176">
        <v>5.9743998470965998E-6</v>
      </c>
      <c r="F62" s="176">
        <v>8.5789158548280205E-5</v>
      </c>
      <c r="G62" s="118">
        <f t="shared" si="4"/>
        <v>3.821186554794886</v>
      </c>
      <c r="H62" s="152">
        <v>3.2092463018382901E-2</v>
      </c>
      <c r="I62" s="175">
        <v>0.122783846050773</v>
      </c>
      <c r="J62" s="176">
        <v>5.0134345232793702E-6</v>
      </c>
      <c r="K62" s="177">
        <v>8.3073674708376499E-5</v>
      </c>
      <c r="L62" s="118">
        <f t="shared" si="5"/>
        <v>3.8244330866522063</v>
      </c>
      <c r="M62" s="152">
        <v>3.0514569254115501E-2</v>
      </c>
      <c r="N62" s="175">
        <v>0.11678076906665499</v>
      </c>
      <c r="O62" s="176">
        <v>9.1924889622841E-6</v>
      </c>
      <c r="P62" s="177">
        <v>9.1149877230818196E-5</v>
      </c>
      <c r="Q62" s="118">
        <f t="shared" si="6"/>
        <v>3.8248261304306141</v>
      </c>
      <c r="R62" s="152">
        <v>2.8249342982347599E-2</v>
      </c>
      <c r="S62" s="175">
        <v>0.10810386846763199</v>
      </c>
      <c r="T62" s="178">
        <v>9.3806863655196905E-6</v>
      </c>
      <c r="U62" s="179">
        <v>8.63855786546965E-5</v>
      </c>
      <c r="V62" s="118">
        <f t="shared" si="7"/>
        <v>3.8245543115887455</v>
      </c>
    </row>
    <row r="63" spans="2:22" x14ac:dyDescent="0.2">
      <c r="B63" s="90">
        <v>16</v>
      </c>
      <c r="C63" s="174">
        <v>3.3337530114781702E-2</v>
      </c>
      <c r="D63" s="175">
        <v>0.127425213624276</v>
      </c>
      <c r="E63" s="176">
        <v>7.9154235374447802E-6</v>
      </c>
      <c r="F63" s="176">
        <v>8.3931402460911595E-5</v>
      </c>
      <c r="G63" s="118">
        <f t="shared" si="4"/>
        <v>3.8204085824763645</v>
      </c>
      <c r="H63" s="152">
        <v>3.20507257085181E-2</v>
      </c>
      <c r="I63" s="175">
        <v>0.122610789731379</v>
      </c>
      <c r="J63" s="176">
        <v>2.12224535655155E-5</v>
      </c>
      <c r="K63" s="177">
        <v>9.4237784444596898E-5</v>
      </c>
      <c r="L63" s="118">
        <f t="shared" si="5"/>
        <v>3.8240137802530096</v>
      </c>
      <c r="M63" s="152">
        <v>3.02744433878918E-2</v>
      </c>
      <c r="N63" s="175">
        <v>0.115795781547247</v>
      </c>
      <c r="O63" s="176">
        <v>8.2176877764668302E-7</v>
      </c>
      <c r="P63" s="177">
        <v>8.2509811097522296E-5</v>
      </c>
      <c r="Q63" s="118">
        <f t="shared" si="6"/>
        <v>3.8226276102038259</v>
      </c>
      <c r="R63" s="152">
        <v>2.9111290379790201E-2</v>
      </c>
      <c r="S63" s="175">
        <v>0.111409734857622</v>
      </c>
      <c r="T63" s="178">
        <v>5.5400018066940396E-6</v>
      </c>
      <c r="U63" s="179">
        <v>8.5388367599409804E-5</v>
      </c>
      <c r="V63" s="118">
        <f t="shared" si="7"/>
        <v>3.8248739094261137</v>
      </c>
    </row>
    <row r="64" spans="2:22" x14ac:dyDescent="0.2">
      <c r="B64" s="90">
        <v>17</v>
      </c>
      <c r="C64" s="174">
        <v>3.3287058281335297E-2</v>
      </c>
      <c r="D64" s="175">
        <v>0.12729682097150599</v>
      </c>
      <c r="E64" s="176">
        <v>3.5067692689377001E-6</v>
      </c>
      <c r="F64" s="176">
        <v>8.8638332142960502E-5</v>
      </c>
      <c r="G64" s="118">
        <f t="shared" si="4"/>
        <v>3.8223445749956837</v>
      </c>
      <c r="H64" s="152">
        <v>3.1898672662568898E-2</v>
      </c>
      <c r="I64" s="175">
        <v>0.122043408680427</v>
      </c>
      <c r="J64" s="176">
        <v>1.9847822257149499E-5</v>
      </c>
      <c r="K64" s="177">
        <v>8.85893289699547E-5</v>
      </c>
      <c r="L64" s="118">
        <f t="shared" si="5"/>
        <v>3.8244550657453642</v>
      </c>
      <c r="M64" s="152">
        <v>3.0363984587872799E-2</v>
      </c>
      <c r="N64" s="175">
        <v>0.116129300049089</v>
      </c>
      <c r="O64" s="176">
        <v>2.3236140739171001E-6</v>
      </c>
      <c r="P64" s="177">
        <v>8.5701610228278903E-5</v>
      </c>
      <c r="Q64" s="118">
        <f t="shared" si="6"/>
        <v>3.822338925271985</v>
      </c>
      <c r="R64" s="152">
        <v>2.92404736078162E-2</v>
      </c>
      <c r="S64" s="175">
        <v>0.11187814763656399</v>
      </c>
      <c r="T64" s="178">
        <v>5.2838476649375802E-6</v>
      </c>
      <c r="U64" s="179">
        <v>8.5612878565118503E-5</v>
      </c>
      <c r="V64" s="118">
        <f t="shared" si="7"/>
        <v>3.8239948985368222</v>
      </c>
    </row>
    <row r="65" spans="2:22" x14ac:dyDescent="0.2">
      <c r="B65" s="90">
        <v>18</v>
      </c>
      <c r="C65" s="174">
        <v>3.3158121426184899E-2</v>
      </c>
      <c r="D65" s="175">
        <v>0.12675940459149501</v>
      </c>
      <c r="E65" s="176">
        <v>6.0222673398674203E-6</v>
      </c>
      <c r="F65" s="176">
        <v>8.0305626164736595E-5</v>
      </c>
      <c r="G65" s="118">
        <f t="shared" si="4"/>
        <v>3.8209999751353667</v>
      </c>
      <c r="H65" s="152">
        <v>3.2007472157405799E-2</v>
      </c>
      <c r="I65" s="175">
        <v>0.12241357657886</v>
      </c>
      <c r="J65" s="176">
        <v>1.00782806505615E-5</v>
      </c>
      <c r="K65" s="177">
        <v>9.1233458202909506E-5</v>
      </c>
      <c r="L65" s="118">
        <f t="shared" si="5"/>
        <v>3.823019600481715</v>
      </c>
      <c r="M65" s="152">
        <v>3.0310256082231601E-2</v>
      </c>
      <c r="N65" s="175">
        <v>0.116011881652952</v>
      </c>
      <c r="O65" s="176">
        <v>6.0375450564853899E-6</v>
      </c>
      <c r="P65" s="177">
        <v>8.7437962050531805E-5</v>
      </c>
      <c r="Q65" s="118">
        <f t="shared" si="6"/>
        <v>3.8252410740805551</v>
      </c>
      <c r="R65" s="152">
        <v>2.9115608605719899E-2</v>
      </c>
      <c r="S65" s="175">
        <v>0.111476146422714</v>
      </c>
      <c r="T65" s="178">
        <v>5.5582874088585499E-6</v>
      </c>
      <c r="U65" s="179">
        <v>8.2427291108712604E-5</v>
      </c>
      <c r="V65" s="118">
        <f t="shared" si="7"/>
        <v>3.8265879876319895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3.3184952062017797E-2</v>
      </c>
      <c r="D68" s="216">
        <v>0.126864352923485</v>
      </c>
      <c r="E68" s="182">
        <v>6.77839439871178E-6</v>
      </c>
      <c r="F68" s="182">
        <v>8.8123691335978695E-5</v>
      </c>
      <c r="G68" s="183"/>
      <c r="H68" s="184">
        <v>3.1970136275257403E-2</v>
      </c>
      <c r="I68" s="185">
        <v>0.12225543532901199</v>
      </c>
      <c r="J68" s="184">
        <v>1.0264067711447699E-5</v>
      </c>
      <c r="K68" s="185">
        <v>8.7622891266421894E-5</v>
      </c>
      <c r="L68" s="186"/>
      <c r="M68" s="187">
        <v>3.0396453376368902E-2</v>
      </c>
      <c r="N68" s="188">
        <v>0.116256070826511</v>
      </c>
      <c r="O68" s="217">
        <v>5.0690730973575102E-6</v>
      </c>
      <c r="P68" s="218">
        <v>8.72355479192378E-5</v>
      </c>
      <c r="Q68" s="186"/>
      <c r="R68" s="187">
        <v>2.9017860753468998E-2</v>
      </c>
      <c r="S68" s="188">
        <v>0.11103617473477299</v>
      </c>
      <c r="T68" s="190">
        <v>6.72942654767516E-6</v>
      </c>
      <c r="U68" s="185">
        <v>8.8459022262649502E-5</v>
      </c>
      <c r="V68" s="136"/>
    </row>
    <row r="69" spans="2:22" x14ac:dyDescent="0.2">
      <c r="B69" s="86" t="s">
        <v>6</v>
      </c>
      <c r="C69" s="219">
        <v>0.34748351734487898</v>
      </c>
      <c r="D69" s="220">
        <v>0.35097974507574697</v>
      </c>
      <c r="E69" s="193">
        <v>12.8749524754197</v>
      </c>
      <c r="F69" s="193">
        <v>1.0162485380350901</v>
      </c>
      <c r="G69" s="194"/>
      <c r="H69" s="195">
        <v>0.375440749821636</v>
      </c>
      <c r="I69" s="196">
        <v>0.37191459225408302</v>
      </c>
      <c r="J69" s="197">
        <v>20.790166204314399</v>
      </c>
      <c r="K69" s="198">
        <v>1.2485910374556599</v>
      </c>
      <c r="L69" s="199"/>
      <c r="M69" s="197">
        <v>0.30244997830399301</v>
      </c>
      <c r="N69" s="198">
        <v>0.30551710869207199</v>
      </c>
      <c r="O69" s="197">
        <v>17.438402804290899</v>
      </c>
      <c r="P69" s="198">
        <v>0.85147506988822297</v>
      </c>
      <c r="Q69" s="199"/>
      <c r="R69" s="197">
        <v>0.39060027002068598</v>
      </c>
      <c r="S69" s="198">
        <v>0.39140820511065899</v>
      </c>
      <c r="T69" s="200">
        <v>18.657111120580101</v>
      </c>
      <c r="U69" s="198">
        <v>2.9853602907677099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3.821064980298178</v>
      </c>
      <c r="I72" s="205">
        <f>D68/C68</f>
        <v>3.8229482051501589</v>
      </c>
    </row>
    <row r="73" spans="2:22" x14ac:dyDescent="0.2">
      <c r="C73" s="203">
        <v>2</v>
      </c>
      <c r="E73" s="204">
        <f>AVERAGE(L48:L65)</f>
        <v>3.82254600879142</v>
      </c>
      <c r="I73" s="205">
        <f>I68/H68</f>
        <v>3.8240511168427189</v>
      </c>
    </row>
    <row r="74" spans="2:22" x14ac:dyDescent="0.2">
      <c r="C74" s="203">
        <v>3</v>
      </c>
      <c r="E74" s="204">
        <f>AVERAGE(Q48:Q65)</f>
        <v>3.8224203372704446</v>
      </c>
      <c r="I74" s="205">
        <f>N68/M68</f>
        <v>3.8246590609446529</v>
      </c>
    </row>
    <row r="75" spans="2:22" x14ac:dyDescent="0.2">
      <c r="C75" s="203">
        <v>4</v>
      </c>
      <c r="E75" s="204">
        <f>AVERAGE(V48:V65)</f>
        <v>3.8243129636949615</v>
      </c>
      <c r="G75" s="90"/>
      <c r="I75" s="205">
        <f>S68/R68</f>
        <v>3.8264769301265238</v>
      </c>
    </row>
    <row r="76" spans="2:22" x14ac:dyDescent="0.2">
      <c r="C76" s="206" t="s">
        <v>12</v>
      </c>
      <c r="D76" s="101"/>
      <c r="E76" s="207">
        <f>AVERAGE(E72:E75)</f>
        <v>3.8225860725137508</v>
      </c>
      <c r="F76" s="86" t="s">
        <v>9</v>
      </c>
      <c r="G76" s="208"/>
      <c r="I76" s="209">
        <f>AVERAGE(I72:I75)</f>
        <v>3.8245338282660137</v>
      </c>
    </row>
    <row r="77" spans="2:22" x14ac:dyDescent="0.2">
      <c r="E77" s="221">
        <f>STDEV(E72:E75)/SQRT(COUNT(E72:E75))/E76</f>
        <v>1.7426484625357875E-4</v>
      </c>
      <c r="F77" s="211"/>
      <c r="I77" s="221">
        <f>STDEV(I72:I75)/SQRT(COUNT(I72:I75))/I76</f>
        <v>1.9300618709272951E-4</v>
      </c>
    </row>
    <row r="78" spans="2:22" ht="15.75" x14ac:dyDescent="0.3">
      <c r="D78" s="86" t="s">
        <v>17</v>
      </c>
      <c r="E78" s="226">
        <f>E77*SQRT(3)/1</f>
        <v>3.0183556768437729E-4</v>
      </c>
      <c r="F78" s="86" t="s">
        <v>8</v>
      </c>
      <c r="I78" s="221">
        <f>I77*SQRT(3)/1</f>
        <v>3.3429652221975196E-4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29.079000000000001</v>
      </c>
      <c r="D85" s="214">
        <v>30.091000000000001</v>
      </c>
      <c r="E85" s="169">
        <v>29.079000000000001</v>
      </c>
      <c r="F85" s="169">
        <v>30.091000000000001</v>
      </c>
      <c r="G85" s="170"/>
      <c r="H85" s="86">
        <v>29.079000000000001</v>
      </c>
      <c r="I85" s="168">
        <v>30.091000000000001</v>
      </c>
      <c r="J85" s="169">
        <v>29.079000000000001</v>
      </c>
      <c r="K85" s="171">
        <v>30.091000000000001</v>
      </c>
      <c r="L85" s="170"/>
      <c r="M85" s="86">
        <v>29.079000000000001</v>
      </c>
      <c r="N85" s="168">
        <v>30.091000000000001</v>
      </c>
      <c r="O85" s="222">
        <v>29.079000000000001</v>
      </c>
      <c r="P85" s="222">
        <v>30.091000000000001</v>
      </c>
      <c r="Q85" s="170"/>
      <c r="R85" s="86">
        <v>29.079000000000001</v>
      </c>
      <c r="S85" s="168">
        <v>30.091000000000001</v>
      </c>
      <c r="T85" s="172">
        <v>29.079000000000001</v>
      </c>
      <c r="U85" s="173">
        <v>30.091000000000001</v>
      </c>
      <c r="V85" s="136"/>
    </row>
    <row r="86" spans="1:22" x14ac:dyDescent="0.2">
      <c r="B86" s="90">
        <v>1</v>
      </c>
      <c r="C86" s="174">
        <v>0.127029042342096</v>
      </c>
      <c r="D86" s="175">
        <v>8.9631615849050397E-2</v>
      </c>
      <c r="E86" s="176">
        <v>2.8863506628856102E-6</v>
      </c>
      <c r="F86" s="176">
        <v>8.3383592869849295E-5</v>
      </c>
      <c r="G86" s="118">
        <f>(D86-$F$106)/(C86-$E$106)</f>
        <v>0.70493565744675568</v>
      </c>
      <c r="H86" s="152">
        <v>0.113289103440969</v>
      </c>
      <c r="I86" s="175">
        <v>7.9941611422772202E-2</v>
      </c>
      <c r="J86" s="176">
        <v>1.3279626134098201E-5</v>
      </c>
      <c r="K86" s="177">
        <v>9.7734064822291601E-5</v>
      </c>
      <c r="L86" s="118">
        <f>(I86-$K$106)/(H86-$J$106)</f>
        <v>0.70486349406254367</v>
      </c>
      <c r="M86" s="152">
        <v>0.113284590145994</v>
      </c>
      <c r="N86" s="175">
        <v>7.9922682245815502E-2</v>
      </c>
      <c r="O86" s="223">
        <v>2.0605313753423999E-5</v>
      </c>
      <c r="P86" s="223">
        <v>9.5634729012917104E-5</v>
      </c>
      <c r="Q86" s="118">
        <f>(N86-$P$106)/(M86-$O$106)</f>
        <v>0.70478573815308476</v>
      </c>
      <c r="R86" s="152">
        <v>0.109290402326643</v>
      </c>
      <c r="S86" s="175">
        <v>7.7142316007924497E-2</v>
      </c>
      <c r="T86" s="178">
        <v>1.7059759313864901E-5</v>
      </c>
      <c r="U86" s="179">
        <v>9.6056121139002803E-5</v>
      </c>
      <c r="V86" s="118">
        <f>(S86-$U$106)/(R86-$T$106)</f>
        <v>0.70510558921600108</v>
      </c>
    </row>
    <row r="87" spans="1:22" x14ac:dyDescent="0.2">
      <c r="B87" s="90">
        <v>2</v>
      </c>
      <c r="C87" s="174">
        <v>0.126033403404572</v>
      </c>
      <c r="D87" s="175">
        <v>8.8923601418485404E-2</v>
      </c>
      <c r="E87" s="176">
        <v>2.9488426592488501E-6</v>
      </c>
      <c r="F87" s="176">
        <v>8.1702349014236997E-5</v>
      </c>
      <c r="G87" s="118">
        <f t="shared" ref="G87:G103" si="8">(D87-$F$106)/(C87-$E$106)</f>
        <v>0.70488683573573385</v>
      </c>
      <c r="H87" s="152">
        <v>0.111104494523694</v>
      </c>
      <c r="I87" s="175">
        <v>7.8409904783344794E-2</v>
      </c>
      <c r="J87" s="176">
        <v>1.11922663002968E-5</v>
      </c>
      <c r="K87" s="177">
        <v>8.9917709868862002E-5</v>
      </c>
      <c r="L87" s="118">
        <f t="shared" ref="L87:L103" si="9">(I87-$K$106)/(H87-$J$106)</f>
        <v>0.70493681834098354</v>
      </c>
      <c r="M87" s="152">
        <v>0.11281528845830099</v>
      </c>
      <c r="N87" s="175">
        <v>7.9612995243547702E-2</v>
      </c>
      <c r="O87" s="223">
        <v>1.6050496584600199E-5</v>
      </c>
      <c r="P87" s="223">
        <v>9.1624267419975204E-5</v>
      </c>
      <c r="Q87" s="118">
        <f t="shared" ref="Q87:Q103" si="10">(N87-$P$106)/(M87-$O$106)</f>
        <v>0.70497253030205886</v>
      </c>
      <c r="R87" s="152">
        <v>0.108972413124658</v>
      </c>
      <c r="S87" s="175">
        <v>7.6926327185021001E-2</v>
      </c>
      <c r="T87" s="178">
        <v>1.46310788382662E-5</v>
      </c>
      <c r="U87" s="179">
        <v>9.7268315670825001E-5</v>
      </c>
      <c r="V87" s="118">
        <f t="shared" ref="V87:V103" si="11">(S87-$U$106)/(R87-$T$106)</f>
        <v>0.7051810992944727</v>
      </c>
    </row>
    <row r="88" spans="1:22" x14ac:dyDescent="0.2">
      <c r="B88" s="90">
        <v>3</v>
      </c>
      <c r="C88" s="174">
        <v>0.12592037570181799</v>
      </c>
      <c r="D88" s="175">
        <v>8.8840010960524601E-2</v>
      </c>
      <c r="E88" s="176">
        <v>9.8902619584934791E-7</v>
      </c>
      <c r="F88" s="176">
        <v>9.2159293730454303E-5</v>
      </c>
      <c r="G88" s="118">
        <f t="shared" si="8"/>
        <v>0.70485571449922324</v>
      </c>
      <c r="H88" s="152">
        <v>0.10938909902494</v>
      </c>
      <c r="I88" s="175">
        <v>7.7185468045952596E-2</v>
      </c>
      <c r="J88" s="176">
        <v>1.40245894115301E-5</v>
      </c>
      <c r="K88" s="177">
        <v>9.3138622013086899E-5</v>
      </c>
      <c r="L88" s="118">
        <f t="shared" si="9"/>
        <v>0.70479790594942293</v>
      </c>
      <c r="M88" s="152">
        <v>0.111260464874707</v>
      </c>
      <c r="N88" s="175">
        <v>7.8520673586206097E-2</v>
      </c>
      <c r="O88" s="223">
        <v>1.8852631846387499E-5</v>
      </c>
      <c r="P88" s="223">
        <v>9.4097792800414094E-5</v>
      </c>
      <c r="Q88" s="118">
        <f t="shared" si="10"/>
        <v>0.70500656559579333</v>
      </c>
      <c r="R88" s="152">
        <v>0.11118815961376</v>
      </c>
      <c r="S88" s="175">
        <v>7.8518972873799803E-2</v>
      </c>
      <c r="T88" s="178">
        <v>2.0143249446423702E-5</v>
      </c>
      <c r="U88" s="179">
        <v>9.4877798241575805E-5</v>
      </c>
      <c r="V88" s="118">
        <f t="shared" si="11"/>
        <v>0.70545224399560902</v>
      </c>
    </row>
    <row r="89" spans="1:22" x14ac:dyDescent="0.2">
      <c r="B89" s="90">
        <v>4</v>
      </c>
      <c r="C89" s="174">
        <v>0.12192723047995099</v>
      </c>
      <c r="D89" s="175">
        <v>8.6031615112598298E-2</v>
      </c>
      <c r="E89" s="176">
        <v>1.8957503396784701E-6</v>
      </c>
      <c r="F89" s="176">
        <v>8.9345037834587994E-5</v>
      </c>
      <c r="G89" s="118">
        <f t="shared" si="8"/>
        <v>0.70490652768047857</v>
      </c>
      <c r="H89" s="152">
        <v>0.113994735384558</v>
      </c>
      <c r="I89" s="175">
        <v>8.0433914556078595E-2</v>
      </c>
      <c r="J89" s="176">
        <v>1.2135378180371399E-5</v>
      </c>
      <c r="K89" s="177">
        <v>9.0132850430589499E-5</v>
      </c>
      <c r="L89" s="118">
        <f t="shared" si="9"/>
        <v>0.70481899716349872</v>
      </c>
      <c r="M89" s="152">
        <v>0.110151687807804</v>
      </c>
      <c r="N89" s="175">
        <v>7.7738848990273807E-2</v>
      </c>
      <c r="O89" s="223">
        <v>1.1544406883267399E-5</v>
      </c>
      <c r="P89" s="223">
        <v>9.1475847349129394E-5</v>
      </c>
      <c r="Q89" s="118">
        <f t="shared" si="10"/>
        <v>0.70500538992533268</v>
      </c>
      <c r="R89" s="152">
        <v>0.11206748665168199</v>
      </c>
      <c r="S89" s="175">
        <v>7.9080665799759003E-2</v>
      </c>
      <c r="T89" s="178">
        <v>1.7909453124173898E-5</v>
      </c>
      <c r="U89" s="179">
        <v>9.5956306708052606E-5</v>
      </c>
      <c r="V89" s="118">
        <f t="shared" si="11"/>
        <v>0.70492898935416048</v>
      </c>
    </row>
    <row r="90" spans="1:22" x14ac:dyDescent="0.2">
      <c r="B90" s="90">
        <v>5</v>
      </c>
      <c r="C90" s="174">
        <v>0.122958860857868</v>
      </c>
      <c r="D90" s="175">
        <v>8.6792623642682296E-2</v>
      </c>
      <c r="E90" s="176">
        <v>-4.8748184605032104E-6</v>
      </c>
      <c r="F90" s="176">
        <v>8.4782608778247704E-5</v>
      </c>
      <c r="G90" s="118">
        <f t="shared" si="8"/>
        <v>0.70518146716289754</v>
      </c>
      <c r="H90" s="152">
        <v>0.11456502380483199</v>
      </c>
      <c r="I90" s="175">
        <v>8.0852613752563501E-2</v>
      </c>
      <c r="J90" s="176">
        <v>1.41295852121859E-5</v>
      </c>
      <c r="K90" s="177">
        <v>9.3740628568303507E-5</v>
      </c>
      <c r="L90" s="118">
        <f t="shared" si="9"/>
        <v>0.7049652330251136</v>
      </c>
      <c r="M90" s="152">
        <v>0.11061280257145301</v>
      </c>
      <c r="N90" s="175">
        <v>7.80531813507052E-2</v>
      </c>
      <c r="O90" s="223">
        <v>1.6442994623352198E-5</v>
      </c>
      <c r="P90" s="223">
        <v>9.1932237710918305E-5</v>
      </c>
      <c r="Q90" s="118">
        <f t="shared" si="10"/>
        <v>0.70490813598641611</v>
      </c>
      <c r="R90" s="152">
        <v>0.112052651640283</v>
      </c>
      <c r="S90" s="175">
        <v>7.9081343717223307E-2</v>
      </c>
      <c r="T90" s="178">
        <v>1.9136536656414299E-5</v>
      </c>
      <c r="U90" s="179">
        <v>9.2442756828866796E-5</v>
      </c>
      <c r="V90" s="118">
        <f t="shared" si="11"/>
        <v>0.70502838331284523</v>
      </c>
    </row>
    <row r="91" spans="1:22" x14ac:dyDescent="0.2">
      <c r="B91" s="90">
        <v>6</v>
      </c>
      <c r="C91" s="174">
        <v>0.126344649613466</v>
      </c>
      <c r="D91" s="175">
        <v>8.9214270670417498E-2</v>
      </c>
      <c r="E91" s="176">
        <v>5.1477310548985097E-6</v>
      </c>
      <c r="F91" s="176">
        <v>9.2264506381671806E-5</v>
      </c>
      <c r="G91" s="118">
        <f t="shared" si="8"/>
        <v>0.70545098577589871</v>
      </c>
      <c r="H91" s="152">
        <v>0.11504032615453599</v>
      </c>
      <c r="I91" s="175">
        <v>8.1210961856030606E-2</v>
      </c>
      <c r="J91" s="176">
        <v>1.30776188508569E-5</v>
      </c>
      <c r="K91" s="177">
        <v>9.3580429208188896E-5</v>
      </c>
      <c r="L91" s="118">
        <f t="shared" si="9"/>
        <v>0.70516761948252604</v>
      </c>
      <c r="M91" s="152">
        <v>0.110097780492467</v>
      </c>
      <c r="N91" s="175">
        <v>7.7706650925995602E-2</v>
      </c>
      <c r="O91" s="223">
        <v>1.5889333145048399E-5</v>
      </c>
      <c r="P91" s="223">
        <v>9.1861044613970796E-5</v>
      </c>
      <c r="Q91" s="118">
        <f t="shared" si="10"/>
        <v>0.70505814026932268</v>
      </c>
      <c r="R91" s="152">
        <v>0.11080172933263301</v>
      </c>
      <c r="S91" s="175">
        <v>7.8209847466703897E-2</v>
      </c>
      <c r="T91" s="178">
        <v>1.54100373413962E-5</v>
      </c>
      <c r="U91" s="179">
        <v>9.0684739859902999E-5</v>
      </c>
      <c r="V91" s="118">
        <f t="shared" si="11"/>
        <v>0.70512261647480967</v>
      </c>
    </row>
    <row r="92" spans="1:22" x14ac:dyDescent="0.2">
      <c r="B92" s="90">
        <v>7</v>
      </c>
      <c r="C92" s="174">
        <v>0.12285350664670699</v>
      </c>
      <c r="D92" s="175">
        <v>8.6708409246975301E-2</v>
      </c>
      <c r="E92" s="176">
        <v>1.4084341694051701E-6</v>
      </c>
      <c r="F92" s="176">
        <v>8.9418612305434196E-5</v>
      </c>
      <c r="G92" s="118">
        <f t="shared" si="8"/>
        <v>0.70510071436009891</v>
      </c>
      <c r="H92" s="152">
        <v>0.113931226291505</v>
      </c>
      <c r="I92" s="175">
        <v>8.0426754164476602E-2</v>
      </c>
      <c r="J92" s="176">
        <v>1.5499238652431799E-5</v>
      </c>
      <c r="K92" s="177">
        <v>9.4570283669683796E-5</v>
      </c>
      <c r="L92" s="118">
        <f t="shared" si="9"/>
        <v>0.70514912638118343</v>
      </c>
      <c r="M92" s="152">
        <v>0.114367321167947</v>
      </c>
      <c r="N92" s="175">
        <v>8.07217352383853E-2</v>
      </c>
      <c r="O92" s="223">
        <v>1.9445844437047499E-5</v>
      </c>
      <c r="P92" s="223">
        <v>9.5111160411590306E-5</v>
      </c>
      <c r="Q92" s="118">
        <f t="shared" si="10"/>
        <v>0.70510020256054406</v>
      </c>
      <c r="R92" s="152">
        <v>0.11357654966285</v>
      </c>
      <c r="S92" s="175">
        <v>8.0154744825246094E-2</v>
      </c>
      <c r="T92" s="178">
        <v>1.8277515640966701E-5</v>
      </c>
      <c r="U92" s="179">
        <v>9.3559288098187698E-5</v>
      </c>
      <c r="V92" s="118">
        <f t="shared" si="11"/>
        <v>0.70501966311554654</v>
      </c>
    </row>
    <row r="93" spans="1:22" x14ac:dyDescent="0.2">
      <c r="B93" s="90">
        <v>8</v>
      </c>
      <c r="C93" s="174">
        <v>0.123035414922053</v>
      </c>
      <c r="D93" s="175">
        <v>8.6832131954396194E-2</v>
      </c>
      <c r="E93" s="176">
        <v>4.3009463148733696E-6</v>
      </c>
      <c r="F93" s="176">
        <v>8.7761807238283598E-5</v>
      </c>
      <c r="G93" s="118">
        <f t="shared" si="8"/>
        <v>0.70506380594757323</v>
      </c>
      <c r="H93" s="152">
        <v>0.11334176412073201</v>
      </c>
      <c r="I93" s="175">
        <v>7.9978384748132597E-2</v>
      </c>
      <c r="J93" s="176">
        <v>9.6056708120400001E-6</v>
      </c>
      <c r="K93" s="177">
        <v>9.3072511431447396E-5</v>
      </c>
      <c r="L93" s="118">
        <f t="shared" si="9"/>
        <v>0.70486044701536366</v>
      </c>
      <c r="M93" s="152">
        <v>0.115473405101258</v>
      </c>
      <c r="N93" s="175">
        <v>8.1482218100563206E-2</v>
      </c>
      <c r="O93" s="223">
        <v>1.6796843891760399E-5</v>
      </c>
      <c r="P93" s="223">
        <v>9.1793665870649899E-5</v>
      </c>
      <c r="Q93" s="118">
        <f t="shared" si="10"/>
        <v>0.70493202762329987</v>
      </c>
      <c r="R93" s="152">
        <v>0.113824225359661</v>
      </c>
      <c r="S93" s="175">
        <v>8.0350902794285597E-2</v>
      </c>
      <c r="T93" s="178">
        <v>2.3070592508475901E-5</v>
      </c>
      <c r="U93" s="179">
        <v>9.9176722005756994E-5</v>
      </c>
      <c r="V93" s="118">
        <f t="shared" si="11"/>
        <v>0.70520894776710941</v>
      </c>
    </row>
    <row r="94" spans="1:22" x14ac:dyDescent="0.2">
      <c r="B94" s="90">
        <v>9</v>
      </c>
      <c r="C94" s="174">
        <v>0.12381123808010799</v>
      </c>
      <c r="D94" s="175">
        <v>8.7401396796749103E-2</v>
      </c>
      <c r="E94" s="176">
        <v>4.3887225693377798E-6</v>
      </c>
      <c r="F94" s="176">
        <v>8.8271579672884802E-5</v>
      </c>
      <c r="G94" s="118">
        <f t="shared" si="8"/>
        <v>0.70524359959049165</v>
      </c>
      <c r="H94" s="152">
        <v>0.113262898833369</v>
      </c>
      <c r="I94" s="175">
        <v>7.9939304362803304E-2</v>
      </c>
      <c r="J94" s="176">
        <v>1.3938048194519499E-5</v>
      </c>
      <c r="K94" s="177">
        <v>8.8212021577750696E-5</v>
      </c>
      <c r="L94" s="118">
        <f t="shared" si="9"/>
        <v>0.70500624104069254</v>
      </c>
      <c r="M94" s="152">
        <v>0.11501667942998201</v>
      </c>
      <c r="N94" s="175">
        <v>8.1198535138314099E-2</v>
      </c>
      <c r="O94" s="223">
        <v>1.5907151688060199E-5</v>
      </c>
      <c r="P94" s="223">
        <v>9.4949835253676596E-5</v>
      </c>
      <c r="Q94" s="118">
        <f t="shared" si="10"/>
        <v>0.70526487253161885</v>
      </c>
      <c r="R94" s="152">
        <v>0.114417101934129</v>
      </c>
      <c r="S94" s="175">
        <v>8.0782462335762098E-2</v>
      </c>
      <c r="T94" s="178">
        <v>1.70794892648618E-5</v>
      </c>
      <c r="U94" s="179">
        <v>9.5274796191000699E-5</v>
      </c>
      <c r="V94" s="118">
        <f t="shared" si="11"/>
        <v>0.70532658593254316</v>
      </c>
    </row>
    <row r="95" spans="1:22" x14ac:dyDescent="0.2">
      <c r="B95" s="90">
        <v>10</v>
      </c>
      <c r="C95" s="174">
        <v>0.126979728088296</v>
      </c>
      <c r="D95" s="175">
        <v>8.9641324484777296E-2</v>
      </c>
      <c r="E95" s="176">
        <v>-1.0689174334721801E-6</v>
      </c>
      <c r="F95" s="176">
        <v>8.1515542856023501E-5</v>
      </c>
      <c r="G95" s="118">
        <f t="shared" si="8"/>
        <v>0.70528589372369743</v>
      </c>
      <c r="H95" s="152">
        <v>0.11576927724382</v>
      </c>
      <c r="I95" s="175">
        <v>8.1716235513088001E-2</v>
      </c>
      <c r="J95" s="176">
        <v>9.8049698053120992E-6</v>
      </c>
      <c r="K95" s="177">
        <v>8.9454552710348302E-5</v>
      </c>
      <c r="L95" s="118">
        <f t="shared" si="9"/>
        <v>0.70509194016079357</v>
      </c>
      <c r="M95" s="152">
        <v>0.11640055006825401</v>
      </c>
      <c r="N95" s="175">
        <v>8.2145842506443204E-2</v>
      </c>
      <c r="O95" s="223">
        <v>1.7721616858527401E-5</v>
      </c>
      <c r="P95" s="223">
        <v>9.1575641344857E-5</v>
      </c>
      <c r="Q95" s="118">
        <f t="shared" si="10"/>
        <v>0.70501838077178247</v>
      </c>
      <c r="R95" s="152">
        <v>0.11355729193364</v>
      </c>
      <c r="S95" s="175">
        <v>8.0102743627951903E-2</v>
      </c>
      <c r="T95" s="178">
        <v>2.23841407818311E-5</v>
      </c>
      <c r="U95" s="179">
        <v>8.9871846030525294E-5</v>
      </c>
      <c r="V95" s="118">
        <f t="shared" si="11"/>
        <v>0.70468124115950259</v>
      </c>
    </row>
    <row r="96" spans="1:22" x14ac:dyDescent="0.2">
      <c r="B96" s="90">
        <v>11</v>
      </c>
      <c r="C96" s="174">
        <v>0.12708009931368999</v>
      </c>
      <c r="D96" s="175">
        <v>8.9678556392487896E-2</v>
      </c>
      <c r="E96" s="176">
        <v>3.4677439110987598E-6</v>
      </c>
      <c r="F96" s="176">
        <v>8.7208998651186806E-5</v>
      </c>
      <c r="G96" s="118">
        <f t="shared" si="8"/>
        <v>0.70502181479133585</v>
      </c>
      <c r="H96" s="152">
        <v>0.114855684988433</v>
      </c>
      <c r="I96" s="175">
        <v>8.1029153020250197E-2</v>
      </c>
      <c r="J96" s="176">
        <v>3.8263859144290796E-6</v>
      </c>
      <c r="K96" s="177">
        <v>8.5741074188864393E-5</v>
      </c>
      <c r="L96" s="118">
        <f t="shared" si="9"/>
        <v>0.70471819042772443</v>
      </c>
      <c r="M96" s="152">
        <v>0.117329715193689</v>
      </c>
      <c r="N96" s="175">
        <v>8.2792714483676394E-2</v>
      </c>
      <c r="O96" s="223">
        <v>9.1545619085220102E-6</v>
      </c>
      <c r="P96" s="223">
        <v>9.2558693887344302E-5</v>
      </c>
      <c r="Q96" s="118">
        <f t="shared" si="10"/>
        <v>0.70494842754608511</v>
      </c>
      <c r="R96" s="152">
        <v>0.11428561670281399</v>
      </c>
      <c r="S96" s="175">
        <v>8.0645481457259693E-2</v>
      </c>
      <c r="T96" s="178">
        <v>1.7472186517597199E-5</v>
      </c>
      <c r="U96" s="179">
        <v>9.2662208129383494E-5</v>
      </c>
      <c r="V96" s="118">
        <f t="shared" si="11"/>
        <v>0.70493941649426328</v>
      </c>
    </row>
    <row r="97" spans="2:22" x14ac:dyDescent="0.2">
      <c r="B97" s="90">
        <v>12</v>
      </c>
      <c r="C97" s="174">
        <v>0.126285177568806</v>
      </c>
      <c r="D97" s="175">
        <v>8.9144119747994105E-2</v>
      </c>
      <c r="E97" s="176">
        <v>6.9263691803534303E-6</v>
      </c>
      <c r="F97" s="176">
        <v>8.6677986171296504E-5</v>
      </c>
      <c r="G97" s="118">
        <f t="shared" si="8"/>
        <v>0.70522770635890719</v>
      </c>
      <c r="H97" s="152">
        <v>0.115254841276204</v>
      </c>
      <c r="I97" s="175">
        <v>8.1338158690383605E-2</v>
      </c>
      <c r="J97" s="176">
        <v>3.8060329213777102E-6</v>
      </c>
      <c r="K97" s="177">
        <v>8.8978348497474504E-5</v>
      </c>
      <c r="L97" s="118">
        <f t="shared" si="9"/>
        <v>0.70495870319542253</v>
      </c>
      <c r="M97" s="152">
        <v>0.116724428803105</v>
      </c>
      <c r="N97" s="175">
        <v>8.2321394969359696E-2</v>
      </c>
      <c r="O97" s="223">
        <v>1.43868184543046E-5</v>
      </c>
      <c r="P97" s="223">
        <v>9.4767850688862E-5</v>
      </c>
      <c r="Q97" s="118">
        <f t="shared" si="10"/>
        <v>0.7045660764597016</v>
      </c>
      <c r="R97" s="152">
        <v>0.11512626078666</v>
      </c>
      <c r="S97" s="175">
        <v>8.1231659970765702E-2</v>
      </c>
      <c r="T97" s="178">
        <v>1.6339261510252201E-5</v>
      </c>
      <c r="U97" s="179">
        <v>8.7720680834777804E-5</v>
      </c>
      <c r="V97" s="118">
        <f t="shared" si="11"/>
        <v>0.70488360253359728</v>
      </c>
    </row>
    <row r="98" spans="2:22" x14ac:dyDescent="0.2">
      <c r="B98" s="90">
        <v>13</v>
      </c>
      <c r="C98" s="174">
        <v>0.127040561227941</v>
      </c>
      <c r="D98" s="175">
        <v>8.9685266561396804E-2</v>
      </c>
      <c r="E98" s="176">
        <v>-7.6591185426132804E-7</v>
      </c>
      <c r="F98" s="176">
        <v>8.4680610073953997E-5</v>
      </c>
      <c r="G98" s="118">
        <f t="shared" si="8"/>
        <v>0.7052940591649246</v>
      </c>
      <c r="H98" s="152">
        <v>0.112705495541877</v>
      </c>
      <c r="I98" s="175">
        <v>7.95301383994617E-2</v>
      </c>
      <c r="J98" s="176">
        <v>1.8394242398204899E-4</v>
      </c>
      <c r="K98" s="177">
        <v>2.5454612804884998E-4</v>
      </c>
      <c r="L98" s="118">
        <f t="shared" si="9"/>
        <v>0.70486252561164775</v>
      </c>
      <c r="M98" s="152">
        <v>0.116988964701705</v>
      </c>
      <c r="N98" s="175">
        <v>8.2544878413337394E-2</v>
      </c>
      <c r="O98" s="223">
        <v>1.3798676563260499E-5</v>
      </c>
      <c r="P98" s="223">
        <v>8.8134145660718601E-5</v>
      </c>
      <c r="Q98" s="118">
        <f t="shared" si="10"/>
        <v>0.70488324575342753</v>
      </c>
      <c r="R98" s="152">
        <v>0.11512839570937899</v>
      </c>
      <c r="S98" s="175">
        <v>8.1273475802268097E-2</v>
      </c>
      <c r="T98" s="178">
        <v>1.4476280332334801E-5</v>
      </c>
      <c r="U98" s="179">
        <v>9.5834400859521701E-5</v>
      </c>
      <c r="V98" s="118">
        <f t="shared" si="11"/>
        <v>0.70523379706982647</v>
      </c>
    </row>
    <row r="99" spans="2:22" x14ac:dyDescent="0.2">
      <c r="B99" s="90">
        <v>14</v>
      </c>
      <c r="C99" s="174">
        <v>0.12748633672856</v>
      </c>
      <c r="D99" s="175">
        <v>8.9935203589927404E-2</v>
      </c>
      <c r="E99" s="176">
        <v>5.1536150524624301E-6</v>
      </c>
      <c r="F99" s="176">
        <v>8.3370565110038296E-5</v>
      </c>
      <c r="G99" s="118">
        <f t="shared" si="8"/>
        <v>0.70478838084313677</v>
      </c>
      <c r="H99" s="152">
        <v>0.115175618074969</v>
      </c>
      <c r="I99" s="175">
        <v>8.1311552241590201E-2</v>
      </c>
      <c r="J99" s="176">
        <v>1.7208616837206399E-4</v>
      </c>
      <c r="K99" s="177">
        <v>2.3240236696281101E-4</v>
      </c>
      <c r="L99" s="118">
        <f t="shared" si="9"/>
        <v>0.70521266607392474</v>
      </c>
      <c r="M99" s="152">
        <v>0.11726741700966101</v>
      </c>
      <c r="N99" s="175">
        <v>8.2743406560364205E-2</v>
      </c>
      <c r="O99" s="223">
        <v>1.3787699919524E-5</v>
      </c>
      <c r="P99" s="223">
        <v>8.7385936615436201E-5</v>
      </c>
      <c r="Q99" s="118">
        <f t="shared" si="10"/>
        <v>0.70490245037275201</v>
      </c>
      <c r="R99" s="152">
        <v>0.113066538722518</v>
      </c>
      <c r="S99" s="175">
        <v>7.9764161432177794E-2</v>
      </c>
      <c r="T99" s="178">
        <v>1.7954644725849098E-5</v>
      </c>
      <c r="U99" s="179">
        <v>9.4980463228330804E-5</v>
      </c>
      <c r="V99" s="118">
        <f t="shared" si="11"/>
        <v>0.70474530567041371</v>
      </c>
    </row>
    <row r="100" spans="2:22" x14ac:dyDescent="0.2">
      <c r="B100" s="90">
        <v>15</v>
      </c>
      <c r="C100" s="174">
        <v>0.12698232943655</v>
      </c>
      <c r="D100" s="175">
        <v>8.9635587153782906E-2</v>
      </c>
      <c r="E100" s="176">
        <v>8.2277631949187304E-6</v>
      </c>
      <c r="F100" s="176">
        <v>8.7020869122732297E-5</v>
      </c>
      <c r="G100" s="118">
        <f t="shared" si="8"/>
        <v>0.70522626198016369</v>
      </c>
      <c r="H100" s="152">
        <v>0.116238538719228</v>
      </c>
      <c r="I100" s="175">
        <v>8.2069845412184997E-2</v>
      </c>
      <c r="J100" s="176">
        <v>3.3485547328879297E-5</v>
      </c>
      <c r="K100" s="177">
        <v>1.17128815658821E-4</v>
      </c>
      <c r="L100" s="118">
        <f t="shared" si="9"/>
        <v>0.70528760111580679</v>
      </c>
      <c r="M100" s="152">
        <v>0.11739454533678401</v>
      </c>
      <c r="N100" s="175">
        <v>8.2832536569947907E-2</v>
      </c>
      <c r="O100" s="223">
        <v>1.64336075946864E-5</v>
      </c>
      <c r="P100" s="223">
        <v>9.4546294632354198E-5</v>
      </c>
      <c r="Q100" s="118">
        <f t="shared" si="10"/>
        <v>0.70489833499345023</v>
      </c>
      <c r="R100" s="152">
        <v>0.111949326277129</v>
      </c>
      <c r="S100" s="175">
        <v>7.9032881307229699E-2</v>
      </c>
      <c r="T100" s="178">
        <v>1.82195922940236E-5</v>
      </c>
      <c r="U100" s="179">
        <v>9.41196636691482E-5</v>
      </c>
      <c r="V100" s="118">
        <f t="shared" si="11"/>
        <v>0.7052462396489142</v>
      </c>
    </row>
    <row r="101" spans="2:22" x14ac:dyDescent="0.2">
      <c r="B101" s="90">
        <v>16</v>
      </c>
      <c r="C101" s="174">
        <v>0.12529869164351901</v>
      </c>
      <c r="D101" s="175">
        <v>8.8441000754025806E-2</v>
      </c>
      <c r="E101" s="176">
        <v>5.9999949629781503E-7</v>
      </c>
      <c r="F101" s="176">
        <v>8.5255279062306801E-5</v>
      </c>
      <c r="G101" s="118">
        <f t="shared" si="8"/>
        <v>0.70516847238855984</v>
      </c>
      <c r="H101" s="152">
        <v>0.11537986779027599</v>
      </c>
      <c r="I101" s="175">
        <v>8.1454024776507997E-2</v>
      </c>
      <c r="J101" s="176">
        <v>9.2301462678489E-6</v>
      </c>
      <c r="K101" s="177">
        <v>9.1443013496097399E-5</v>
      </c>
      <c r="L101" s="118">
        <f t="shared" si="9"/>
        <v>0.70519908170261436</v>
      </c>
      <c r="M101" s="152">
        <v>0.11534731748792899</v>
      </c>
      <c r="N101" s="175">
        <v>8.1383936849010602E-2</v>
      </c>
      <c r="O101" s="223">
        <v>9.1249785142533396E-6</v>
      </c>
      <c r="P101" s="223">
        <v>8.9026001232152805E-5</v>
      </c>
      <c r="Q101" s="118">
        <f t="shared" si="10"/>
        <v>0.70485054060219221</v>
      </c>
      <c r="R101" s="152">
        <v>0.115125274735108</v>
      </c>
      <c r="S101" s="175">
        <v>8.1253076395013807E-2</v>
      </c>
      <c r="T101" s="178">
        <v>2.0121606526247002E-5</v>
      </c>
      <c r="U101" s="179">
        <v>9.7087697590510897E-5</v>
      </c>
      <c r="V101" s="118">
        <f t="shared" si="11"/>
        <v>0.70507569738988896</v>
      </c>
    </row>
    <row r="102" spans="2:22" x14ac:dyDescent="0.2">
      <c r="B102" s="90">
        <v>17</v>
      </c>
      <c r="C102" s="174">
        <v>0.12536659823596699</v>
      </c>
      <c r="D102" s="175">
        <v>8.8487618204133103E-2</v>
      </c>
      <c r="E102" s="176">
        <v>2.2818032217632398E-6</v>
      </c>
      <c r="F102" s="176">
        <v>7.9593179261806905E-5</v>
      </c>
      <c r="G102" s="118">
        <f t="shared" si="8"/>
        <v>0.70515835674501426</v>
      </c>
      <c r="H102" s="152">
        <v>0.11645492202652501</v>
      </c>
      <c r="I102" s="175">
        <v>8.2170176480861903E-2</v>
      </c>
      <c r="J102" s="176">
        <v>6.9881695212289498E-6</v>
      </c>
      <c r="K102" s="177">
        <v>9.4959810262519294E-5</v>
      </c>
      <c r="L102" s="118">
        <f t="shared" si="9"/>
        <v>0.7048385432261649</v>
      </c>
      <c r="M102" s="152">
        <v>0.113454938994083</v>
      </c>
      <c r="N102" s="175">
        <v>8.0045189956422194E-2</v>
      </c>
      <c r="O102" s="223">
        <v>1.8118950143151801E-5</v>
      </c>
      <c r="P102" s="223">
        <v>9.3876250661218297E-5</v>
      </c>
      <c r="Q102" s="118">
        <f t="shared" si="10"/>
        <v>0.7048073203273606</v>
      </c>
      <c r="R102" s="152">
        <v>0.113891600063663</v>
      </c>
      <c r="S102" s="175">
        <v>8.0341037021238904E-2</v>
      </c>
      <c r="T102" s="178">
        <v>2.20303480885214E-5</v>
      </c>
      <c r="U102" s="179">
        <v>9.0843162858009899E-5</v>
      </c>
      <c r="V102" s="118">
        <f t="shared" si="11"/>
        <v>0.70470506345193573</v>
      </c>
    </row>
    <row r="103" spans="2:22" x14ac:dyDescent="0.2">
      <c r="B103" s="90">
        <v>18</v>
      </c>
      <c r="C103" s="174">
        <v>0.124813231833255</v>
      </c>
      <c r="D103" s="175">
        <v>8.8074897694674401E-2</v>
      </c>
      <c r="E103" s="176">
        <v>2.1129431174608098E-6</v>
      </c>
      <c r="F103" s="176">
        <v>8.5691902028220499E-5</v>
      </c>
      <c r="G103" s="118">
        <f t="shared" si="8"/>
        <v>0.70497800705714964</v>
      </c>
      <c r="H103" s="152">
        <v>0.116976291838</v>
      </c>
      <c r="I103" s="175">
        <v>8.2550306235106494E-2</v>
      </c>
      <c r="J103" s="176">
        <v>5.34899526431014E-6</v>
      </c>
      <c r="K103" s="177">
        <v>8.4326304063260998E-5</v>
      </c>
      <c r="L103" s="118">
        <f t="shared" si="9"/>
        <v>0.7049466975600488</v>
      </c>
      <c r="M103" s="152">
        <v>0.113939193059927</v>
      </c>
      <c r="N103" s="175">
        <v>8.0428734131010093E-2</v>
      </c>
      <c r="O103" s="223">
        <v>1.30860135485066E-5</v>
      </c>
      <c r="P103" s="223">
        <v>8.8716171782439506E-5</v>
      </c>
      <c r="Q103" s="118">
        <f t="shared" si="10"/>
        <v>0.70517808012982108</v>
      </c>
      <c r="R103" s="152">
        <v>0.111334557322905</v>
      </c>
      <c r="S103" s="175">
        <v>7.8548769848147598E-2</v>
      </c>
      <c r="T103" s="178">
        <v>1.5993020587754301E-5</v>
      </c>
      <c r="U103" s="179">
        <v>9.1416969363424999E-5</v>
      </c>
      <c r="V103" s="118">
        <f t="shared" si="11"/>
        <v>0.70479214673909441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0.125402582006957</v>
      </c>
      <c r="D106" s="224">
        <v>8.8505513901948801E-2</v>
      </c>
      <c r="E106" s="225">
        <v>2.5570218551275301E-6</v>
      </c>
      <c r="F106" s="182">
        <v>8.6116906675734207E-5</v>
      </c>
      <c r="G106" s="183"/>
      <c r="H106" s="184">
        <v>0.114262733837693</v>
      </c>
      <c r="I106" s="184">
        <v>8.0641583803421693E-2</v>
      </c>
      <c r="J106" s="190">
        <v>3.0300047840323901E-5</v>
      </c>
      <c r="K106" s="184">
        <v>1.09615529748847E-4</v>
      </c>
      <c r="L106" s="186"/>
      <c r="M106" s="187">
        <v>0.114329282816947</v>
      </c>
      <c r="N106" s="187">
        <v>8.0677564181076605E-2</v>
      </c>
      <c r="O106" s="180">
        <v>1.5397107797649101E-5</v>
      </c>
      <c r="P106" s="181">
        <v>9.2170420386034706E-5</v>
      </c>
      <c r="Q106" s="188"/>
      <c r="R106" s="187">
        <v>0.112758643438895</v>
      </c>
      <c r="S106" s="187">
        <v>7.9580048325987696E-2</v>
      </c>
      <c r="T106" s="190">
        <v>1.8206044083291899E-5</v>
      </c>
      <c r="U106" s="184">
        <v>9.3879663183711303E-5</v>
      </c>
      <c r="V106" s="136"/>
    </row>
    <row r="107" spans="2:22" x14ac:dyDescent="0.2">
      <c r="B107" s="86" t="s">
        <v>6</v>
      </c>
      <c r="C107" s="219">
        <v>0.33137973339700799</v>
      </c>
      <c r="D107" s="220">
        <v>0.331475268063749</v>
      </c>
      <c r="E107" s="193">
        <v>28.2728626054591</v>
      </c>
      <c r="F107" s="193">
        <v>0.95806170911653199</v>
      </c>
      <c r="G107" s="194"/>
      <c r="H107" s="195">
        <v>0.392620144979624</v>
      </c>
      <c r="I107" s="196">
        <v>0.39444234139616302</v>
      </c>
      <c r="J107" s="197">
        <v>42.134453725551801</v>
      </c>
      <c r="K107" s="198">
        <v>10.607728988381</v>
      </c>
      <c r="L107" s="199"/>
      <c r="M107" s="197">
        <v>0.52403524004827395</v>
      </c>
      <c r="N107" s="197">
        <v>0.52222131402320804</v>
      </c>
      <c r="O107" s="191">
        <v>4.9532850856444002</v>
      </c>
      <c r="P107" s="192">
        <v>0.65041295045589897</v>
      </c>
      <c r="Q107" s="198"/>
      <c r="R107" s="197">
        <v>0.39933804318441901</v>
      </c>
      <c r="S107" s="198">
        <v>0.39759989550768798</v>
      </c>
      <c r="T107" s="200">
        <v>3.2962550453487598</v>
      </c>
      <c r="U107" s="198">
        <v>0.74591795148479401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0.70509857006955778</v>
      </c>
      <c r="I110" s="205">
        <f>D106/C106</f>
        <v>0.70577106536003187</v>
      </c>
    </row>
    <row r="111" spans="2:22" x14ac:dyDescent="0.2">
      <c r="C111" s="203">
        <v>2</v>
      </c>
      <c r="E111" s="204">
        <f>AVERAGE(L86:L103)</f>
        <v>0.70498232397419303</v>
      </c>
      <c r="I111" s="205">
        <f>I106/H106</f>
        <v>0.70575577088826524</v>
      </c>
    </row>
    <row r="112" spans="2:22" x14ac:dyDescent="0.2">
      <c r="C112" s="203">
        <v>3</v>
      </c>
      <c r="E112" s="204">
        <f>AVERAGE(Q86:Q103)</f>
        <v>0.70494924777244683</v>
      </c>
      <c r="I112" s="205">
        <f>N106/M106</f>
        <v>0.70565967172425748</v>
      </c>
    </row>
    <row r="113" spans="3:9" x14ac:dyDescent="0.2">
      <c r="C113" s="203">
        <v>4</v>
      </c>
      <c r="E113" s="204">
        <f>AVERAGE(V86:V103)</f>
        <v>0.70503759047891867</v>
      </c>
      <c r="G113" s="90"/>
      <c r="I113" s="205">
        <f>S106/R106</f>
        <v>0.70575563787367568</v>
      </c>
    </row>
    <row r="114" spans="3:9" x14ac:dyDescent="0.2">
      <c r="C114" s="206" t="s">
        <v>12</v>
      </c>
      <c r="D114" s="101"/>
      <c r="E114" s="207">
        <f>AVERAGE(E110:E113)</f>
        <v>0.70501693307377911</v>
      </c>
      <c r="F114" s="86" t="s">
        <v>9</v>
      </c>
      <c r="G114" s="208"/>
      <c r="I114" s="209">
        <f>AVERAGE(I110:I113)</f>
        <v>0.70573553646155751</v>
      </c>
    </row>
    <row r="115" spans="3:9" x14ac:dyDescent="0.2">
      <c r="E115" s="221">
        <f>STDEV(E110:E113)/SQRT(COUNT(E110:E113))/E114</f>
        <v>4.6452184514102268E-5</v>
      </c>
      <c r="F115" s="211"/>
      <c r="I115" s="221">
        <f>STDEV(I110:I113)/SQRT(COUNT(I110:I113))/I114</f>
        <v>3.619788584771985E-5</v>
      </c>
    </row>
    <row r="116" spans="3:9" ht="15.75" x14ac:dyDescent="0.3">
      <c r="D116" s="86" t="s">
        <v>17</v>
      </c>
      <c r="E116" s="226">
        <f>E115*SQRT(3)/1</f>
        <v>8.045754370098932E-5</v>
      </c>
      <c r="F116" s="86" t="s">
        <v>8</v>
      </c>
      <c r="I116" s="221">
        <f>I115*SQRT(3)/1</f>
        <v>6.2696577414829191E-5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1F4C-2967-465C-9EEC-7480828B379E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3" width="12.7109375" style="86" customWidth="1"/>
    <col min="24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94</v>
      </c>
      <c r="C4" s="154" t="s">
        <v>95</v>
      </c>
      <c r="D4" s="159" t="s">
        <v>98</v>
      </c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99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29.077999999999999</v>
      </c>
      <c r="D9" s="168">
        <v>30.09</v>
      </c>
      <c r="E9" s="169">
        <v>29.077999999999999</v>
      </c>
      <c r="F9" s="169">
        <v>30.09</v>
      </c>
      <c r="G9" s="170"/>
      <c r="H9" s="86">
        <v>29.077999999999999</v>
      </c>
      <c r="I9" s="168">
        <v>30.09</v>
      </c>
      <c r="J9" s="169">
        <v>29.077999999999999</v>
      </c>
      <c r="K9" s="171">
        <v>30.09</v>
      </c>
      <c r="L9" s="170"/>
      <c r="M9" s="86">
        <v>29.077999999999999</v>
      </c>
      <c r="N9" s="168">
        <v>30.09</v>
      </c>
      <c r="O9" s="169">
        <v>29.077999999999999</v>
      </c>
      <c r="P9" s="171">
        <v>30.09</v>
      </c>
      <c r="Q9" s="170"/>
      <c r="R9" s="86">
        <v>29.077999999999999</v>
      </c>
      <c r="S9" s="86">
        <v>30.09</v>
      </c>
      <c r="T9" s="172">
        <v>29.077999999999999</v>
      </c>
      <c r="U9" s="173">
        <v>30.09</v>
      </c>
      <c r="V9" s="136"/>
    </row>
    <row r="10" spans="1:22" x14ac:dyDescent="0.2">
      <c r="B10" s="90">
        <v>1</v>
      </c>
      <c r="C10" s="174">
        <v>5.4520902688784303E-2</v>
      </c>
      <c r="D10" s="175">
        <v>6.8599656114295201E-4</v>
      </c>
      <c r="E10" s="176">
        <v>2.4664378233456301E-5</v>
      </c>
      <c r="F10" s="176">
        <v>7.7569882217126503E-5</v>
      </c>
      <c r="G10" s="118">
        <f>(D10-$F$30)/(C10-$E$30)</f>
        <v>1.1214679038206221E-2</v>
      </c>
      <c r="H10" s="152">
        <v>5.0262916378736998E-2</v>
      </c>
      <c r="I10" s="175">
        <v>6.2301085024586602E-4</v>
      </c>
      <c r="J10" s="176">
        <v>2.2174366284283799E-5</v>
      </c>
      <c r="K10" s="177">
        <v>8.9160054669700401E-5</v>
      </c>
      <c r="L10" s="118">
        <f>(I10-$K$30)/(H10-$J$30)</f>
        <v>1.0643397147425418E-2</v>
      </c>
      <c r="M10" s="152">
        <v>4.5819052310632297E-2</v>
      </c>
      <c r="N10" s="175">
        <v>5.4402002134122402E-4</v>
      </c>
      <c r="O10" s="176">
        <v>1.8553496785991101E-5</v>
      </c>
      <c r="P10" s="177">
        <v>9.2227516581021201E-5</v>
      </c>
      <c r="Q10" s="118">
        <f>(N10-$P$30)/(M10-$O$30)</f>
        <v>9.9338139876692932E-3</v>
      </c>
      <c r="R10" s="152">
        <v>4.0090176152705603E-2</v>
      </c>
      <c r="S10" s="152">
        <v>4.6880697274530601E-4</v>
      </c>
      <c r="T10" s="178">
        <v>1.08631759727035E-5</v>
      </c>
      <c r="U10" s="179">
        <v>9.3680530224242006E-5</v>
      </c>
      <c r="V10" s="118">
        <f>(S10-$U$30)/(R10-$T$30)</f>
        <v>9.4501933353644089E-3</v>
      </c>
    </row>
    <row r="11" spans="1:22" x14ac:dyDescent="0.2">
      <c r="B11" s="90">
        <v>2</v>
      </c>
      <c r="C11" s="174">
        <v>5.4628949726557199E-2</v>
      </c>
      <c r="D11" s="175">
        <v>6.8722397909782196E-4</v>
      </c>
      <c r="E11" s="176">
        <v>1.9029384879154199E-5</v>
      </c>
      <c r="F11" s="176">
        <v>7.4558752173488398E-5</v>
      </c>
      <c r="G11" s="118">
        <f t="shared" ref="G11:G27" si="0">(D11-$F$30)/(C11-$E$30)</f>
        <v>1.1214966633616879E-2</v>
      </c>
      <c r="H11" s="152">
        <v>5.0307299203968203E-2</v>
      </c>
      <c r="I11" s="175">
        <v>6.1364924389578201E-4</v>
      </c>
      <c r="J11" s="176">
        <v>1.6128485377118599E-5</v>
      </c>
      <c r="K11" s="177">
        <v>8.6058322891889097E-5</v>
      </c>
      <c r="L11" s="118">
        <f t="shared" ref="L11:L27" si="1">(I11-$K$30)/(H11-$J$30)</f>
        <v>1.044782479183841E-2</v>
      </c>
      <c r="M11" s="152">
        <v>4.5843661609869801E-2</v>
      </c>
      <c r="N11" s="175">
        <v>5.9667721176975103E-4</v>
      </c>
      <c r="O11" s="176">
        <v>1.66218586398068E-5</v>
      </c>
      <c r="P11" s="177">
        <v>9.5143156530763903E-5</v>
      </c>
      <c r="Q11" s="118">
        <f t="shared" ref="Q11:Q27" si="2">(N11-$P$30)/(M11-$O$30)</f>
        <v>1.1077529191720061E-2</v>
      </c>
      <c r="R11" s="152">
        <v>4.0182447263226E-2</v>
      </c>
      <c r="S11" s="152">
        <v>4.7086692856084498E-4</v>
      </c>
      <c r="T11" s="178">
        <v>1.7152467913753999E-5</v>
      </c>
      <c r="U11" s="179">
        <v>9.1030294492694093E-5</v>
      </c>
      <c r="V11" s="118">
        <f t="shared" ref="V11:V27" si="3">(S11-$U$30)/(R11-$T$30)</f>
        <v>9.4797684758633656E-3</v>
      </c>
    </row>
    <row r="12" spans="1:22" x14ac:dyDescent="0.2">
      <c r="B12" s="90">
        <v>3</v>
      </c>
      <c r="C12" s="174">
        <v>5.45954269780577E-2</v>
      </c>
      <c r="D12" s="175">
        <v>6.8601093351197001E-4</v>
      </c>
      <c r="E12" s="176">
        <v>1.9556556233312899E-5</v>
      </c>
      <c r="F12" s="176">
        <v>7.5378315924623995E-5</v>
      </c>
      <c r="G12" s="118">
        <f t="shared" si="0"/>
        <v>1.1199628254694742E-2</v>
      </c>
      <c r="H12" s="152">
        <v>5.01828130499824E-2</v>
      </c>
      <c r="I12" s="175">
        <v>6.1362645373338402E-4</v>
      </c>
      <c r="J12" s="176">
        <v>1.97116193244039E-5</v>
      </c>
      <c r="K12" s="177">
        <v>8.5942200652286193E-5</v>
      </c>
      <c r="L12" s="118">
        <f t="shared" si="1"/>
        <v>1.0473300347769594E-2</v>
      </c>
      <c r="M12" s="152">
        <v>4.5626427812362501E-2</v>
      </c>
      <c r="N12" s="175">
        <v>5.5797310678246202E-4</v>
      </c>
      <c r="O12" s="176">
        <v>1.7572948701220901E-5</v>
      </c>
      <c r="P12" s="177">
        <v>9.0118342451967994E-5</v>
      </c>
      <c r="Q12" s="118">
        <f t="shared" si="2"/>
        <v>1.0281692898685205E-2</v>
      </c>
      <c r="R12" s="152">
        <v>4.0076755015882301E-2</v>
      </c>
      <c r="S12" s="152">
        <v>4.7000883570525901E-4</v>
      </c>
      <c r="T12" s="178">
        <v>1.4942389238998201E-5</v>
      </c>
      <c r="U12" s="179">
        <v>8.9777118463555498E-5</v>
      </c>
      <c r="V12" s="118">
        <f t="shared" si="3"/>
        <v>9.4833590071123214E-3</v>
      </c>
    </row>
    <row r="13" spans="1:22" x14ac:dyDescent="0.2">
      <c r="B13" s="90">
        <v>4</v>
      </c>
      <c r="C13" s="174">
        <v>5.4455642122913601E-2</v>
      </c>
      <c r="D13" s="175">
        <v>6.7964357873283603E-4</v>
      </c>
      <c r="E13" s="176">
        <v>2.4765447874224799E-5</v>
      </c>
      <c r="F13" s="176">
        <v>7.5472964431894804E-5</v>
      </c>
      <c r="G13" s="118">
        <f t="shared" si="0"/>
        <v>1.1111416362501948E-2</v>
      </c>
      <c r="H13" s="152">
        <v>4.9888823469265098E-2</v>
      </c>
      <c r="I13" s="175">
        <v>6.1304743676920601E-4</v>
      </c>
      <c r="J13" s="176">
        <v>1.46646832613247E-5</v>
      </c>
      <c r="K13" s="177">
        <v>8.6518217509732394E-5</v>
      </c>
      <c r="L13" s="118">
        <f t="shared" si="1"/>
        <v>1.0523436545403593E-2</v>
      </c>
      <c r="M13" s="152">
        <v>4.5283144221935898E-2</v>
      </c>
      <c r="N13" s="175">
        <v>5.3612317458942701E-4</v>
      </c>
      <c r="O13" s="176">
        <v>1.9368169546856601E-5</v>
      </c>
      <c r="P13" s="177">
        <v>8.8063557593433801E-5</v>
      </c>
      <c r="Q13" s="118">
        <f t="shared" si="2"/>
        <v>9.8769672709571998E-3</v>
      </c>
      <c r="R13" s="152">
        <v>3.9893190525258498E-2</v>
      </c>
      <c r="S13" s="152">
        <v>4.68192910741954E-4</v>
      </c>
      <c r="T13" s="178">
        <v>1.2746395705373101E-5</v>
      </c>
      <c r="U13" s="179">
        <v>9.3881395091316899E-5</v>
      </c>
      <c r="V13" s="118">
        <f t="shared" si="3"/>
        <v>9.4814753748584911E-3</v>
      </c>
    </row>
    <row r="14" spans="1:22" x14ac:dyDescent="0.2">
      <c r="B14" s="90">
        <v>5</v>
      </c>
      <c r="C14" s="174">
        <v>5.3505955572621097E-2</v>
      </c>
      <c r="D14" s="175">
        <v>6.6443917962419102E-4</v>
      </c>
      <c r="E14" s="176">
        <v>2.0639989023815099E-5</v>
      </c>
      <c r="F14" s="176">
        <v>7.5374504592944794E-5</v>
      </c>
      <c r="G14" s="118">
        <f t="shared" si="0"/>
        <v>1.1024438570875773E-2</v>
      </c>
      <c r="H14" s="152">
        <v>4.93812848417391E-2</v>
      </c>
      <c r="I14" s="175">
        <v>6.2063027458144303E-4</v>
      </c>
      <c r="J14" s="176">
        <v>1.77853507882974E-5</v>
      </c>
      <c r="K14" s="177">
        <v>8.4913835363738E-5</v>
      </c>
      <c r="L14" s="118">
        <f t="shared" si="1"/>
        <v>1.0785281021355533E-2</v>
      </c>
      <c r="M14" s="152">
        <v>4.5161938345689302E-2</v>
      </c>
      <c r="N14" s="175">
        <v>5.3277622156748896E-4</v>
      </c>
      <c r="O14" s="176">
        <v>9.8961351556940704E-6</v>
      </c>
      <c r="P14" s="177">
        <v>9.0582636801948407E-5</v>
      </c>
      <c r="Q14" s="118">
        <f t="shared" si="2"/>
        <v>9.8293472400319982E-3</v>
      </c>
      <c r="R14" s="152">
        <v>3.9762734434023103E-2</v>
      </c>
      <c r="S14" s="152">
        <v>4.6563067583002999E-4</v>
      </c>
      <c r="T14" s="178">
        <v>1.6808845621080499E-5</v>
      </c>
      <c r="U14" s="179">
        <v>8.91644560248633E-5</v>
      </c>
      <c r="V14" s="118">
        <f t="shared" si="3"/>
        <v>9.4481326365928615E-3</v>
      </c>
    </row>
    <row r="15" spans="1:22" x14ac:dyDescent="0.2">
      <c r="B15" s="90">
        <v>6</v>
      </c>
      <c r="C15" s="174">
        <v>5.3064916271175898E-2</v>
      </c>
      <c r="D15" s="175">
        <v>6.7066684030651599E-4</v>
      </c>
      <c r="E15" s="176">
        <v>1.5912261458035801E-5</v>
      </c>
      <c r="F15" s="176">
        <v>7.49886143153174E-5</v>
      </c>
      <c r="G15" s="118">
        <f t="shared" si="0"/>
        <v>1.1233506689392441E-2</v>
      </c>
      <c r="H15" s="152">
        <v>4.9063210635212601E-2</v>
      </c>
      <c r="I15" s="175">
        <v>6.0507500757029005E-4</v>
      </c>
      <c r="J15" s="176">
        <v>1.9600396507005301E-5</v>
      </c>
      <c r="K15" s="177">
        <v>8.7779637429060098E-5</v>
      </c>
      <c r="L15" s="118">
        <f t="shared" si="1"/>
        <v>1.0538034201375253E-2</v>
      </c>
      <c r="M15" s="152">
        <v>4.5265600080671702E-2</v>
      </c>
      <c r="N15" s="175">
        <v>5.3523150491630804E-4</v>
      </c>
      <c r="O15" s="176">
        <v>8.8204171554134503E-6</v>
      </c>
      <c r="P15" s="177">
        <v>8.3359094302272005E-5</v>
      </c>
      <c r="Q15" s="118">
        <f t="shared" si="2"/>
        <v>9.8610908526912816E-3</v>
      </c>
      <c r="R15" s="152">
        <v>3.95801725064375E-2</v>
      </c>
      <c r="S15" s="152">
        <v>4.5785074565791501E-4</v>
      </c>
      <c r="T15" s="178">
        <v>9.6541439241335408E-6</v>
      </c>
      <c r="U15" s="179">
        <v>8.9845600295765602E-5</v>
      </c>
      <c r="V15" s="118">
        <f t="shared" si="3"/>
        <v>9.2950948283935346E-3</v>
      </c>
    </row>
    <row r="16" spans="1:22" x14ac:dyDescent="0.2">
      <c r="B16" s="90">
        <v>7</v>
      </c>
      <c r="C16" s="174">
        <v>5.37237525769102E-2</v>
      </c>
      <c r="D16" s="175">
        <v>6.65821160747038E-4</v>
      </c>
      <c r="E16" s="176">
        <v>2.4507921132340299E-5</v>
      </c>
      <c r="F16" s="176">
        <v>7.2035185944820397E-5</v>
      </c>
      <c r="G16" s="118">
        <f t="shared" si="0"/>
        <v>1.1005461864873091E-2</v>
      </c>
      <c r="H16" s="152">
        <v>4.98569715160328E-2</v>
      </c>
      <c r="I16" s="175">
        <v>6.0312366920067004E-4</v>
      </c>
      <c r="J16" s="176">
        <v>1.7975486781389601E-5</v>
      </c>
      <c r="K16" s="177">
        <v>9.1015422907098997E-5</v>
      </c>
      <c r="L16" s="118">
        <f t="shared" si="1"/>
        <v>1.0331021611602395E-2</v>
      </c>
      <c r="M16" s="152">
        <v>4.4177035197087197E-2</v>
      </c>
      <c r="N16" s="175">
        <v>5.2438082240960902E-4</v>
      </c>
      <c r="O16" s="176">
        <v>1.51378774589823E-5</v>
      </c>
      <c r="P16" s="177">
        <v>8.7595365481311005E-5</v>
      </c>
      <c r="Q16" s="118">
        <f t="shared" si="2"/>
        <v>9.8584584925987765E-3</v>
      </c>
      <c r="R16" s="152">
        <v>3.9255123072570897E-2</v>
      </c>
      <c r="S16" s="152">
        <v>4.6054746011414297E-4</v>
      </c>
      <c r="T16" s="178">
        <v>1.4969431691642601E-5</v>
      </c>
      <c r="U16" s="179">
        <v>9.0204541268962599E-5</v>
      </c>
      <c r="V16" s="118">
        <f t="shared" si="3"/>
        <v>9.4408127877652383E-3</v>
      </c>
    </row>
    <row r="17" spans="2:22" x14ac:dyDescent="0.2">
      <c r="B17" s="90">
        <v>8</v>
      </c>
      <c r="C17" s="174">
        <v>5.35103906702563E-2</v>
      </c>
      <c r="D17" s="175">
        <v>6.9060714038925598E-4</v>
      </c>
      <c r="E17" s="176">
        <v>2.16900939609933E-5</v>
      </c>
      <c r="F17" s="176">
        <v>7.6328491674779305E-5</v>
      </c>
      <c r="G17" s="118">
        <f t="shared" si="0"/>
        <v>1.151273877535137E-2</v>
      </c>
      <c r="H17" s="152">
        <v>4.9767228968522002E-2</v>
      </c>
      <c r="I17" s="175">
        <v>6.0066263124876503E-4</v>
      </c>
      <c r="J17" s="176">
        <v>1.6180352930811201E-5</v>
      </c>
      <c r="K17" s="177">
        <v>8.4658903799566507E-5</v>
      </c>
      <c r="L17" s="118">
        <f t="shared" si="1"/>
        <v>1.0300185034017435E-2</v>
      </c>
      <c r="M17" s="152">
        <v>4.4336465690525302E-2</v>
      </c>
      <c r="N17" s="175">
        <v>5.2189053638848398E-4</v>
      </c>
      <c r="O17" s="176">
        <v>3.1343493563819699E-5</v>
      </c>
      <c r="P17" s="177">
        <v>9.8366037703362906E-5</v>
      </c>
      <c r="Q17" s="118">
        <f t="shared" si="2"/>
        <v>9.7668053392510907E-3</v>
      </c>
      <c r="R17" s="152">
        <v>3.9171712927985797E-2</v>
      </c>
      <c r="S17" s="152">
        <v>4.5954767946953102E-4</v>
      </c>
      <c r="T17" s="178">
        <v>1.21092229504461E-5</v>
      </c>
      <c r="U17" s="179">
        <v>9.3173617514775693E-5</v>
      </c>
      <c r="V17" s="118">
        <f t="shared" si="3"/>
        <v>9.4353905305497796E-3</v>
      </c>
    </row>
    <row r="18" spans="2:22" x14ac:dyDescent="0.2">
      <c r="B18" s="90">
        <v>9</v>
      </c>
      <c r="C18" s="174">
        <v>5.3074258977809201E-2</v>
      </c>
      <c r="D18" s="175">
        <v>6.7171173973245202E-4</v>
      </c>
      <c r="E18" s="176">
        <v>2.0336068234879301E-5</v>
      </c>
      <c r="F18" s="176">
        <v>7.6091376540113597E-5</v>
      </c>
      <c r="G18" s="118">
        <f t="shared" si="0"/>
        <v>1.1251223627833571E-2</v>
      </c>
      <c r="H18" s="152">
        <v>4.9794976820925901E-2</v>
      </c>
      <c r="I18" s="175">
        <v>5.98401013729222E-4</v>
      </c>
      <c r="J18" s="176">
        <v>1.8846018732260801E-5</v>
      </c>
      <c r="K18" s="177">
        <v>7.7784712992328995E-5</v>
      </c>
      <c r="L18" s="118">
        <f t="shared" si="1"/>
        <v>1.0249001908770329E-2</v>
      </c>
      <c r="M18" s="152">
        <v>4.4628483864303001E-2</v>
      </c>
      <c r="N18" s="175">
        <v>5.1963173459805101E-4</v>
      </c>
      <c r="O18" s="176">
        <v>2.5214601175769799E-5</v>
      </c>
      <c r="P18" s="177">
        <v>9.90752611582164E-5</v>
      </c>
      <c r="Q18" s="118">
        <f t="shared" si="2"/>
        <v>9.6522411433471299E-3</v>
      </c>
      <c r="R18" s="152">
        <v>3.9226558608380098E-2</v>
      </c>
      <c r="S18" s="152">
        <v>4.5106489280275701E-4</v>
      </c>
      <c r="T18" s="178">
        <v>1.4453728015276E-5</v>
      </c>
      <c r="U18" s="179">
        <v>8.9226737528490593E-5</v>
      </c>
      <c r="V18" s="118">
        <f t="shared" si="3"/>
        <v>9.2058628851136668E-3</v>
      </c>
    </row>
    <row r="19" spans="2:22" x14ac:dyDescent="0.2">
      <c r="B19" s="90">
        <v>10</v>
      </c>
      <c r="C19" s="174">
        <v>5.2369608764859001E-2</v>
      </c>
      <c r="D19" s="175">
        <v>6.5322865180051997E-4</v>
      </c>
      <c r="E19" s="176">
        <v>2.6432510966392499E-5</v>
      </c>
      <c r="F19" s="176">
        <v>7.5041812350435796E-5</v>
      </c>
      <c r="G19" s="118">
        <f t="shared" si="0"/>
        <v>1.1049597752874474E-2</v>
      </c>
      <c r="H19" s="152">
        <v>5.0855586454244602E-2</v>
      </c>
      <c r="I19" s="175">
        <v>6.0011620710776099E-4</v>
      </c>
      <c r="J19" s="176">
        <v>1.7166437822625601E-5</v>
      </c>
      <c r="K19" s="177">
        <v>7.9880251710899005E-5</v>
      </c>
      <c r="L19" s="118">
        <f t="shared" si="1"/>
        <v>1.0068896826439119E-2</v>
      </c>
      <c r="M19" s="152">
        <v>4.4201701483641401E-2</v>
      </c>
      <c r="N19" s="175">
        <v>5.1510505193800898E-4</v>
      </c>
      <c r="O19" s="176">
        <v>1.98461768782643E-5</v>
      </c>
      <c r="P19" s="177">
        <v>8.9720160214649803E-5</v>
      </c>
      <c r="Q19" s="118">
        <f t="shared" si="2"/>
        <v>9.6430235731203833E-3</v>
      </c>
      <c r="R19" s="152">
        <v>3.8908791806765999E-2</v>
      </c>
      <c r="S19" s="152">
        <v>4.50687801021514E-4</v>
      </c>
      <c r="T19" s="178">
        <v>1.2634418507515099E-5</v>
      </c>
      <c r="U19" s="179">
        <v>8.5541046753927403E-5</v>
      </c>
      <c r="V19" s="118">
        <f t="shared" si="3"/>
        <v>9.2713794017950674E-3</v>
      </c>
    </row>
    <row r="20" spans="2:22" x14ac:dyDescent="0.2">
      <c r="B20" s="90">
        <v>11</v>
      </c>
      <c r="C20" s="174">
        <v>5.1911033393478502E-2</v>
      </c>
      <c r="D20" s="175">
        <v>6.4434682368935204E-4</v>
      </c>
      <c r="E20" s="176">
        <v>1.8584499874285699E-5</v>
      </c>
      <c r="F20" s="176">
        <v>7.5871736081535994E-5</v>
      </c>
      <c r="G20" s="118">
        <f t="shared" si="0"/>
        <v>1.0976082156906484E-2</v>
      </c>
      <c r="H20" s="152">
        <v>5.0579225329020101E-2</v>
      </c>
      <c r="I20" s="175">
        <v>5.9583192253847802E-4</v>
      </c>
      <c r="J20" s="176">
        <v>1.5446116392340699E-5</v>
      </c>
      <c r="K20" s="177">
        <v>8.78568444705624E-5</v>
      </c>
      <c r="L20" s="118">
        <f t="shared" si="1"/>
        <v>1.0039193904585252E-2</v>
      </c>
      <c r="M20" s="152">
        <v>4.40685735425487E-2</v>
      </c>
      <c r="N20" s="175">
        <v>5.1222014472638796E-4</v>
      </c>
      <c r="O20" s="176">
        <v>1.0276560313394801E-5</v>
      </c>
      <c r="P20" s="177">
        <v>8.6975450347730001E-5</v>
      </c>
      <c r="Q20" s="118">
        <f t="shared" si="2"/>
        <v>9.6066764287500352E-3</v>
      </c>
      <c r="R20" s="152">
        <v>3.8650991947077599E-2</v>
      </c>
      <c r="S20" s="152">
        <v>4.4417863599228801E-4</v>
      </c>
      <c r="T20" s="178">
        <v>1.5699921975668801E-5</v>
      </c>
      <c r="U20" s="179">
        <v>9.2603102785655198E-5</v>
      </c>
      <c r="V20" s="118">
        <f t="shared" si="3"/>
        <v>9.1647705295977242E-3</v>
      </c>
    </row>
    <row r="21" spans="2:22" x14ac:dyDescent="0.2">
      <c r="B21" s="90">
        <v>12</v>
      </c>
      <c r="C21" s="174">
        <v>5.2114548685213001E-2</v>
      </c>
      <c r="D21" s="175">
        <v>6.4174983581846701E-4</v>
      </c>
      <c r="E21" s="176">
        <v>2.1306894742430902E-5</v>
      </c>
      <c r="F21" s="176">
        <v>7.5879994353834795E-5</v>
      </c>
      <c r="G21" s="118">
        <f t="shared" si="0"/>
        <v>1.0883349884855087E-2</v>
      </c>
      <c r="H21" s="152">
        <v>5.0150503264283101E-2</v>
      </c>
      <c r="I21" s="175">
        <v>6.0674985380934502E-4</v>
      </c>
      <c r="J21" s="176">
        <v>1.6834721603312201E-5</v>
      </c>
      <c r="K21" s="177">
        <v>8.1420568038553399E-5</v>
      </c>
      <c r="L21" s="118">
        <f t="shared" si="1"/>
        <v>1.0342865720542632E-2</v>
      </c>
      <c r="M21" s="152">
        <v>4.4013434427391702E-2</v>
      </c>
      <c r="N21" s="175">
        <v>5.1482567403163303E-4</v>
      </c>
      <c r="O21" s="176">
        <v>1.8447689356917501E-5</v>
      </c>
      <c r="P21" s="177">
        <v>8.5292248181532897E-5</v>
      </c>
      <c r="Q21" s="118">
        <f t="shared" si="2"/>
        <v>9.6779373891359606E-3</v>
      </c>
      <c r="R21" s="152">
        <v>3.8550355563170498E-2</v>
      </c>
      <c r="S21" s="152">
        <v>4.4485473798324603E-4</v>
      </c>
      <c r="T21" s="178">
        <v>1.78944752533268E-5</v>
      </c>
      <c r="U21" s="179">
        <v>9.1801891802767806E-5</v>
      </c>
      <c r="V21" s="118">
        <f t="shared" si="3"/>
        <v>9.2062489581336039E-3</v>
      </c>
    </row>
    <row r="22" spans="2:22" x14ac:dyDescent="0.2">
      <c r="B22" s="90">
        <v>13</v>
      </c>
      <c r="C22" s="174">
        <v>5.2352661590074803E-2</v>
      </c>
      <c r="D22" s="175">
        <v>6.4562402462452098E-4</v>
      </c>
      <c r="E22" s="176">
        <v>1.8012668475709299E-5</v>
      </c>
      <c r="F22" s="176">
        <v>7.4327869210955296E-5</v>
      </c>
      <c r="G22" s="118">
        <f t="shared" si="0"/>
        <v>1.0907861115334559E-2</v>
      </c>
      <c r="H22" s="152">
        <v>4.9491456581909697E-2</v>
      </c>
      <c r="I22" s="175">
        <v>5.9290310155161704E-4</v>
      </c>
      <c r="J22" s="176">
        <v>1.7450751483712102E-5</v>
      </c>
      <c r="K22" s="177">
        <v>8.28293588704944E-5</v>
      </c>
      <c r="L22" s="118">
        <f t="shared" si="1"/>
        <v>1.0200745116362904E-2</v>
      </c>
      <c r="M22" s="152">
        <v>4.3794150197202203E-2</v>
      </c>
      <c r="N22" s="175">
        <v>5.1123404567580402E-4</v>
      </c>
      <c r="O22" s="176">
        <v>1.5505830834431999E-5</v>
      </c>
      <c r="P22" s="177">
        <v>8.6492507103080906E-5</v>
      </c>
      <c r="Q22" s="118">
        <f t="shared" si="2"/>
        <v>9.6443717721153028E-3</v>
      </c>
      <c r="R22" s="152">
        <v>3.8203410524121802E-2</v>
      </c>
      <c r="S22" s="152">
        <v>4.4149770824310398E-4</v>
      </c>
      <c r="T22" s="178">
        <v>1.2851693517028599E-5</v>
      </c>
      <c r="U22" s="179">
        <v>9.22733626945009E-5</v>
      </c>
      <c r="V22" s="118">
        <f t="shared" si="3"/>
        <v>9.2019815711417204E-3</v>
      </c>
    </row>
    <row r="23" spans="2:22" x14ac:dyDescent="0.2">
      <c r="B23" s="90">
        <v>14</v>
      </c>
      <c r="C23" s="174">
        <v>5.2281231411615101E-2</v>
      </c>
      <c r="D23" s="175">
        <v>6.4882347232931995E-4</v>
      </c>
      <c r="E23" s="176">
        <v>2.0291196893051901E-5</v>
      </c>
      <c r="F23" s="176">
        <v>6.3019650784191199E-5</v>
      </c>
      <c r="G23" s="118">
        <f t="shared" si="0"/>
        <v>1.0983991072661122E-2</v>
      </c>
      <c r="H23" s="152">
        <v>4.9440375336833098E-2</v>
      </c>
      <c r="I23" s="175">
        <v>5.8470480961644096E-4</v>
      </c>
      <c r="J23" s="176">
        <v>1.6471197746046299E-5</v>
      </c>
      <c r="K23" s="177">
        <v>8.0486410054531402E-5</v>
      </c>
      <c r="L23" s="118">
        <f t="shared" si="1"/>
        <v>1.0045386669979759E-2</v>
      </c>
      <c r="M23" s="152">
        <v>4.3651075120124602E-2</v>
      </c>
      <c r="N23" s="175">
        <v>5.1371416451259405E-4</v>
      </c>
      <c r="O23" s="176">
        <v>1.6068046084509099E-5</v>
      </c>
      <c r="P23" s="177">
        <v>8.8727788269879295E-5</v>
      </c>
      <c r="Q23" s="118">
        <f t="shared" si="2"/>
        <v>9.7328343357556812E-3</v>
      </c>
      <c r="R23" s="152">
        <v>3.8180355021561897E-2</v>
      </c>
      <c r="S23" s="152">
        <v>4.3299477254021498E-4</v>
      </c>
      <c r="T23" s="178">
        <v>1.3378357224704899E-5</v>
      </c>
      <c r="U23" s="179">
        <v>8.6506396075695003E-5</v>
      </c>
      <c r="V23" s="118">
        <f t="shared" si="3"/>
        <v>8.9847519253028318E-3</v>
      </c>
    </row>
    <row r="24" spans="2:22" x14ac:dyDescent="0.2">
      <c r="B24" s="90">
        <v>15</v>
      </c>
      <c r="C24" s="174">
        <v>5.1687466294898503E-2</v>
      </c>
      <c r="D24" s="175">
        <v>6.3733156362724501E-4</v>
      </c>
      <c r="E24" s="176">
        <v>1.8833989611597801E-5</v>
      </c>
      <c r="F24" s="176">
        <v>7.3832665070003702E-5</v>
      </c>
      <c r="G24" s="118">
        <f t="shared" si="0"/>
        <v>1.0887797899501643E-2</v>
      </c>
      <c r="H24" s="152">
        <v>4.9379492935467999E-2</v>
      </c>
      <c r="I24" s="175">
        <v>5.8223473757671297E-4</v>
      </c>
      <c r="J24" s="176">
        <v>1.7111389717677999E-5</v>
      </c>
      <c r="K24" s="177">
        <v>8.2542682659647598E-5</v>
      </c>
      <c r="L24" s="118">
        <f t="shared" si="1"/>
        <v>1.0007731466921452E-2</v>
      </c>
      <c r="M24" s="152">
        <v>4.3515247606299497E-2</v>
      </c>
      <c r="N24" s="175">
        <v>5.0618224841663902E-4</v>
      </c>
      <c r="O24" s="176">
        <v>1.4478838267679699E-5</v>
      </c>
      <c r="P24" s="177">
        <v>8.4219201240983297E-5</v>
      </c>
      <c r="Q24" s="118">
        <f t="shared" si="2"/>
        <v>9.5900718065337481E-3</v>
      </c>
      <c r="R24" s="152">
        <v>3.8103739503706699E-2</v>
      </c>
      <c r="S24" s="152">
        <v>4.3513919534694898E-4</v>
      </c>
      <c r="T24" s="178">
        <v>1.9319995615056099E-5</v>
      </c>
      <c r="U24" s="179">
        <v>9.1291671595555404E-5</v>
      </c>
      <c r="V24" s="118">
        <f t="shared" si="3"/>
        <v>9.0591242669872969E-3</v>
      </c>
    </row>
    <row r="25" spans="2:22" x14ac:dyDescent="0.2">
      <c r="B25" s="90">
        <v>16</v>
      </c>
      <c r="C25" s="174">
        <v>5.1330114321547299E-2</v>
      </c>
      <c r="D25" s="175">
        <v>6.3598252600122597E-4</v>
      </c>
      <c r="E25" s="176">
        <v>2.2691722185574499E-5</v>
      </c>
      <c r="F25" s="176">
        <v>7.8043333226760094E-5</v>
      </c>
      <c r="G25" s="118">
        <f t="shared" si="0"/>
        <v>1.0937335288967715E-2</v>
      </c>
      <c r="H25" s="152">
        <v>4.8486386743748298E-2</v>
      </c>
      <c r="I25" s="175">
        <v>5.7587366959506404E-4</v>
      </c>
      <c r="J25" s="176">
        <v>1.72178269166018E-5</v>
      </c>
      <c r="K25" s="177">
        <v>8.8210955533421604E-5</v>
      </c>
      <c r="L25" s="118">
        <f t="shared" si="1"/>
        <v>1.0060904826118898E-2</v>
      </c>
      <c r="M25" s="152">
        <v>4.3039118492873001E-2</v>
      </c>
      <c r="N25" s="175">
        <v>5.0403870500833497E-4</v>
      </c>
      <c r="O25" s="176">
        <v>1.5610826340976698E-5</v>
      </c>
      <c r="P25" s="177">
        <v>8.9019802316495504E-5</v>
      </c>
      <c r="Q25" s="118">
        <f t="shared" si="2"/>
        <v>9.646381567477564E-3</v>
      </c>
      <c r="R25" s="152">
        <v>3.7675151163755402E-2</v>
      </c>
      <c r="S25" s="152">
        <v>4.3220356882011903E-4</v>
      </c>
      <c r="T25" s="178">
        <v>1.50079275365086E-5</v>
      </c>
      <c r="U25" s="179">
        <v>8.73258281295766E-5</v>
      </c>
      <c r="V25" s="118">
        <f t="shared" si="3"/>
        <v>9.0842700271069211E-3</v>
      </c>
    </row>
    <row r="26" spans="2:22" x14ac:dyDescent="0.2">
      <c r="B26" s="90">
        <v>17</v>
      </c>
      <c r="C26" s="174">
        <v>5.1245242320495002E-2</v>
      </c>
      <c r="D26" s="175">
        <v>6.3399556740829802E-4</v>
      </c>
      <c r="E26" s="176">
        <v>1.85348572035094E-5</v>
      </c>
      <c r="F26" s="176">
        <v>7.6263058170238101E-5</v>
      </c>
      <c r="G26" s="118">
        <f t="shared" si="0"/>
        <v>1.0916667785761528E-2</v>
      </c>
      <c r="H26" s="152">
        <v>4.8854790085380302E-2</v>
      </c>
      <c r="I26" s="175">
        <v>5.7694090143766297E-4</v>
      </c>
      <c r="J26" s="176">
        <v>6.7439167211502595E-5</v>
      </c>
      <c r="K26" s="177">
        <v>1.09925627872098E-4</v>
      </c>
      <c r="L26" s="118">
        <f t="shared" si="1"/>
        <v>1.0006855972943414E-2</v>
      </c>
      <c r="M26" s="152">
        <v>4.2912639402101098E-2</v>
      </c>
      <c r="N26" s="175">
        <v>4.9738189315465199E-4</v>
      </c>
      <c r="O26" s="176">
        <v>1.4318161564506E-5</v>
      </c>
      <c r="P26" s="177">
        <v>8.2982511612662499E-5</v>
      </c>
      <c r="Q26" s="118">
        <f t="shared" si="2"/>
        <v>9.5196381998137267E-3</v>
      </c>
      <c r="R26" s="152">
        <v>3.7531315351371101E-2</v>
      </c>
      <c r="S26" s="152">
        <v>4.2499910324353402E-4</v>
      </c>
      <c r="T26" s="178">
        <v>1.1492286372899499E-5</v>
      </c>
      <c r="U26" s="179">
        <v>8.7643577549767804E-5</v>
      </c>
      <c r="V26" s="118">
        <f t="shared" si="3"/>
        <v>8.9270657273312175E-3</v>
      </c>
    </row>
    <row r="27" spans="2:22" x14ac:dyDescent="0.2">
      <c r="B27" s="90">
        <v>18</v>
      </c>
      <c r="C27" s="174">
        <v>5.1212720402262803E-2</v>
      </c>
      <c r="D27" s="175">
        <v>6.3477250127869295E-4</v>
      </c>
      <c r="E27" s="176">
        <v>1.53567311776979E-5</v>
      </c>
      <c r="F27" s="176">
        <v>7.6202548417959903E-5</v>
      </c>
      <c r="G27" s="118">
        <f t="shared" si="0"/>
        <v>1.0938779885535484E-2</v>
      </c>
      <c r="H27" s="152">
        <v>4.8933199443783298E-2</v>
      </c>
      <c r="I27" s="175">
        <v>5.7712650350332298E-4</v>
      </c>
      <c r="J27" s="176">
        <v>8.6822420422952694E-5</v>
      </c>
      <c r="K27" s="177">
        <v>1.22414205367136E-4</v>
      </c>
      <c r="L27" s="118">
        <f t="shared" si="1"/>
        <v>9.9946081513238791E-3</v>
      </c>
      <c r="M27" s="152">
        <v>4.2593922900556802E-2</v>
      </c>
      <c r="N27" s="175">
        <v>4.9558399638667398E-4</v>
      </c>
      <c r="O27" s="176">
        <v>1.7713430593398199E-5</v>
      </c>
      <c r="P27" s="177">
        <v>8.4584549286512801E-5</v>
      </c>
      <c r="Q27" s="118">
        <f t="shared" si="2"/>
        <v>9.5486719342045782E-3</v>
      </c>
      <c r="R27" s="152">
        <v>3.7292941219755502E-2</v>
      </c>
      <c r="S27" s="152">
        <v>4.2552257939031498E-4</v>
      </c>
      <c r="T27" s="178">
        <v>1.70139040752967E-5</v>
      </c>
      <c r="U27" s="179">
        <v>8.6523394123457406E-5</v>
      </c>
      <c r="V27" s="118">
        <f t="shared" si="3"/>
        <v>8.9981912805810055E-3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5.2865823487196102E-2</v>
      </c>
      <c r="D30" s="181">
        <v>6.59887559992371E-4</v>
      </c>
      <c r="E30" s="182">
        <v>2.06192873422479E-5</v>
      </c>
      <c r="F30" s="182">
        <v>7.4793375304501303E-5</v>
      </c>
      <c r="G30" s="183"/>
      <c r="H30" s="184">
        <v>4.9704252281058701E-2</v>
      </c>
      <c r="I30" s="185">
        <v>5.9909490487283497E-4</v>
      </c>
      <c r="J30" s="184">
        <v>2.4168154961314799E-5</v>
      </c>
      <c r="K30" s="185">
        <v>8.8299900710708102E-5</v>
      </c>
      <c r="L30" s="186"/>
      <c r="M30" s="187">
        <v>4.4329537350323099E-2</v>
      </c>
      <c r="N30" s="188">
        <v>5.2438834767852896E-4</v>
      </c>
      <c r="O30" s="184">
        <v>1.6933031023201801E-5</v>
      </c>
      <c r="P30" s="185">
        <v>8.9030288176545797E-5</v>
      </c>
      <c r="Q30" s="186"/>
      <c r="R30" s="189">
        <v>3.8907551255986397E-2</v>
      </c>
      <c r="S30" s="189">
        <v>4.5025528912272402E-4</v>
      </c>
      <c r="T30" s="190">
        <v>1.43884878395229E-5</v>
      </c>
      <c r="U30" s="185">
        <v>9.0083031245309398E-5</v>
      </c>
      <c r="V30" s="136"/>
    </row>
    <row r="31" spans="2:22" x14ac:dyDescent="0.2">
      <c r="B31" s="86" t="s">
        <v>6</v>
      </c>
      <c r="C31" s="191">
        <v>0.534633271436049</v>
      </c>
      <c r="D31" s="192">
        <v>0.72889897248198798</v>
      </c>
      <c r="E31" s="193">
        <v>3.51289547969149</v>
      </c>
      <c r="F31" s="193">
        <v>1.01820264974395</v>
      </c>
      <c r="G31" s="194"/>
      <c r="H31" s="195">
        <v>0.29990746678449898</v>
      </c>
      <c r="I31" s="196">
        <v>0.58983316895947702</v>
      </c>
      <c r="J31" s="197">
        <v>19.1435153723376</v>
      </c>
      <c r="K31" s="198">
        <v>2.91796785360226</v>
      </c>
      <c r="L31" s="199"/>
      <c r="M31" s="197">
        <v>0.53270184031146095</v>
      </c>
      <c r="N31" s="198">
        <v>1.0907380857706599</v>
      </c>
      <c r="O31" s="197">
        <v>7.37298477935067</v>
      </c>
      <c r="P31" s="198">
        <v>1.25017494595894</v>
      </c>
      <c r="Q31" s="199"/>
      <c r="R31" s="191">
        <v>0.56376344264828904</v>
      </c>
      <c r="S31" s="192">
        <v>0.82407669342428103</v>
      </c>
      <c r="T31" s="200">
        <v>4.3036516572268297</v>
      </c>
      <c r="U31" s="198">
        <v>0.67984592198793103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1.1069417925541341E-2</v>
      </c>
      <c r="I34" s="205">
        <f>D30/C30</f>
        <v>1.2482309296708358E-2</v>
      </c>
    </row>
    <row r="35" spans="1:22" x14ac:dyDescent="0.2">
      <c r="C35" s="203">
        <v>2</v>
      </c>
      <c r="E35" s="204">
        <f>AVERAGE(L10:L27)</f>
        <v>1.0281037292487517E-2</v>
      </c>
      <c r="I35" s="205">
        <f>I30/H30</f>
        <v>1.205319217931658E-2</v>
      </c>
    </row>
    <row r="36" spans="1:22" x14ac:dyDescent="0.2">
      <c r="C36" s="203">
        <v>3</v>
      </c>
      <c r="E36" s="204">
        <f>AVERAGE(Q10:Q27)</f>
        <v>9.8193085235477231E-3</v>
      </c>
      <c r="I36" s="205">
        <f>N30/M30</f>
        <v>1.18293214642518E-2</v>
      </c>
    </row>
    <row r="37" spans="1:22" x14ac:dyDescent="0.2">
      <c r="C37" s="203">
        <v>4</v>
      </c>
      <c r="E37" s="204">
        <f>AVERAGE(V10:V27)</f>
        <v>9.2565485305328363E-3</v>
      </c>
      <c r="G37" s="90"/>
      <c r="I37" s="205">
        <f>S30/R30</f>
        <v>1.1572439657287525E-2</v>
      </c>
    </row>
    <row r="38" spans="1:22" x14ac:dyDescent="0.2">
      <c r="C38" s="206" t="s">
        <v>12</v>
      </c>
      <c r="D38" s="101"/>
      <c r="E38" s="207">
        <f>AVERAGE(E34:E37)</f>
        <v>1.0106578068027354E-2</v>
      </c>
      <c r="F38" s="86" t="s">
        <v>9</v>
      </c>
      <c r="G38" s="208"/>
      <c r="I38" s="209">
        <f>AVERAGE(I34:I37)</f>
        <v>1.1984315649391066E-2</v>
      </c>
    </row>
    <row r="39" spans="1:22" x14ac:dyDescent="0.2">
      <c r="E39" s="210">
        <f>STDEV(E34:E37)/SQRT(COUNT(E34:E37))/E38</f>
        <v>3.7920888548823882E-2</v>
      </c>
      <c r="F39" s="211"/>
      <c r="I39" s="210">
        <f>STDEV(I34:I37)/SQRT(COUNT(I34:I37))/I38</f>
        <v>1.6093906721712226E-2</v>
      </c>
    </row>
    <row r="40" spans="1:22" ht="15.75" x14ac:dyDescent="0.3">
      <c r="D40" s="86" t="s">
        <v>17</v>
      </c>
      <c r="E40" s="212">
        <f>E39*SQRT(3)/1</f>
        <v>6.5680905634719788E-2</v>
      </c>
      <c r="F40" s="86" t="s">
        <v>8</v>
      </c>
      <c r="I40" s="210">
        <f>I39*SQRT(3)/1</f>
        <v>2.7875464134279843E-2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29.077999999999999</v>
      </c>
      <c r="D47" s="214">
        <v>30.09</v>
      </c>
      <c r="E47" s="169">
        <v>29.077999999999999</v>
      </c>
      <c r="F47" s="169">
        <v>30.09</v>
      </c>
      <c r="G47" s="170"/>
      <c r="H47" s="86">
        <v>29.077999999999999</v>
      </c>
      <c r="I47" s="168">
        <v>30.09</v>
      </c>
      <c r="J47" s="169">
        <v>29.077999999999999</v>
      </c>
      <c r="K47" s="171">
        <v>30.09</v>
      </c>
      <c r="L47" s="170"/>
      <c r="M47" s="86">
        <v>29.077999999999999</v>
      </c>
      <c r="N47" s="168">
        <v>30.09</v>
      </c>
      <c r="O47" s="169">
        <v>29.077999999999999</v>
      </c>
      <c r="P47" s="171">
        <v>30.09</v>
      </c>
      <c r="Q47" s="170"/>
      <c r="R47" s="86">
        <v>29.077999999999999</v>
      </c>
      <c r="S47" s="168">
        <v>30.09</v>
      </c>
      <c r="T47" s="172">
        <v>29.077999999999999</v>
      </c>
      <c r="U47" s="173">
        <v>30.09</v>
      </c>
      <c r="V47" s="136"/>
    </row>
    <row r="48" spans="1:22" x14ac:dyDescent="0.2">
      <c r="B48" s="90">
        <v>1</v>
      </c>
      <c r="C48" s="174">
        <v>2.1965169944973099E-2</v>
      </c>
      <c r="D48" s="175">
        <v>8.4552983400926804E-2</v>
      </c>
      <c r="E48" s="176">
        <v>1.2201953900660799E-5</v>
      </c>
      <c r="F48" s="176">
        <v>9.2426507551328601E-5</v>
      </c>
      <c r="G48" s="118">
        <f>(D48-$F$68)/(C48-$E$68)</f>
        <v>3.8473615548401892</v>
      </c>
      <c r="H48" s="152">
        <v>2.0321631866412001E-2</v>
      </c>
      <c r="I48" s="175">
        <v>7.8264097032662197E-2</v>
      </c>
      <c r="J48" s="176">
        <v>5.42412560212944E-6</v>
      </c>
      <c r="K48" s="177">
        <v>9.4570401033619003E-5</v>
      </c>
      <c r="L48" s="118">
        <f>(I48-$K$68)/(H48-$J$68)</f>
        <v>3.8483539969969169</v>
      </c>
      <c r="M48" s="152">
        <v>1.9430177029219699E-2</v>
      </c>
      <c r="N48" s="175">
        <v>7.4819367969503905E-2</v>
      </c>
      <c r="O48" s="176">
        <v>9.6930182975267494E-6</v>
      </c>
      <c r="P48" s="177">
        <v>9.1713214872033897E-5</v>
      </c>
      <c r="Q48" s="118">
        <f>(N48-$P$68)/(M48-$O$68)</f>
        <v>3.8476524226048547</v>
      </c>
      <c r="R48" s="152">
        <v>1.87909252180729E-2</v>
      </c>
      <c r="S48" s="175">
        <v>7.2450709570644006E-2</v>
      </c>
      <c r="T48" s="178">
        <v>1.3123899194701901E-5</v>
      </c>
      <c r="U48" s="179">
        <v>9.5658702334077396E-5</v>
      </c>
      <c r="V48" s="118">
        <f>(S48-$U$68)/(R48-$T$68)</f>
        <v>3.852643904188227</v>
      </c>
    </row>
    <row r="49" spans="2:22" x14ac:dyDescent="0.2">
      <c r="B49" s="90">
        <v>2</v>
      </c>
      <c r="C49" s="174">
        <v>2.2284249472912E-2</v>
      </c>
      <c r="D49" s="175">
        <v>8.5772979962505894E-2</v>
      </c>
      <c r="E49" s="176">
        <v>1.10013813917049E-5</v>
      </c>
      <c r="F49" s="176">
        <v>9.2628818304339405E-5</v>
      </c>
      <c r="G49" s="118">
        <f t="shared" ref="G49:G65" si="4">(D49-$F$68)/(C49-$E$68)</f>
        <v>3.847019527770684</v>
      </c>
      <c r="H49" s="152">
        <v>2.0438541663996598E-2</v>
      </c>
      <c r="I49" s="175">
        <v>7.8705095149737905E-2</v>
      </c>
      <c r="J49" s="176">
        <v>1.21498567352184E-5</v>
      </c>
      <c r="K49" s="177">
        <v>9.58227915341069E-5</v>
      </c>
      <c r="L49" s="118">
        <f t="shared" ref="L49:L65" si="5">(I49-$K$68)/(H49-$J$68)</f>
        <v>3.8479177754761178</v>
      </c>
      <c r="M49" s="152">
        <v>1.97672152202149E-2</v>
      </c>
      <c r="N49" s="175">
        <v>7.6146104110349E-2</v>
      </c>
      <c r="O49" s="176">
        <v>1.4200353337921501E-5</v>
      </c>
      <c r="P49" s="177">
        <v>9.0227602919136493E-5</v>
      </c>
      <c r="Q49" s="118">
        <f t="shared" ref="Q49:Q65" si="6">(N49-$P$68)/(M49-$O$68)</f>
        <v>3.8491672065852063</v>
      </c>
      <c r="R49" s="152">
        <v>1.8915505612690099E-2</v>
      </c>
      <c r="S49" s="175">
        <v>7.2930977669308103E-2</v>
      </c>
      <c r="T49" s="178">
        <v>4.3305411401817098E-6</v>
      </c>
      <c r="U49" s="179">
        <v>9.3598349592761594E-5</v>
      </c>
      <c r="V49" s="118">
        <f t="shared" ref="V49:V65" si="7">(S49-$U$68)/(R49-$T$68)</f>
        <v>3.8526599951812788</v>
      </c>
    </row>
    <row r="50" spans="2:22" x14ac:dyDescent="0.2">
      <c r="B50" s="90">
        <v>3</v>
      </c>
      <c r="C50" s="174">
        <v>2.2260262829365999E-2</v>
      </c>
      <c r="D50" s="175">
        <v>8.5642224576995801E-2</v>
      </c>
      <c r="E50" s="176">
        <v>1.6270206474707901E-5</v>
      </c>
      <c r="F50" s="176">
        <v>9.2133466524268104E-5</v>
      </c>
      <c r="G50" s="118">
        <f t="shared" si="4"/>
        <v>3.8452900389091891</v>
      </c>
      <c r="H50" s="152">
        <v>2.0019631018819001E-2</v>
      </c>
      <c r="I50" s="175">
        <v>7.7067415045506807E-2</v>
      </c>
      <c r="J50" s="176">
        <v>1.1807554726804601E-5</v>
      </c>
      <c r="K50" s="177">
        <v>9.6447293463934597E-5</v>
      </c>
      <c r="L50" s="118">
        <f t="shared" si="5"/>
        <v>3.8466311937246611</v>
      </c>
      <c r="M50" s="152">
        <v>1.98147871419674E-2</v>
      </c>
      <c r="N50" s="175">
        <v>7.6297557992466403E-2</v>
      </c>
      <c r="O50" s="176">
        <v>1.7038181145708E-5</v>
      </c>
      <c r="P50" s="177">
        <v>9.6029171505703301E-5</v>
      </c>
      <c r="Q50" s="118">
        <f t="shared" si="6"/>
        <v>3.8475688127299188</v>
      </c>
      <c r="R50" s="152">
        <v>1.88290895837251E-2</v>
      </c>
      <c r="S50" s="175">
        <v>7.2558551736894197E-2</v>
      </c>
      <c r="T50" s="178">
        <v>6.76937336717263E-6</v>
      </c>
      <c r="U50" s="179">
        <v>9.3104764988892201E-5</v>
      </c>
      <c r="V50" s="118">
        <f t="shared" si="7"/>
        <v>3.8505613099304918</v>
      </c>
    </row>
    <row r="51" spans="2:22" x14ac:dyDescent="0.2">
      <c r="B51" s="90">
        <v>4</v>
      </c>
      <c r="C51" s="174">
        <v>2.24808115540584E-2</v>
      </c>
      <c r="D51" s="175">
        <v>8.6544678347136306E-2</v>
      </c>
      <c r="E51" s="176">
        <v>7.9300749779272705E-6</v>
      </c>
      <c r="F51" s="176">
        <v>8.7653079716221304E-5</v>
      </c>
      <c r="G51" s="118">
        <f t="shared" si="4"/>
        <v>3.8477102696667762</v>
      </c>
      <c r="H51" s="152">
        <v>2.01746822066626E-2</v>
      </c>
      <c r="I51" s="175">
        <v>7.7717207125159393E-2</v>
      </c>
      <c r="J51" s="176">
        <v>9.01794221679603E-6</v>
      </c>
      <c r="K51" s="177">
        <v>9.1442333266138003E-5</v>
      </c>
      <c r="L51" s="118">
        <f t="shared" si="5"/>
        <v>3.8492775279790408</v>
      </c>
      <c r="M51" s="152">
        <v>1.9736130217681499E-2</v>
      </c>
      <c r="N51" s="175">
        <v>7.5981882573069398E-2</v>
      </c>
      <c r="O51" s="176">
        <v>3.4687139596897701E-6</v>
      </c>
      <c r="P51" s="177">
        <v>8.9143016173063699E-5</v>
      </c>
      <c r="Q51" s="118">
        <f t="shared" si="6"/>
        <v>3.8469079412580403</v>
      </c>
      <c r="R51" s="152">
        <v>1.86876068092094E-2</v>
      </c>
      <c r="S51" s="175">
        <v>7.1986419091584097E-2</v>
      </c>
      <c r="T51" s="178">
        <v>9.2410969371997208E-6</v>
      </c>
      <c r="U51" s="179">
        <v>9.6550973860462001E-5</v>
      </c>
      <c r="V51" s="118">
        <f t="shared" si="7"/>
        <v>3.8490972444645579</v>
      </c>
    </row>
    <row r="52" spans="2:22" x14ac:dyDescent="0.2">
      <c r="B52" s="90">
        <v>5</v>
      </c>
      <c r="C52" s="174">
        <v>2.24444879890996E-2</v>
      </c>
      <c r="D52" s="175">
        <v>8.6367006151791006E-2</v>
      </c>
      <c r="E52" s="176">
        <v>1.20562492428704E-5</v>
      </c>
      <c r="F52" s="176">
        <v>9.3071211594542306E-5</v>
      </c>
      <c r="G52" s="118">
        <f t="shared" si="4"/>
        <v>3.8460203336753516</v>
      </c>
      <c r="H52" s="152">
        <v>2.01441878462644E-2</v>
      </c>
      <c r="I52" s="175">
        <v>7.7487011186343699E-2</v>
      </c>
      <c r="J52" s="176">
        <v>1.26955698077997E-5</v>
      </c>
      <c r="K52" s="177">
        <v>9.0908870641560302E-5</v>
      </c>
      <c r="L52" s="118">
        <f t="shared" si="5"/>
        <v>3.8436748979838717</v>
      </c>
      <c r="M52" s="152">
        <v>1.9494147351258199E-2</v>
      </c>
      <c r="N52" s="175">
        <v>7.5130516011392298E-2</v>
      </c>
      <c r="O52" s="176">
        <v>6.2325499469156601E-6</v>
      </c>
      <c r="P52" s="177">
        <v>9.3112762106946898E-5</v>
      </c>
      <c r="Q52" s="118">
        <f t="shared" si="6"/>
        <v>3.8509888353070281</v>
      </c>
      <c r="R52" s="152">
        <v>1.8350017032075099E-2</v>
      </c>
      <c r="S52" s="175">
        <v>7.0667385901198795E-2</v>
      </c>
      <c r="T52" s="178">
        <v>1.0176666521228499E-5</v>
      </c>
      <c r="U52" s="179">
        <v>8.8236490948349303E-5</v>
      </c>
      <c r="V52" s="118">
        <f t="shared" si="7"/>
        <v>3.8480275718161243</v>
      </c>
    </row>
    <row r="53" spans="2:22" x14ac:dyDescent="0.2">
      <c r="B53" s="90">
        <v>6</v>
      </c>
      <c r="C53" s="174">
        <v>2.2309157648334601E-2</v>
      </c>
      <c r="D53" s="175">
        <v>8.5840835338561405E-2</v>
      </c>
      <c r="E53" s="176">
        <v>9.1741819023860801E-6</v>
      </c>
      <c r="F53" s="176">
        <v>8.9733630752794196E-5</v>
      </c>
      <c r="G53" s="118">
        <f t="shared" si="4"/>
        <v>3.8457652543095078</v>
      </c>
      <c r="H53" s="152">
        <v>1.9599992391332598E-2</v>
      </c>
      <c r="I53" s="175">
        <v>7.5436953540035198E-2</v>
      </c>
      <c r="J53" s="176">
        <v>8.7076651873112606E-6</v>
      </c>
      <c r="K53" s="177">
        <v>9.0264047364065999E-5</v>
      </c>
      <c r="L53" s="118">
        <f t="shared" si="5"/>
        <v>3.8458009255211456</v>
      </c>
      <c r="M53" s="152">
        <v>1.90695297681477E-2</v>
      </c>
      <c r="N53" s="175">
        <v>7.3475447754254603E-2</v>
      </c>
      <c r="O53" s="176">
        <v>1.39635002076184E-5</v>
      </c>
      <c r="P53" s="177">
        <v>9.3635300842629502E-5</v>
      </c>
      <c r="Q53" s="118">
        <f t="shared" si="6"/>
        <v>3.849946363477645</v>
      </c>
      <c r="R53" s="152">
        <v>1.8253995517134799E-2</v>
      </c>
      <c r="S53" s="175">
        <v>7.0250362548483394E-2</v>
      </c>
      <c r="T53" s="178">
        <v>1.10257951357518E-5</v>
      </c>
      <c r="U53" s="179">
        <v>9.6567184050035506E-5</v>
      </c>
      <c r="V53" s="118">
        <f t="shared" si="7"/>
        <v>3.8454222682794925</v>
      </c>
    </row>
    <row r="54" spans="2:22" x14ac:dyDescent="0.2">
      <c r="B54" s="90">
        <v>7</v>
      </c>
      <c r="C54" s="174">
        <v>2.1697497222783399E-2</v>
      </c>
      <c r="D54" s="175">
        <v>8.3458780192359402E-2</v>
      </c>
      <c r="E54" s="176">
        <v>1.6039528651117701E-5</v>
      </c>
      <c r="F54" s="176">
        <v>8.7293887881421806E-5</v>
      </c>
      <c r="G54" s="118">
        <f t="shared" si="4"/>
        <v>3.8443932500730744</v>
      </c>
      <c r="H54" s="152">
        <v>1.99897667763628E-2</v>
      </c>
      <c r="I54" s="175">
        <v>7.6932510773976906E-2</v>
      </c>
      <c r="J54" s="176">
        <v>6.2743466793982603E-6</v>
      </c>
      <c r="K54" s="177">
        <v>8.9852988902475796E-5</v>
      </c>
      <c r="L54" s="118">
        <f t="shared" si="5"/>
        <v>3.8456288944256527</v>
      </c>
      <c r="M54" s="152">
        <v>1.97165753910898E-2</v>
      </c>
      <c r="N54" s="175">
        <v>7.5970779580131806E-2</v>
      </c>
      <c r="O54" s="176">
        <v>8.5070376009857202E-7</v>
      </c>
      <c r="P54" s="177">
        <v>9.2654131502710398E-5</v>
      </c>
      <c r="Q54" s="118">
        <f t="shared" si="6"/>
        <v>3.8501615474752224</v>
      </c>
      <c r="R54" s="152">
        <v>1.8751222872717702E-2</v>
      </c>
      <c r="S54" s="175">
        <v>7.2220635867352806E-2</v>
      </c>
      <c r="T54" s="178">
        <v>9.72811203837314E-7</v>
      </c>
      <c r="U54" s="179">
        <v>8.7790380175194505E-5</v>
      </c>
      <c r="V54" s="118">
        <f t="shared" si="7"/>
        <v>3.8485290901153308</v>
      </c>
    </row>
    <row r="55" spans="2:22" x14ac:dyDescent="0.2">
      <c r="B55" s="90">
        <v>8</v>
      </c>
      <c r="C55" s="174">
        <v>2.1688532730334401E-2</v>
      </c>
      <c r="D55" s="175">
        <v>8.3466886107543201E-2</v>
      </c>
      <c r="E55" s="176">
        <v>8.6290025363212607E-6</v>
      </c>
      <c r="F55" s="176">
        <v>9.3477390558260604E-5</v>
      </c>
      <c r="G55" s="118">
        <f t="shared" si="4"/>
        <v>3.8463570673223932</v>
      </c>
      <c r="H55" s="152">
        <v>2.00765369502484E-2</v>
      </c>
      <c r="I55" s="175">
        <v>7.7251885959639097E-2</v>
      </c>
      <c r="J55" s="176">
        <v>9.3740324042736905E-6</v>
      </c>
      <c r="K55" s="177">
        <v>8.9546810696817795E-5</v>
      </c>
      <c r="L55" s="118">
        <f t="shared" si="5"/>
        <v>3.8449157970891568</v>
      </c>
      <c r="M55" s="152">
        <v>1.9720998814510601E-2</v>
      </c>
      <c r="N55" s="175">
        <v>7.6000873513253894E-2</v>
      </c>
      <c r="O55" s="176">
        <v>9.6538942230036998E-6</v>
      </c>
      <c r="P55" s="177">
        <v>9.0388882468660296E-5</v>
      </c>
      <c r="Q55" s="118">
        <f t="shared" si="6"/>
        <v>3.8508242222441886</v>
      </c>
      <c r="R55" s="152">
        <v>1.8783139871289399E-2</v>
      </c>
      <c r="S55" s="175">
        <v>7.23825948034999E-2</v>
      </c>
      <c r="T55" s="178">
        <v>1.4220752457814299E-5</v>
      </c>
      <c r="U55" s="179">
        <v>9.4739656524859097E-5</v>
      </c>
      <c r="V55" s="118">
        <f t="shared" si="7"/>
        <v>3.8506132605393102</v>
      </c>
    </row>
    <row r="56" spans="2:22" x14ac:dyDescent="0.2">
      <c r="B56" s="90">
        <v>9</v>
      </c>
      <c r="C56" s="174">
        <v>2.19852587012015E-2</v>
      </c>
      <c r="D56" s="175">
        <v>8.4591504220216496E-2</v>
      </c>
      <c r="E56" s="176">
        <v>9.3190694339020399E-6</v>
      </c>
      <c r="F56" s="176">
        <v>8.4932885221110396E-5</v>
      </c>
      <c r="G56" s="118">
        <f t="shared" si="4"/>
        <v>3.845597241706364</v>
      </c>
      <c r="H56" s="152">
        <v>2.0152822738153602E-2</v>
      </c>
      <c r="I56" s="175">
        <v>7.7578157133920897E-2</v>
      </c>
      <c r="J56" s="176">
        <v>9.4239718619015897E-6</v>
      </c>
      <c r="K56" s="177">
        <v>9.3068018937091706E-5</v>
      </c>
      <c r="L56" s="118">
        <f t="shared" si="5"/>
        <v>3.8465519005449456</v>
      </c>
      <c r="M56" s="152">
        <v>1.9671701766380601E-2</v>
      </c>
      <c r="N56" s="175">
        <v>7.5761153808279497E-2</v>
      </c>
      <c r="O56" s="176">
        <v>7.4542837825561802E-6</v>
      </c>
      <c r="P56" s="177">
        <v>9.1562721494309896E-5</v>
      </c>
      <c r="Q56" s="118">
        <f t="shared" si="6"/>
        <v>3.8482872398001748</v>
      </c>
      <c r="R56" s="152">
        <v>1.86613920268658E-2</v>
      </c>
      <c r="S56" s="175">
        <v>7.1976898986224405E-2</v>
      </c>
      <c r="T56" s="178">
        <v>1.0199090663963399E-5</v>
      </c>
      <c r="U56" s="179">
        <v>9.3308965765087295E-5</v>
      </c>
      <c r="V56" s="118">
        <f t="shared" si="7"/>
        <v>3.8539969031475754</v>
      </c>
    </row>
    <row r="57" spans="2:22" x14ac:dyDescent="0.2">
      <c r="B57" s="90">
        <v>10</v>
      </c>
      <c r="C57" s="174">
        <v>2.2240814897797199E-2</v>
      </c>
      <c r="D57" s="175">
        <v>8.56291119700298E-2</v>
      </c>
      <c r="E57" s="176">
        <v>1.18594874846E-5</v>
      </c>
      <c r="F57" s="176">
        <v>8.51889450115066E-5</v>
      </c>
      <c r="G57" s="118">
        <f t="shared" si="4"/>
        <v>3.8480643679733073</v>
      </c>
      <c r="H57" s="152">
        <v>2.0138922494290099E-2</v>
      </c>
      <c r="I57" s="175">
        <v>7.7559950267311106E-2</v>
      </c>
      <c r="J57" s="176">
        <v>5.4567211966806299E-6</v>
      </c>
      <c r="K57" s="177">
        <v>8.6769863901732603E-5</v>
      </c>
      <c r="L57" s="118">
        <f t="shared" si="5"/>
        <v>3.8483035059568214</v>
      </c>
      <c r="M57" s="152">
        <v>1.9552922922152299E-2</v>
      </c>
      <c r="N57" s="175">
        <v>7.5311761391169907E-2</v>
      </c>
      <c r="O57" s="176">
        <v>7.3781101632537502E-6</v>
      </c>
      <c r="P57" s="177">
        <v>9.3714764571758394E-5</v>
      </c>
      <c r="Q57" s="118">
        <f t="shared" si="6"/>
        <v>3.8486813499868595</v>
      </c>
      <c r="R57" s="152">
        <v>1.86448371244042E-2</v>
      </c>
      <c r="S57" s="175">
        <v>7.1848926437979202E-2</v>
      </c>
      <c r="T57" s="178">
        <v>1.43346389610806E-5</v>
      </c>
      <c r="U57" s="179">
        <v>1.05706133659343E-4</v>
      </c>
      <c r="V57" s="118">
        <f t="shared" si="7"/>
        <v>3.8505532652348311</v>
      </c>
    </row>
    <row r="58" spans="2:22" x14ac:dyDescent="0.2">
      <c r="B58" s="90">
        <v>11</v>
      </c>
      <c r="C58" s="174">
        <v>2.19828020871187E-2</v>
      </c>
      <c r="D58" s="175">
        <v>8.4519402505135802E-2</v>
      </c>
      <c r="E58" s="176">
        <v>1.1373722569987199E-5</v>
      </c>
      <c r="F58" s="176">
        <v>9.4752759552427902E-5</v>
      </c>
      <c r="G58" s="118">
        <f t="shared" si="4"/>
        <v>3.8427455353713849</v>
      </c>
      <c r="H58" s="152">
        <v>2.0126029127019499E-2</v>
      </c>
      <c r="I58" s="175">
        <v>7.7486101460864806E-2</v>
      </c>
      <c r="J58" s="176">
        <v>8.0763246074352497E-6</v>
      </c>
      <c r="K58" s="177">
        <v>9.2716811731400505E-5</v>
      </c>
      <c r="L58" s="118">
        <f t="shared" si="5"/>
        <v>3.847099043273194</v>
      </c>
      <c r="M58" s="152">
        <v>1.9532623036885001E-2</v>
      </c>
      <c r="N58" s="175">
        <v>7.52103667494263E-2</v>
      </c>
      <c r="O58" s="176">
        <v>9.9757973767089794E-6</v>
      </c>
      <c r="P58" s="177">
        <v>8.9731703446772293E-5</v>
      </c>
      <c r="Q58" s="118">
        <f t="shared" si="6"/>
        <v>3.8474896580988185</v>
      </c>
      <c r="R58" s="152">
        <v>1.8477758694256999E-2</v>
      </c>
      <c r="S58" s="175">
        <v>7.1145457266207995E-2</v>
      </c>
      <c r="T58" s="178">
        <v>3.71674431914882E-5</v>
      </c>
      <c r="U58" s="179">
        <v>1.41146069654359E-4</v>
      </c>
      <c r="V58" s="118">
        <f t="shared" si="7"/>
        <v>3.8472975201562165</v>
      </c>
    </row>
    <row r="59" spans="2:22" x14ac:dyDescent="0.2">
      <c r="B59" s="90">
        <v>12</v>
      </c>
      <c r="C59" s="174">
        <v>2.1654153588003801E-2</v>
      </c>
      <c r="D59" s="175">
        <v>8.3341430007703901E-2</v>
      </c>
      <c r="E59" s="176">
        <v>1.06510012773897E-5</v>
      </c>
      <c r="F59" s="176">
        <v>9.0699048349766797E-5</v>
      </c>
      <c r="G59" s="118">
        <f t="shared" si="4"/>
        <v>3.8466702674490776</v>
      </c>
      <c r="H59" s="152">
        <v>2.0202451805707199E-2</v>
      </c>
      <c r="I59" s="175">
        <v>7.7797216004141606E-2</v>
      </c>
      <c r="J59" s="176">
        <v>1.47405629623304E-5</v>
      </c>
      <c r="K59" s="177">
        <v>8.6250354050855795E-5</v>
      </c>
      <c r="L59" s="118">
        <f t="shared" si="5"/>
        <v>3.8479462596085749</v>
      </c>
      <c r="M59" s="152">
        <v>1.9330992475460999E-2</v>
      </c>
      <c r="N59" s="175">
        <v>7.4434735574529703E-2</v>
      </c>
      <c r="O59" s="176">
        <v>3.3736404252564602E-6</v>
      </c>
      <c r="P59" s="177">
        <v>8.9793987535536106E-5</v>
      </c>
      <c r="Q59" s="118">
        <f t="shared" si="6"/>
        <v>3.8474969203219138</v>
      </c>
      <c r="R59" s="152">
        <v>1.8269037262293501E-2</v>
      </c>
      <c r="S59" s="175">
        <v>7.0355841061792504E-2</v>
      </c>
      <c r="T59" s="178">
        <v>1.32070885241094E-5</v>
      </c>
      <c r="U59" s="179">
        <v>1.00526082525795E-4</v>
      </c>
      <c r="V59" s="118">
        <f t="shared" si="7"/>
        <v>3.8480312713112657</v>
      </c>
    </row>
    <row r="60" spans="2:22" x14ac:dyDescent="0.2">
      <c r="B60" s="90">
        <v>13</v>
      </c>
      <c r="C60" s="174">
        <v>2.10389840620488E-2</v>
      </c>
      <c r="D60" s="175">
        <v>8.0920490836420403E-2</v>
      </c>
      <c r="E60" s="176">
        <v>1.5535554717664299E-5</v>
      </c>
      <c r="F60" s="176">
        <v>9.6415214201887894E-5</v>
      </c>
      <c r="G60" s="118">
        <f t="shared" si="4"/>
        <v>3.8440743373304569</v>
      </c>
      <c r="H60" s="152">
        <v>2.0100909169123899E-2</v>
      </c>
      <c r="I60" s="175">
        <v>7.7417654052337095E-2</v>
      </c>
      <c r="J60" s="176">
        <v>-6.1707021067559901E-7</v>
      </c>
      <c r="K60" s="177">
        <v>8.5042497617886394E-5</v>
      </c>
      <c r="L60" s="118">
        <f t="shared" si="5"/>
        <v>3.8485021148480758</v>
      </c>
      <c r="M60" s="152">
        <v>1.97238766386621E-2</v>
      </c>
      <c r="N60" s="175">
        <v>7.6002682663295601E-2</v>
      </c>
      <c r="O60" s="176">
        <v>5.8068921240759899E-6</v>
      </c>
      <c r="P60" s="177">
        <v>9.1651714153789403E-5</v>
      </c>
      <c r="Q60" s="118">
        <f t="shared" si="6"/>
        <v>3.8503538888321902</v>
      </c>
      <c r="R60" s="152">
        <v>1.8512954116359101E-2</v>
      </c>
      <c r="S60" s="175">
        <v>7.1385410083807097E-2</v>
      </c>
      <c r="T60" s="178">
        <v>8.2022596683017996E-6</v>
      </c>
      <c r="U60" s="179">
        <v>9.1152886949603996E-5</v>
      </c>
      <c r="V60" s="118">
        <f t="shared" si="7"/>
        <v>3.8529478733398328</v>
      </c>
    </row>
    <row r="61" spans="2:22" x14ac:dyDescent="0.2">
      <c r="B61" s="90">
        <v>14</v>
      </c>
      <c r="C61" s="174">
        <v>2.11897370606067E-2</v>
      </c>
      <c r="D61" s="175">
        <v>8.1549692338788504E-2</v>
      </c>
      <c r="E61" s="176">
        <v>1.21268743963172E-5</v>
      </c>
      <c r="F61" s="176">
        <v>8.8182274934356806E-5</v>
      </c>
      <c r="G61" s="118">
        <f t="shared" si="4"/>
        <v>3.8464209303369388</v>
      </c>
      <c r="H61" s="152">
        <v>2.02508657616873E-2</v>
      </c>
      <c r="I61" s="175">
        <v>7.7998778087240497E-2</v>
      </c>
      <c r="J61" s="176">
        <v>-2.9403885284235899E-7</v>
      </c>
      <c r="K61" s="177">
        <v>8.8574708186274105E-5</v>
      </c>
      <c r="L61" s="118">
        <f t="shared" si="5"/>
        <v>3.8487004960542417</v>
      </c>
      <c r="M61" s="152">
        <v>1.9574104801668699E-2</v>
      </c>
      <c r="N61" s="175">
        <v>7.5395538729735603E-2</v>
      </c>
      <c r="O61" s="176">
        <v>8.2895715872682102E-6</v>
      </c>
      <c r="P61" s="177">
        <v>9.0197730718577705E-5</v>
      </c>
      <c r="Q61" s="118">
        <f t="shared" si="6"/>
        <v>3.8487966044356972</v>
      </c>
      <c r="R61" s="152">
        <v>1.85214968634063E-2</v>
      </c>
      <c r="S61" s="175">
        <v>7.1385067792455098E-2</v>
      </c>
      <c r="T61" s="178">
        <v>8.6791266906078602E-6</v>
      </c>
      <c r="U61" s="179">
        <v>9.3215207724778697E-5</v>
      </c>
      <c r="V61" s="118">
        <f t="shared" si="7"/>
        <v>3.8511512655841469</v>
      </c>
    </row>
    <row r="62" spans="2:22" x14ac:dyDescent="0.2">
      <c r="B62" s="90">
        <v>15</v>
      </c>
      <c r="C62" s="174">
        <v>2.1599673239888401E-2</v>
      </c>
      <c r="D62" s="175">
        <v>8.3101113183177103E-2</v>
      </c>
      <c r="E62" s="176">
        <v>1.17518029164388E-5</v>
      </c>
      <c r="F62" s="176">
        <v>9.0720816630996602E-5</v>
      </c>
      <c r="G62" s="118">
        <f t="shared" si="4"/>
        <v>3.8452459016334819</v>
      </c>
      <c r="H62" s="152">
        <v>2.0201802652941199E-2</v>
      </c>
      <c r="I62" s="175">
        <v>7.7790383538874602E-2</v>
      </c>
      <c r="J62" s="176">
        <v>8.4883615436701198E-6</v>
      </c>
      <c r="K62" s="177">
        <v>8.7596940359658501E-5</v>
      </c>
      <c r="L62" s="118">
        <f t="shared" si="5"/>
        <v>3.847731609801655</v>
      </c>
      <c r="M62" s="152">
        <v>1.9539439005801199E-2</v>
      </c>
      <c r="N62" s="175">
        <v>7.52589948232784E-2</v>
      </c>
      <c r="O62" s="176">
        <v>5.6607699501194898E-6</v>
      </c>
      <c r="P62" s="177">
        <v>9.0225537285552201E-5</v>
      </c>
      <c r="Q62" s="118">
        <f t="shared" si="6"/>
        <v>3.8486367404429433</v>
      </c>
      <c r="R62" s="152">
        <v>1.8578754969618201E-2</v>
      </c>
      <c r="S62" s="175">
        <v>7.1604231787123496E-2</v>
      </c>
      <c r="T62" s="178">
        <v>8.1459646437008395E-6</v>
      </c>
      <c r="U62" s="179">
        <v>9.3090939863653096E-5</v>
      </c>
      <c r="V62" s="118">
        <f t="shared" si="7"/>
        <v>3.8510787961181512</v>
      </c>
    </row>
    <row r="63" spans="2:22" x14ac:dyDescent="0.2">
      <c r="B63" s="90">
        <v>16</v>
      </c>
      <c r="C63" s="174">
        <v>2.1520208074688098E-2</v>
      </c>
      <c r="D63" s="175">
        <v>8.2860477776220798E-2</v>
      </c>
      <c r="E63" s="176">
        <v>1.5466832842596399E-5</v>
      </c>
      <c r="F63" s="176">
        <v>9.45124540705752E-5</v>
      </c>
      <c r="G63" s="118">
        <f t="shared" si="4"/>
        <v>3.8482646275694665</v>
      </c>
      <c r="H63" s="152">
        <v>2.0138175553829799E-2</v>
      </c>
      <c r="I63" s="175">
        <v>7.7598234301438196E-2</v>
      </c>
      <c r="J63" s="176">
        <v>6.5101690129611399E-6</v>
      </c>
      <c r="K63" s="177">
        <v>9.2770525025500202E-5</v>
      </c>
      <c r="L63" s="118">
        <f t="shared" si="5"/>
        <v>3.8503481392020746</v>
      </c>
      <c r="M63" s="152">
        <v>1.9446569973321101E-2</v>
      </c>
      <c r="N63" s="175">
        <v>7.4902037227876903E-2</v>
      </c>
      <c r="O63" s="176">
        <v>1.42716170945648E-5</v>
      </c>
      <c r="P63" s="177">
        <v>8.7225453925611501E-5</v>
      </c>
      <c r="Q63" s="118">
        <f t="shared" si="6"/>
        <v>3.8486604862573417</v>
      </c>
      <c r="R63" s="152">
        <v>1.82388188141441E-2</v>
      </c>
      <c r="S63" s="175">
        <v>7.0307372024648596E-2</v>
      </c>
      <c r="T63" s="178">
        <v>9.5050773296465497E-6</v>
      </c>
      <c r="U63" s="179">
        <v>8.5348794851665603E-5</v>
      </c>
      <c r="V63" s="118">
        <f t="shared" si="7"/>
        <v>3.8517514384694205</v>
      </c>
    </row>
    <row r="64" spans="2:22" x14ac:dyDescent="0.2">
      <c r="B64" s="90">
        <v>17</v>
      </c>
      <c r="C64" s="174">
        <v>2.1689541198251099E-2</v>
      </c>
      <c r="D64" s="175">
        <v>8.3461280905100202E-2</v>
      </c>
      <c r="E64" s="176">
        <v>1.0039334825324899E-5</v>
      </c>
      <c r="F64" s="176">
        <v>8.6349868898648096E-5</v>
      </c>
      <c r="G64" s="118">
        <f t="shared" si="4"/>
        <v>3.845919559886823</v>
      </c>
      <c r="H64" s="152">
        <v>2.0148552509248199E-2</v>
      </c>
      <c r="I64" s="175">
        <v>7.7603765010770501E-2</v>
      </c>
      <c r="J64" s="176">
        <v>1.0277827942946E-5</v>
      </c>
      <c r="K64" s="177">
        <v>8.9741765911759694E-5</v>
      </c>
      <c r="L64" s="118">
        <f t="shared" si="5"/>
        <v>3.8486389276714656</v>
      </c>
      <c r="M64" s="152">
        <v>1.92496382662815E-2</v>
      </c>
      <c r="N64" s="175">
        <v>7.4165116775613396E-2</v>
      </c>
      <c r="O64" s="176">
        <v>4.6778751934480498E-6</v>
      </c>
      <c r="P64" s="177">
        <v>8.8379858492429803E-5</v>
      </c>
      <c r="Q64" s="118">
        <f t="shared" si="6"/>
        <v>3.8497520393370044</v>
      </c>
      <c r="R64" s="152">
        <v>1.8329068374301101E-2</v>
      </c>
      <c r="S64" s="175">
        <v>7.0630649889183106E-2</v>
      </c>
      <c r="T64" s="178">
        <v>3.7392839454136299E-6</v>
      </c>
      <c r="U64" s="179">
        <v>9.4397676641732293E-5</v>
      </c>
      <c r="V64" s="118">
        <f t="shared" si="7"/>
        <v>3.8504226789710807</v>
      </c>
    </row>
    <row r="65" spans="2:22" x14ac:dyDescent="0.2">
      <c r="B65" s="90">
        <v>18</v>
      </c>
      <c r="C65" s="174">
        <v>2.1780596824702101E-2</v>
      </c>
      <c r="D65" s="175">
        <v>8.3841235746943202E-2</v>
      </c>
      <c r="E65" s="176">
        <v>1.2735408219562201E-5</v>
      </c>
      <c r="F65" s="176">
        <v>9.4379271221349103E-5</v>
      </c>
      <c r="G65" s="118">
        <f t="shared" si="4"/>
        <v>3.8472867627270046</v>
      </c>
      <c r="H65" s="152">
        <v>1.99616210577299E-2</v>
      </c>
      <c r="I65" s="175">
        <v>7.6864751420834501E-2</v>
      </c>
      <c r="J65" s="176">
        <v>9.4656412696968304E-6</v>
      </c>
      <c r="K65" s="177">
        <v>9.0991025643429095E-5</v>
      </c>
      <c r="L65" s="118">
        <f t="shared" si="5"/>
        <v>3.8476575473390882</v>
      </c>
      <c r="M65" s="152">
        <v>1.8929456381949501E-2</v>
      </c>
      <c r="N65" s="175">
        <v>7.2967816378177897E-2</v>
      </c>
      <c r="O65" s="176">
        <v>9.3057598918353297E-6</v>
      </c>
      <c r="P65" s="177">
        <v>9.1148438656674002E-5</v>
      </c>
      <c r="Q65" s="118">
        <f t="shared" si="6"/>
        <v>3.8516187678057361</v>
      </c>
      <c r="R65" s="152">
        <v>1.8373316838332699E-2</v>
      </c>
      <c r="S65" s="175">
        <v>7.0870040356920003E-2</v>
      </c>
      <c r="T65" s="178">
        <v>5.4592513100083104E-6</v>
      </c>
      <c r="U65" s="179">
        <v>8.9474088881144894E-5</v>
      </c>
      <c r="V65" s="118">
        <f t="shared" si="7"/>
        <v>3.8541810933015621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2.18784410625649E-2</v>
      </c>
      <c r="D68" s="216">
        <v>8.4192339642642E-2</v>
      </c>
      <c r="E68" s="182">
        <v>1.1897870431193301E-5</v>
      </c>
      <c r="F68" s="182">
        <v>9.0808418387544501E-5</v>
      </c>
      <c r="G68" s="183"/>
      <c r="H68" s="184">
        <v>2.0121506866101601E-2</v>
      </c>
      <c r="I68" s="185">
        <v>7.7475398171710799E-2</v>
      </c>
      <c r="J68" s="184">
        <v>8.1655313718797508E-6</v>
      </c>
      <c r="K68" s="185">
        <v>9.0687669348239305E-5</v>
      </c>
      <c r="L68" s="186"/>
      <c r="M68" s="187">
        <v>1.9516715900147402E-2</v>
      </c>
      <c r="N68" s="188">
        <v>7.51795963125447E-2</v>
      </c>
      <c r="O68" s="217">
        <v>8.4052906926427594E-6</v>
      </c>
      <c r="P68" s="218">
        <v>9.1140888481771999E-5</v>
      </c>
      <c r="Q68" s="186"/>
      <c r="R68" s="187">
        <v>1.8553829866716502E-2</v>
      </c>
      <c r="S68" s="188">
        <v>7.1497640715294797E-2</v>
      </c>
      <c r="T68" s="190">
        <v>1.04722311603449E-5</v>
      </c>
      <c r="U68" s="185">
        <v>9.6311852721766401E-5</v>
      </c>
      <c r="V68" s="136"/>
    </row>
    <row r="69" spans="2:22" x14ac:dyDescent="0.2">
      <c r="B69" s="86" t="s">
        <v>6</v>
      </c>
      <c r="C69" s="219">
        <v>0.44417724735655001</v>
      </c>
      <c r="D69" s="220">
        <v>0.44597556827203999</v>
      </c>
      <c r="E69" s="193">
        <v>5.0328384476730204</v>
      </c>
      <c r="F69" s="193">
        <v>0.911736224730055</v>
      </c>
      <c r="G69" s="194"/>
      <c r="H69" s="195">
        <v>0.201628779830896</v>
      </c>
      <c r="I69" s="196">
        <v>0.20556486306482899</v>
      </c>
      <c r="J69" s="197">
        <v>11.569287111037699</v>
      </c>
      <c r="K69" s="198">
        <v>0.83018458596474598</v>
      </c>
      <c r="L69" s="199"/>
      <c r="M69" s="197">
        <v>0.29543399794252501</v>
      </c>
      <c r="N69" s="198">
        <v>0.29257357964375302</v>
      </c>
      <c r="O69" s="197">
        <v>12.1956645075952</v>
      </c>
      <c r="P69" s="198">
        <v>0.55238640100486502</v>
      </c>
      <c r="Q69" s="199"/>
      <c r="R69" s="197">
        <v>0.27490812931189101</v>
      </c>
      <c r="S69" s="198">
        <v>0.27993372303463199</v>
      </c>
      <c r="T69" s="200">
        <v>17.131936065233901</v>
      </c>
      <c r="U69" s="198">
        <v>2.96825137465658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3.8461226015861931</v>
      </c>
      <c r="I72" s="205">
        <f>D68/C68</f>
        <v>3.8481873275102436</v>
      </c>
    </row>
    <row r="73" spans="2:22" x14ac:dyDescent="0.2">
      <c r="C73" s="203">
        <v>2</v>
      </c>
      <c r="E73" s="204">
        <f>AVERAGE(L48:L65)</f>
        <v>3.8474266974164828</v>
      </c>
      <c r="I73" s="205">
        <f>I68/H68</f>
        <v>3.8503775431566925</v>
      </c>
    </row>
    <row r="74" spans="2:22" x14ac:dyDescent="0.2">
      <c r="C74" s="203">
        <v>3</v>
      </c>
      <c r="E74" s="204">
        <f>AVERAGE(Q48:Q65)</f>
        <v>3.84905505816671</v>
      </c>
      <c r="I74" s="205">
        <f>N68/M68</f>
        <v>3.8520618272655649</v>
      </c>
    </row>
    <row r="75" spans="2:22" x14ac:dyDescent="0.2">
      <c r="C75" s="203">
        <v>4</v>
      </c>
      <c r="E75" s="204">
        <f>AVERAGE(V48:V65)</f>
        <v>3.85049815278605</v>
      </c>
      <c r="G75" s="90"/>
      <c r="I75" s="205">
        <f>S68/R68</f>
        <v>3.8535246484906915</v>
      </c>
    </row>
    <row r="76" spans="2:22" x14ac:dyDescent="0.2">
      <c r="C76" s="206" t="s">
        <v>12</v>
      </c>
      <c r="D76" s="101"/>
      <c r="E76" s="207">
        <f>AVERAGE(E72:E75)</f>
        <v>3.8482756274888592</v>
      </c>
      <c r="F76" s="86" t="s">
        <v>9</v>
      </c>
      <c r="G76" s="208"/>
      <c r="I76" s="209">
        <f>AVERAGE(I72:I75)</f>
        <v>3.8510378366057978</v>
      </c>
    </row>
    <row r="77" spans="2:22" x14ac:dyDescent="0.2">
      <c r="E77" s="221">
        <f>STDEV(E72:E75)/SQRT(COUNT(E72:E75))/E76</f>
        <v>2.4769820445177276E-4</v>
      </c>
      <c r="F77" s="211"/>
      <c r="I77" s="221">
        <f>STDEV(I72:I75)/SQRT(COUNT(I72:I75))/I76</f>
        <v>2.9790660328760755E-4</v>
      </c>
    </row>
    <row r="78" spans="2:22" ht="15.75" x14ac:dyDescent="0.3">
      <c r="D78" s="86" t="s">
        <v>17</v>
      </c>
      <c r="E78" s="226">
        <f>E77*SQRT(3)/1</f>
        <v>4.2902587505405388E-4</v>
      </c>
      <c r="F78" s="86" t="s">
        <v>8</v>
      </c>
      <c r="I78" s="221">
        <f>I77*SQRT(3)/1</f>
        <v>5.1598937280440183E-4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29.077999999999999</v>
      </c>
      <c r="D85" s="214">
        <v>30.09</v>
      </c>
      <c r="E85" s="169">
        <v>29.077999999999999</v>
      </c>
      <c r="F85" s="169">
        <v>30.09</v>
      </c>
      <c r="G85" s="170"/>
      <c r="H85" s="86">
        <v>29.077999999999999</v>
      </c>
      <c r="I85" s="168">
        <v>30.09</v>
      </c>
      <c r="J85" s="169">
        <v>29.077999999999999</v>
      </c>
      <c r="K85" s="171">
        <v>30.09</v>
      </c>
      <c r="L85" s="170"/>
      <c r="M85" s="86">
        <v>29.077999999999999</v>
      </c>
      <c r="N85" s="168">
        <v>30.09</v>
      </c>
      <c r="O85" s="222">
        <v>29.077999999999999</v>
      </c>
      <c r="P85" s="222">
        <v>30.09</v>
      </c>
      <c r="Q85" s="170"/>
      <c r="R85" s="86">
        <v>29.077999999999999</v>
      </c>
      <c r="S85" s="168">
        <v>30.09</v>
      </c>
      <c r="T85" s="172">
        <v>29.077999999999999</v>
      </c>
      <c r="U85" s="173">
        <v>30.09</v>
      </c>
      <c r="V85" s="136"/>
    </row>
    <row r="86" spans="1:22" x14ac:dyDescent="0.2">
      <c r="B86" s="90">
        <v>1</v>
      </c>
      <c r="C86" s="174">
        <v>8.4467600409118895E-2</v>
      </c>
      <c r="D86" s="175">
        <v>5.9826582477144702E-2</v>
      </c>
      <c r="E86" s="176">
        <v>3.0555953190353201E-6</v>
      </c>
      <c r="F86" s="176">
        <v>9.6457907218907597E-5</v>
      </c>
      <c r="G86" s="118">
        <f>(D86-$F$106)/(C86-$E$106)</f>
        <v>0.70723411919802859</v>
      </c>
      <c r="H86" s="152">
        <v>8.0805550379796295E-2</v>
      </c>
      <c r="I86" s="175">
        <v>5.7203484904610503E-2</v>
      </c>
      <c r="J86" s="176">
        <v>2.7954496202743699E-5</v>
      </c>
      <c r="K86" s="177">
        <v>1.0523258534410301E-4</v>
      </c>
      <c r="L86" s="118">
        <f>(I86-$K$106)/(H86-$J$106)</f>
        <v>0.7068732275565045</v>
      </c>
      <c r="M86" s="152">
        <v>7.9031164406444102E-2</v>
      </c>
      <c r="N86" s="175">
        <v>5.5946419714805899E-2</v>
      </c>
      <c r="O86" s="223">
        <v>2.5605801718590901E-5</v>
      </c>
      <c r="P86" s="223">
        <v>1.0300203812430899E-4</v>
      </c>
      <c r="Q86" s="118">
        <f>(N86-$P$106)/(M86-$O$106)</f>
        <v>0.70687666392574333</v>
      </c>
      <c r="R86" s="152">
        <v>7.65273085251129E-2</v>
      </c>
      <c r="S86" s="175">
        <v>5.4190964106404102E-2</v>
      </c>
      <c r="T86" s="178">
        <v>2.7290484645490899E-5</v>
      </c>
      <c r="U86" s="179">
        <v>1.00918883993394E-4</v>
      </c>
      <c r="V86" s="118">
        <f>(S86-$U$106)/(R86-$T$106)</f>
        <v>0.70708493683123552</v>
      </c>
    </row>
    <row r="87" spans="1:22" x14ac:dyDescent="0.2">
      <c r="B87" s="90">
        <v>2</v>
      </c>
      <c r="C87" s="174">
        <v>8.3907689554497705E-2</v>
      </c>
      <c r="D87" s="175">
        <v>5.9428729281125997E-2</v>
      </c>
      <c r="E87" s="176">
        <v>3.0994401934206701E-7</v>
      </c>
      <c r="F87" s="176">
        <v>9.1160243293334997E-5</v>
      </c>
      <c r="G87" s="118">
        <f t="shared" ref="G87:G103" si="8">(D87-$F$106)/(C87-$E$106)</f>
        <v>0.70721188977052163</v>
      </c>
      <c r="H87" s="152">
        <v>7.9028275587311195E-2</v>
      </c>
      <c r="I87" s="175">
        <v>5.5944627514609699E-2</v>
      </c>
      <c r="J87" s="176">
        <v>2.4147155137831398E-5</v>
      </c>
      <c r="K87" s="177">
        <v>1.029391399151E-4</v>
      </c>
      <c r="L87" s="118">
        <f t="shared" ref="L87:L103" si="9">(I87-$K$106)/(H87-$J$106)</f>
        <v>0.7068409605070417</v>
      </c>
      <c r="M87" s="152">
        <v>7.7479107801591104E-2</v>
      </c>
      <c r="N87" s="175">
        <v>5.4852854327869301E-2</v>
      </c>
      <c r="O87" s="223">
        <v>3.04874165514118E-5</v>
      </c>
      <c r="P87" s="223">
        <v>9.8608303584589706E-5</v>
      </c>
      <c r="Q87" s="118">
        <f t="shared" ref="Q87:Q103" si="10">(N87-$P$106)/(M87-$O$106)</f>
        <v>0.70692246103727208</v>
      </c>
      <c r="R87" s="152">
        <v>7.7238176528011099E-2</v>
      </c>
      <c r="S87" s="175">
        <v>5.4705014833886699E-2</v>
      </c>
      <c r="T87" s="178">
        <v>2.7617268962397401E-5</v>
      </c>
      <c r="U87" s="179">
        <v>1.04542249085739E-4</v>
      </c>
      <c r="V87" s="118">
        <f t="shared" ref="V87:V103" si="11">(S87-$U$106)/(R87-$T$106)</f>
        <v>0.70723266899148496</v>
      </c>
    </row>
    <row r="88" spans="1:22" x14ac:dyDescent="0.2">
      <c r="B88" s="90">
        <v>3</v>
      </c>
      <c r="C88" s="174">
        <v>8.1896299098943304E-2</v>
      </c>
      <c r="D88" s="175">
        <v>5.8001637604683597E-2</v>
      </c>
      <c r="E88" s="176">
        <v>7.2095476572403504E-6</v>
      </c>
      <c r="F88" s="176">
        <v>9.2712482346859397E-5</v>
      </c>
      <c r="G88" s="118">
        <f t="shared" si="8"/>
        <v>0.70715556678477298</v>
      </c>
      <c r="H88" s="152">
        <v>7.7972859734834102E-2</v>
      </c>
      <c r="I88" s="175">
        <v>5.5200348922327502E-2</v>
      </c>
      <c r="J88" s="176">
        <v>2.6139480743356201E-5</v>
      </c>
      <c r="K88" s="177">
        <v>9.9671121280843104E-5</v>
      </c>
      <c r="L88" s="118">
        <f t="shared" si="9"/>
        <v>0.70686318577488449</v>
      </c>
      <c r="M88" s="152">
        <v>7.6972538434195006E-2</v>
      </c>
      <c r="N88" s="175">
        <v>5.4515947584458699E-2</v>
      </c>
      <c r="O88" s="223">
        <v>2.8659303899156299E-5</v>
      </c>
      <c r="P88" s="223">
        <v>1.0236826445929E-4</v>
      </c>
      <c r="Q88" s="118">
        <f t="shared" si="10"/>
        <v>0.70719795156121423</v>
      </c>
      <c r="R88" s="152">
        <v>7.8449486789339495E-2</v>
      </c>
      <c r="S88" s="175">
        <v>5.5546677375094701E-2</v>
      </c>
      <c r="T88" s="178">
        <v>2.3457712324449201E-5</v>
      </c>
      <c r="U88" s="179">
        <v>9.7932022415313404E-5</v>
      </c>
      <c r="V88" s="118">
        <f t="shared" si="11"/>
        <v>0.70704119938584786</v>
      </c>
    </row>
    <row r="89" spans="1:22" x14ac:dyDescent="0.2">
      <c r="B89" s="90">
        <v>4</v>
      </c>
      <c r="C89" s="174">
        <v>8.47845093213343E-2</v>
      </c>
      <c r="D89" s="175">
        <v>6.0064783268251598E-2</v>
      </c>
      <c r="E89" s="176">
        <v>2.2011481446657901E-6</v>
      </c>
      <c r="F89" s="176">
        <v>9.2694367237169904E-5</v>
      </c>
      <c r="G89" s="118">
        <f t="shared" si="8"/>
        <v>0.70740010025855182</v>
      </c>
      <c r="H89" s="152">
        <v>8.0459099456323999E-2</v>
      </c>
      <c r="I89" s="175">
        <v>5.6992244658451797E-2</v>
      </c>
      <c r="J89" s="176">
        <v>2.1274425455080298E-5</v>
      </c>
      <c r="K89" s="177">
        <v>9.84505010027206E-5</v>
      </c>
      <c r="L89" s="118">
        <f t="shared" si="9"/>
        <v>0.70729162972953752</v>
      </c>
      <c r="M89" s="152">
        <v>8.0032316398585504E-2</v>
      </c>
      <c r="N89" s="175">
        <v>5.66801433835568E-2</v>
      </c>
      <c r="O89" s="223">
        <v>2.09975265690671E-5</v>
      </c>
      <c r="P89" s="223">
        <v>9.3427438304662501E-5</v>
      </c>
      <c r="Q89" s="118">
        <f t="shared" si="10"/>
        <v>0.7072020397803207</v>
      </c>
      <c r="R89" s="152">
        <v>7.8664246498932999E-2</v>
      </c>
      <c r="S89" s="175">
        <v>5.5688149368051401E-2</v>
      </c>
      <c r="T89" s="178">
        <v>2.2559362992873598E-5</v>
      </c>
      <c r="U89" s="179">
        <v>9.4629772759223098E-5</v>
      </c>
      <c r="V89" s="118">
        <f t="shared" si="11"/>
        <v>0.70690930408351937</v>
      </c>
    </row>
    <row r="90" spans="1:22" x14ac:dyDescent="0.2">
      <c r="B90" s="90">
        <v>5</v>
      </c>
      <c r="C90" s="174">
        <v>8.5219418930933793E-2</v>
      </c>
      <c r="D90" s="175">
        <v>6.0363886767245301E-2</v>
      </c>
      <c r="E90" s="176">
        <v>7.3192766491300499E-6</v>
      </c>
      <c r="F90" s="176">
        <v>9.5458211417455896E-5</v>
      </c>
      <c r="G90" s="118">
        <f t="shared" si="8"/>
        <v>0.70729974776059779</v>
      </c>
      <c r="H90" s="152">
        <v>8.07177698773799E-2</v>
      </c>
      <c r="I90" s="175">
        <v>5.7171173602449298E-2</v>
      </c>
      <c r="J90" s="176">
        <v>1.8187796581662198E-5</v>
      </c>
      <c r="K90" s="177">
        <v>9.8108722184347104E-5</v>
      </c>
      <c r="L90" s="118">
        <f t="shared" si="9"/>
        <v>0.70724173502785304</v>
      </c>
      <c r="M90" s="152">
        <v>7.9665305198991496E-2</v>
      </c>
      <c r="N90" s="175">
        <v>5.6445556026171698E-2</v>
      </c>
      <c r="O90" s="223">
        <v>2.3775836555136698E-5</v>
      </c>
      <c r="P90" s="223">
        <v>1.01337548398035E-4</v>
      </c>
      <c r="Q90" s="118">
        <f t="shared" si="10"/>
        <v>0.70751549263295244</v>
      </c>
      <c r="R90" s="152">
        <v>7.8242793117680107E-2</v>
      </c>
      <c r="S90" s="175">
        <v>5.5388873022161299E-2</v>
      </c>
      <c r="T90" s="178">
        <v>2.6996817058758999E-5</v>
      </c>
      <c r="U90" s="179">
        <v>9.6468246398888406E-5</v>
      </c>
      <c r="V90" s="118">
        <f t="shared" si="11"/>
        <v>0.7068920822652156</v>
      </c>
    </row>
    <row r="91" spans="1:22" x14ac:dyDescent="0.2">
      <c r="B91" s="90">
        <v>6</v>
      </c>
      <c r="C91" s="174">
        <v>8.5076349142257507E-2</v>
      </c>
      <c r="D91" s="175">
        <v>6.0247251418913302E-2</v>
      </c>
      <c r="E91" s="176">
        <v>6.18200803984029E-6</v>
      </c>
      <c r="F91" s="176">
        <v>9.1167870510111399E-5</v>
      </c>
      <c r="G91" s="118">
        <f t="shared" si="8"/>
        <v>0.70711823070208046</v>
      </c>
      <c r="H91" s="152">
        <v>8.0974371875199694E-2</v>
      </c>
      <c r="I91" s="175">
        <v>5.7351734955021501E-2</v>
      </c>
      <c r="J91" s="176">
        <v>1.65965075752036E-5</v>
      </c>
      <c r="K91" s="177">
        <v>9.2677465989422498E-5</v>
      </c>
      <c r="L91" s="118">
        <f t="shared" si="9"/>
        <v>0.70723039197827764</v>
      </c>
      <c r="M91" s="152">
        <v>8.0698217565224106E-2</v>
      </c>
      <c r="N91" s="175">
        <v>5.7162779573845801E-2</v>
      </c>
      <c r="O91" s="223">
        <v>2.5875401332814701E-5</v>
      </c>
      <c r="P91" s="223">
        <v>1.0021787460146201E-4</v>
      </c>
      <c r="Q91" s="118">
        <f t="shared" si="10"/>
        <v>0.70734718609352665</v>
      </c>
      <c r="R91" s="152">
        <v>7.8387476937279099E-2</v>
      </c>
      <c r="S91" s="175">
        <v>5.5515024675898299E-2</v>
      </c>
      <c r="T91" s="178">
        <v>2.41332555141444E-5</v>
      </c>
      <c r="U91" s="179">
        <v>9.5756935215900499E-5</v>
      </c>
      <c r="V91" s="118">
        <f t="shared" si="11"/>
        <v>0.70719677168033956</v>
      </c>
    </row>
    <row r="92" spans="1:22" x14ac:dyDescent="0.2">
      <c r="B92" s="90">
        <v>7</v>
      </c>
      <c r="C92" s="174">
        <v>8.1867347327124501E-2</v>
      </c>
      <c r="D92" s="175">
        <v>5.7952235133786702E-2</v>
      </c>
      <c r="E92" s="176">
        <v>1.27093743457431E-6</v>
      </c>
      <c r="F92" s="176">
        <v>9.0642558705383801E-5</v>
      </c>
      <c r="G92" s="118">
        <f t="shared" si="8"/>
        <v>0.70680218536620298</v>
      </c>
      <c r="H92" s="152">
        <v>8.1028459945401601E-2</v>
      </c>
      <c r="I92" s="175">
        <v>5.7354842312459603E-2</v>
      </c>
      <c r="J92" s="176">
        <v>1.82875496552445E-5</v>
      </c>
      <c r="K92" s="177">
        <v>9.4687149266567094E-5</v>
      </c>
      <c r="L92" s="118">
        <f t="shared" si="9"/>
        <v>0.70679655333978353</v>
      </c>
      <c r="M92" s="152">
        <v>8.1393859728016202E-2</v>
      </c>
      <c r="N92" s="175">
        <v>5.7627041071543803E-2</v>
      </c>
      <c r="O92" s="223">
        <v>5.50821196994766E-5</v>
      </c>
      <c r="P92" s="223">
        <v>1.25898800101755E-4</v>
      </c>
      <c r="Q92" s="118">
        <f t="shared" si="10"/>
        <v>0.7070055470772687</v>
      </c>
      <c r="R92" s="152">
        <v>7.8579844851685204E-2</v>
      </c>
      <c r="S92" s="175">
        <v>5.5658743687851397E-2</v>
      </c>
      <c r="T92" s="178">
        <v>2.5079406082494401E-5</v>
      </c>
      <c r="U92" s="179">
        <v>9.60991927122618E-5</v>
      </c>
      <c r="V92" s="118">
        <f t="shared" si="11"/>
        <v>0.70729450181327824</v>
      </c>
    </row>
    <row r="93" spans="1:22" x14ac:dyDescent="0.2">
      <c r="B93" s="90">
        <v>8</v>
      </c>
      <c r="C93" s="174">
        <v>8.0859983850351799E-2</v>
      </c>
      <c r="D93" s="175">
        <v>5.7291425651619501E-2</v>
      </c>
      <c r="E93" s="176">
        <v>2.6205723539333798E-6</v>
      </c>
      <c r="F93" s="176">
        <v>9.1311358542322101E-5</v>
      </c>
      <c r="G93" s="118">
        <f t="shared" si="8"/>
        <v>0.70743537392710054</v>
      </c>
      <c r="H93" s="152">
        <v>8.0888323846376994E-2</v>
      </c>
      <c r="I93" s="175">
        <v>5.72635924572533E-2</v>
      </c>
      <c r="J93" s="176">
        <v>1.7315938521844499E-5</v>
      </c>
      <c r="K93" s="177">
        <v>9.3569050345865197E-5</v>
      </c>
      <c r="L93" s="118">
        <f t="shared" si="9"/>
        <v>0.70689297781284111</v>
      </c>
      <c r="M93" s="152">
        <v>8.1682945191119405E-2</v>
      </c>
      <c r="N93" s="175">
        <v>5.7833312662818298E-2</v>
      </c>
      <c r="O93" s="223">
        <v>2.9798574228801799E-5</v>
      </c>
      <c r="P93" s="223">
        <v>9.8750889850938894E-5</v>
      </c>
      <c r="Q93" s="118">
        <f t="shared" si="10"/>
        <v>0.70702865013564153</v>
      </c>
      <c r="R93" s="152">
        <v>7.8826712929016302E-2</v>
      </c>
      <c r="S93" s="175">
        <v>5.5811942198119302E-2</v>
      </c>
      <c r="T93" s="178">
        <v>2.54668029286319E-5</v>
      </c>
      <c r="U93" s="179">
        <v>9.9129756909204902E-5</v>
      </c>
      <c r="V93" s="118">
        <f t="shared" si="11"/>
        <v>0.7070228035424776</v>
      </c>
    </row>
    <row r="94" spans="1:22" x14ac:dyDescent="0.2">
      <c r="B94" s="90">
        <v>9</v>
      </c>
      <c r="C94" s="174">
        <v>8.2521786188231902E-2</v>
      </c>
      <c r="D94" s="175">
        <v>5.8461678527690103E-2</v>
      </c>
      <c r="E94" s="176">
        <v>5.3565130451426497E-6</v>
      </c>
      <c r="F94" s="176">
        <v>8.9360623293837995E-5</v>
      </c>
      <c r="G94" s="118">
        <f t="shared" si="8"/>
        <v>0.70737035924323932</v>
      </c>
      <c r="H94" s="152">
        <v>8.0728007893076506E-2</v>
      </c>
      <c r="I94" s="175">
        <v>5.7171677174445899E-2</v>
      </c>
      <c r="J94" s="176">
        <v>1.7887111136840199E-5</v>
      </c>
      <c r="K94" s="177">
        <v>9.2703687994955097E-5</v>
      </c>
      <c r="L94" s="118">
        <f t="shared" si="9"/>
        <v>0.7071582608835838</v>
      </c>
      <c r="M94" s="152">
        <v>8.1157301364846196E-2</v>
      </c>
      <c r="N94" s="175">
        <v>5.74552629474386E-2</v>
      </c>
      <c r="O94" s="223">
        <v>2.2235370153810099E-5</v>
      </c>
      <c r="P94" s="223">
        <v>9.5249911530839899E-5</v>
      </c>
      <c r="Q94" s="118">
        <f t="shared" si="10"/>
        <v>0.70694971224997061</v>
      </c>
      <c r="R94" s="152">
        <v>7.9172190246697194E-2</v>
      </c>
      <c r="S94" s="175">
        <v>5.6072924995100498E-2</v>
      </c>
      <c r="T94" s="178">
        <v>2.06858227827128E-5</v>
      </c>
      <c r="U94" s="179">
        <v>9.7306936237401902E-5</v>
      </c>
      <c r="V94" s="118">
        <f t="shared" si="11"/>
        <v>0.70723409012839999</v>
      </c>
    </row>
    <row r="95" spans="1:22" x14ac:dyDescent="0.2">
      <c r="B95" s="90">
        <v>10</v>
      </c>
      <c r="C95" s="174">
        <v>8.1927699023689196E-2</v>
      </c>
      <c r="D95" s="175">
        <v>5.80279121454471E-2</v>
      </c>
      <c r="E95" s="176">
        <v>2.4882881851127898E-6</v>
      </c>
      <c r="F95" s="176">
        <v>8.8312938978597205E-5</v>
      </c>
      <c r="G95" s="118">
        <f t="shared" si="8"/>
        <v>0.70720524591545797</v>
      </c>
      <c r="H95" s="152">
        <v>8.0653701454211496E-2</v>
      </c>
      <c r="I95" s="175">
        <v>5.7096436365184897E-2</v>
      </c>
      <c r="J95" s="176">
        <v>1.5388284486444899E-5</v>
      </c>
      <c r="K95" s="177">
        <v>9.8787521535925003E-5</v>
      </c>
      <c r="L95" s="118">
        <f t="shared" si="9"/>
        <v>0.7068768165562771</v>
      </c>
      <c r="M95" s="152">
        <v>8.1729798354913494E-2</v>
      </c>
      <c r="N95" s="175">
        <v>5.7875438203231398E-2</v>
      </c>
      <c r="O95" s="223">
        <v>1.7499676593840399E-5</v>
      </c>
      <c r="P95" s="223">
        <v>9.9178342151167294E-5</v>
      </c>
      <c r="Q95" s="118">
        <f t="shared" si="10"/>
        <v>0.70713878969128263</v>
      </c>
      <c r="R95" s="152">
        <v>7.8754163908416205E-2</v>
      </c>
      <c r="S95" s="175">
        <v>5.57596191247169E-2</v>
      </c>
      <c r="T95" s="178">
        <v>2.53243525782307E-5</v>
      </c>
      <c r="U95" s="179">
        <v>9.5540108930419803E-5</v>
      </c>
      <c r="V95" s="118">
        <f t="shared" si="11"/>
        <v>0.70700972987312527</v>
      </c>
    </row>
    <row r="96" spans="1:22" x14ac:dyDescent="0.2">
      <c r="B96" s="90">
        <v>11</v>
      </c>
      <c r="C96" s="174">
        <v>8.3502332622988396E-2</v>
      </c>
      <c r="D96" s="175">
        <v>5.9129579212619E-2</v>
      </c>
      <c r="E96" s="176">
        <v>1.02983416939891E-6</v>
      </c>
      <c r="F96" s="176">
        <v>9.0590759850400806E-5</v>
      </c>
      <c r="G96" s="118">
        <f t="shared" si="8"/>
        <v>0.70706246410696583</v>
      </c>
      <c r="H96" s="152">
        <v>8.0211455824702599E-2</v>
      </c>
      <c r="I96" s="175">
        <v>5.6827224010990197E-2</v>
      </c>
      <c r="J96" s="176">
        <v>2.12989302764213E-5</v>
      </c>
      <c r="K96" s="177">
        <v>9.7733572924182103E-5</v>
      </c>
      <c r="L96" s="118">
        <f t="shared" si="9"/>
        <v>0.7074180197046851</v>
      </c>
      <c r="M96" s="152">
        <v>8.1648549222800001E-2</v>
      </c>
      <c r="N96" s="175">
        <v>5.7820280180992799E-2</v>
      </c>
      <c r="O96" s="223">
        <v>1.8579789754071499E-5</v>
      </c>
      <c r="P96" s="223">
        <v>9.3872101316913503E-5</v>
      </c>
      <c r="Q96" s="118">
        <f t="shared" si="10"/>
        <v>0.70716692336127773</v>
      </c>
      <c r="R96" s="152">
        <v>7.8690106582281497E-2</v>
      </c>
      <c r="S96" s="175">
        <v>5.5725172362054598E-2</v>
      </c>
      <c r="T96" s="178">
        <v>2.7848236533043099E-5</v>
      </c>
      <c r="U96" s="179">
        <v>9.7565264716743594E-5</v>
      </c>
      <c r="V96" s="118">
        <f t="shared" si="11"/>
        <v>0.70714756195831385</v>
      </c>
    </row>
    <row r="97" spans="2:22" x14ac:dyDescent="0.2">
      <c r="B97" s="90">
        <v>12</v>
      </c>
      <c r="C97" s="174">
        <v>8.4127907406189306E-2</v>
      </c>
      <c r="D97" s="175">
        <v>5.9562660716390999E-2</v>
      </c>
      <c r="E97" s="176">
        <v>3.3793300583863901E-6</v>
      </c>
      <c r="F97" s="176">
        <v>9.2290878808132398E-5</v>
      </c>
      <c r="G97" s="118">
        <f t="shared" si="8"/>
        <v>0.70695263897144944</v>
      </c>
      <c r="H97" s="152">
        <v>8.1062507775380696E-2</v>
      </c>
      <c r="I97" s="175">
        <v>5.7412326921962999E-2</v>
      </c>
      <c r="J97" s="176">
        <v>1.26192373274714E-5</v>
      </c>
      <c r="K97" s="177">
        <v>9.79958580957772E-5</v>
      </c>
      <c r="L97" s="118">
        <f t="shared" si="9"/>
        <v>0.7072089170481517</v>
      </c>
      <c r="M97" s="152">
        <v>8.1428663875344795E-2</v>
      </c>
      <c r="N97" s="175">
        <v>5.7645394232148102E-2</v>
      </c>
      <c r="O97" s="223">
        <v>1.88895621246926E-5</v>
      </c>
      <c r="P97" s="223">
        <v>9.4735893921467604E-5</v>
      </c>
      <c r="Q97" s="118">
        <f t="shared" si="10"/>
        <v>0.70692872611159385</v>
      </c>
      <c r="R97" s="152">
        <v>7.9029170350966294E-2</v>
      </c>
      <c r="S97" s="175">
        <v>5.59654723104294E-2</v>
      </c>
      <c r="T97" s="178">
        <v>1.95115218112163E-5</v>
      </c>
      <c r="U97" s="179">
        <v>9.2683896902086394E-5</v>
      </c>
      <c r="V97" s="118">
        <f t="shared" si="11"/>
        <v>0.70715429375560868</v>
      </c>
    </row>
    <row r="98" spans="2:22" x14ac:dyDescent="0.2">
      <c r="B98" s="90">
        <v>13</v>
      </c>
      <c r="C98" s="174">
        <v>8.3642083227714603E-2</v>
      </c>
      <c r="D98" s="175">
        <v>5.9244144868301298E-2</v>
      </c>
      <c r="E98" s="176">
        <v>2.3149856858807702E-6</v>
      </c>
      <c r="F98" s="176">
        <v>8.8824851938939806E-5</v>
      </c>
      <c r="G98" s="118">
        <f t="shared" si="8"/>
        <v>0.70725081379537524</v>
      </c>
      <c r="H98" s="152">
        <v>8.1097509857207498E-2</v>
      </c>
      <c r="I98" s="175">
        <v>5.7441018152175602E-2</v>
      </c>
      <c r="J98" s="176">
        <v>1.2948931454616E-5</v>
      </c>
      <c r="K98" s="177">
        <v>9.6110163983013799E-5</v>
      </c>
      <c r="L98" s="118">
        <f t="shared" si="9"/>
        <v>0.70725747995640853</v>
      </c>
      <c r="M98" s="152">
        <v>8.1036050736759194E-2</v>
      </c>
      <c r="N98" s="175">
        <v>5.7382433772317797E-2</v>
      </c>
      <c r="O98" s="223">
        <v>2.01473589058332E-5</v>
      </c>
      <c r="P98" s="223">
        <v>9.67517059790956E-5</v>
      </c>
      <c r="Q98" s="118">
        <f t="shared" si="10"/>
        <v>0.70710881158618455</v>
      </c>
      <c r="R98" s="152">
        <v>7.8999554811970199E-2</v>
      </c>
      <c r="S98" s="175">
        <v>5.5954174727637002E-2</v>
      </c>
      <c r="T98" s="178">
        <v>1.9705004703482699E-5</v>
      </c>
      <c r="U98" s="179">
        <v>9.5060690500995399E-5</v>
      </c>
      <c r="V98" s="118">
        <f t="shared" si="11"/>
        <v>0.70727642596835361</v>
      </c>
    </row>
    <row r="99" spans="2:22" x14ac:dyDescent="0.2">
      <c r="B99" s="90">
        <v>14</v>
      </c>
      <c r="C99" s="174">
        <v>8.3957422283617397E-2</v>
      </c>
      <c r="D99" s="175">
        <v>5.9429978768876103E-2</v>
      </c>
      <c r="E99" s="176">
        <v>3.4704418518254998E-6</v>
      </c>
      <c r="F99" s="176">
        <v>8.8513919876598E-5</v>
      </c>
      <c r="G99" s="118">
        <f t="shared" si="8"/>
        <v>0.70680783239039868</v>
      </c>
      <c r="H99" s="152">
        <v>7.9224413931356902E-2</v>
      </c>
      <c r="I99" s="175">
        <v>5.6093184961407402E-2</v>
      </c>
      <c r="J99" s="176">
        <v>1.9124430324861301E-5</v>
      </c>
      <c r="K99" s="177">
        <v>9.7812257798571097E-5</v>
      </c>
      <c r="L99" s="118">
        <f t="shared" si="9"/>
        <v>0.70696618849167114</v>
      </c>
      <c r="M99" s="152">
        <v>8.1674193553513297E-2</v>
      </c>
      <c r="N99" s="175">
        <v>5.7822537838836202E-2</v>
      </c>
      <c r="O99" s="223">
        <v>1.27320040642316E-5</v>
      </c>
      <c r="P99" s="223">
        <v>8.8784136890023103E-5</v>
      </c>
      <c r="Q99" s="118">
        <f t="shared" si="10"/>
        <v>0.70697246924881219</v>
      </c>
      <c r="R99" s="152">
        <v>7.9179647216164203E-2</v>
      </c>
      <c r="S99" s="175">
        <v>5.6075173127301398E-2</v>
      </c>
      <c r="T99" s="178">
        <v>2.27492177072443E-5</v>
      </c>
      <c r="U99" s="179">
        <v>9.2113324044605294E-5</v>
      </c>
      <c r="V99" s="118">
        <f t="shared" si="11"/>
        <v>0.70719586442259763</v>
      </c>
    </row>
    <row r="100" spans="2:22" x14ac:dyDescent="0.2">
      <c r="B100" s="90">
        <v>15</v>
      </c>
      <c r="C100" s="174">
        <v>8.3685630091775903E-2</v>
      </c>
      <c r="D100" s="175">
        <v>5.92346449062814E-2</v>
      </c>
      <c r="E100" s="176">
        <v>4.3428206652299797E-6</v>
      </c>
      <c r="F100" s="176">
        <v>8.91777398318886E-5</v>
      </c>
      <c r="G100" s="118">
        <f t="shared" si="8"/>
        <v>0.70676924561758347</v>
      </c>
      <c r="H100" s="152">
        <v>7.8544422348874002E-2</v>
      </c>
      <c r="I100" s="175">
        <v>5.5611462220302103E-2</v>
      </c>
      <c r="J100" s="176">
        <v>1.3561151929189901E-5</v>
      </c>
      <c r="K100" s="177">
        <v>9.5464355937494803E-5</v>
      </c>
      <c r="L100" s="118">
        <f t="shared" si="9"/>
        <v>0.70695355979098906</v>
      </c>
      <c r="M100" s="152">
        <v>8.0730726146520701E-2</v>
      </c>
      <c r="N100" s="175">
        <v>5.7162559426442897E-2</v>
      </c>
      <c r="O100" s="223">
        <v>2.2315256491051399E-5</v>
      </c>
      <c r="P100" s="223">
        <v>9.2448224348023903E-5</v>
      </c>
      <c r="Q100" s="118">
        <f t="shared" si="10"/>
        <v>0.70705953873229743</v>
      </c>
      <c r="R100" s="152">
        <v>7.9444968485092193E-2</v>
      </c>
      <c r="S100" s="175">
        <v>5.6260502436951201E-2</v>
      </c>
      <c r="T100" s="178">
        <v>2.1722801154427599E-5</v>
      </c>
      <c r="U100" s="179">
        <v>8.9876083497153004E-5</v>
      </c>
      <c r="V100" s="118">
        <f t="shared" si="11"/>
        <v>0.70716684359095905</v>
      </c>
    </row>
    <row r="101" spans="2:22" x14ac:dyDescent="0.2">
      <c r="B101" s="90">
        <v>16</v>
      </c>
      <c r="C101" s="174">
        <v>8.4040678814240599E-2</v>
      </c>
      <c r="D101" s="175">
        <v>5.9530662535073997E-2</v>
      </c>
      <c r="E101" s="176">
        <v>4.0868288774639301E-6</v>
      </c>
      <c r="F101" s="176">
        <v>9.0656859047092203E-5</v>
      </c>
      <c r="G101" s="118">
        <f t="shared" si="8"/>
        <v>0.70730567795359367</v>
      </c>
      <c r="H101" s="152">
        <v>8.1538017375396704E-2</v>
      </c>
      <c r="I101" s="175">
        <v>5.7736641870301503E-2</v>
      </c>
      <c r="J101" s="176">
        <v>1.2849681559565099E-5</v>
      </c>
      <c r="K101" s="177">
        <v>9.4455905452293102E-5</v>
      </c>
      <c r="L101" s="118">
        <f t="shared" si="9"/>
        <v>0.70706208545407045</v>
      </c>
      <c r="M101" s="152">
        <v>8.0859276623911902E-2</v>
      </c>
      <c r="N101" s="175">
        <v>5.7258584051360903E-2</v>
      </c>
      <c r="O101" s="223">
        <v>1.89422259124761E-5</v>
      </c>
      <c r="P101" s="223">
        <v>9.4616850085647494E-5</v>
      </c>
      <c r="Q101" s="118">
        <f t="shared" si="10"/>
        <v>0.7071230233968675</v>
      </c>
      <c r="R101" s="152">
        <v>7.8028299614854801E-2</v>
      </c>
      <c r="S101" s="175">
        <v>5.5302725421857601E-2</v>
      </c>
      <c r="T101" s="178">
        <v>1.72370095020232E-5</v>
      </c>
      <c r="U101" s="179">
        <v>9.5170528828740007E-5</v>
      </c>
      <c r="V101" s="118">
        <f t="shared" si="11"/>
        <v>0.70773149916818723</v>
      </c>
    </row>
    <row r="102" spans="2:22" x14ac:dyDescent="0.2">
      <c r="B102" s="90">
        <v>17</v>
      </c>
      <c r="C102" s="174">
        <v>8.3983875940791403E-2</v>
      </c>
      <c r="D102" s="175">
        <v>5.9478938598488601E-2</v>
      </c>
      <c r="E102" s="176">
        <v>4.0082835600799403E-6</v>
      </c>
      <c r="F102" s="176">
        <v>8.68224121456882E-5</v>
      </c>
      <c r="G102" s="118">
        <f t="shared" si="8"/>
        <v>0.70716818178554219</v>
      </c>
      <c r="H102" s="152">
        <v>8.2013614017265798E-2</v>
      </c>
      <c r="I102" s="175">
        <v>5.8069502173955498E-2</v>
      </c>
      <c r="J102" s="176">
        <v>1.9121566362819099E-5</v>
      </c>
      <c r="K102" s="177">
        <v>9.1762914557163501E-5</v>
      </c>
      <c r="L102" s="118">
        <f t="shared" si="9"/>
        <v>0.70702042396726716</v>
      </c>
      <c r="M102" s="152">
        <v>8.0481181875918406E-2</v>
      </c>
      <c r="N102" s="175">
        <v>5.6984417611482499E-2</v>
      </c>
      <c r="O102" s="223">
        <v>1.8232798093392102E-5</v>
      </c>
      <c r="P102" s="223">
        <v>9.3919620011770894E-5</v>
      </c>
      <c r="Q102" s="118">
        <f t="shared" si="10"/>
        <v>0.70703841987593008</v>
      </c>
      <c r="R102" s="152">
        <v>7.81482717072675E-2</v>
      </c>
      <c r="S102" s="175">
        <v>5.5323328705157701E-2</v>
      </c>
      <c r="T102" s="178">
        <v>5.0234145851750403E-5</v>
      </c>
      <c r="U102" s="179">
        <v>1.1441891253653E-4</v>
      </c>
      <c r="V102" s="118">
        <f t="shared" si="11"/>
        <v>0.7069083660371015</v>
      </c>
    </row>
    <row r="103" spans="2:22" x14ac:dyDescent="0.2">
      <c r="B103" s="90">
        <v>18</v>
      </c>
      <c r="C103" s="174">
        <v>8.3958722439941194E-2</v>
      </c>
      <c r="D103" s="175">
        <v>5.9412074850271002E-2</v>
      </c>
      <c r="E103" s="176">
        <v>7.3561712882333999E-6</v>
      </c>
      <c r="F103" s="176">
        <v>8.9780742794724801E-5</v>
      </c>
      <c r="G103" s="118">
        <f t="shared" si="8"/>
        <v>0.70658363023785942</v>
      </c>
      <c r="H103" s="152">
        <v>8.2852104529531803E-2</v>
      </c>
      <c r="I103" s="175">
        <v>5.86710520896742E-2</v>
      </c>
      <c r="J103" s="176">
        <v>1.33631188615247E-5</v>
      </c>
      <c r="K103" s="177">
        <v>9.9423609714420404E-5</v>
      </c>
      <c r="L103" s="118">
        <f t="shared" si="9"/>
        <v>0.70712569488281229</v>
      </c>
      <c r="M103" s="152">
        <v>8.0911014895533706E-2</v>
      </c>
      <c r="N103" s="175">
        <v>5.7292706040245001E-2</v>
      </c>
      <c r="O103" s="223">
        <v>2.6893702584294601E-5</v>
      </c>
      <c r="P103" s="223">
        <v>9.5969959293841996E-5</v>
      </c>
      <c r="Q103" s="118">
        <f t="shared" si="10"/>
        <v>0.70709256928492303</v>
      </c>
      <c r="R103" s="152">
        <v>7.92669576730341E-2</v>
      </c>
      <c r="S103" s="175">
        <v>5.61207345084054E-2</v>
      </c>
      <c r="T103" s="178">
        <v>4.6604236834131499E-5</v>
      </c>
      <c r="U103" s="179">
        <v>1.1392931663365101E-4</v>
      </c>
      <c r="V103" s="118">
        <f t="shared" si="11"/>
        <v>0.70699162303018503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8.3523740870763405E-2</v>
      </c>
      <c r="D106" s="224">
        <v>5.91493781517895E-2</v>
      </c>
      <c r="E106" s="225">
        <v>3.77791816691755E-6</v>
      </c>
      <c r="F106" s="182">
        <v>9.0885373657635901E-5</v>
      </c>
      <c r="G106" s="183"/>
      <c r="H106" s="184">
        <v>8.0544470317201494E-2</v>
      </c>
      <c r="I106" s="184">
        <v>5.70340319593102E-2</v>
      </c>
      <c r="J106" s="190">
        <v>1.8225877421817801E-5</v>
      </c>
      <c r="K106" s="184">
        <v>9.7088087962375898E-5</v>
      </c>
      <c r="L106" s="186"/>
      <c r="M106" s="187">
        <v>8.0478456187457206E-2</v>
      </c>
      <c r="N106" s="187">
        <v>5.6986870480531499E-2</v>
      </c>
      <c r="O106" s="180">
        <v>2.4263873624008301E-5</v>
      </c>
      <c r="P106" s="181">
        <v>9.8285439052990794E-5</v>
      </c>
      <c r="Q106" s="188"/>
      <c r="R106" s="187">
        <v>7.8534965376322305E-2</v>
      </c>
      <c r="S106" s="187">
        <v>5.5614734277059902E-2</v>
      </c>
      <c r="T106" s="190">
        <v>2.6345747775972402E-5</v>
      </c>
      <c r="U106" s="184">
        <v>9.8285673462125095E-5</v>
      </c>
      <c r="V106" s="136"/>
    </row>
    <row r="107" spans="2:22" x14ac:dyDescent="0.2">
      <c r="B107" s="86" t="s">
        <v>6</v>
      </c>
      <c r="C107" s="219">
        <v>0.34368183403321101</v>
      </c>
      <c r="D107" s="220">
        <v>0.342752995569647</v>
      </c>
      <c r="E107" s="193">
        <v>13.5450227182675</v>
      </c>
      <c r="F107" s="193">
        <v>0.63069044969160903</v>
      </c>
      <c r="G107" s="194"/>
      <c r="H107" s="195">
        <v>0.35129948419394103</v>
      </c>
      <c r="I107" s="196">
        <v>0.35272402115844598</v>
      </c>
      <c r="J107" s="197">
        <v>5.93398692248938</v>
      </c>
      <c r="K107" s="198">
        <v>0.86526421371216899</v>
      </c>
      <c r="L107" s="199"/>
      <c r="M107" s="197">
        <v>0.408143854266802</v>
      </c>
      <c r="N107" s="197">
        <v>0.40719070822762998</v>
      </c>
      <c r="O107" s="191">
        <v>8.7843645080250994</v>
      </c>
      <c r="P107" s="192">
        <v>1.88026610455282</v>
      </c>
      <c r="Q107" s="198"/>
      <c r="R107" s="197">
        <v>0.21903421012011501</v>
      </c>
      <c r="S107" s="198">
        <v>0.21841781410590499</v>
      </c>
      <c r="T107" s="200">
        <v>7.6941170732370496</v>
      </c>
      <c r="U107" s="198">
        <v>1.5918942536085701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0.70711851687696248</v>
      </c>
      <c r="I110" s="205">
        <f>D106/C106</f>
        <v>0.7081744368144568</v>
      </c>
    </row>
    <row r="111" spans="2:22" x14ac:dyDescent="0.2">
      <c r="C111" s="203">
        <v>2</v>
      </c>
      <c r="E111" s="204">
        <f>AVERAGE(L86:L103)</f>
        <v>0.7070598949145912</v>
      </c>
      <c r="I111" s="205">
        <f>I106/H106</f>
        <v>0.70810611497844456</v>
      </c>
    </row>
    <row r="112" spans="2:22" x14ac:dyDescent="0.2">
      <c r="C112" s="203">
        <v>3</v>
      </c>
      <c r="E112" s="204">
        <f>AVERAGE(Q86:Q103)</f>
        <v>0.7070930542101711</v>
      </c>
      <c r="I112" s="205">
        <f>N106/M106</f>
        <v>0.70810094005522262</v>
      </c>
    </row>
    <row r="113" spans="3:9" x14ac:dyDescent="0.2">
      <c r="C113" s="203">
        <v>4</v>
      </c>
      <c r="E113" s="204">
        <f>AVERAGE(V86:V103)</f>
        <v>0.70713836480701275</v>
      </c>
      <c r="G113" s="90"/>
      <c r="I113" s="205">
        <f>S106/R106</f>
        <v>0.70815252812000762</v>
      </c>
    </row>
    <row r="114" spans="3:9" x14ac:dyDescent="0.2">
      <c r="C114" s="206" t="s">
        <v>12</v>
      </c>
      <c r="D114" s="101"/>
      <c r="E114" s="207">
        <f>AVERAGE(E110:E113)</f>
        <v>0.70710245770218438</v>
      </c>
      <c r="F114" s="86" t="s">
        <v>9</v>
      </c>
      <c r="G114" s="208"/>
      <c r="I114" s="209">
        <f>AVERAGE(I110:I113)</f>
        <v>0.70813350499203298</v>
      </c>
    </row>
    <row r="115" spans="3:9" x14ac:dyDescent="0.2">
      <c r="E115" s="221">
        <f>STDEV(E110:E113)/SQRT(COUNT(E110:E113))/E114</f>
        <v>2.3969689112479567E-5</v>
      </c>
      <c r="F115" s="211"/>
      <c r="I115" s="221">
        <f>STDEV(I110:I113)/SQRT(COUNT(I110:I113))/I114</f>
        <v>2.5287780778310099E-5</v>
      </c>
    </row>
    <row r="116" spans="3:9" ht="15.75" x14ac:dyDescent="0.3">
      <c r="D116" s="86" t="s">
        <v>17</v>
      </c>
      <c r="E116" s="226">
        <f>E115*SQRT(3)/1</f>
        <v>4.1516719384445155E-5</v>
      </c>
      <c r="F116" s="86" t="s">
        <v>8</v>
      </c>
      <c r="I116" s="221">
        <f>I115*SQRT(3)/1</f>
        <v>4.3799721118696737E-5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EB0EE-5480-4239-AC79-205ADFA4DE18}">
  <dimension ref="A1:V116"/>
  <sheetViews>
    <sheetView tabSelected="1"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3" width="12.7109375" style="86" customWidth="1"/>
    <col min="24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86</v>
      </c>
      <c r="C4" s="154" t="s">
        <v>95</v>
      </c>
      <c r="D4" s="159" t="s">
        <v>98</v>
      </c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99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29.077999999999999</v>
      </c>
      <c r="D9" s="168">
        <v>30.09</v>
      </c>
      <c r="E9" s="169">
        <v>29.077999999999999</v>
      </c>
      <c r="F9" s="169">
        <v>30.09</v>
      </c>
      <c r="G9" s="170"/>
      <c r="H9" s="86">
        <v>29.077999999999999</v>
      </c>
      <c r="I9" s="168">
        <v>30.09</v>
      </c>
      <c r="J9" s="169">
        <v>29.077999999999999</v>
      </c>
      <c r="K9" s="171">
        <v>30.09</v>
      </c>
      <c r="L9" s="170"/>
      <c r="M9" s="86">
        <v>29.077999999999999</v>
      </c>
      <c r="N9" s="168">
        <v>30.09</v>
      </c>
      <c r="O9" s="169">
        <v>29.077999999999999</v>
      </c>
      <c r="P9" s="171">
        <v>30.09</v>
      </c>
      <c r="Q9" s="170"/>
      <c r="R9" s="86">
        <v>29.077999999999999</v>
      </c>
      <c r="S9" s="86">
        <v>30.09</v>
      </c>
      <c r="T9" s="172">
        <v>29.077999999999999</v>
      </c>
      <c r="U9" s="173">
        <v>30.09</v>
      </c>
      <c r="V9" s="136"/>
    </row>
    <row r="10" spans="1:22" x14ac:dyDescent="0.2">
      <c r="B10" s="90">
        <v>1</v>
      </c>
      <c r="C10" s="174">
        <v>2.69428962331579E-2</v>
      </c>
      <c r="D10" s="175">
        <v>4.0924898273013302E-4</v>
      </c>
      <c r="E10" s="176">
        <v>2.5194767251889099E-6</v>
      </c>
      <c r="F10" s="176">
        <v>6.8614940870915497E-5</v>
      </c>
      <c r="G10" s="118">
        <f>(D10-$F$30)/(C10-$E$30)</f>
        <v>1.2789126134622597E-2</v>
      </c>
      <c r="H10" s="152">
        <v>2.5693857090329199E-2</v>
      </c>
      <c r="I10" s="175">
        <v>3.7130540673206198E-4</v>
      </c>
      <c r="J10" s="176">
        <v>-5.5505522485728503E-6</v>
      </c>
      <c r="K10" s="177">
        <v>6.7142070302190503E-5</v>
      </c>
      <c r="L10" s="118">
        <f>(I10-$K$30)/(H10-$J$30)</f>
        <v>1.1848087766450686E-2</v>
      </c>
      <c r="M10" s="152">
        <v>2.28105464673997E-2</v>
      </c>
      <c r="N10" s="175">
        <v>3.1433910485370901E-4</v>
      </c>
      <c r="O10" s="176">
        <v>-8.6031694628223204E-6</v>
      </c>
      <c r="P10" s="177">
        <v>6.8903433570271402E-5</v>
      </c>
      <c r="Q10" s="118">
        <f>(N10-$P$30)/(M10-$O$30)</f>
        <v>1.0967324226564303E-2</v>
      </c>
      <c r="R10" s="152">
        <v>2.06391405548246E-2</v>
      </c>
      <c r="S10" s="152">
        <v>2.7807488429227499E-4</v>
      </c>
      <c r="T10" s="178">
        <v>-7.5153051771970896E-6</v>
      </c>
      <c r="U10" s="179">
        <v>6.4527875908326895E-5</v>
      </c>
      <c r="V10" s="118">
        <f>(S10-$U$30)/(R10-$T$30)</f>
        <v>1.0423759753012133E-2</v>
      </c>
    </row>
    <row r="11" spans="1:22" x14ac:dyDescent="0.2">
      <c r="B11" s="90">
        <v>2</v>
      </c>
      <c r="C11" s="174">
        <v>2.6949456472544198E-2</v>
      </c>
      <c r="D11" s="175">
        <v>4.1122879391313302E-4</v>
      </c>
      <c r="E11" s="176">
        <v>6.4817803867254296E-6</v>
      </c>
      <c r="F11" s="176">
        <v>6.6943241472941305E-5</v>
      </c>
      <c r="G11" s="118">
        <f t="shared" ref="G11:G27" si="0">(D11-$F$30)/(C11-$E$30)</f>
        <v>1.2859487368204978E-2</v>
      </c>
      <c r="H11" s="152">
        <v>2.58285004839213E-2</v>
      </c>
      <c r="I11" s="175">
        <v>3.7813747909055397E-4</v>
      </c>
      <c r="J11" s="176">
        <v>-1.8248184724655299E-6</v>
      </c>
      <c r="K11" s="177">
        <v>6.8661375264499297E-5</v>
      </c>
      <c r="L11" s="118">
        <f t="shared" ref="L11:L27" si="1">(I11-$K$30)/(H11-$J$30)</f>
        <v>1.2050829655584176E-2</v>
      </c>
      <c r="M11" s="152">
        <v>2.3082919030179901E-2</v>
      </c>
      <c r="N11" s="175">
        <v>3.1947433393894403E-4</v>
      </c>
      <c r="O11" s="176">
        <v>-5.9598754135411498E-6</v>
      </c>
      <c r="P11" s="177">
        <v>6.2500601851268599E-5</v>
      </c>
      <c r="Q11" s="118">
        <f t="shared" ref="Q11:Q27" si="2">(N11-$P$30)/(M11-$O$30)</f>
        <v>1.1060364683398941E-2</v>
      </c>
      <c r="R11" s="152">
        <v>2.09587703583064E-2</v>
      </c>
      <c r="S11" s="152">
        <v>2.7957917085063303E-4</v>
      </c>
      <c r="T11" s="178">
        <v>-1.1920944645168501E-5</v>
      </c>
      <c r="U11" s="179">
        <v>6.2226928204449998E-5</v>
      </c>
      <c r="V11" s="118">
        <f t="shared" ref="V11:V27" si="3">(S11-$U$30)/(R11-$T$30)</f>
        <v>1.0336593067499081E-2</v>
      </c>
    </row>
    <row r="12" spans="1:22" x14ac:dyDescent="0.2">
      <c r="B12" s="90">
        <v>3</v>
      </c>
      <c r="C12" s="174">
        <v>2.71697165939732E-2</v>
      </c>
      <c r="D12" s="175">
        <v>4.12118629994508E-4</v>
      </c>
      <c r="E12" s="176">
        <v>6.9395415871202499E-7</v>
      </c>
      <c r="F12" s="176">
        <v>6.1348854794097005E-5</v>
      </c>
      <c r="G12" s="118">
        <f t="shared" si="0"/>
        <v>1.2787978106488414E-2</v>
      </c>
      <c r="H12" s="152">
        <v>2.6010872889763701E-2</v>
      </c>
      <c r="I12" s="175">
        <v>3.7175516685404201E-4</v>
      </c>
      <c r="J12" s="176">
        <v>-5.8075672766534804E-6</v>
      </c>
      <c r="K12" s="177">
        <v>6.7583776513891104E-5</v>
      </c>
      <c r="L12" s="118">
        <f t="shared" si="1"/>
        <v>1.1720983566230402E-2</v>
      </c>
      <c r="M12" s="152">
        <v>2.33391771240971E-2</v>
      </c>
      <c r="N12" s="175">
        <v>3.2191126325630502E-4</v>
      </c>
      <c r="O12" s="176">
        <v>-3.24120571008086E-6</v>
      </c>
      <c r="P12" s="177">
        <v>6.1794440261869399E-5</v>
      </c>
      <c r="Q12" s="118">
        <f t="shared" si="2"/>
        <v>1.1043341456300735E-2</v>
      </c>
      <c r="R12" s="152">
        <v>2.1145568353585401E-2</v>
      </c>
      <c r="S12" s="152">
        <v>2.8478249062901297E-4</v>
      </c>
      <c r="T12" s="178">
        <v>-6.8951740856510697E-6</v>
      </c>
      <c r="U12" s="179">
        <v>6.4079396423223303E-5</v>
      </c>
      <c r="V12" s="118">
        <f t="shared" si="3"/>
        <v>1.049130570377828E-2</v>
      </c>
    </row>
    <row r="13" spans="1:22" x14ac:dyDescent="0.2">
      <c r="B13" s="90">
        <v>4</v>
      </c>
      <c r="C13" s="174">
        <v>2.7289620873836799E-2</v>
      </c>
      <c r="D13" s="175">
        <v>4.1196620514421498E-4</v>
      </c>
      <c r="E13" s="176">
        <v>5.4298903936424699E-6</v>
      </c>
      <c r="F13" s="176">
        <v>6.1771606813130995E-5</v>
      </c>
      <c r="G13" s="118">
        <f t="shared" si="0"/>
        <v>1.2726196050421938E-2</v>
      </c>
      <c r="H13" s="152">
        <v>2.6018978564544101E-2</v>
      </c>
      <c r="I13" s="175">
        <v>3.6977907992334901E-4</v>
      </c>
      <c r="J13" s="176">
        <v>-1.2693745721400101E-7</v>
      </c>
      <c r="K13" s="177">
        <v>6.5973242958342803E-5</v>
      </c>
      <c r="L13" s="118">
        <f t="shared" si="1"/>
        <v>1.1641388555357514E-2</v>
      </c>
      <c r="M13" s="152">
        <v>2.32624541245042E-2</v>
      </c>
      <c r="N13" s="175">
        <v>3.1715559333387201E-4</v>
      </c>
      <c r="O13" s="176">
        <v>-5.2453634739634303E-6</v>
      </c>
      <c r="P13" s="177">
        <v>6.1412180409301404E-5</v>
      </c>
      <c r="Q13" s="118">
        <f t="shared" si="2"/>
        <v>1.0875358511737048E-2</v>
      </c>
      <c r="R13" s="152">
        <v>2.1240831743207799E-2</v>
      </c>
      <c r="S13" s="152">
        <v>2.8519120945378799E-4</v>
      </c>
      <c r="T13" s="178">
        <v>-4.22931321268339E-6</v>
      </c>
      <c r="U13" s="179">
        <v>6.2100139247853203E-5</v>
      </c>
      <c r="V13" s="118">
        <f t="shared" si="3"/>
        <v>1.0463503463065668E-2</v>
      </c>
    </row>
    <row r="14" spans="1:22" x14ac:dyDescent="0.2">
      <c r="B14" s="90">
        <v>5</v>
      </c>
      <c r="C14" s="174">
        <v>2.7402562182702001E-2</v>
      </c>
      <c r="D14" s="175">
        <v>4.1261688873838701E-4</v>
      </c>
      <c r="E14" s="176">
        <v>6.0805711107375797E-6</v>
      </c>
      <c r="F14" s="176">
        <v>6.5813914088476503E-5</v>
      </c>
      <c r="G14" s="118">
        <f t="shared" si="0"/>
        <v>1.2697485371608197E-2</v>
      </c>
      <c r="H14" s="152">
        <v>2.6127709787367202E-2</v>
      </c>
      <c r="I14" s="175">
        <v>3.71876056177067E-4</v>
      </c>
      <c r="J14" s="176">
        <v>-2.7764489482811602E-6</v>
      </c>
      <c r="K14" s="177">
        <v>6.6963346650997799E-5</v>
      </c>
      <c r="L14" s="118">
        <f t="shared" si="1"/>
        <v>1.1673199566491871E-2</v>
      </c>
      <c r="M14" s="152">
        <v>2.3053121669056501E-2</v>
      </c>
      <c r="N14" s="175">
        <v>3.1613036697499003E-4</v>
      </c>
      <c r="O14" s="176">
        <v>1.65307108964979E-6</v>
      </c>
      <c r="P14" s="177">
        <v>6.7108423114583499E-5</v>
      </c>
      <c r="Q14" s="118">
        <f t="shared" si="2"/>
        <v>1.0929629437331707E-2</v>
      </c>
      <c r="R14" s="152">
        <v>2.1346285137344E-2</v>
      </c>
      <c r="S14" s="152">
        <v>2.8645979580483699E-4</v>
      </c>
      <c r="T14" s="178">
        <v>-7.4598413067803399E-6</v>
      </c>
      <c r="U14" s="179">
        <v>6.1353400374105797E-5</v>
      </c>
      <c r="V14" s="118">
        <f t="shared" si="3"/>
        <v>1.0471239023666172E-2</v>
      </c>
    </row>
    <row r="15" spans="1:22" x14ac:dyDescent="0.2">
      <c r="B15" s="90">
        <v>6</v>
      </c>
      <c r="C15" s="174">
        <v>2.77233813099729E-2</v>
      </c>
      <c r="D15" s="175">
        <v>4.16125742823904E-4</v>
      </c>
      <c r="E15" s="176">
        <v>3.5654817220698899E-6</v>
      </c>
      <c r="F15" s="176">
        <v>6.6671493573072603E-5</v>
      </c>
      <c r="G15" s="118">
        <f t="shared" si="0"/>
        <v>1.2677111782759794E-2</v>
      </c>
      <c r="H15" s="152">
        <v>2.6174350549342602E-2</v>
      </c>
      <c r="I15" s="175">
        <v>3.6879196924123798E-4</v>
      </c>
      <c r="J15" s="176">
        <v>2.20839723096042E-6</v>
      </c>
      <c r="K15" s="177">
        <v>6.5609159358100393E-5</v>
      </c>
      <c r="L15" s="118">
        <f t="shared" si="1"/>
        <v>1.1534577678984187E-2</v>
      </c>
      <c r="M15" s="152">
        <v>2.32988515051499E-2</v>
      </c>
      <c r="N15" s="175">
        <v>3.2069489825405897E-4</v>
      </c>
      <c r="O15" s="176">
        <v>-3.1130717793064799E-6</v>
      </c>
      <c r="P15" s="177">
        <v>6.3115555981749105E-5</v>
      </c>
      <c r="Q15" s="118">
        <f t="shared" si="2"/>
        <v>1.1010254060860604E-2</v>
      </c>
      <c r="R15" s="152">
        <v>2.1470560812401899E-2</v>
      </c>
      <c r="S15" s="152">
        <v>2.8574410293082803E-4</v>
      </c>
      <c r="T15" s="178">
        <v>-4.94616169083552E-6</v>
      </c>
      <c r="U15" s="179">
        <v>6.8298273192863394E-5</v>
      </c>
      <c r="V15" s="118">
        <f t="shared" si="3"/>
        <v>1.0377323483374511E-2</v>
      </c>
    </row>
    <row r="16" spans="1:22" x14ac:dyDescent="0.2">
      <c r="B16" s="90">
        <v>7</v>
      </c>
      <c r="C16" s="174">
        <v>2.7253556096172301E-2</v>
      </c>
      <c r="D16" s="175">
        <v>4.0392734152966999E-4</v>
      </c>
      <c r="E16" s="176">
        <v>1.08888436646942E-5</v>
      </c>
      <c r="F16" s="176">
        <v>6.3454613002334595E-5</v>
      </c>
      <c r="G16" s="118">
        <f t="shared" si="0"/>
        <v>1.244802959600773E-2</v>
      </c>
      <c r="H16" s="152">
        <v>2.6248956154297499E-2</v>
      </c>
      <c r="I16" s="175">
        <v>3.6877828733419002E-4</v>
      </c>
      <c r="J16" s="176">
        <v>-2.3245926453033399E-6</v>
      </c>
      <c r="K16" s="177">
        <v>7.1344468382036796E-5</v>
      </c>
      <c r="L16" s="118">
        <f t="shared" si="1"/>
        <v>1.1501274298693805E-2</v>
      </c>
      <c r="M16" s="152">
        <v>2.3460680309524699E-2</v>
      </c>
      <c r="N16" s="175">
        <v>3.1717711333662999E-4</v>
      </c>
      <c r="O16" s="176">
        <v>-4.4068994319944297E-6</v>
      </c>
      <c r="P16" s="177">
        <v>6.5554541159325904E-5</v>
      </c>
      <c r="Q16" s="118">
        <f t="shared" si="2"/>
        <v>1.0784402755588417E-2</v>
      </c>
      <c r="R16" s="152">
        <v>2.1510673382645298E-2</v>
      </c>
      <c r="S16" s="152">
        <v>2.8283928322125402E-4</v>
      </c>
      <c r="T16" s="178">
        <v>-6.11447599566173E-6</v>
      </c>
      <c r="U16" s="179">
        <v>5.8213987920317899E-5</v>
      </c>
      <c r="V16" s="118">
        <f t="shared" si="3"/>
        <v>1.022297662538253E-2</v>
      </c>
    </row>
    <row r="17" spans="2:22" x14ac:dyDescent="0.2">
      <c r="B17" s="90">
        <v>8</v>
      </c>
      <c r="C17" s="174">
        <v>2.75445049145122E-2</v>
      </c>
      <c r="D17" s="175">
        <v>4.1026150405710002E-4</v>
      </c>
      <c r="E17" s="176">
        <v>4.9856311901054404E-6</v>
      </c>
      <c r="F17" s="176">
        <v>6.5840895918724903E-5</v>
      </c>
      <c r="G17" s="118">
        <f t="shared" si="0"/>
        <v>1.2546518304809738E-2</v>
      </c>
      <c r="H17" s="152">
        <v>2.6561952485907401E-2</v>
      </c>
      <c r="I17" s="175">
        <v>3.74822014690074E-4</v>
      </c>
      <c r="J17" s="176">
        <v>-2.61283392236373E-7</v>
      </c>
      <c r="K17" s="177">
        <v>6.7676468895553997E-5</v>
      </c>
      <c r="L17" s="118">
        <f t="shared" si="1"/>
        <v>1.1593275841987759E-2</v>
      </c>
      <c r="M17" s="152">
        <v>2.3775524291737699E-2</v>
      </c>
      <c r="N17" s="175">
        <v>3.2286094019343798E-4</v>
      </c>
      <c r="O17" s="176">
        <v>-7.2582806839514898E-6</v>
      </c>
      <c r="P17" s="177">
        <v>6.7594765424819207E-5</v>
      </c>
      <c r="Q17" s="118">
        <f t="shared" si="2"/>
        <v>1.0880637174517102E-2</v>
      </c>
      <c r="R17" s="152">
        <v>2.1246993234973598E-2</v>
      </c>
      <c r="S17" s="152">
        <v>2.8271085838494899E-4</v>
      </c>
      <c r="T17" s="178">
        <v>5.7178661853864501E-7</v>
      </c>
      <c r="U17" s="179">
        <v>6.6227063964356301E-5</v>
      </c>
      <c r="V17" s="118">
        <f t="shared" si="3"/>
        <v>1.0343765827827025E-2</v>
      </c>
    </row>
    <row r="18" spans="2:22" x14ac:dyDescent="0.2">
      <c r="B18" s="90">
        <v>9</v>
      </c>
      <c r="C18" s="174">
        <v>2.7452671731098999E-2</v>
      </c>
      <c r="D18" s="175">
        <v>4.0697542086165598E-4</v>
      </c>
      <c r="E18" s="176">
        <v>1.3656468709146301E-6</v>
      </c>
      <c r="F18" s="176">
        <v>6.1327431996618603E-5</v>
      </c>
      <c r="G18" s="118">
        <f t="shared" si="0"/>
        <v>1.2468776801218953E-2</v>
      </c>
      <c r="H18" s="152">
        <v>2.64914839569119E-2</v>
      </c>
      <c r="I18" s="175">
        <v>3.73729325200043E-4</v>
      </c>
      <c r="J18" s="176">
        <v>1.4615373621593001E-5</v>
      </c>
      <c r="K18" s="177">
        <v>6.8220576741102597E-5</v>
      </c>
      <c r="L18" s="118">
        <f t="shared" si="1"/>
        <v>1.1582868207536281E-2</v>
      </c>
      <c r="M18" s="152">
        <v>2.3669786102838299E-2</v>
      </c>
      <c r="N18" s="175">
        <v>3.2110949430964099E-4</v>
      </c>
      <c r="O18" s="176">
        <v>7.8157823574365204E-7</v>
      </c>
      <c r="P18" s="177">
        <v>6.3315364204941202E-5</v>
      </c>
      <c r="Q18" s="118">
        <f t="shared" si="2"/>
        <v>1.0855252837582329E-2</v>
      </c>
      <c r="R18" s="152">
        <v>2.133794843089E-2</v>
      </c>
      <c r="S18" s="152">
        <v>2.8398081185432501E-4</v>
      </c>
      <c r="T18" s="178">
        <v>-7.0361450321633403E-6</v>
      </c>
      <c r="U18" s="179">
        <v>6.6686248697793497E-5</v>
      </c>
      <c r="V18" s="118">
        <f t="shared" si="3"/>
        <v>1.0359186087960846E-2</v>
      </c>
    </row>
    <row r="19" spans="2:22" x14ac:dyDescent="0.2">
      <c r="B19" s="90">
        <v>10</v>
      </c>
      <c r="C19" s="174">
        <v>2.7454734017143899E-2</v>
      </c>
      <c r="D19" s="175">
        <v>4.0484724843031902E-4</v>
      </c>
      <c r="E19" s="176">
        <v>4.8849837683938697E-6</v>
      </c>
      <c r="F19" s="176">
        <v>6.5749316690203301E-5</v>
      </c>
      <c r="G19" s="118">
        <f t="shared" si="0"/>
        <v>1.2390312917896466E-2</v>
      </c>
      <c r="H19" s="152">
        <v>2.6023717610171901E-2</v>
      </c>
      <c r="I19" s="175">
        <v>3.6595777012414298E-4</v>
      </c>
      <c r="J19" s="176">
        <v>-6.6399308348721697E-7</v>
      </c>
      <c r="K19" s="177">
        <v>6.9772102665019195E-5</v>
      </c>
      <c r="L19" s="118">
        <f t="shared" si="1"/>
        <v>1.1492437189363928E-2</v>
      </c>
      <c r="M19" s="152">
        <v>2.3524308337412599E-2</v>
      </c>
      <c r="N19" s="175">
        <v>3.1733016355084198E-4</v>
      </c>
      <c r="O19" s="176">
        <v>-3.1796825383585399E-6</v>
      </c>
      <c r="P19" s="177">
        <v>6.6901607379125702E-5</v>
      </c>
      <c r="Q19" s="118">
        <f t="shared" si="2"/>
        <v>1.076174337874237E-2</v>
      </c>
      <c r="R19" s="152">
        <v>2.1714655410079501E-2</v>
      </c>
      <c r="S19" s="152">
        <v>2.7918820179550298E-4</v>
      </c>
      <c r="T19" s="178">
        <v>-1.1204784183029499E-5</v>
      </c>
      <c r="U19" s="179">
        <v>5.9969725005570703E-5</v>
      </c>
      <c r="V19" s="118">
        <f t="shared" si="3"/>
        <v>9.958882405286227E-3</v>
      </c>
    </row>
    <row r="20" spans="2:22" x14ac:dyDescent="0.2">
      <c r="B20" s="90">
        <v>11</v>
      </c>
      <c r="C20" s="174">
        <v>2.7709411864002501E-2</v>
      </c>
      <c r="D20" s="175">
        <v>4.0315223821008902E-4</v>
      </c>
      <c r="E20" s="176">
        <v>-2.0094745428894602E-6</v>
      </c>
      <c r="F20" s="176">
        <v>6.1757959150998302E-5</v>
      </c>
      <c r="G20" s="118">
        <f t="shared" si="0"/>
        <v>1.2215236702868809E-2</v>
      </c>
      <c r="H20" s="152">
        <v>2.6166706719903999E-2</v>
      </c>
      <c r="I20" s="175">
        <v>3.7354079625417198E-4</v>
      </c>
      <c r="J20" s="176">
        <v>-5.3157841922112596E-6</v>
      </c>
      <c r="K20" s="177">
        <v>6.4424150234029798E-5</v>
      </c>
      <c r="L20" s="118">
        <f t="shared" si="1"/>
        <v>1.1719420734768844E-2</v>
      </c>
      <c r="M20" s="152">
        <v>2.3680437833140201E-2</v>
      </c>
      <c r="N20" s="175">
        <v>3.20996085203057E-4</v>
      </c>
      <c r="O20" s="176">
        <v>-7.1797673373726401E-6</v>
      </c>
      <c r="P20" s="177">
        <v>5.9470614036682901E-5</v>
      </c>
      <c r="Q20" s="118">
        <f t="shared" si="2"/>
        <v>1.084558256621841E-2</v>
      </c>
      <c r="R20" s="152">
        <v>2.15346401081398E-2</v>
      </c>
      <c r="S20" s="152">
        <v>2.8497875069303201E-4</v>
      </c>
      <c r="T20" s="178">
        <v>7.4094829204059302E-7</v>
      </c>
      <c r="U20" s="179">
        <v>6.4592943502724402E-5</v>
      </c>
      <c r="V20" s="118">
        <f t="shared" si="3"/>
        <v>1.0310923304647345E-2</v>
      </c>
    </row>
    <row r="21" spans="2:22" x14ac:dyDescent="0.2">
      <c r="B21" s="90">
        <v>12</v>
      </c>
      <c r="C21" s="174">
        <v>2.7714163509869098E-2</v>
      </c>
      <c r="D21" s="175">
        <v>4.1069779801860201E-4</v>
      </c>
      <c r="E21" s="176">
        <v>3.0425459021875398E-6</v>
      </c>
      <c r="F21" s="176">
        <v>6.7440881911581E-5</v>
      </c>
      <c r="G21" s="118">
        <f t="shared" si="0"/>
        <v>1.2485445613148497E-2</v>
      </c>
      <c r="H21" s="152">
        <v>2.6027976180791799E-2</v>
      </c>
      <c r="I21" s="175">
        <v>3.6444149705919102E-4</v>
      </c>
      <c r="J21" s="176">
        <v>-8.8442710068121896E-6</v>
      </c>
      <c r="K21" s="177">
        <v>6.8145180908962499E-5</v>
      </c>
      <c r="L21" s="118">
        <f t="shared" si="1"/>
        <v>1.1432304607591155E-2</v>
      </c>
      <c r="M21" s="152">
        <v>2.3523372779574499E-2</v>
      </c>
      <c r="N21" s="175">
        <v>3.1414462904176598E-4</v>
      </c>
      <c r="O21" s="176">
        <v>-4.0352520163336197E-6</v>
      </c>
      <c r="P21" s="177">
        <v>6.3144598564527903E-5</v>
      </c>
      <c r="Q21" s="118">
        <f t="shared" si="2"/>
        <v>1.062677519133948E-2</v>
      </c>
      <c r="R21" s="152">
        <v>2.13647323957461E-2</v>
      </c>
      <c r="S21" s="152">
        <v>2.7973883265631502E-4</v>
      </c>
      <c r="T21" s="178">
        <v>-1.06533698282246E-5</v>
      </c>
      <c r="U21" s="179">
        <v>6.1062387354836702E-5</v>
      </c>
      <c r="V21" s="118">
        <f t="shared" si="3"/>
        <v>1.0147711308949363E-2</v>
      </c>
    </row>
    <row r="22" spans="2:22" x14ac:dyDescent="0.2">
      <c r="B22" s="90">
        <v>13</v>
      </c>
      <c r="C22" s="174">
        <v>2.73240461929143E-2</v>
      </c>
      <c r="D22" s="175">
        <v>3.9626204632312002E-4</v>
      </c>
      <c r="E22" s="176">
        <v>5.4017460084893203E-6</v>
      </c>
      <c r="F22" s="176">
        <v>6.8390644505633095E-5</v>
      </c>
      <c r="G22" s="118">
        <f t="shared" si="0"/>
        <v>1.2135336996950161E-2</v>
      </c>
      <c r="H22" s="152">
        <v>2.5080774103864702E-2</v>
      </c>
      <c r="I22" s="175">
        <v>3.5001303345388499E-4</v>
      </c>
      <c r="J22" s="176">
        <v>-3.57301697741374E-6</v>
      </c>
      <c r="K22" s="177">
        <v>6.3717280715496502E-5</v>
      </c>
      <c r="L22" s="118">
        <f t="shared" si="1"/>
        <v>1.1288785989774067E-2</v>
      </c>
      <c r="M22" s="152">
        <v>2.3354925409269402E-2</v>
      </c>
      <c r="N22" s="175">
        <v>3.1157975977994402E-4</v>
      </c>
      <c r="O22" s="176">
        <v>-6.8356686275112999E-6</v>
      </c>
      <c r="P22" s="177">
        <v>6.3495178939949E-5</v>
      </c>
      <c r="Q22" s="118">
        <f t="shared" si="2"/>
        <v>1.0593605336971736E-2</v>
      </c>
      <c r="R22" s="152">
        <v>2.1239225881081299E-2</v>
      </c>
      <c r="S22" s="152">
        <v>2.7701376234660902E-4</v>
      </c>
      <c r="T22" s="178">
        <v>-6.3673508720729498E-6</v>
      </c>
      <c r="U22" s="179">
        <v>6.3935790712482405E-5</v>
      </c>
      <c r="V22" s="118">
        <f t="shared" si="3"/>
        <v>1.0079392696839948E-2</v>
      </c>
    </row>
    <row r="23" spans="2:22" x14ac:dyDescent="0.2">
      <c r="B23" s="90">
        <v>14</v>
      </c>
      <c r="C23" s="174">
        <v>2.7519897107299102E-2</v>
      </c>
      <c r="D23" s="175">
        <v>4.0217581927477498E-4</v>
      </c>
      <c r="E23" s="176">
        <v>2.1682875223707898E-6</v>
      </c>
      <c r="F23" s="176">
        <v>6.5324899278037995E-5</v>
      </c>
      <c r="G23" s="118">
        <f t="shared" si="0"/>
        <v>1.2263883181953582E-2</v>
      </c>
      <c r="H23" s="152">
        <v>2.5290090887918601E-2</v>
      </c>
      <c r="I23" s="175">
        <v>3.5481512259533902E-4</v>
      </c>
      <c r="J23" s="176">
        <v>-1.17367806898887E-6</v>
      </c>
      <c r="K23" s="177">
        <v>6.8148355459553202E-5</v>
      </c>
      <c r="L23" s="118">
        <f t="shared" si="1"/>
        <v>1.1385227731545482E-2</v>
      </c>
      <c r="M23" s="152">
        <v>2.3188386503985099E-2</v>
      </c>
      <c r="N23" s="175">
        <v>3.1143701378096001E-4</v>
      </c>
      <c r="O23" s="176">
        <v>-5.55514138338018E-6</v>
      </c>
      <c r="P23" s="177">
        <v>6.3929214188364599E-5</v>
      </c>
      <c r="Q23" s="118">
        <f t="shared" si="2"/>
        <v>1.0663520150534617E-2</v>
      </c>
      <c r="R23" s="152">
        <v>2.1265015528065999E-2</v>
      </c>
      <c r="S23" s="152">
        <v>2.8036788475500901E-4</v>
      </c>
      <c r="T23" s="178">
        <v>-6.13339016304506E-6</v>
      </c>
      <c r="U23" s="179">
        <v>6.1214569236862101E-5</v>
      </c>
      <c r="V23" s="118">
        <f t="shared" si="3"/>
        <v>1.0224855023321671E-2</v>
      </c>
    </row>
    <row r="24" spans="2:22" x14ac:dyDescent="0.2">
      <c r="B24" s="90">
        <v>15</v>
      </c>
      <c r="C24" s="174">
        <v>2.77275340197345E-2</v>
      </c>
      <c r="D24" s="175">
        <v>4.0247134761020402E-4</v>
      </c>
      <c r="E24" s="176">
        <v>4.7821113183251303E-6</v>
      </c>
      <c r="F24" s="176">
        <v>6.1578319460937398E-5</v>
      </c>
      <c r="G24" s="118">
        <f t="shared" si="0"/>
        <v>1.2182691828943314E-2</v>
      </c>
      <c r="H24" s="152">
        <v>2.54923396153043E-2</v>
      </c>
      <c r="I24" s="175">
        <v>3.5557612856507902E-4</v>
      </c>
      <c r="J24" s="176">
        <v>4.4101066175720599E-6</v>
      </c>
      <c r="K24" s="177">
        <v>6.3963743363821098E-5</v>
      </c>
      <c r="L24" s="118">
        <f t="shared" si="1"/>
        <v>1.1324756375050739E-2</v>
      </c>
      <c r="M24" s="152">
        <v>2.3107025007453201E-2</v>
      </c>
      <c r="N24" s="175">
        <v>3.10553604229624E-4</v>
      </c>
      <c r="O24" s="176">
        <v>-2.0675016609705898E-6</v>
      </c>
      <c r="P24" s="177">
        <v>6.6549252135434997E-5</v>
      </c>
      <c r="Q24" s="118">
        <f t="shared" si="2"/>
        <v>1.0662836083290885E-2</v>
      </c>
      <c r="R24" s="152">
        <v>2.1089909694423099E-2</v>
      </c>
      <c r="S24" s="152">
        <v>2.7672028924088601E-4</v>
      </c>
      <c r="T24" s="178">
        <v>-1.0572800559751599E-5</v>
      </c>
      <c r="U24" s="179">
        <v>6.6792270384309201E-5</v>
      </c>
      <c r="V24" s="118">
        <f t="shared" si="3"/>
        <v>1.0136822067175894E-2</v>
      </c>
    </row>
    <row r="25" spans="2:22" x14ac:dyDescent="0.2">
      <c r="B25" s="90">
        <v>16</v>
      </c>
      <c r="C25" s="174">
        <v>2.7958648194752501E-2</v>
      </c>
      <c r="D25" s="175">
        <v>4.0510863034017301E-4</v>
      </c>
      <c r="E25" s="176">
        <v>8.2495942738360703E-6</v>
      </c>
      <c r="F25" s="176">
        <v>6.7443897985110897E-5</v>
      </c>
      <c r="G25" s="118">
        <f t="shared" si="0"/>
        <v>1.2176313268488047E-2</v>
      </c>
      <c r="H25" s="152">
        <v>2.59055673689963E-2</v>
      </c>
      <c r="I25" s="175">
        <v>3.5847851881040498E-4</v>
      </c>
      <c r="J25" s="176">
        <v>-2.7063430272959399E-6</v>
      </c>
      <c r="K25" s="177">
        <v>6.4439068955686997E-5</v>
      </c>
      <c r="L25" s="118">
        <f t="shared" si="1"/>
        <v>1.1256152727932685E-2</v>
      </c>
      <c r="M25" s="152">
        <v>2.2957823928870798E-2</v>
      </c>
      <c r="N25" s="175">
        <v>3.0748447738505798E-4</v>
      </c>
      <c r="O25" s="176">
        <v>-5.8584631331901503E-6</v>
      </c>
      <c r="P25" s="177">
        <v>6.1903614544355095E-5</v>
      </c>
      <c r="Q25" s="118">
        <f t="shared" si="2"/>
        <v>1.0598459187834215E-2</v>
      </c>
      <c r="R25" s="152">
        <v>2.11906382251651E-2</v>
      </c>
      <c r="S25" s="152">
        <v>2.71806537966088E-4</v>
      </c>
      <c r="T25" s="178">
        <v>-6.29074202016822E-6</v>
      </c>
      <c r="U25" s="179">
        <v>6.0959717386596501E-5</v>
      </c>
      <c r="V25" s="118">
        <f t="shared" si="3"/>
        <v>9.8568376708552917E-3</v>
      </c>
    </row>
    <row r="26" spans="2:22" x14ac:dyDescent="0.2">
      <c r="B26" s="90">
        <v>17</v>
      </c>
      <c r="C26" s="174">
        <v>2.75924753257498E-2</v>
      </c>
      <c r="D26" s="175">
        <v>3.9912093005561698E-4</v>
      </c>
      <c r="E26" s="176">
        <v>-9.0691080121135998E-7</v>
      </c>
      <c r="F26" s="176">
        <v>5.9233651775005E-5</v>
      </c>
      <c r="G26" s="118">
        <f t="shared" si="0"/>
        <v>1.2120889112751231E-2</v>
      </c>
      <c r="H26" s="152">
        <v>2.59825553455965E-2</v>
      </c>
      <c r="I26" s="175">
        <v>3.5881252186809899E-4</v>
      </c>
      <c r="J26" s="176">
        <v>-8.5408932639861806E-6</v>
      </c>
      <c r="K26" s="177">
        <v>6.6866205121828993E-5</v>
      </c>
      <c r="L26" s="118">
        <f t="shared" si="1"/>
        <v>1.12356560377405E-2</v>
      </c>
      <c r="M26" s="152">
        <v>2.3312266137308298E-2</v>
      </c>
      <c r="N26" s="175">
        <v>3.0564774297722302E-4</v>
      </c>
      <c r="O26" s="176">
        <v>-2.5620539828705899E-6</v>
      </c>
      <c r="P26" s="177">
        <v>5.9215480674610102E-5</v>
      </c>
      <c r="Q26" s="118">
        <f t="shared" si="2"/>
        <v>1.0358573386903465E-2</v>
      </c>
      <c r="R26" s="152">
        <v>2.1258698373778799E-2</v>
      </c>
      <c r="S26" s="152">
        <v>2.7661081989234498E-4</v>
      </c>
      <c r="T26" s="178">
        <v>-3.4397704652443E-6</v>
      </c>
      <c r="U26" s="179">
        <v>6.0272631639462002E-5</v>
      </c>
      <c r="V26" s="118">
        <f t="shared" si="3"/>
        <v>1.0051214340617698E-2</v>
      </c>
    </row>
    <row r="27" spans="2:22" x14ac:dyDescent="0.2">
      <c r="B27" s="90">
        <v>18</v>
      </c>
      <c r="C27" s="174">
        <v>2.76007327699672E-2</v>
      </c>
      <c r="D27" s="175">
        <v>4.0521715164290898E-4</v>
      </c>
      <c r="E27" s="176">
        <v>5.4254381695804798E-6</v>
      </c>
      <c r="F27" s="176">
        <v>6.6339595933178594E-5</v>
      </c>
      <c r="G27" s="118">
        <f t="shared" si="0"/>
        <v>1.2338166525306568E-2</v>
      </c>
      <c r="H27" s="152">
        <v>2.6001034052775301E-2</v>
      </c>
      <c r="I27" s="175">
        <v>3.5619320851176703E-4</v>
      </c>
      <c r="J27" s="176">
        <v>2.8082611225967801E-6</v>
      </c>
      <c r="K27" s="177">
        <v>6.4929908489693903E-5</v>
      </c>
      <c r="L27" s="118">
        <f t="shared" si="1"/>
        <v>1.1126938051942141E-2</v>
      </c>
      <c r="M27" s="152">
        <v>2.3408128621827999E-2</v>
      </c>
      <c r="N27" s="175">
        <v>3.0815919784741902E-4</v>
      </c>
      <c r="O27" s="176">
        <v>-1.9228356067149299E-6</v>
      </c>
      <c r="P27" s="177">
        <v>6.8305112710303199E-5</v>
      </c>
      <c r="Q27" s="118">
        <f t="shared" si="2"/>
        <v>1.0423430665924778E-2</v>
      </c>
      <c r="R27" s="152">
        <v>2.11058300124186E-2</v>
      </c>
      <c r="S27" s="152">
        <v>2.7514649168555201E-4</v>
      </c>
      <c r="T27" s="178">
        <v>-4.3520232872736597E-6</v>
      </c>
      <c r="U27" s="179">
        <v>5.9174179939139502E-5</v>
      </c>
      <c r="V27" s="118">
        <f t="shared" si="3"/>
        <v>1.0054633435684518E-2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2.7462778300522399E-2</v>
      </c>
      <c r="D30" s="181">
        <v>4.0686237331658399E-4</v>
      </c>
      <c r="E30" s="182">
        <v>4.0583109912151603E-6</v>
      </c>
      <c r="F30" s="182">
        <v>6.4724786623388794E-5</v>
      </c>
      <c r="G30" s="183"/>
      <c r="H30" s="184">
        <v>2.5951523547094901E-2</v>
      </c>
      <c r="I30" s="185">
        <v>3.6593352124915E-4</v>
      </c>
      <c r="J30" s="184">
        <v>-1.4137800815666599E-6</v>
      </c>
      <c r="K30" s="185">
        <v>6.6865582276711498E-5</v>
      </c>
      <c r="L30" s="186"/>
      <c r="M30" s="187">
        <v>2.33227630657406E-2</v>
      </c>
      <c r="N30" s="188">
        <v>3.1545476568041599E-4</v>
      </c>
      <c r="O30" s="184">
        <v>-4.1438657176093998E-6</v>
      </c>
      <c r="P30" s="185">
        <v>6.4122998841749105E-5</v>
      </c>
      <c r="Q30" s="186"/>
      <c r="R30" s="189">
        <v>2.1258895424282099E-2</v>
      </c>
      <c r="S30" s="189">
        <v>2.8060745435851299E-4</v>
      </c>
      <c r="T30" s="190">
        <v>-6.3232698674651E-6</v>
      </c>
      <c r="U30" s="185">
        <v>6.2871529394181895E-5</v>
      </c>
      <c r="V30" s="136"/>
    </row>
    <row r="31" spans="2:22" x14ac:dyDescent="0.2">
      <c r="B31" s="86" t="s">
        <v>6</v>
      </c>
      <c r="C31" s="191">
        <v>0.234598992214059</v>
      </c>
      <c r="D31" s="192">
        <v>0.30441471657062302</v>
      </c>
      <c r="E31" s="193">
        <v>18.315515455730701</v>
      </c>
      <c r="F31" s="193">
        <v>1.0473937080214</v>
      </c>
      <c r="G31" s="194"/>
      <c r="H31" s="195">
        <v>0.34071478808071998</v>
      </c>
      <c r="I31" s="196">
        <v>0.53285589490229202</v>
      </c>
      <c r="J31" s="197">
        <v>-89.711175277147703</v>
      </c>
      <c r="K31" s="198">
        <v>0.73750390548669698</v>
      </c>
      <c r="L31" s="199"/>
      <c r="M31" s="197">
        <v>0.26359456392262898</v>
      </c>
      <c r="N31" s="198">
        <v>0.39857237370044002</v>
      </c>
      <c r="O31" s="197">
        <v>-15.6070202009324</v>
      </c>
      <c r="P31" s="198">
        <v>1.07750297355401</v>
      </c>
      <c r="Q31" s="199"/>
      <c r="R31" s="191">
        <v>0.26368928688867099</v>
      </c>
      <c r="S31" s="192">
        <v>0.35317802847262603</v>
      </c>
      <c r="T31" s="200">
        <v>-13.148676511727</v>
      </c>
      <c r="U31" s="198">
        <v>1.08524885719349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1.2461610314691611E-2</v>
      </c>
      <c r="I34" s="205">
        <f>D30/C30</f>
        <v>1.4815047802677875E-2</v>
      </c>
    </row>
    <row r="35" spans="1:22" x14ac:dyDescent="0.2">
      <c r="C35" s="203">
        <v>2</v>
      </c>
      <c r="E35" s="204">
        <f>AVERAGE(L10:L27)</f>
        <v>1.1522675810168121E-2</v>
      </c>
      <c r="I35" s="205">
        <f>I30/H30</f>
        <v>1.4100656579375041E-2</v>
      </c>
    </row>
    <row r="36" spans="1:22" x14ac:dyDescent="0.2">
      <c r="C36" s="203">
        <v>3</v>
      </c>
      <c r="E36" s="204">
        <f>AVERAGE(Q10:Q27)</f>
        <v>1.0774505060646731E-2</v>
      </c>
      <c r="I36" s="205">
        <f>N30/M30</f>
        <v>1.3525617217446913E-2</v>
      </c>
    </row>
    <row r="37" spans="1:22" x14ac:dyDescent="0.2">
      <c r="C37" s="203">
        <v>4</v>
      </c>
      <c r="E37" s="204">
        <f>AVERAGE(V10:V27)</f>
        <v>1.023949584938579E-2</v>
      </c>
      <c r="G37" s="90"/>
      <c r="I37" s="205">
        <f>S30/R30</f>
        <v>1.3199531243660039E-2</v>
      </c>
    </row>
    <row r="38" spans="1:22" x14ac:dyDescent="0.2">
      <c r="C38" s="206" t="s">
        <v>12</v>
      </c>
      <c r="D38" s="101"/>
      <c r="E38" s="207">
        <f>AVERAGE(E34:E37)</f>
        <v>1.1249571758723065E-2</v>
      </c>
      <c r="F38" s="86" t="s">
        <v>9</v>
      </c>
      <c r="G38" s="208"/>
      <c r="I38" s="209">
        <f>AVERAGE(I34:I37)</f>
        <v>1.3910213210789966E-2</v>
      </c>
    </row>
    <row r="39" spans="1:22" x14ac:dyDescent="0.2">
      <c r="E39" s="210">
        <f>STDEV(E34:E37)/SQRT(COUNT(E34:E37))/E38</f>
        <v>4.2858960050655745E-2</v>
      </c>
      <c r="F39" s="211"/>
      <c r="I39" s="210">
        <f>STDEV(I34:I37)/SQRT(COUNT(I34:I37))/I38</f>
        <v>2.5484316216903089E-2</v>
      </c>
    </row>
    <row r="40" spans="1:22" ht="15.75" x14ac:dyDescent="0.3">
      <c r="D40" s="86" t="s">
        <v>17</v>
      </c>
      <c r="E40" s="212">
        <f>E39*SQRT(3)/1</f>
        <v>7.4233896367300531E-2</v>
      </c>
      <c r="F40" s="86" t="s">
        <v>8</v>
      </c>
      <c r="I40" s="210">
        <f>I39*SQRT(3)/1</f>
        <v>4.414013048382763E-2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29.077999999999999</v>
      </c>
      <c r="D47" s="214">
        <v>30.09</v>
      </c>
      <c r="E47" s="169">
        <v>29.077999999999999</v>
      </c>
      <c r="F47" s="169">
        <v>30.09</v>
      </c>
      <c r="G47" s="170"/>
      <c r="H47" s="86">
        <v>29.077999999999999</v>
      </c>
      <c r="I47" s="168">
        <v>30.09</v>
      </c>
      <c r="J47" s="169">
        <v>29.077999999999999</v>
      </c>
      <c r="K47" s="171">
        <v>30.09</v>
      </c>
      <c r="L47" s="170"/>
      <c r="M47" s="86">
        <v>29.077999999999999</v>
      </c>
      <c r="N47" s="168">
        <v>30.09</v>
      </c>
      <c r="O47" s="169">
        <v>29.077999999999999</v>
      </c>
      <c r="P47" s="171">
        <v>30.09</v>
      </c>
      <c r="Q47" s="170"/>
      <c r="R47" s="86">
        <v>29.077999999999999</v>
      </c>
      <c r="S47" s="168">
        <v>30.09</v>
      </c>
      <c r="T47" s="172">
        <v>29.077999999999999</v>
      </c>
      <c r="U47" s="173">
        <v>30.09</v>
      </c>
      <c r="V47" s="136"/>
    </row>
    <row r="48" spans="1:22" x14ac:dyDescent="0.2">
      <c r="B48" s="90">
        <v>1</v>
      </c>
      <c r="C48" s="174">
        <v>1.0492616093955499E-2</v>
      </c>
      <c r="D48" s="175">
        <v>3.9901414615425103E-2</v>
      </c>
      <c r="E48" s="176">
        <v>9.6125196712425603E-6</v>
      </c>
      <c r="F48" s="176">
        <v>6.23412254602445E-5</v>
      </c>
      <c r="G48" s="118">
        <f>(D48-$F$68)/(C48-$E$68)</f>
        <v>3.7958961119418841</v>
      </c>
      <c r="H48" s="152">
        <v>9.9810037061215003E-3</v>
      </c>
      <c r="I48" s="175">
        <v>3.79420055944839E-2</v>
      </c>
      <c r="J48" s="176">
        <v>-3.19032965053016E-6</v>
      </c>
      <c r="K48" s="177">
        <v>5.7778804809026099E-5</v>
      </c>
      <c r="L48" s="118">
        <f>(I48-$K$68)/(H48-$J$68)</f>
        <v>3.7941288238304147</v>
      </c>
      <c r="M48" s="152">
        <v>9.5661127621635908E-3</v>
      </c>
      <c r="N48" s="175">
        <v>3.6399232789884398E-2</v>
      </c>
      <c r="O48" s="176">
        <v>-6.96745193233525E-6</v>
      </c>
      <c r="P48" s="177">
        <v>5.64123813818909E-5</v>
      </c>
      <c r="Q48" s="118">
        <f>(N48-$P$68)/(M48-$O$68)</f>
        <v>3.7955751041762187</v>
      </c>
      <c r="R48" s="152">
        <v>8.9852730769734001E-3</v>
      </c>
      <c r="S48" s="175">
        <v>3.4213754391305001E-2</v>
      </c>
      <c r="T48" s="178">
        <v>-1.09859881667494E-5</v>
      </c>
      <c r="U48" s="179">
        <v>4.6938069837575403E-5</v>
      </c>
      <c r="V48" s="118">
        <f>(S48-$U$68)/(R48-$T$68)</f>
        <v>3.7978385019349434</v>
      </c>
    </row>
    <row r="49" spans="2:22" x14ac:dyDescent="0.2">
      <c r="B49" s="90">
        <v>2</v>
      </c>
      <c r="C49" s="174">
        <v>1.06248711956168E-2</v>
      </c>
      <c r="D49" s="175">
        <v>4.0390900021339902E-2</v>
      </c>
      <c r="E49" s="176">
        <v>-6.9144189017654697E-6</v>
      </c>
      <c r="F49" s="176">
        <v>5.6200900384934298E-5</v>
      </c>
      <c r="G49" s="118">
        <f t="shared" ref="G49:G65" si="4">(D49-$F$68)/(C49-$E$68)</f>
        <v>3.7947162442363207</v>
      </c>
      <c r="H49" s="152">
        <v>9.9572171752187605E-3</v>
      </c>
      <c r="I49" s="175">
        <v>3.78770998422484E-2</v>
      </c>
      <c r="J49" s="176">
        <v>-7.7133201008033794E-6</v>
      </c>
      <c r="K49" s="177">
        <v>5.7361190437929703E-5</v>
      </c>
      <c r="L49" s="118">
        <f t="shared" ref="L49:L65" si="5">(I49-$K$68)/(H49-$J$68)</f>
        <v>3.7966729565461308</v>
      </c>
      <c r="M49" s="152">
        <v>9.5246453212313592E-3</v>
      </c>
      <c r="N49" s="175">
        <v>3.6229260943851101E-2</v>
      </c>
      <c r="O49" s="176">
        <v>-1.45484237642611E-5</v>
      </c>
      <c r="P49" s="177">
        <v>5.4482082675948801E-5</v>
      </c>
      <c r="Q49" s="118">
        <f t="shared" ref="Q49:Q65" si="6">(N49-$P$68)/(M49-$O$68)</f>
        <v>3.7942556077143741</v>
      </c>
      <c r="R49" s="152">
        <v>9.2596461688198607E-3</v>
      </c>
      <c r="S49" s="175">
        <v>3.5262296749911902E-2</v>
      </c>
      <c r="T49" s="178">
        <v>-1.3115067768907701E-5</v>
      </c>
      <c r="U49" s="179">
        <v>5.1928238535068103E-5</v>
      </c>
      <c r="V49" s="118">
        <f t="shared" ref="V49:V65" si="7">(S49-$U$68)/(R49-$T$68)</f>
        <v>3.7985416807942465</v>
      </c>
    </row>
    <row r="50" spans="2:22" x14ac:dyDescent="0.2">
      <c r="B50" s="90">
        <v>3</v>
      </c>
      <c r="C50" s="174">
        <v>1.0507804755422999E-2</v>
      </c>
      <c r="D50" s="175">
        <v>3.9917868352330299E-2</v>
      </c>
      <c r="E50" s="176">
        <v>-5.4543806534853904E-6</v>
      </c>
      <c r="F50" s="176">
        <v>5.722586286258E-5</v>
      </c>
      <c r="G50" s="118">
        <f t="shared" si="4"/>
        <v>3.7919768050127054</v>
      </c>
      <c r="H50" s="152">
        <v>9.9369935602759592E-3</v>
      </c>
      <c r="I50" s="175">
        <v>3.7814055524439699E-2</v>
      </c>
      <c r="J50" s="176">
        <v>-3.8224070538112501E-6</v>
      </c>
      <c r="K50" s="177">
        <v>5.4554742449063099E-5</v>
      </c>
      <c r="L50" s="118">
        <f t="shared" si="5"/>
        <v>3.7980548833820058</v>
      </c>
      <c r="M50" s="152">
        <v>9.5751298868916E-3</v>
      </c>
      <c r="N50" s="175">
        <v>3.6442185108296402E-2</v>
      </c>
      <c r="O50" s="176">
        <v>-1.17409016655161E-5</v>
      </c>
      <c r="P50" s="177">
        <v>5.5130288684991401E-5</v>
      </c>
      <c r="Q50" s="118">
        <f t="shared" si="6"/>
        <v>3.7964857267482675</v>
      </c>
      <c r="R50" s="152">
        <v>9.4004729238609495E-3</v>
      </c>
      <c r="S50" s="175">
        <v>3.5775889228786897E-2</v>
      </c>
      <c r="T50" s="178">
        <v>-1.2728931343199099E-5</v>
      </c>
      <c r="U50" s="179">
        <v>5.2837872649129901E-5</v>
      </c>
      <c r="V50" s="118">
        <f t="shared" si="7"/>
        <v>3.7962733991641873</v>
      </c>
    </row>
    <row r="51" spans="2:22" x14ac:dyDescent="0.2">
      <c r="B51" s="90">
        <v>4</v>
      </c>
      <c r="C51" s="174">
        <v>1.03590308568714E-2</v>
      </c>
      <c r="D51" s="175">
        <v>3.9415986977027598E-2</v>
      </c>
      <c r="E51" s="176">
        <v>-3.2310136842139802E-6</v>
      </c>
      <c r="F51" s="176">
        <v>5.36584157818807E-5</v>
      </c>
      <c r="G51" s="118">
        <f t="shared" si="4"/>
        <v>3.79798498491368</v>
      </c>
      <c r="H51" s="152">
        <v>1.0389562814535401E-2</v>
      </c>
      <c r="I51" s="175">
        <v>3.9509590946453101E-2</v>
      </c>
      <c r="J51" s="176">
        <v>-5.1177546557290996E-6</v>
      </c>
      <c r="K51" s="177">
        <v>5.9165645093824198E-5</v>
      </c>
      <c r="L51" s="118">
        <f t="shared" si="5"/>
        <v>3.7958086102945114</v>
      </c>
      <c r="M51" s="152">
        <v>1.0065217981399701E-2</v>
      </c>
      <c r="N51" s="175">
        <v>3.8310524695770801E-2</v>
      </c>
      <c r="O51" s="176">
        <v>-7.7138217521474895E-6</v>
      </c>
      <c r="P51" s="177">
        <v>5.8576273625350997E-5</v>
      </c>
      <c r="Q51" s="118">
        <f t="shared" si="6"/>
        <v>3.7972527790930717</v>
      </c>
      <c r="R51" s="152">
        <v>9.5032305727272403E-3</v>
      </c>
      <c r="S51" s="175">
        <v>3.6184773850263002E-2</v>
      </c>
      <c r="T51" s="178">
        <v>-1.1665640408100399E-5</v>
      </c>
      <c r="U51" s="179">
        <v>5.1395724599192E-5</v>
      </c>
      <c r="V51" s="118">
        <f t="shared" si="7"/>
        <v>3.7982485478702332</v>
      </c>
    </row>
    <row r="52" spans="2:22" x14ac:dyDescent="0.2">
      <c r="B52" s="90">
        <v>5</v>
      </c>
      <c r="C52" s="174">
        <v>1.07178306863726E-2</v>
      </c>
      <c r="D52" s="175">
        <v>4.07844265924499E-2</v>
      </c>
      <c r="E52" s="176">
        <v>-4.9106582497337803E-6</v>
      </c>
      <c r="F52" s="176">
        <v>5.8163964521468301E-5</v>
      </c>
      <c r="G52" s="118">
        <f t="shared" si="4"/>
        <v>3.7985187554923412</v>
      </c>
      <c r="H52" s="152">
        <v>1.0449225037447E-2</v>
      </c>
      <c r="I52" s="175">
        <v>3.97572046966016E-2</v>
      </c>
      <c r="J52" s="176">
        <v>-1.9614632595412901E-6</v>
      </c>
      <c r="K52" s="177">
        <v>5.5683123362901297E-5</v>
      </c>
      <c r="L52" s="118">
        <f t="shared" si="5"/>
        <v>3.7978316006015898</v>
      </c>
      <c r="M52" s="152">
        <v>1.01449423688001E-2</v>
      </c>
      <c r="N52" s="175">
        <v>3.8591327042491901E-2</v>
      </c>
      <c r="O52" s="176">
        <v>-1.2433408267876699E-5</v>
      </c>
      <c r="P52" s="177">
        <v>5.7604058410235002E-5</v>
      </c>
      <c r="Q52" s="118">
        <f t="shared" si="6"/>
        <v>3.7950928093818845</v>
      </c>
      <c r="R52" s="152">
        <v>9.52959720862997E-3</v>
      </c>
      <c r="S52" s="175">
        <v>3.6278208623223299E-2</v>
      </c>
      <c r="T52" s="178">
        <v>-9.6987095107780201E-6</v>
      </c>
      <c r="U52" s="179">
        <v>6.749990519894E-5</v>
      </c>
      <c r="V52" s="118">
        <f t="shared" si="7"/>
        <v>3.7975448686123312</v>
      </c>
    </row>
    <row r="53" spans="2:22" x14ac:dyDescent="0.2">
      <c r="B53" s="90">
        <v>6</v>
      </c>
      <c r="C53" s="174">
        <v>1.0829654854206301E-2</v>
      </c>
      <c r="D53" s="175">
        <v>4.1205283290061498E-2</v>
      </c>
      <c r="E53" s="176">
        <v>-6.5238023673258196E-6</v>
      </c>
      <c r="F53" s="176">
        <v>5.5283857168823102E-5</v>
      </c>
      <c r="G53" s="118">
        <f t="shared" si="4"/>
        <v>3.7981579049303611</v>
      </c>
      <c r="H53" s="152">
        <v>1.04874478541551E-2</v>
      </c>
      <c r="I53" s="175">
        <v>3.9907278424585399E-2</v>
      </c>
      <c r="J53" s="176">
        <v>-1.8316107680653999E-6</v>
      </c>
      <c r="K53" s="177">
        <v>5.6433358161213097E-5</v>
      </c>
      <c r="L53" s="118">
        <f t="shared" si="5"/>
        <v>3.7982995787690426</v>
      </c>
      <c r="M53" s="152">
        <v>1.01485843177202E-2</v>
      </c>
      <c r="N53" s="175">
        <v>3.8594098273972803E-2</v>
      </c>
      <c r="O53" s="176">
        <v>-1.24807602204046E-5</v>
      </c>
      <c r="P53" s="177">
        <v>5.3444817776719801E-5</v>
      </c>
      <c r="Q53" s="118">
        <f t="shared" si="6"/>
        <v>3.7940048777251696</v>
      </c>
      <c r="R53" s="152">
        <v>9.5450316925735808E-3</v>
      </c>
      <c r="S53" s="175">
        <v>3.6323075725897498E-2</v>
      </c>
      <c r="T53" s="178">
        <v>-9.6047797641167201E-6</v>
      </c>
      <c r="U53" s="179">
        <v>5.9066077925969598E-5</v>
      </c>
      <c r="V53" s="118">
        <f t="shared" si="7"/>
        <v>3.7961061320427421</v>
      </c>
    </row>
    <row r="54" spans="2:22" x14ac:dyDescent="0.2">
      <c r="B54" s="90">
        <v>7</v>
      </c>
      <c r="C54" s="174">
        <v>1.05740213855829E-2</v>
      </c>
      <c r="D54" s="175">
        <v>4.0218749718788901E-2</v>
      </c>
      <c r="E54" s="176">
        <v>-3.6040613039294601E-6</v>
      </c>
      <c r="F54" s="176">
        <v>5.2906576119337903E-5</v>
      </c>
      <c r="G54" s="118">
        <f t="shared" si="4"/>
        <v>3.7966834709807036</v>
      </c>
      <c r="H54" s="152">
        <v>1.03986501708788E-2</v>
      </c>
      <c r="I54" s="175">
        <v>3.9596282267614399E-2</v>
      </c>
      <c r="J54" s="176">
        <v>-2.81508086080025E-6</v>
      </c>
      <c r="K54" s="177">
        <v>5.8719783203392201E-5</v>
      </c>
      <c r="L54" s="118">
        <f t="shared" si="5"/>
        <v>3.8008261752598855</v>
      </c>
      <c r="M54" s="152">
        <v>1.01992162204117E-2</v>
      </c>
      <c r="N54" s="175">
        <v>3.8824155711900198E-2</v>
      </c>
      <c r="O54" s="176">
        <v>-8.9517489283093998E-6</v>
      </c>
      <c r="P54" s="177">
        <v>5.57281669459069E-5</v>
      </c>
      <c r="Q54" s="118">
        <f t="shared" si="6"/>
        <v>3.7977235790234514</v>
      </c>
      <c r="R54" s="152">
        <v>9.4781903008653995E-3</v>
      </c>
      <c r="S54" s="175">
        <v>3.61257931784804E-2</v>
      </c>
      <c r="T54" s="178">
        <v>-1.24112720075706E-5</v>
      </c>
      <c r="U54" s="179">
        <v>5.3075050229139501E-5</v>
      </c>
      <c r="V54" s="118">
        <f t="shared" si="7"/>
        <v>3.802056597304424</v>
      </c>
    </row>
    <row r="55" spans="2:22" x14ac:dyDescent="0.2">
      <c r="B55" s="90">
        <v>8</v>
      </c>
      <c r="C55" s="174">
        <v>1.0747178956349799E-2</v>
      </c>
      <c r="D55" s="175">
        <v>4.0867241992384902E-2</v>
      </c>
      <c r="E55" s="176">
        <v>-4.29608015755197E-6</v>
      </c>
      <c r="F55" s="176">
        <v>5.7280921688633198E-5</v>
      </c>
      <c r="G55" s="118">
        <f t="shared" si="4"/>
        <v>3.7958526951127576</v>
      </c>
      <c r="H55" s="152">
        <v>1.03728974114285E-2</v>
      </c>
      <c r="I55" s="175">
        <v>3.9461359008698599E-2</v>
      </c>
      <c r="J55" s="176">
        <v>-5.5213764028724498E-6</v>
      </c>
      <c r="K55" s="177">
        <v>5.63462590428775E-5</v>
      </c>
      <c r="L55" s="118">
        <f t="shared" si="5"/>
        <v>3.7972566649841233</v>
      </c>
      <c r="M55" s="152">
        <v>1.02190987886324E-2</v>
      </c>
      <c r="N55" s="175">
        <v>3.88682844733476E-2</v>
      </c>
      <c r="O55" s="176">
        <v>1.1290652068084001E-5</v>
      </c>
      <c r="P55" s="177">
        <v>7.4183633986720006E-5</v>
      </c>
      <c r="Q55" s="118">
        <f t="shared" si="6"/>
        <v>3.7946554604899241</v>
      </c>
      <c r="R55" s="152">
        <v>9.5685525239473292E-3</v>
      </c>
      <c r="S55" s="175">
        <v>3.6419412382463802E-2</v>
      </c>
      <c r="T55" s="178">
        <v>-9.4483872847433901E-6</v>
      </c>
      <c r="U55" s="179">
        <v>4.8213885814738598E-5</v>
      </c>
      <c r="V55" s="118">
        <f t="shared" si="7"/>
        <v>3.796842116195644</v>
      </c>
    </row>
    <row r="56" spans="2:22" x14ac:dyDescent="0.2">
      <c r="B56" s="90">
        <v>9</v>
      </c>
      <c r="C56" s="174">
        <v>1.0989552647753E-2</v>
      </c>
      <c r="D56" s="175">
        <v>4.1834705281523298E-2</v>
      </c>
      <c r="E56" s="176">
        <v>-3.60485602289387E-6</v>
      </c>
      <c r="F56" s="176">
        <v>5.5581190980412198E-5</v>
      </c>
      <c r="G56" s="118">
        <f t="shared" si="4"/>
        <v>3.8001685353479782</v>
      </c>
      <c r="H56" s="152">
        <v>1.05240924408863E-2</v>
      </c>
      <c r="I56" s="175">
        <v>4.0044333436775499E-2</v>
      </c>
      <c r="J56" s="176">
        <v>-5.5660281065687096E-6</v>
      </c>
      <c r="K56" s="177">
        <v>5.5820665095991598E-5</v>
      </c>
      <c r="L56" s="118">
        <f t="shared" si="5"/>
        <v>3.7980970685492226</v>
      </c>
      <c r="M56" s="152">
        <v>1.0222261965695501E-2</v>
      </c>
      <c r="N56" s="175">
        <v>3.8934382662677E-2</v>
      </c>
      <c r="O56" s="176">
        <v>2.8823926198068401E-6</v>
      </c>
      <c r="P56" s="177">
        <v>6.7436800569333004E-5</v>
      </c>
      <c r="Q56" s="118">
        <f t="shared" si="6"/>
        <v>3.7999429052882121</v>
      </c>
      <c r="R56" s="152">
        <v>9.4604554857980194E-3</v>
      </c>
      <c r="S56" s="175">
        <v>3.5994390939222902E-2</v>
      </c>
      <c r="T56" s="178">
        <v>-9.6365665730150094E-6</v>
      </c>
      <c r="U56" s="179">
        <v>4.9997043782563298E-5</v>
      </c>
      <c r="V56" s="118">
        <f t="shared" si="7"/>
        <v>3.7953009793870107</v>
      </c>
    </row>
    <row r="57" spans="2:22" x14ac:dyDescent="0.2">
      <c r="B57" s="90">
        <v>10</v>
      </c>
      <c r="C57" s="174">
        <v>1.0960901689968E-2</v>
      </c>
      <c r="D57" s="175">
        <v>4.1681009118822498E-2</v>
      </c>
      <c r="E57" s="176">
        <v>-9.6066269943170198E-6</v>
      </c>
      <c r="F57" s="176">
        <v>5.5619905278626297E-5</v>
      </c>
      <c r="G57" s="118">
        <f t="shared" si="4"/>
        <v>3.7960813340818156</v>
      </c>
      <c r="H57" s="152">
        <v>1.01813692799224E-2</v>
      </c>
      <c r="I57" s="175">
        <v>3.87070730218163E-2</v>
      </c>
      <c r="J57" s="176">
        <v>-4.9098993880520401E-6</v>
      </c>
      <c r="K57" s="177">
        <v>5.6447795424529103E-5</v>
      </c>
      <c r="L57" s="118">
        <f t="shared" si="5"/>
        <v>3.794605437638007</v>
      </c>
      <c r="M57" s="152">
        <v>1.01176535375427E-2</v>
      </c>
      <c r="N57" s="175">
        <v>3.8452936308966297E-2</v>
      </c>
      <c r="O57" s="176">
        <v>-1.05056764854779E-5</v>
      </c>
      <c r="P57" s="177">
        <v>5.6771084050863501E-5</v>
      </c>
      <c r="Q57" s="118">
        <f t="shared" si="6"/>
        <v>3.7916535168198573</v>
      </c>
      <c r="R57" s="152">
        <v>9.5487829616612892E-3</v>
      </c>
      <c r="S57" s="175">
        <v>3.6361274375505001E-2</v>
      </c>
      <c r="T57" s="178">
        <v>-7.8471271913040601E-6</v>
      </c>
      <c r="U57" s="179">
        <v>5.7373132634091001E-5</v>
      </c>
      <c r="V57" s="118">
        <f t="shared" si="7"/>
        <v>3.7986127695944232</v>
      </c>
    </row>
    <row r="58" spans="2:22" x14ac:dyDescent="0.2">
      <c r="B58" s="90">
        <v>11</v>
      </c>
      <c r="C58" s="174">
        <v>1.1006293323633299E-2</v>
      </c>
      <c r="D58" s="175">
        <v>4.1857796502191999E-2</v>
      </c>
      <c r="E58" s="176">
        <v>-4.7731878177312101E-6</v>
      </c>
      <c r="F58" s="176">
        <v>5.2525203179090302E-5</v>
      </c>
      <c r="G58" s="118">
        <f t="shared" si="4"/>
        <v>3.7964879406565051</v>
      </c>
      <c r="H58" s="152">
        <v>1.01407838264693E-2</v>
      </c>
      <c r="I58" s="175">
        <v>3.8558523678241502E-2</v>
      </c>
      <c r="J58" s="176">
        <v>-4.0669952225620504E-6</v>
      </c>
      <c r="K58" s="177">
        <v>5.4876631855111203E-5</v>
      </c>
      <c r="L58" s="118">
        <f t="shared" si="5"/>
        <v>3.7951432785571968</v>
      </c>
      <c r="M58" s="152">
        <v>9.9551736716639808E-3</v>
      </c>
      <c r="N58" s="175">
        <v>3.7863666435182602E-2</v>
      </c>
      <c r="O58" s="176">
        <v>-8.7920206955678992E-6</v>
      </c>
      <c r="P58" s="177">
        <v>5.6022121528183303E-5</v>
      </c>
      <c r="Q58" s="118">
        <f t="shared" si="6"/>
        <v>3.7943430128514906</v>
      </c>
      <c r="R58" s="152">
        <v>9.5996657220557401E-3</v>
      </c>
      <c r="S58" s="175">
        <v>3.6549795658469497E-2</v>
      </c>
      <c r="T58" s="178">
        <v>-7.0320443209804402E-6</v>
      </c>
      <c r="U58" s="179">
        <v>5.5917585087292898E-5</v>
      </c>
      <c r="V58" s="118">
        <f t="shared" si="7"/>
        <v>3.7981171217586605</v>
      </c>
    </row>
    <row r="59" spans="2:22" x14ac:dyDescent="0.2">
      <c r="B59" s="90">
        <v>12</v>
      </c>
      <c r="C59" s="174">
        <v>1.0980738113301599E-2</v>
      </c>
      <c r="D59" s="175">
        <v>4.1748601259800497E-2</v>
      </c>
      <c r="E59" s="176">
        <v>-1.61064695679516E-6</v>
      </c>
      <c r="F59" s="176">
        <v>5.5857906105990902E-5</v>
      </c>
      <c r="G59" s="118">
        <f t="shared" si="4"/>
        <v>3.7953796147334167</v>
      </c>
      <c r="H59" s="152">
        <v>1.0412609171681001E-2</v>
      </c>
      <c r="I59" s="175">
        <v>3.9608181539048798E-2</v>
      </c>
      <c r="J59" s="176">
        <v>-5.9626901632970897E-6</v>
      </c>
      <c r="K59" s="177">
        <v>5.2754060196446003E-5</v>
      </c>
      <c r="L59" s="118">
        <f t="shared" si="5"/>
        <v>3.796875244967898</v>
      </c>
      <c r="M59" s="152">
        <v>9.66681820923475E-3</v>
      </c>
      <c r="N59" s="175">
        <v>3.6737621096851601E-2</v>
      </c>
      <c r="O59" s="176">
        <v>-1.0567015268321E-5</v>
      </c>
      <c r="P59" s="177">
        <v>5.9452580861310703E-5</v>
      </c>
      <c r="Q59" s="118">
        <f t="shared" si="6"/>
        <v>3.7910433245840252</v>
      </c>
      <c r="R59" s="152">
        <v>9.6063811119028591E-3</v>
      </c>
      <c r="S59" s="175">
        <v>3.65405680899294E-2</v>
      </c>
      <c r="T59" s="178">
        <v>-1.24742007715781E-5</v>
      </c>
      <c r="U59" s="179">
        <v>5.2932267106548503E-5</v>
      </c>
      <c r="V59" s="118">
        <f t="shared" si="7"/>
        <v>3.7945049266306397</v>
      </c>
    </row>
    <row r="60" spans="2:22" x14ac:dyDescent="0.2">
      <c r="B60" s="90">
        <v>13</v>
      </c>
      <c r="C60" s="174">
        <v>1.1021048902726399E-2</v>
      </c>
      <c r="D60" s="175">
        <v>4.1922960565242001E-2</v>
      </c>
      <c r="E60" s="176">
        <v>-7.2487676635681398E-6</v>
      </c>
      <c r="F60" s="176">
        <v>5.6367331081164597E-5</v>
      </c>
      <c r="G60" s="118">
        <f t="shared" si="4"/>
        <v>3.7973173512569938</v>
      </c>
      <c r="H60" s="152">
        <v>1.04600787312699E-2</v>
      </c>
      <c r="I60" s="175">
        <v>3.9792264372877903E-2</v>
      </c>
      <c r="J60" s="176">
        <v>-3.7281620324138798E-6</v>
      </c>
      <c r="K60" s="177">
        <v>5.9113600465974403E-5</v>
      </c>
      <c r="L60" s="118">
        <f t="shared" si="5"/>
        <v>3.7972428577895943</v>
      </c>
      <c r="M60" s="152">
        <v>1.0193390093793799E-2</v>
      </c>
      <c r="N60" s="175">
        <v>3.8819865555515497E-2</v>
      </c>
      <c r="O60" s="176">
        <v>-8.9498417396406307E-6</v>
      </c>
      <c r="P60" s="177">
        <v>6.0479080153161101E-5</v>
      </c>
      <c r="Q60" s="118">
        <f t="shared" si="6"/>
        <v>3.799471854949505</v>
      </c>
      <c r="R60" s="152">
        <v>9.6141291937742006E-3</v>
      </c>
      <c r="S60" s="175">
        <v>3.6604231128928202E-2</v>
      </c>
      <c r="T60" s="178">
        <v>-1.2016210728548501E-5</v>
      </c>
      <c r="U60" s="179">
        <v>4.7083185404197098E-5</v>
      </c>
      <c r="V60" s="118">
        <f t="shared" si="7"/>
        <v>3.7980653217649456</v>
      </c>
    </row>
    <row r="61" spans="2:22" x14ac:dyDescent="0.2">
      <c r="B61" s="90">
        <v>14</v>
      </c>
      <c r="C61" s="174">
        <v>1.10204664727166E-2</v>
      </c>
      <c r="D61" s="175">
        <v>4.1928203929310098E-2</v>
      </c>
      <c r="E61" s="176">
        <v>-3.5811733722906802E-6</v>
      </c>
      <c r="F61" s="176">
        <v>5.8214267638309303E-5</v>
      </c>
      <c r="G61" s="118">
        <f t="shared" si="4"/>
        <v>3.7979935486625536</v>
      </c>
      <c r="H61" s="152">
        <v>1.0445816470091501E-2</v>
      </c>
      <c r="I61" s="175">
        <v>3.9743318591413598E-2</v>
      </c>
      <c r="J61" s="176">
        <v>-7.5808176124005804E-7</v>
      </c>
      <c r="K61" s="177">
        <v>5.5802897205853E-5</v>
      </c>
      <c r="L61" s="118">
        <f t="shared" si="5"/>
        <v>3.7977415594254111</v>
      </c>
      <c r="M61" s="152">
        <v>1.0222589759322101E-2</v>
      </c>
      <c r="N61" s="175">
        <v>3.8898686782792999E-2</v>
      </c>
      <c r="O61" s="176">
        <v>-8.8751432485206408E-6</v>
      </c>
      <c r="P61" s="177">
        <v>5.3111562955618598E-5</v>
      </c>
      <c r="Q61" s="118">
        <f t="shared" si="6"/>
        <v>3.7963322262617796</v>
      </c>
      <c r="R61" s="152">
        <v>9.6396724056273999E-3</v>
      </c>
      <c r="S61" s="175">
        <v>3.6725714097947303E-2</v>
      </c>
      <c r="T61" s="178">
        <v>-1.0167392281222801E-5</v>
      </c>
      <c r="U61" s="179">
        <v>5.0185488303623903E-5</v>
      </c>
      <c r="V61" s="118">
        <f t="shared" si="7"/>
        <v>3.8006011772955794</v>
      </c>
    </row>
    <row r="62" spans="2:22" x14ac:dyDescent="0.2">
      <c r="B62" s="90">
        <v>15</v>
      </c>
      <c r="C62" s="174">
        <v>1.10305118308744E-2</v>
      </c>
      <c r="D62" s="175">
        <v>4.1963830476939502E-2</v>
      </c>
      <c r="E62" s="176">
        <v>-2.6692312437473098E-6</v>
      </c>
      <c r="F62" s="176">
        <v>5.3374744359081298E-5</v>
      </c>
      <c r="G62" s="118">
        <f t="shared" si="4"/>
        <v>3.7977646713396633</v>
      </c>
      <c r="H62" s="152">
        <v>1.04364409693993E-2</v>
      </c>
      <c r="I62" s="175">
        <v>3.96742904827979E-2</v>
      </c>
      <c r="J62" s="176">
        <v>-4.2341828681789596E-6</v>
      </c>
      <c r="K62" s="177">
        <v>5.4405144130251603E-5</v>
      </c>
      <c r="L62" s="118">
        <f t="shared" si="5"/>
        <v>3.7945404078484617</v>
      </c>
      <c r="M62" s="152">
        <v>1.0268543061681601E-2</v>
      </c>
      <c r="N62" s="175">
        <v>3.9067409212727201E-2</v>
      </c>
      <c r="O62" s="176">
        <v>-1.4829491222149599E-5</v>
      </c>
      <c r="P62" s="177">
        <v>5.6517722265698097E-5</v>
      </c>
      <c r="Q62" s="118">
        <f t="shared" si="6"/>
        <v>3.7957745243038845</v>
      </c>
      <c r="R62" s="152">
        <v>9.6045950937407101E-3</v>
      </c>
      <c r="S62" s="175">
        <v>3.65633559280472E-2</v>
      </c>
      <c r="T62" s="178">
        <v>-1.38664841341771E-5</v>
      </c>
      <c r="U62" s="179">
        <v>5.4873729766645701E-5</v>
      </c>
      <c r="V62" s="118">
        <f t="shared" si="7"/>
        <v>3.7975801793890152</v>
      </c>
    </row>
    <row r="63" spans="2:22" x14ac:dyDescent="0.2">
      <c r="B63" s="90">
        <v>16</v>
      </c>
      <c r="C63" s="174">
        <v>1.0863100867430499E-2</v>
      </c>
      <c r="D63" s="175">
        <v>4.1292084200267601E-2</v>
      </c>
      <c r="E63" s="176">
        <v>-8.6726165062173598E-6</v>
      </c>
      <c r="F63" s="176">
        <v>5.51131399063908E-5</v>
      </c>
      <c r="G63" s="118">
        <f t="shared" si="4"/>
        <v>3.7944558524941381</v>
      </c>
      <c r="H63" s="152">
        <v>1.04159582392332E-2</v>
      </c>
      <c r="I63" s="175">
        <v>3.9660620800474201E-2</v>
      </c>
      <c r="J63" s="176">
        <v>-4.40184465274104E-6</v>
      </c>
      <c r="K63" s="177">
        <v>5.4539830115111003E-5</v>
      </c>
      <c r="L63" s="118">
        <f t="shared" si="5"/>
        <v>3.8006873661270442</v>
      </c>
      <c r="M63" s="152">
        <v>1.0155697269656301E-2</v>
      </c>
      <c r="N63" s="175">
        <v>3.8636038777629798E-2</v>
      </c>
      <c r="O63" s="176">
        <v>-1.2230491647351099E-5</v>
      </c>
      <c r="P63" s="177">
        <v>5.5952479099116698E-5</v>
      </c>
      <c r="Q63" s="118">
        <f t="shared" si="6"/>
        <v>3.7954761015136116</v>
      </c>
      <c r="R63" s="152">
        <v>9.4959541287659693E-3</v>
      </c>
      <c r="S63" s="175">
        <v>3.6190810885830399E-2</v>
      </c>
      <c r="T63" s="178">
        <v>7.0733793347310702E-7</v>
      </c>
      <c r="U63" s="179">
        <v>5.7575286997729703E-5</v>
      </c>
      <c r="V63" s="118">
        <f t="shared" si="7"/>
        <v>3.8017913340615976</v>
      </c>
    </row>
    <row r="64" spans="2:22" x14ac:dyDescent="0.2">
      <c r="B64" s="90">
        <v>17</v>
      </c>
      <c r="C64" s="174">
        <v>1.0684522922369301E-2</v>
      </c>
      <c r="D64" s="175">
        <v>4.0638731198726102E-2</v>
      </c>
      <c r="E64" s="176">
        <v>-7.9916811558904506E-6</v>
      </c>
      <c r="F64" s="176">
        <v>5.2626414799119898E-5</v>
      </c>
      <c r="G64" s="118">
        <f t="shared" si="4"/>
        <v>3.7967248333026995</v>
      </c>
      <c r="H64" s="152">
        <v>1.05071875246398E-2</v>
      </c>
      <c r="I64" s="175">
        <v>3.9937250889144502E-2</v>
      </c>
      <c r="J64" s="176">
        <v>-6.6085037797706803E-6</v>
      </c>
      <c r="K64" s="177">
        <v>5.5447299536988901E-5</v>
      </c>
      <c r="L64" s="118">
        <f t="shared" si="5"/>
        <v>3.794018097512283</v>
      </c>
      <c r="M64" s="152">
        <v>1.0114537832408199E-2</v>
      </c>
      <c r="N64" s="175">
        <v>3.8521425027024998E-2</v>
      </c>
      <c r="O64" s="176">
        <v>-8.52450202919214E-6</v>
      </c>
      <c r="P64" s="177">
        <v>5.2143739704984201E-5</v>
      </c>
      <c r="Q64" s="118">
        <f t="shared" si="6"/>
        <v>3.799586090419699</v>
      </c>
      <c r="R64" s="152">
        <v>9.4507114592590306E-3</v>
      </c>
      <c r="S64" s="175">
        <v>3.5946380632855497E-2</v>
      </c>
      <c r="T64" s="178">
        <v>6.2340231462972296E-6</v>
      </c>
      <c r="U64" s="179">
        <v>6.1894206804376101E-5</v>
      </c>
      <c r="V64" s="118">
        <f t="shared" si="7"/>
        <v>3.7941351358519264</v>
      </c>
    </row>
    <row r="65" spans="2:22" x14ac:dyDescent="0.2">
      <c r="B65" s="90">
        <v>18</v>
      </c>
      <c r="C65" s="174">
        <v>1.06499863874116E-2</v>
      </c>
      <c r="D65" s="175">
        <v>4.0485244212282702E-2</v>
      </c>
      <c r="E65" s="176">
        <v>-5.4381692451886402E-6</v>
      </c>
      <c r="F65" s="176">
        <v>5.1628618115714802E-5</v>
      </c>
      <c r="G65" s="118">
        <f t="shared" si="4"/>
        <v>3.7946260627190056</v>
      </c>
      <c r="H65" s="152">
        <v>1.04571978453871E-2</v>
      </c>
      <c r="I65" s="175">
        <v>3.9817795767305701E-2</v>
      </c>
      <c r="J65" s="176">
        <v>-5.1091735551212596E-6</v>
      </c>
      <c r="K65" s="177">
        <v>6.1642647992102105E-5</v>
      </c>
      <c r="L65" s="118">
        <f t="shared" si="5"/>
        <v>3.8007290539362453</v>
      </c>
      <c r="M65" s="152">
        <v>1.0166799944562099E-2</v>
      </c>
      <c r="N65" s="175">
        <v>3.8659172516149698E-2</v>
      </c>
      <c r="O65" s="176">
        <v>-1.0536663738519899E-5</v>
      </c>
      <c r="P65" s="177">
        <v>5.62324793306174E-5</v>
      </c>
      <c r="Q65" s="118">
        <f t="shared" si="6"/>
        <v>3.7936082405305021</v>
      </c>
      <c r="R65" s="152">
        <v>9.4154966528992492E-3</v>
      </c>
      <c r="S65" s="175">
        <v>3.5830175451658099E-2</v>
      </c>
      <c r="T65" s="178">
        <v>-1.0093968263642099E-5</v>
      </c>
      <c r="U65" s="179">
        <v>5.58266661233666E-5</v>
      </c>
      <c r="V65" s="118">
        <f t="shared" si="7"/>
        <v>3.7959818294657728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1.07811184412535E-2</v>
      </c>
      <c r="D68" s="216">
        <v>4.1003057683606403E-2</v>
      </c>
      <c r="E68" s="182">
        <v>-4.4732695903001699E-6</v>
      </c>
      <c r="F68" s="182">
        <v>5.5553913635100099E-5</v>
      </c>
      <c r="G68" s="183"/>
      <c r="H68" s="184">
        <v>1.03308073460578E-2</v>
      </c>
      <c r="I68" s="185">
        <v>3.9300473826945598E-2</v>
      </c>
      <c r="J68" s="184">
        <v>-4.29549468233884E-6</v>
      </c>
      <c r="K68" s="185">
        <v>5.6494082143254802E-5</v>
      </c>
      <c r="L68" s="186"/>
      <c r="M68" s="187">
        <v>1.0029245166267299E-2</v>
      </c>
      <c r="N68" s="188">
        <v>3.8158348523057398E-2</v>
      </c>
      <c r="O68" s="217">
        <v>-8.5819065509833902E-6</v>
      </c>
      <c r="P68" s="218">
        <v>5.7760075222591701E-5</v>
      </c>
      <c r="Q68" s="186"/>
      <c r="R68" s="187">
        <v>9.4836577046601197E-3</v>
      </c>
      <c r="S68" s="188">
        <v>3.6104994517706997E-2</v>
      </c>
      <c r="T68" s="190">
        <v>-9.2139671910479695E-6</v>
      </c>
      <c r="U68" s="185">
        <v>5.4145189822232698E-5</v>
      </c>
      <c r="V68" s="136"/>
    </row>
    <row r="69" spans="2:22" x14ac:dyDescent="0.2">
      <c r="B69" s="86" t="s">
        <v>6</v>
      </c>
      <c r="C69" s="219">
        <v>0.47055186744869598</v>
      </c>
      <c r="D69" s="220">
        <v>0.47390961719086799</v>
      </c>
      <c r="E69" s="193">
        <v>-21.768198155002398</v>
      </c>
      <c r="F69" s="193">
        <v>1.1067691788924701</v>
      </c>
      <c r="G69" s="194"/>
      <c r="H69" s="195">
        <v>0.450681657163293</v>
      </c>
      <c r="I69" s="196">
        <v>0.454102118614442</v>
      </c>
      <c r="J69" s="197">
        <v>-9.6613443118114706</v>
      </c>
      <c r="K69" s="198">
        <v>0.90009375713265005</v>
      </c>
      <c r="L69" s="199"/>
      <c r="M69" s="197">
        <v>0.60184466120529601</v>
      </c>
      <c r="N69" s="198">
        <v>0.60532912104037695</v>
      </c>
      <c r="O69" s="197">
        <v>-17.2362270606158</v>
      </c>
      <c r="P69" s="198">
        <v>2.1702662831368702</v>
      </c>
      <c r="Q69" s="199"/>
      <c r="R69" s="197">
        <v>0.387922790144765</v>
      </c>
      <c r="S69" s="198">
        <v>0.38772617403107101</v>
      </c>
      <c r="T69" s="200">
        <v>-12.911516035354101</v>
      </c>
      <c r="U69" s="198">
        <v>2.3082494100902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3.7964881509564177</v>
      </c>
      <c r="I72" s="205">
        <f>D68/C68</f>
        <v>3.8032285710460161</v>
      </c>
    </row>
    <row r="73" spans="2:22" x14ac:dyDescent="0.2">
      <c r="C73" s="203">
        <v>2</v>
      </c>
      <c r="E73" s="204">
        <f>AVERAGE(L48:L65)</f>
        <v>3.7971422036677263</v>
      </c>
      <c r="I73" s="205">
        <f>I68/H68</f>
        <v>3.8042015992043954</v>
      </c>
    </row>
    <row r="74" spans="2:22" x14ac:dyDescent="0.2">
      <c r="C74" s="203">
        <v>3</v>
      </c>
      <c r="E74" s="204">
        <f>AVERAGE(Q48:Q65)</f>
        <v>3.7956820967708294</v>
      </c>
      <c r="I74" s="205">
        <f>N68/M68</f>
        <v>3.8047079207317087</v>
      </c>
    </row>
    <row r="75" spans="2:22" x14ac:dyDescent="0.2">
      <c r="C75" s="203">
        <v>4</v>
      </c>
      <c r="E75" s="204">
        <f>AVERAGE(V48:V65)</f>
        <v>3.7976745899510171</v>
      </c>
      <c r="G75" s="90"/>
      <c r="I75" s="205">
        <f>S68/R68</f>
        <v>3.8070748272542114</v>
      </c>
    </row>
    <row r="76" spans="2:22" x14ac:dyDescent="0.2">
      <c r="C76" s="206" t="s">
        <v>12</v>
      </c>
      <c r="D76" s="101"/>
      <c r="E76" s="207">
        <f>AVERAGE(E72:E75)</f>
        <v>3.7967467603364975</v>
      </c>
      <c r="F76" s="86" t="s">
        <v>9</v>
      </c>
      <c r="G76" s="208"/>
      <c r="I76" s="209">
        <f>AVERAGE(I72:I75)</f>
        <v>3.804803229559083</v>
      </c>
    </row>
    <row r="77" spans="2:22" x14ac:dyDescent="0.2">
      <c r="E77" s="221">
        <f>STDEV(E72:E75)/SQRT(COUNT(E72:E75))/E76</f>
        <v>1.132250035518789E-4</v>
      </c>
      <c r="F77" s="211"/>
      <c r="I77" s="221">
        <f>STDEV(I72:I75)/SQRT(COUNT(I72:I75))/I76</f>
        <v>2.1474038166135879E-4</v>
      </c>
    </row>
    <row r="78" spans="2:22" ht="15.75" x14ac:dyDescent="0.3">
      <c r="D78" s="86" t="s">
        <v>17</v>
      </c>
      <c r="E78" s="226">
        <f>E77*SQRT(3)/1</f>
        <v>1.9611145883902082E-4</v>
      </c>
      <c r="F78" s="86" t="s">
        <v>8</v>
      </c>
      <c r="I78" s="221">
        <f>I77*SQRT(3)/1</f>
        <v>3.7194125147420537E-4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29.077999999999999</v>
      </c>
      <c r="D85" s="214">
        <v>30.09</v>
      </c>
      <c r="E85" s="169">
        <v>29.077999999999999</v>
      </c>
      <c r="F85" s="169">
        <v>30.09</v>
      </c>
      <c r="G85" s="170"/>
      <c r="H85" s="86">
        <v>29.077999999999999</v>
      </c>
      <c r="I85" s="168">
        <v>30.09</v>
      </c>
      <c r="J85" s="169">
        <v>29.077999999999999</v>
      </c>
      <c r="K85" s="171">
        <v>30.09</v>
      </c>
      <c r="L85" s="170"/>
      <c r="M85" s="86">
        <v>29.077999999999999</v>
      </c>
      <c r="N85" s="168">
        <v>30.09</v>
      </c>
      <c r="O85" s="222">
        <v>29.077999999999999</v>
      </c>
      <c r="P85" s="222">
        <v>30.09</v>
      </c>
      <c r="Q85" s="170"/>
      <c r="R85" s="86">
        <v>29.077999999999999</v>
      </c>
      <c r="S85" s="168">
        <v>30.09</v>
      </c>
      <c r="T85" s="172">
        <v>29.077999999999999</v>
      </c>
      <c r="U85" s="173">
        <v>30.09</v>
      </c>
      <c r="V85" s="136"/>
    </row>
    <row r="86" spans="1:22" x14ac:dyDescent="0.2">
      <c r="B86" s="90">
        <v>1</v>
      </c>
      <c r="C86" s="174">
        <v>5.0124399093433102E-2</v>
      </c>
      <c r="D86" s="175">
        <v>3.5344949531400403E-2</v>
      </c>
      <c r="E86" s="176">
        <v>-1.5821571582023899E-5</v>
      </c>
      <c r="F86" s="176">
        <v>5.07674017831557E-5</v>
      </c>
      <c r="G86" s="118">
        <f>(D86-$F$106)/(C86-$E$106)</f>
        <v>0.70392383782045731</v>
      </c>
      <c r="H86" s="152">
        <v>5.0726306980708499E-2</v>
      </c>
      <c r="I86" s="175">
        <v>3.5784930602271198E-2</v>
      </c>
      <c r="J86" s="176">
        <v>-4.1193585345656897E-6</v>
      </c>
      <c r="K86" s="177">
        <v>5.5119567690461499E-5</v>
      </c>
      <c r="L86" s="118">
        <f>(I86-$K$106)/(H86-$J$106)</f>
        <v>0.70429755417856232</v>
      </c>
      <c r="M86" s="152">
        <v>4.70688345831764E-2</v>
      </c>
      <c r="N86" s="175">
        <v>3.3205428335428999E-2</v>
      </c>
      <c r="O86" s="223">
        <v>4.87277976095899E-6</v>
      </c>
      <c r="P86" s="223">
        <v>6.3624576541591106E-5</v>
      </c>
      <c r="Q86" s="118">
        <f>(N86-$P$106)/(M86-$O$106)</f>
        <v>0.70423299914362925</v>
      </c>
      <c r="R86" s="152">
        <v>4.99766347787622E-2</v>
      </c>
      <c r="S86" s="175">
        <v>3.5263918022552097E-2</v>
      </c>
      <c r="T86" s="178">
        <v>3.7763833884545899E-7</v>
      </c>
      <c r="U86" s="179">
        <v>6.2761048194414094E-5</v>
      </c>
      <c r="V86" s="118">
        <f>(S86-$U$106)/(R86-$T$106)</f>
        <v>0.70442456442812851</v>
      </c>
    </row>
    <row r="87" spans="1:22" x14ac:dyDescent="0.2">
      <c r="B87" s="90">
        <v>2</v>
      </c>
      <c r="C87" s="174">
        <v>5.2002034724909198E-2</v>
      </c>
      <c r="D87" s="175">
        <v>3.6686778724751901E-2</v>
      </c>
      <c r="E87" s="176">
        <v>-9.5539082012906006E-6</v>
      </c>
      <c r="F87" s="176">
        <v>5.5433547628067503E-5</v>
      </c>
      <c r="G87" s="118">
        <f t="shared" ref="G87:G103" si="8">(D87-$F$106)/(C87-$E$106)</f>
        <v>0.70431059978122923</v>
      </c>
      <c r="H87" s="152">
        <v>5.2351135292260001E-2</v>
      </c>
      <c r="I87" s="175">
        <v>3.6936360291587998E-2</v>
      </c>
      <c r="J87" s="176">
        <v>-6.5240278145540502E-6</v>
      </c>
      <c r="K87" s="177">
        <v>5.4472685846066201E-5</v>
      </c>
      <c r="L87" s="118">
        <f t="shared" ref="L87:L103" si="9">(I87-$K$106)/(H87-$J$106)</f>
        <v>0.70443253563427743</v>
      </c>
      <c r="M87" s="152">
        <v>4.9616248891729199E-2</v>
      </c>
      <c r="N87" s="175">
        <v>3.4983305802052798E-2</v>
      </c>
      <c r="O87" s="223">
        <v>1.01528460740269E-5</v>
      </c>
      <c r="P87" s="223">
        <v>6.2214360139074295E-5</v>
      </c>
      <c r="Q87" s="118">
        <f t="shared" ref="Q87:Q103" si="10">(N87-$P$106)/(M87-$O$106)</f>
        <v>0.70390855877851033</v>
      </c>
      <c r="R87" s="152">
        <v>5.11859661379385E-2</v>
      </c>
      <c r="S87" s="175">
        <v>3.6094330824054902E-2</v>
      </c>
      <c r="T87" s="178">
        <v>5.7968177537158704E-6</v>
      </c>
      <c r="U87" s="179">
        <v>6.5801141997020102E-5</v>
      </c>
      <c r="V87" s="118">
        <f t="shared" ref="V87:V103" si="11">(S87-$U$106)/(R87-$T$106)</f>
        <v>0.70400506952386577</v>
      </c>
    </row>
    <row r="88" spans="1:22" x14ac:dyDescent="0.2">
      <c r="B88" s="90">
        <v>3</v>
      </c>
      <c r="C88" s="174">
        <v>5.2784610768858098E-2</v>
      </c>
      <c r="D88" s="175">
        <v>3.72202186883651E-2</v>
      </c>
      <c r="E88" s="176">
        <v>-1.5680648540096801E-5</v>
      </c>
      <c r="F88" s="176">
        <v>5.1302648559289401E-5</v>
      </c>
      <c r="G88" s="118">
        <f t="shared" si="8"/>
        <v>0.70397465148346294</v>
      </c>
      <c r="H88" s="152">
        <v>5.3011234146367402E-2</v>
      </c>
      <c r="I88" s="175">
        <v>3.7371303900694798E-2</v>
      </c>
      <c r="J88" s="176">
        <v>-6.5060666440386001E-6</v>
      </c>
      <c r="K88" s="177">
        <v>5.84390076119827E-5</v>
      </c>
      <c r="L88" s="118">
        <f t="shared" si="9"/>
        <v>0.70386569792878773</v>
      </c>
      <c r="M88" s="152">
        <v>4.94500578853318E-2</v>
      </c>
      <c r="N88" s="175">
        <v>3.4880303578642399E-2</v>
      </c>
      <c r="O88" s="223">
        <v>5.77306738662385E-7</v>
      </c>
      <c r="P88" s="223">
        <v>6.6954908615903297E-5</v>
      </c>
      <c r="Q88" s="118">
        <f t="shared" si="10"/>
        <v>0.70419132051009825</v>
      </c>
      <c r="R88" s="152">
        <v>5.1380046026712603E-2</v>
      </c>
      <c r="S88" s="175">
        <v>3.6219992706281498E-2</v>
      </c>
      <c r="T88" s="178">
        <v>5.6123314507611599E-6</v>
      </c>
      <c r="U88" s="179">
        <v>5.9318714275233697E-5</v>
      </c>
      <c r="V88" s="118">
        <f t="shared" si="11"/>
        <v>0.70379151320773414</v>
      </c>
    </row>
    <row r="89" spans="1:22" x14ac:dyDescent="0.2">
      <c r="B89" s="90">
        <v>4</v>
      </c>
      <c r="C89" s="174">
        <v>5.3335302319345197E-2</v>
      </c>
      <c r="D89" s="175">
        <v>3.7628156794999798E-2</v>
      </c>
      <c r="E89" s="176">
        <v>-1.0894332007981801E-5</v>
      </c>
      <c r="F89" s="176">
        <v>5.21240469938806E-5</v>
      </c>
      <c r="G89" s="118">
        <f t="shared" si="8"/>
        <v>0.70435453095029577</v>
      </c>
      <c r="H89" s="152">
        <v>5.1551669526591598E-2</v>
      </c>
      <c r="I89" s="175">
        <v>3.6343159450729502E-2</v>
      </c>
      <c r="J89" s="176">
        <v>-3.0041470294828299E-6</v>
      </c>
      <c r="K89" s="177">
        <v>5.8029480124520697E-5</v>
      </c>
      <c r="L89" s="118">
        <f t="shared" si="9"/>
        <v>0.70385004558031505</v>
      </c>
      <c r="M89" s="152">
        <v>4.9646620375549698E-2</v>
      </c>
      <c r="N89" s="175">
        <v>3.5004477025627298E-2</v>
      </c>
      <c r="O89" s="223">
        <v>6.70931450162966E-6</v>
      </c>
      <c r="P89" s="223">
        <v>6.2319424683493502E-5</v>
      </c>
      <c r="Q89" s="118">
        <f t="shared" si="10"/>
        <v>0.70390437830195152</v>
      </c>
      <c r="R89" s="152">
        <v>5.0345957551095499E-2</v>
      </c>
      <c r="S89" s="175">
        <v>3.5500690125272898E-2</v>
      </c>
      <c r="T89" s="178">
        <v>3.3400529471322999E-6</v>
      </c>
      <c r="U89" s="179">
        <v>6.2013435086254098E-5</v>
      </c>
      <c r="V89" s="118">
        <f t="shared" si="11"/>
        <v>0.703959968653315</v>
      </c>
    </row>
    <row r="90" spans="1:22" x14ac:dyDescent="0.2">
      <c r="B90" s="90">
        <v>5</v>
      </c>
      <c r="C90" s="174">
        <v>5.3330920673899697E-2</v>
      </c>
      <c r="D90" s="175">
        <v>3.7596951636925897E-2</v>
      </c>
      <c r="E90" s="176">
        <v>-1.3999292341621899E-5</v>
      </c>
      <c r="F90" s="176">
        <v>5.42731167714591E-5</v>
      </c>
      <c r="G90" s="118">
        <f t="shared" si="8"/>
        <v>0.70382738724580118</v>
      </c>
      <c r="H90" s="152">
        <v>5.2025556866471298E-2</v>
      </c>
      <c r="I90" s="175">
        <v>3.6688081679047697E-2</v>
      </c>
      <c r="J90" s="176">
        <v>-3.7135129592711401E-6</v>
      </c>
      <c r="K90" s="177">
        <v>5.02679975649515E-5</v>
      </c>
      <c r="L90" s="118">
        <f t="shared" si="9"/>
        <v>0.7040686986531407</v>
      </c>
      <c r="M90" s="152">
        <v>5.0049747566118401E-2</v>
      </c>
      <c r="N90" s="175">
        <v>3.5293554184831703E-2</v>
      </c>
      <c r="O90" s="223">
        <v>3.0844875158686899E-6</v>
      </c>
      <c r="P90" s="223">
        <v>6.3105610150538302E-5</v>
      </c>
      <c r="Q90" s="118">
        <f t="shared" si="10"/>
        <v>0.70401056747765189</v>
      </c>
      <c r="R90" s="152">
        <v>5.10648785345258E-2</v>
      </c>
      <c r="S90" s="175">
        <v>3.6006956291719003E-2</v>
      </c>
      <c r="T90" s="178">
        <v>1.58005344864714E-6</v>
      </c>
      <c r="U90" s="179">
        <v>6.1745375561957793E-5</v>
      </c>
      <c r="V90" s="118">
        <f t="shared" si="11"/>
        <v>0.70396338768696431</v>
      </c>
    </row>
    <row r="91" spans="1:22" x14ac:dyDescent="0.2">
      <c r="B91" s="90">
        <v>6</v>
      </c>
      <c r="C91" s="174">
        <v>5.3379051908423597E-2</v>
      </c>
      <c r="D91" s="175">
        <v>3.7627676570165101E-2</v>
      </c>
      <c r="E91" s="176">
        <v>-1.7526481586811599E-5</v>
      </c>
      <c r="F91" s="176">
        <v>5.1465844708491898E-5</v>
      </c>
      <c r="G91" s="118">
        <f t="shared" si="8"/>
        <v>0.703768366135889</v>
      </c>
      <c r="H91" s="152">
        <v>5.3173606553795903E-2</v>
      </c>
      <c r="I91" s="175">
        <v>3.7493648313820301E-2</v>
      </c>
      <c r="J91" s="176">
        <v>-5.2943637142541996E-6</v>
      </c>
      <c r="K91" s="177">
        <v>5.7420374804414497E-5</v>
      </c>
      <c r="L91" s="118">
        <f t="shared" si="9"/>
        <v>0.70401718877273944</v>
      </c>
      <c r="M91" s="152">
        <v>5.0913060576127003E-2</v>
      </c>
      <c r="N91" s="175">
        <v>3.5904473144582297E-2</v>
      </c>
      <c r="O91" s="223">
        <v>4.1560593439510396E-6</v>
      </c>
      <c r="P91" s="223">
        <v>6.2234833360234906E-5</v>
      </c>
      <c r="Q91" s="118">
        <f t="shared" si="10"/>
        <v>0.70407219827198853</v>
      </c>
      <c r="R91" s="152">
        <v>5.21610569548763E-2</v>
      </c>
      <c r="S91" s="175">
        <v>3.6803064370393698E-2</v>
      </c>
      <c r="T91" s="178">
        <v>2.1448950411218699E-6</v>
      </c>
      <c r="U91" s="179">
        <v>6.2994979478127295E-5</v>
      </c>
      <c r="V91" s="118">
        <f t="shared" si="11"/>
        <v>0.70443195977508899</v>
      </c>
    </row>
    <row r="92" spans="1:22" x14ac:dyDescent="0.2">
      <c r="B92" s="90">
        <v>7</v>
      </c>
      <c r="C92" s="174">
        <v>5.3564042149863697E-2</v>
      </c>
      <c r="D92" s="175">
        <v>3.7760832229079999E-2</v>
      </c>
      <c r="E92" s="176">
        <v>-1.164118450113E-5</v>
      </c>
      <c r="F92" s="176">
        <v>5.4665552531814599E-5</v>
      </c>
      <c r="G92" s="118">
        <f t="shared" si="8"/>
        <v>0.70382371600824356</v>
      </c>
      <c r="H92" s="152">
        <v>5.3873325284507799E-2</v>
      </c>
      <c r="I92" s="175">
        <v>3.79720545847217E-2</v>
      </c>
      <c r="J92" s="176">
        <v>-1.7358674339234001E-6</v>
      </c>
      <c r="K92" s="177">
        <v>5.8080571031798398E-5</v>
      </c>
      <c r="L92" s="118">
        <f t="shared" si="9"/>
        <v>0.70375348738078847</v>
      </c>
      <c r="M92" s="152">
        <v>5.1934077779682397E-2</v>
      </c>
      <c r="N92" s="175">
        <v>3.6613130296187603E-2</v>
      </c>
      <c r="O92" s="223">
        <v>6.6519021140545197E-6</v>
      </c>
      <c r="P92" s="223">
        <v>6.0920183282276603E-5</v>
      </c>
      <c r="Q92" s="118">
        <f t="shared" si="10"/>
        <v>0.70387553080690235</v>
      </c>
      <c r="R92" s="152">
        <v>5.3360735969175302E-2</v>
      </c>
      <c r="S92" s="175">
        <v>3.7620696895910702E-2</v>
      </c>
      <c r="T92" s="178">
        <v>9.2434295160379193E-6</v>
      </c>
      <c r="U92" s="179">
        <v>6.1417491912617897E-5</v>
      </c>
      <c r="V92" s="118">
        <f t="shared" si="11"/>
        <v>0.70391730080466364</v>
      </c>
    </row>
    <row r="93" spans="1:22" x14ac:dyDescent="0.2">
      <c r="B93" s="90">
        <v>8</v>
      </c>
      <c r="C93" s="174">
        <v>5.2631654666533398E-2</v>
      </c>
      <c r="D93" s="175">
        <v>3.7083278955657599E-2</v>
      </c>
      <c r="E93" s="176">
        <v>-6.3723206984247797E-6</v>
      </c>
      <c r="F93" s="176">
        <v>5.0750432918148602E-5</v>
      </c>
      <c r="G93" s="118">
        <f t="shared" si="8"/>
        <v>0.70341878207021147</v>
      </c>
      <c r="H93" s="152">
        <v>5.4152573726973602E-2</v>
      </c>
      <c r="I93" s="175">
        <v>3.8182516707966199E-2</v>
      </c>
      <c r="J93" s="176">
        <v>-4.49673496594278E-6</v>
      </c>
      <c r="K93" s="177">
        <v>5.3142633342734398E-5</v>
      </c>
      <c r="L93" s="118">
        <f t="shared" si="9"/>
        <v>0.70401088634623743</v>
      </c>
      <c r="M93" s="152">
        <v>5.2616536015591998E-2</v>
      </c>
      <c r="N93" s="175">
        <v>3.7083472707556797E-2</v>
      </c>
      <c r="O93" s="223">
        <v>8.7885916052435905E-6</v>
      </c>
      <c r="P93" s="223">
        <v>6.3448569509947603E-5</v>
      </c>
      <c r="Q93" s="118">
        <f t="shared" si="10"/>
        <v>0.70368501510426118</v>
      </c>
      <c r="R93" s="152">
        <v>5.3358187725734203E-2</v>
      </c>
      <c r="S93" s="175">
        <v>3.7639107064083299E-2</v>
      </c>
      <c r="T93" s="178">
        <v>4.6307674155951802E-6</v>
      </c>
      <c r="U93" s="179">
        <v>6.8511650924293695E-5</v>
      </c>
      <c r="V93" s="118">
        <f t="shared" si="11"/>
        <v>0.70429598740956989</v>
      </c>
    </row>
    <row r="94" spans="1:22" x14ac:dyDescent="0.2">
      <c r="B94" s="90">
        <v>9</v>
      </c>
      <c r="C94" s="174">
        <v>5.1672435970905303E-2</v>
      </c>
      <c r="D94" s="175">
        <v>3.6436555100136797E-2</v>
      </c>
      <c r="E94" s="176">
        <v>-1.31565430211167E-5</v>
      </c>
      <c r="F94" s="176">
        <v>5.3946996847044399E-5</v>
      </c>
      <c r="G94" s="118">
        <f t="shared" si="8"/>
        <v>0.70396070657784671</v>
      </c>
      <c r="H94" s="152">
        <v>5.4312593085917703E-2</v>
      </c>
      <c r="I94" s="175">
        <v>3.8289620610166303E-2</v>
      </c>
      <c r="J94" s="176">
        <v>-4.05357873793769E-8</v>
      </c>
      <c r="K94" s="177">
        <v>5.7302651250484599E-5</v>
      </c>
      <c r="L94" s="118">
        <f t="shared" si="9"/>
        <v>0.70390868213857716</v>
      </c>
      <c r="M94" s="152">
        <v>5.2065337435693401E-2</v>
      </c>
      <c r="N94" s="175">
        <v>3.6716170291424099E-2</v>
      </c>
      <c r="O94" s="223">
        <v>1.15990067016276E-5</v>
      </c>
      <c r="P94" s="223">
        <v>5.9501744157098103E-5</v>
      </c>
      <c r="Q94" s="118">
        <f t="shared" si="10"/>
        <v>0.70408009389330573</v>
      </c>
      <c r="R94" s="152">
        <v>5.3411613875884702E-2</v>
      </c>
      <c r="S94" s="175">
        <v>3.7646558553976799E-2</v>
      </c>
      <c r="T94" s="178">
        <v>2.12785881596881E-5</v>
      </c>
      <c r="U94" s="179">
        <v>7.6333773113411102E-5</v>
      </c>
      <c r="V94" s="118">
        <f t="shared" si="11"/>
        <v>0.70373095146304698</v>
      </c>
    </row>
    <row r="95" spans="1:22" x14ac:dyDescent="0.2">
      <c r="B95" s="90">
        <v>10</v>
      </c>
      <c r="C95" s="174">
        <v>5.3775114229091897E-2</v>
      </c>
      <c r="D95" s="175">
        <v>3.7888580809299403E-2</v>
      </c>
      <c r="E95" s="176">
        <v>-9.5415131128979898E-6</v>
      </c>
      <c r="F95" s="176">
        <v>5.36856005412545E-5</v>
      </c>
      <c r="G95" s="118">
        <f t="shared" si="8"/>
        <v>0.70343683354066544</v>
      </c>
      <c r="H95" s="152">
        <v>5.4128808575087603E-2</v>
      </c>
      <c r="I95" s="175">
        <v>3.8155270087828597E-2</v>
      </c>
      <c r="J95" s="176">
        <v>-8.4590475747578808E-6</v>
      </c>
      <c r="K95" s="177">
        <v>5.35235152266004E-5</v>
      </c>
      <c r="L95" s="118">
        <f t="shared" si="9"/>
        <v>0.70381663197803446</v>
      </c>
      <c r="M95" s="152">
        <v>5.2191301587054199E-2</v>
      </c>
      <c r="N95" s="175">
        <v>3.67798517691377E-2</v>
      </c>
      <c r="O95" s="223">
        <v>6.6339309869474297E-6</v>
      </c>
      <c r="P95" s="223">
        <v>6.2790433729823203E-5</v>
      </c>
      <c r="Q95" s="118">
        <f t="shared" si="10"/>
        <v>0.70360089572327289</v>
      </c>
      <c r="R95" s="152">
        <v>5.3666978436175697E-2</v>
      </c>
      <c r="S95" s="175">
        <v>3.7828431700758697E-2</v>
      </c>
      <c r="T95" s="178">
        <v>3.7258514394248699E-6</v>
      </c>
      <c r="U95" s="179">
        <v>6.1877896745270506E-5</v>
      </c>
      <c r="V95" s="118">
        <f t="shared" si="11"/>
        <v>0.70377130079326866</v>
      </c>
    </row>
    <row r="96" spans="1:22" x14ac:dyDescent="0.2">
      <c r="B96" s="90">
        <v>11</v>
      </c>
      <c r="C96" s="174">
        <v>5.4080189795565503E-2</v>
      </c>
      <c r="D96" s="175">
        <v>3.8093105530457097E-2</v>
      </c>
      <c r="E96" s="176">
        <v>-7.9956691067507294E-6</v>
      </c>
      <c r="F96" s="176">
        <v>4.9590950453264003E-5</v>
      </c>
      <c r="G96" s="118">
        <f t="shared" si="8"/>
        <v>0.70325054359003725</v>
      </c>
      <c r="H96" s="152">
        <v>5.4272605455069303E-2</v>
      </c>
      <c r="I96" s="175">
        <v>3.8246953243176202E-2</v>
      </c>
      <c r="J96" s="176">
        <v>-2.5108744481575702E-6</v>
      </c>
      <c r="K96" s="177">
        <v>5.4639526334923003E-5</v>
      </c>
      <c r="L96" s="118">
        <f t="shared" si="9"/>
        <v>0.70364117266472137</v>
      </c>
      <c r="M96" s="152">
        <v>5.2090192968543801E-2</v>
      </c>
      <c r="N96" s="175">
        <v>3.6720990196152298E-2</v>
      </c>
      <c r="O96" s="223">
        <v>6.9022287475998204E-6</v>
      </c>
      <c r="P96" s="223">
        <v>5.7227096835692899E-5</v>
      </c>
      <c r="Q96" s="118">
        <f t="shared" si="10"/>
        <v>0.70383663725385348</v>
      </c>
      <c r="R96" s="152">
        <v>5.35307941208421E-2</v>
      </c>
      <c r="S96" s="175">
        <v>3.7744826842646899E-2</v>
      </c>
      <c r="T96" s="178">
        <v>2.1708161356845299E-6</v>
      </c>
      <c r="U96" s="179">
        <v>6.0966311311124501E-5</v>
      </c>
      <c r="V96" s="118">
        <f t="shared" si="11"/>
        <v>0.70399993608351841</v>
      </c>
    </row>
    <row r="97" spans="2:22" x14ac:dyDescent="0.2">
      <c r="B97" s="90">
        <v>12</v>
      </c>
      <c r="C97" s="174">
        <v>5.4234051029221297E-2</v>
      </c>
      <c r="D97" s="175">
        <v>3.8227876001304797E-2</v>
      </c>
      <c r="E97" s="176">
        <v>-3.9281321974768697E-6</v>
      </c>
      <c r="F97" s="176">
        <v>5.3586626916293202E-5</v>
      </c>
      <c r="G97" s="118">
        <f t="shared" si="8"/>
        <v>0.70374031012943861</v>
      </c>
      <c r="H97" s="152">
        <v>5.3185853249058598E-2</v>
      </c>
      <c r="I97" s="175">
        <v>3.7501478826111601E-2</v>
      </c>
      <c r="J97" s="176">
        <v>-2.0582771901963299E-6</v>
      </c>
      <c r="K97" s="177">
        <v>5.4375432817715899E-5</v>
      </c>
      <c r="L97" s="118">
        <f t="shared" si="9"/>
        <v>0.70400231075787101</v>
      </c>
      <c r="M97" s="152">
        <v>5.16198892939842E-2</v>
      </c>
      <c r="N97" s="175">
        <v>3.6379579079307701E-2</v>
      </c>
      <c r="O97" s="223">
        <v>-5.7302503567021104E-7</v>
      </c>
      <c r="P97" s="223">
        <v>6.1759356922868895E-5</v>
      </c>
      <c r="Q97" s="118">
        <f t="shared" si="10"/>
        <v>0.70363525647124125</v>
      </c>
      <c r="R97" s="152">
        <v>5.3426122287488803E-2</v>
      </c>
      <c r="S97" s="175">
        <v>3.76649235908895E-2</v>
      </c>
      <c r="T97" s="178">
        <v>4.5593573736851397E-6</v>
      </c>
      <c r="U97" s="179">
        <v>6.4671680500222407E-5</v>
      </c>
      <c r="V97" s="118">
        <f t="shared" si="11"/>
        <v>0.70388360842005282</v>
      </c>
    </row>
    <row r="98" spans="2:22" x14ac:dyDescent="0.2">
      <c r="B98" s="90">
        <v>13</v>
      </c>
      <c r="C98" s="174">
        <v>5.4460759161400002E-2</v>
      </c>
      <c r="D98" s="175">
        <v>3.8380651524670198E-2</v>
      </c>
      <c r="E98" s="176">
        <v>-7.8001778608415908E-6</v>
      </c>
      <c r="F98" s="176">
        <v>5.6219536488430298E-5</v>
      </c>
      <c r="G98" s="118">
        <f t="shared" si="8"/>
        <v>0.70361606020944445</v>
      </c>
      <c r="H98" s="152">
        <v>5.3060787413533803E-2</v>
      </c>
      <c r="I98" s="175">
        <v>3.74085963250958E-2</v>
      </c>
      <c r="J98" s="176">
        <v>-7.0556965538969898E-6</v>
      </c>
      <c r="K98" s="177">
        <v>5.0750176296542503E-5</v>
      </c>
      <c r="L98" s="118">
        <f t="shared" si="9"/>
        <v>0.70391118085796633</v>
      </c>
      <c r="M98" s="152">
        <v>5.10323569757394E-2</v>
      </c>
      <c r="N98" s="175">
        <v>3.59790232307435E-2</v>
      </c>
      <c r="O98" s="223">
        <v>6.7742020039381602E-6</v>
      </c>
      <c r="P98" s="223">
        <v>6.2513685724904203E-5</v>
      </c>
      <c r="Q98" s="118">
        <f t="shared" si="10"/>
        <v>0.7038871353481666</v>
      </c>
      <c r="R98" s="152">
        <v>5.2413736117435501E-2</v>
      </c>
      <c r="S98" s="175">
        <v>3.6949385300120201E-2</v>
      </c>
      <c r="T98" s="178">
        <v>7.3232461551954997E-6</v>
      </c>
      <c r="U98" s="179">
        <v>6.2148947022116206E-5</v>
      </c>
      <c r="V98" s="118">
        <f t="shared" si="11"/>
        <v>0.7038275816474866</v>
      </c>
    </row>
    <row r="99" spans="2:22" x14ac:dyDescent="0.2">
      <c r="B99" s="90">
        <v>14</v>
      </c>
      <c r="C99" s="174">
        <v>5.45490170647603E-2</v>
      </c>
      <c r="D99" s="175">
        <v>3.8463119865010997E-2</v>
      </c>
      <c r="E99" s="176">
        <v>-9.4858939491691703E-6</v>
      </c>
      <c r="F99" s="176">
        <v>5.5908782392647598E-5</v>
      </c>
      <c r="G99" s="118">
        <f t="shared" si="8"/>
        <v>0.70398938512064424</v>
      </c>
      <c r="H99" s="152">
        <v>5.3590973379038002E-2</v>
      </c>
      <c r="I99" s="175">
        <v>3.7763329372211302E-2</v>
      </c>
      <c r="J99" s="176">
        <v>-8.0407633916038498E-6</v>
      </c>
      <c r="K99" s="177">
        <v>5.5477947108452203E-5</v>
      </c>
      <c r="L99" s="118">
        <f t="shared" si="9"/>
        <v>0.70356654969250287</v>
      </c>
      <c r="M99" s="152">
        <v>5.0863166388657302E-2</v>
      </c>
      <c r="N99" s="175">
        <v>3.5843936922475901E-2</v>
      </c>
      <c r="O99" s="223">
        <v>8.4434598375528199E-6</v>
      </c>
      <c r="P99" s="223">
        <v>5.9788492508715998E-5</v>
      </c>
      <c r="Q99" s="118">
        <f t="shared" si="10"/>
        <v>0.70357262605278403</v>
      </c>
      <c r="R99" s="152">
        <v>5.3030024084938301E-2</v>
      </c>
      <c r="S99" s="175">
        <v>3.7383873130016503E-2</v>
      </c>
      <c r="T99" s="178">
        <v>2.4953917353670698E-6</v>
      </c>
      <c r="U99" s="179">
        <v>5.7962479990522397E-5</v>
      </c>
      <c r="V99" s="118">
        <f t="shared" si="11"/>
        <v>0.703841299094913</v>
      </c>
    </row>
    <row r="100" spans="2:22" x14ac:dyDescent="0.2">
      <c r="B100" s="90">
        <v>15</v>
      </c>
      <c r="C100" s="174">
        <v>5.4519821505111601E-2</v>
      </c>
      <c r="D100" s="175">
        <v>3.8417540832046099E-2</v>
      </c>
      <c r="E100" s="176">
        <v>-1.1872062570915599E-5</v>
      </c>
      <c r="F100" s="176">
        <v>5.2712498435231497E-5</v>
      </c>
      <c r="G100" s="118">
        <f t="shared" si="8"/>
        <v>0.70353045916864787</v>
      </c>
      <c r="H100" s="152">
        <v>5.3136929757259803E-2</v>
      </c>
      <c r="I100" s="175">
        <v>3.7460373723872599E-2</v>
      </c>
      <c r="J100" s="176">
        <v>-6.4807937953713997E-6</v>
      </c>
      <c r="K100" s="177">
        <v>5.6984414823614398E-5</v>
      </c>
      <c r="L100" s="118">
        <f t="shared" si="9"/>
        <v>0.70387693192567391</v>
      </c>
      <c r="M100" s="152">
        <v>5.0294659606780999E-2</v>
      </c>
      <c r="N100" s="175">
        <v>3.5446636005308403E-2</v>
      </c>
      <c r="O100" s="223">
        <v>3.0138906273449301E-6</v>
      </c>
      <c r="P100" s="223">
        <v>6.1587485984006203E-5</v>
      </c>
      <c r="Q100" s="118">
        <f t="shared" si="10"/>
        <v>0.70362601506564826</v>
      </c>
      <c r="R100" s="152">
        <v>5.17789634931742E-2</v>
      </c>
      <c r="S100" s="175">
        <v>3.6488978987976602E-2</v>
      </c>
      <c r="T100" s="178">
        <v>4.4575710573788404E-6</v>
      </c>
      <c r="U100" s="179">
        <v>6.4561213521855003E-5</v>
      </c>
      <c r="V100" s="118">
        <f t="shared" si="11"/>
        <v>0.70356420637331074</v>
      </c>
    </row>
    <row r="101" spans="2:22" x14ac:dyDescent="0.2">
      <c r="B101" s="90">
        <v>16</v>
      </c>
      <c r="C101" s="174">
        <v>5.1665328234228203E-2</v>
      </c>
      <c r="D101" s="175">
        <v>3.64244150658539E-2</v>
      </c>
      <c r="E101" s="176">
        <v>-9.6041240530261403E-6</v>
      </c>
      <c r="F101" s="176">
        <v>5.4634461701392598E-5</v>
      </c>
      <c r="G101" s="118">
        <f t="shared" si="8"/>
        <v>0.70382260758307658</v>
      </c>
      <c r="H101" s="152">
        <v>5.4496624648677799E-2</v>
      </c>
      <c r="I101" s="175">
        <v>3.8421790064247001E-2</v>
      </c>
      <c r="J101" s="176">
        <v>-7.0854183589979902E-6</v>
      </c>
      <c r="K101" s="177">
        <v>5.2909764334359298E-5</v>
      </c>
      <c r="L101" s="118">
        <f t="shared" si="9"/>
        <v>0.70395690176129133</v>
      </c>
      <c r="M101" s="152">
        <v>5.0655901168569301E-2</v>
      </c>
      <c r="N101" s="175">
        <v>3.57175988090623E-2</v>
      </c>
      <c r="O101" s="223">
        <v>6.8338416002945403E-6</v>
      </c>
      <c r="P101" s="223">
        <v>5.96386905250997E-5</v>
      </c>
      <c r="Q101" s="118">
        <f t="shared" si="10"/>
        <v>0.70395738105336891</v>
      </c>
      <c r="R101" s="152">
        <v>5.1390890458621802E-2</v>
      </c>
      <c r="S101" s="175">
        <v>3.6231905125084597E-2</v>
      </c>
      <c r="T101" s="178">
        <v>4.7393942974860401E-6</v>
      </c>
      <c r="U101" s="179">
        <v>6.2553148855364594E-5</v>
      </c>
      <c r="V101" s="118">
        <f t="shared" si="11"/>
        <v>0.70387480936720237</v>
      </c>
    </row>
    <row r="102" spans="2:22" x14ac:dyDescent="0.2">
      <c r="B102" s="90">
        <v>17</v>
      </c>
      <c r="C102" s="174">
        <v>5.2691405318566899E-2</v>
      </c>
      <c r="D102" s="175">
        <v>3.71384730951205E-2</v>
      </c>
      <c r="E102" s="176">
        <v>-1.45320141038278E-5</v>
      </c>
      <c r="F102" s="176">
        <v>5.3770617082020602E-5</v>
      </c>
      <c r="G102" s="118">
        <f t="shared" si="8"/>
        <v>0.70366856907716557</v>
      </c>
      <c r="H102" s="152">
        <v>5.4663477050653199E-2</v>
      </c>
      <c r="I102" s="175">
        <v>3.8531544642047201E-2</v>
      </c>
      <c r="J102" s="176">
        <v>-5.89898315397242E-6</v>
      </c>
      <c r="K102" s="177">
        <v>5.6268835916074997E-5</v>
      </c>
      <c r="L102" s="118">
        <f t="shared" si="9"/>
        <v>0.70381600983543136</v>
      </c>
      <c r="M102" s="152">
        <v>5.2019052586069897E-2</v>
      </c>
      <c r="N102" s="175">
        <v>3.6685219105795003E-2</v>
      </c>
      <c r="O102" s="223">
        <v>4.6744722242971196E-6</v>
      </c>
      <c r="P102" s="223">
        <v>6.0326073088503502E-5</v>
      </c>
      <c r="Q102" s="118">
        <f t="shared" si="10"/>
        <v>0.7041115674877616</v>
      </c>
      <c r="R102" s="152">
        <v>5.1915202656863502E-2</v>
      </c>
      <c r="S102" s="175">
        <v>3.6613318901429097E-2</v>
      </c>
      <c r="T102" s="178">
        <v>6.7719444463498602E-6</v>
      </c>
      <c r="U102" s="179">
        <v>6.0791113021648201E-5</v>
      </c>
      <c r="V102" s="118">
        <f t="shared" si="11"/>
        <v>0.70411298536000499</v>
      </c>
    </row>
    <row r="103" spans="2:22" x14ac:dyDescent="0.2">
      <c r="B103" s="90">
        <v>18</v>
      </c>
      <c r="C103" s="174">
        <v>5.4514267426927103E-2</v>
      </c>
      <c r="D103" s="175">
        <v>3.8420725169047001E-2</v>
      </c>
      <c r="E103" s="176">
        <v>-1.0935966438438701E-5</v>
      </c>
      <c r="F103" s="176">
        <v>5.5558699184903502E-5</v>
      </c>
      <c r="G103" s="118">
        <f t="shared" si="8"/>
        <v>0.70366052333136286</v>
      </c>
      <c r="H103" s="152">
        <v>5.4900653787881101E-2</v>
      </c>
      <c r="I103" s="175">
        <v>3.8710912725414902E-2</v>
      </c>
      <c r="J103" s="176">
        <v>-3.7982442350878398E-6</v>
      </c>
      <c r="K103" s="177">
        <v>5.4946331499804101E-5</v>
      </c>
      <c r="L103" s="118">
        <f t="shared" si="9"/>
        <v>0.70404256826209899</v>
      </c>
      <c r="M103" s="152">
        <v>5.2374402483065401E-2</v>
      </c>
      <c r="N103" s="175">
        <v>3.6914176583375903E-2</v>
      </c>
      <c r="O103" s="223">
        <v>-1.54168324832925E-6</v>
      </c>
      <c r="P103" s="223">
        <v>6.2918026685952706E-5</v>
      </c>
      <c r="Q103" s="118">
        <f t="shared" si="10"/>
        <v>0.70370582159093453</v>
      </c>
      <c r="R103" s="152">
        <v>5.3203973917542099E-2</v>
      </c>
      <c r="S103" s="175">
        <v>3.7512117857989802E-2</v>
      </c>
      <c r="T103" s="178">
        <v>1.00523495221104E-5</v>
      </c>
      <c r="U103" s="179">
        <v>5.8902796759997998E-5</v>
      </c>
      <c r="V103" s="118">
        <f t="shared" si="11"/>
        <v>0.70395054395253853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5.3184133668946899E-2</v>
      </c>
      <c r="D106" s="224">
        <v>3.7491104784682899E-2</v>
      </c>
      <c r="E106" s="225">
        <v>-1.11301019929912E-5</v>
      </c>
      <c r="F106" s="182">
        <v>5.3355408996488302E-5</v>
      </c>
      <c r="G106" s="183"/>
      <c r="H106" s="184">
        <v>5.3367484154436297E-2</v>
      </c>
      <c r="I106" s="184">
        <v>3.7625662508389501E-2</v>
      </c>
      <c r="J106" s="190">
        <v>-4.8234840880807997E-6</v>
      </c>
      <c r="K106" s="184">
        <v>5.5119495201416703E-5</v>
      </c>
      <c r="L106" s="186"/>
      <c r="M106" s="187">
        <v>5.0916746898192498E-2</v>
      </c>
      <c r="N106" s="187">
        <v>3.5897295948205198E-2</v>
      </c>
      <c r="O106" s="180">
        <v>5.4307562277777104E-6</v>
      </c>
      <c r="P106" s="181">
        <v>6.1826308469207006E-5</v>
      </c>
      <c r="Q106" s="188"/>
      <c r="R106" s="187">
        <v>5.2255653507099299E-2</v>
      </c>
      <c r="S106" s="187">
        <v>3.6845170905064298E-2</v>
      </c>
      <c r="T106" s="190">
        <v>5.5722497907904098E-6</v>
      </c>
      <c r="U106" s="184">
        <v>6.3074066570636197E-5</v>
      </c>
      <c r="V106" s="136"/>
    </row>
    <row r="107" spans="2:22" x14ac:dyDescent="0.2">
      <c r="B107" s="86" t="s">
        <v>6</v>
      </c>
      <c r="C107" s="219">
        <v>0.54370080709957802</v>
      </c>
      <c r="D107" s="220">
        <v>0.53931314560839805</v>
      </c>
      <c r="E107" s="193">
        <v>-7.51192614871169</v>
      </c>
      <c r="F107" s="193">
        <v>0.87137882176936299</v>
      </c>
      <c r="G107" s="194"/>
      <c r="H107" s="195">
        <v>0.50209553474645996</v>
      </c>
      <c r="I107" s="196">
        <v>0.49809933636098302</v>
      </c>
      <c r="J107" s="197">
        <v>-11.558573197975701</v>
      </c>
      <c r="K107" s="198">
        <v>1.02901652085183</v>
      </c>
      <c r="L107" s="199"/>
      <c r="M107" s="197">
        <v>0.650455374172486</v>
      </c>
      <c r="N107" s="197">
        <v>0.64603478012873505</v>
      </c>
      <c r="O107" s="191">
        <v>15.372830470352399</v>
      </c>
      <c r="P107" s="192">
        <v>0.80387773751289404</v>
      </c>
      <c r="Q107" s="198"/>
      <c r="R107" s="197">
        <v>0.53093623697108305</v>
      </c>
      <c r="S107" s="198">
        <v>0.52824236787370304</v>
      </c>
      <c r="T107" s="200">
        <v>19.806702031205401</v>
      </c>
      <c r="U107" s="198">
        <v>1.5518443075258599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0.70378210387910689</v>
      </c>
      <c r="I110" s="205">
        <f>D106/C106</f>
        <v>0.70493025265866405</v>
      </c>
    </row>
    <row r="111" spans="2:22" x14ac:dyDescent="0.2">
      <c r="C111" s="203">
        <v>2</v>
      </c>
      <c r="E111" s="204">
        <f>AVERAGE(L86:L103)</f>
        <v>0.7039352796860564</v>
      </c>
      <c r="I111" s="205">
        <f>I106/H106</f>
        <v>0.70502972183412882</v>
      </c>
    </row>
    <row r="112" spans="2:22" x14ac:dyDescent="0.2">
      <c r="C112" s="203">
        <v>3</v>
      </c>
      <c r="E112" s="204">
        <f>AVERAGE(Q86:Q103)</f>
        <v>0.70388299990751835</v>
      </c>
      <c r="I112" s="205">
        <f>N106/M106</f>
        <v>0.70501943142560664</v>
      </c>
    </row>
    <row r="113" spans="3:9" x14ac:dyDescent="0.2">
      <c r="C113" s="203">
        <v>4</v>
      </c>
      <c r="E113" s="204">
        <f>AVERAGE(V86:V103)</f>
        <v>0.70396372078025971</v>
      </c>
      <c r="G113" s="90"/>
      <c r="I113" s="205">
        <f>S106/R106</f>
        <v>0.70509444303588364</v>
      </c>
    </row>
    <row r="114" spans="3:9" x14ac:dyDescent="0.2">
      <c r="C114" s="206" t="s">
        <v>12</v>
      </c>
      <c r="D114" s="101"/>
      <c r="E114" s="207">
        <f>AVERAGE(E110:E113)</f>
        <v>0.70389102606323539</v>
      </c>
      <c r="F114" s="86" t="s">
        <v>9</v>
      </c>
      <c r="G114" s="208"/>
      <c r="I114" s="209">
        <f>AVERAGE(I110:I113)</f>
        <v>0.70501846223857068</v>
      </c>
    </row>
    <row r="115" spans="3:9" x14ac:dyDescent="0.2">
      <c r="E115" s="221">
        <f>STDEV(E110:E113)/SQRT(COUNT(E110:E113))/E114</f>
        <v>5.678458839658487E-5</v>
      </c>
      <c r="F115" s="211"/>
      <c r="I115" s="221">
        <f>STDEV(I110:I113)/SQRT(COUNT(I110:I113))/I114</f>
        <v>4.7893809753462454E-5</v>
      </c>
    </row>
    <row r="116" spans="3:9" ht="15.75" x14ac:dyDescent="0.3">
      <c r="D116" s="86" t="s">
        <v>17</v>
      </c>
      <c r="E116" s="226">
        <f>E115*SQRT(3)/1</f>
        <v>9.8353792189771123E-5</v>
      </c>
      <c r="F116" s="86" t="s">
        <v>8</v>
      </c>
      <c r="I116" s="221">
        <f>I115*SQRT(3)/1</f>
        <v>8.2954511861034805E-5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3C1AD-7B39-48B3-A6C8-0E815E050914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4" width="12.7109375" style="86" customWidth="1"/>
    <col min="25" max="26" width="15.7109375" style="86" customWidth="1"/>
    <col min="27" max="32" width="12.7109375" style="86" customWidth="1"/>
    <col min="33" max="34" width="15.7109375" style="86" customWidth="1"/>
    <col min="35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90</v>
      </c>
      <c r="C4" s="154"/>
      <c r="D4" s="159"/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96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29.073</v>
      </c>
      <c r="D9" s="168">
        <v>30.082999999999998</v>
      </c>
      <c r="E9" s="169">
        <v>29.073</v>
      </c>
      <c r="F9" s="169">
        <v>30.082999999999998</v>
      </c>
      <c r="G9" s="170"/>
      <c r="H9" s="86">
        <v>29.073</v>
      </c>
      <c r="I9" s="168">
        <v>30.082999999999998</v>
      </c>
      <c r="J9" s="169">
        <v>29.073</v>
      </c>
      <c r="K9" s="171">
        <v>30.082999999999998</v>
      </c>
      <c r="L9" s="170"/>
      <c r="M9" s="86">
        <v>29.073</v>
      </c>
      <c r="N9" s="168">
        <v>30.082999999999998</v>
      </c>
      <c r="O9" s="169">
        <v>29.073</v>
      </c>
      <c r="P9" s="171">
        <v>30.082999999999998</v>
      </c>
      <c r="Q9" s="170"/>
      <c r="R9" s="86">
        <v>29.073</v>
      </c>
      <c r="S9" s="86">
        <v>30.082999999999998</v>
      </c>
      <c r="T9" s="172">
        <v>29.073</v>
      </c>
      <c r="U9" s="173">
        <v>30.082999999999998</v>
      </c>
      <c r="V9" s="136"/>
    </row>
    <row r="10" spans="1:22" x14ac:dyDescent="0.2">
      <c r="B10" s="90">
        <v>1</v>
      </c>
      <c r="C10" s="174">
        <v>0.12881722080105101</v>
      </c>
      <c r="D10" s="175">
        <v>1.54762256327799E-3</v>
      </c>
      <c r="E10" s="176">
        <v>1.4860731069054199E-4</v>
      </c>
      <c r="F10" s="176">
        <v>1.5970572723952999E-4</v>
      </c>
      <c r="G10" s="118">
        <f>(D10-$F$30)/(C10-$E$30)</f>
        <v>1.1142719468684613E-2</v>
      </c>
      <c r="H10" s="152">
        <v>0.147887141315687</v>
      </c>
      <c r="I10" s="175">
        <v>1.7648603000030301E-3</v>
      </c>
      <c r="J10" s="176">
        <v>1.2913996080308999E-4</v>
      </c>
      <c r="K10" s="177">
        <v>1.13158875096481E-4</v>
      </c>
      <c r="L10" s="118">
        <f>(I10-$K$30)/(H10-$J$30)</f>
        <v>1.119191514927151E-2</v>
      </c>
      <c r="M10" s="152">
        <v>0.17206596944571401</v>
      </c>
      <c r="N10" s="175">
        <v>2.0364790881794801E-3</v>
      </c>
      <c r="O10" s="176">
        <v>1.09300967423344E-4</v>
      </c>
      <c r="P10" s="177">
        <v>1.10458158271529E-4</v>
      </c>
      <c r="Q10" s="118">
        <f>(N10-$P$30)/(M10-$O$30)</f>
        <v>1.1250145458367569E-2</v>
      </c>
      <c r="R10" s="152">
        <v>0.17753685329538399</v>
      </c>
      <c r="S10" s="152">
        <v>2.05237710083392E-3</v>
      </c>
      <c r="T10" s="178">
        <v>1.30944980127879E-4</v>
      </c>
      <c r="U10" s="179">
        <v>1.2729968635634501E-4</v>
      </c>
      <c r="V10" s="118">
        <f>(S10-$U$30)/(R10-$T$30)</f>
        <v>1.0935553921939102E-2</v>
      </c>
    </row>
    <row r="11" spans="1:22" x14ac:dyDescent="0.2">
      <c r="B11" s="90">
        <v>2</v>
      </c>
      <c r="C11" s="174">
        <v>0.13073720986342099</v>
      </c>
      <c r="D11" s="175">
        <v>1.58835572267825E-3</v>
      </c>
      <c r="E11" s="176">
        <v>1.3142087089340599E-4</v>
      </c>
      <c r="F11" s="176">
        <v>1.19478139522986E-4</v>
      </c>
      <c r="G11" s="118">
        <f t="shared" ref="G11:G27" si="0">(D11-$F$30)/(C11-$E$30)</f>
        <v>1.1290782369019911E-2</v>
      </c>
      <c r="H11" s="152">
        <v>0.14860140494500401</v>
      </c>
      <c r="I11" s="175">
        <v>1.77350113930956E-3</v>
      </c>
      <c r="J11" s="176">
        <v>1.2704771156683001E-4</v>
      </c>
      <c r="K11" s="177">
        <v>9.3686188139050899E-5</v>
      </c>
      <c r="L11" s="118">
        <f t="shared" ref="L11:L27" si="1">(I11-$K$30)/(H11-$J$30)</f>
        <v>1.1196271720913406E-2</v>
      </c>
      <c r="M11" s="152">
        <v>0.17247599100821201</v>
      </c>
      <c r="N11" s="175">
        <v>2.0322469284330602E-3</v>
      </c>
      <c r="O11" s="176">
        <v>1.2848962166632201E-4</v>
      </c>
      <c r="P11" s="177">
        <v>1.15758198623802E-4</v>
      </c>
      <c r="Q11" s="118">
        <f t="shared" ref="Q11:Q27" si="2">(N11-$P$30)/(M11-$O$30)</f>
        <v>1.1198830209105474E-2</v>
      </c>
      <c r="R11" s="152">
        <v>0.17739171419928301</v>
      </c>
      <c r="S11" s="152">
        <v>2.01634390368977E-3</v>
      </c>
      <c r="T11" s="178">
        <v>1.2460847029776E-4</v>
      </c>
      <c r="U11" s="179">
        <v>1.3170649457572799E-4</v>
      </c>
      <c r="V11" s="118">
        <f t="shared" ref="V11:V27" si="3">(S11-$U$30)/(R11-$T$30)</f>
        <v>1.0741245873974268E-2</v>
      </c>
    </row>
    <row r="12" spans="1:22" x14ac:dyDescent="0.2">
      <c r="B12" s="90">
        <v>3</v>
      </c>
      <c r="C12" s="174">
        <v>0.12642025741577401</v>
      </c>
      <c r="D12" s="175">
        <v>1.504954347085E-3</v>
      </c>
      <c r="E12" s="176">
        <v>1.3067364106088099E-4</v>
      </c>
      <c r="F12" s="176">
        <v>1.2659452305862799E-4</v>
      </c>
      <c r="G12" s="118">
        <f t="shared" si="0"/>
        <v>1.1016355638860642E-2</v>
      </c>
      <c r="H12" s="152">
        <v>0.15160200639510399</v>
      </c>
      <c r="I12" s="175">
        <v>1.8044895908685E-3</v>
      </c>
      <c r="J12" s="176">
        <v>1.5669827950783301E-4</v>
      </c>
      <c r="K12" s="177">
        <v>7.2010615987398998E-5</v>
      </c>
      <c r="L12" s="118">
        <f t="shared" si="1"/>
        <v>1.1179060889973938E-2</v>
      </c>
      <c r="M12" s="152">
        <v>0.17163554550370599</v>
      </c>
      <c r="N12" s="175">
        <v>2.0208023044532199E-3</v>
      </c>
      <c r="O12" s="176">
        <v>1.44420668040601E-4</v>
      </c>
      <c r="P12" s="177">
        <v>1.06140730449284E-4</v>
      </c>
      <c r="Q12" s="118">
        <f t="shared" si="2"/>
        <v>1.1186979920985831E-2</v>
      </c>
      <c r="R12" s="152">
        <v>0.17821493616082301</v>
      </c>
      <c r="S12" s="152">
        <v>2.0361336874793298E-3</v>
      </c>
      <c r="T12" s="178">
        <v>1.31303651692763E-4</v>
      </c>
      <c r="U12" s="179">
        <v>1.16699605651343E-4</v>
      </c>
      <c r="V12" s="118">
        <f t="shared" si="3"/>
        <v>1.0802713836465893E-2</v>
      </c>
    </row>
    <row r="13" spans="1:22" x14ac:dyDescent="0.2">
      <c r="B13" s="90">
        <v>4</v>
      </c>
      <c r="C13" s="174">
        <v>0.12634630543581299</v>
      </c>
      <c r="D13" s="175">
        <v>1.5556446595579099E-3</v>
      </c>
      <c r="E13" s="176">
        <v>1.18287117941273E-4</v>
      </c>
      <c r="F13" s="176">
        <v>1.3138510424969899E-4</v>
      </c>
      <c r="G13" s="118">
        <f t="shared" si="0"/>
        <v>1.1424399181946486E-2</v>
      </c>
      <c r="H13" s="152">
        <v>0.15381611475385301</v>
      </c>
      <c r="I13" s="175">
        <v>1.82880394772833E-3</v>
      </c>
      <c r="J13" s="176">
        <v>1.2602177554517301E-4</v>
      </c>
      <c r="K13" s="177">
        <v>1.5159895236365001E-4</v>
      </c>
      <c r="L13" s="118">
        <f t="shared" si="1"/>
        <v>1.1176215659598825E-2</v>
      </c>
      <c r="M13" s="152">
        <v>0.17188246622626799</v>
      </c>
      <c r="N13" s="175">
        <v>2.0264801183957101E-3</v>
      </c>
      <c r="O13" s="176">
        <v>1.2418472515768499E-4</v>
      </c>
      <c r="P13" s="177">
        <v>9.1364563599411405E-5</v>
      </c>
      <c r="Q13" s="118">
        <f t="shared" si="2"/>
        <v>1.120395313372541E-2</v>
      </c>
      <c r="R13" s="152">
        <v>0.17826618906546199</v>
      </c>
      <c r="S13" s="152">
        <v>2.0258725499517501E-3</v>
      </c>
      <c r="T13" s="178">
        <v>1.06010312308156E-4</v>
      </c>
      <c r="U13" s="179">
        <v>9.1421372618614394E-5</v>
      </c>
      <c r="V13" s="118">
        <f t="shared" si="3"/>
        <v>1.0742007574072699E-2</v>
      </c>
    </row>
    <row r="14" spans="1:22" x14ac:dyDescent="0.2">
      <c r="B14" s="90">
        <v>5</v>
      </c>
      <c r="C14" s="174">
        <v>0.127497254217735</v>
      </c>
      <c r="D14" s="175">
        <v>1.5273533760735601E-3</v>
      </c>
      <c r="E14" s="176">
        <v>1.09622478669818E-4</v>
      </c>
      <c r="F14" s="176">
        <v>1.11507354215697E-4</v>
      </c>
      <c r="G14" s="118">
        <f t="shared" si="0"/>
        <v>1.1099059717591363E-2</v>
      </c>
      <c r="H14" s="152">
        <v>0.152759734663341</v>
      </c>
      <c r="I14" s="175">
        <v>1.78707338441569E-3</v>
      </c>
      <c r="J14" s="176">
        <v>1.04762348857353E-4</v>
      </c>
      <c r="K14" s="177">
        <v>6.1312079993749497E-5</v>
      </c>
      <c r="L14" s="118">
        <f t="shared" si="1"/>
        <v>1.098016831712585E-2</v>
      </c>
      <c r="M14" s="152">
        <v>0.17080074429238601</v>
      </c>
      <c r="N14" s="175">
        <v>2.0104740376588499E-3</v>
      </c>
      <c r="O14" s="176">
        <v>1.0137669381392701E-4</v>
      </c>
      <c r="P14" s="177">
        <v>1.1074153089148E-4</v>
      </c>
      <c r="Q14" s="118">
        <f t="shared" si="2"/>
        <v>1.1181183665693983E-2</v>
      </c>
      <c r="R14" s="152">
        <v>0.17847212850065899</v>
      </c>
      <c r="S14" s="152">
        <v>2.0794048058475601E-3</v>
      </c>
      <c r="T14" s="178">
        <v>1.2724013502690601E-4</v>
      </c>
      <c r="U14" s="179">
        <v>7.7551303475466006E-5</v>
      </c>
      <c r="V14" s="118">
        <f t="shared" si="3"/>
        <v>1.1029747433321916E-2</v>
      </c>
    </row>
    <row r="15" spans="1:22" x14ac:dyDescent="0.2">
      <c r="B15" s="90">
        <v>6</v>
      </c>
      <c r="C15" s="174">
        <v>0.12933051859030101</v>
      </c>
      <c r="D15" s="175">
        <v>1.5486307034068101E-3</v>
      </c>
      <c r="E15" s="176">
        <v>1.2876815658701199E-4</v>
      </c>
      <c r="F15" s="176">
        <v>1.2596653719207899E-4</v>
      </c>
      <c r="G15" s="118">
        <f t="shared" si="0"/>
        <v>1.11062559685023E-2</v>
      </c>
      <c r="H15" s="152">
        <v>0.152092755204779</v>
      </c>
      <c r="I15" s="175">
        <v>1.7924959004573999E-3</v>
      </c>
      <c r="J15" s="176">
        <v>1.2560491969357E-4</v>
      </c>
      <c r="K15" s="177">
        <v>1.5966804374440701E-4</v>
      </c>
      <c r="L15" s="118">
        <f t="shared" si="1"/>
        <v>1.1064040103766385E-2</v>
      </c>
      <c r="M15" s="152">
        <v>0.17117256322848901</v>
      </c>
      <c r="N15" s="175">
        <v>1.99045943187764E-3</v>
      </c>
      <c r="O15" s="176">
        <v>8.0653398775971596E-5</v>
      </c>
      <c r="P15" s="177">
        <v>8.93032064600113E-5</v>
      </c>
      <c r="Q15" s="118">
        <f t="shared" si="2"/>
        <v>1.1039878073641457E-2</v>
      </c>
      <c r="R15" s="152">
        <v>0.178604214459329</v>
      </c>
      <c r="S15" s="152">
        <v>2.0600963068472199E-3</v>
      </c>
      <c r="T15" s="178">
        <v>1.2226761155064301E-4</v>
      </c>
      <c r="U15" s="179">
        <v>8.9359991215215399E-5</v>
      </c>
      <c r="V15" s="118">
        <f t="shared" si="3"/>
        <v>1.0913406866653111E-2</v>
      </c>
    </row>
    <row r="16" spans="1:22" x14ac:dyDescent="0.2">
      <c r="B16" s="90">
        <v>7</v>
      </c>
      <c r="C16" s="174">
        <v>0.130767437523578</v>
      </c>
      <c r="D16" s="175">
        <v>1.5660951143364899E-3</v>
      </c>
      <c r="E16" s="176">
        <v>1.12832525111918E-4</v>
      </c>
      <c r="F16" s="176">
        <v>1.38414969117598E-4</v>
      </c>
      <c r="G16" s="118">
        <f t="shared" si="0"/>
        <v>1.1117780458118665E-2</v>
      </c>
      <c r="H16" s="152">
        <v>0.15430865712119099</v>
      </c>
      <c r="I16" s="175">
        <v>1.8231697672282899E-3</v>
      </c>
      <c r="J16" s="176">
        <v>1.29424015014415E-4</v>
      </c>
      <c r="K16" s="177">
        <v>1.5756509357183599E-4</v>
      </c>
      <c r="L16" s="118">
        <f t="shared" si="1"/>
        <v>1.1103972464386888E-2</v>
      </c>
      <c r="M16" s="152">
        <v>0.173859237948357</v>
      </c>
      <c r="N16" s="175">
        <v>2.0646987597303899E-3</v>
      </c>
      <c r="O16" s="176">
        <v>1.01936448503865E-4</v>
      </c>
      <c r="P16" s="177">
        <v>1.1300715864061099E-4</v>
      </c>
      <c r="Q16" s="118">
        <f t="shared" si="2"/>
        <v>1.1296448842988849E-2</v>
      </c>
      <c r="R16" s="152">
        <v>0.18027139715478599</v>
      </c>
      <c r="S16" s="152">
        <v>2.0402187175678301E-3</v>
      </c>
      <c r="T16" s="178">
        <v>1.37803591027121E-4</v>
      </c>
      <c r="U16" s="179">
        <v>1.3943357489900501E-4</v>
      </c>
      <c r="V16" s="118">
        <f t="shared" si="3"/>
        <v>1.0702076443199935E-2</v>
      </c>
    </row>
    <row r="17" spans="2:22" x14ac:dyDescent="0.2">
      <c r="B17" s="90">
        <v>8</v>
      </c>
      <c r="C17" s="174">
        <v>0.12880198600418899</v>
      </c>
      <c r="D17" s="175">
        <v>1.56726162853279E-3</v>
      </c>
      <c r="E17" s="176">
        <v>1.17544258246045E-4</v>
      </c>
      <c r="F17" s="176">
        <v>1.20959703895366E-4</v>
      </c>
      <c r="G17" s="118">
        <f t="shared" si="0"/>
        <v>1.1296658166663051E-2</v>
      </c>
      <c r="H17" s="152">
        <v>0.155694074543449</v>
      </c>
      <c r="I17" s="175">
        <v>1.8555347510602999E-3</v>
      </c>
      <c r="J17" s="176">
        <v>1.13404183940205E-4</v>
      </c>
      <c r="K17" s="177">
        <v>1.04720695083648E-4</v>
      </c>
      <c r="L17" s="118">
        <f t="shared" si="1"/>
        <v>1.1213126641070551E-2</v>
      </c>
      <c r="M17" s="152">
        <v>0.17286178672433999</v>
      </c>
      <c r="N17" s="175">
        <v>2.00994964943933E-3</v>
      </c>
      <c r="O17" s="176">
        <v>9.8432106436089199E-5</v>
      </c>
      <c r="P17" s="177">
        <v>1.3312245146040501E-4</v>
      </c>
      <c r="Q17" s="118">
        <f t="shared" si="2"/>
        <v>1.1044748646122043E-2</v>
      </c>
      <c r="R17" s="152">
        <v>0.18054913900974201</v>
      </c>
      <c r="S17" s="152">
        <v>2.0359703691068798E-3</v>
      </c>
      <c r="T17" s="178">
        <v>1.36448904897301E-4</v>
      </c>
      <c r="U17" s="179">
        <v>9.88443945091313E-5</v>
      </c>
      <c r="V17" s="118">
        <f t="shared" si="3"/>
        <v>1.0662057303850177E-2</v>
      </c>
    </row>
    <row r="18" spans="2:22" x14ac:dyDescent="0.2">
      <c r="B18" s="90">
        <v>9</v>
      </c>
      <c r="C18" s="174">
        <v>0.12917916246879099</v>
      </c>
      <c r="D18" s="175">
        <v>1.60219786149131E-3</v>
      </c>
      <c r="E18" s="176">
        <v>1.45343941023983E-4</v>
      </c>
      <c r="F18" s="176">
        <v>9.51360330507602E-5</v>
      </c>
      <c r="G18" s="118">
        <f t="shared" si="0"/>
        <v>1.153434672162015E-2</v>
      </c>
      <c r="H18" s="152">
        <v>0.15476300487258701</v>
      </c>
      <c r="I18" s="175">
        <v>1.84982144794299E-3</v>
      </c>
      <c r="J18" s="176">
        <v>1.0091831921637E-4</v>
      </c>
      <c r="K18" s="177">
        <v>1.2504513424286E-4</v>
      </c>
      <c r="L18" s="118">
        <f t="shared" si="1"/>
        <v>1.124369355026862E-2</v>
      </c>
      <c r="M18" s="152">
        <v>0.17321380120499399</v>
      </c>
      <c r="N18" s="175">
        <v>2.0228737603576901E-3</v>
      </c>
      <c r="O18" s="176">
        <v>1.11153810919193E-4</v>
      </c>
      <c r="P18" s="177">
        <v>1.1662369714370301E-4</v>
      </c>
      <c r="Q18" s="118">
        <f t="shared" si="2"/>
        <v>1.1096949937753779E-2</v>
      </c>
      <c r="R18" s="152">
        <v>0.17963418729444999</v>
      </c>
      <c r="S18" s="152">
        <v>2.08506681656827E-3</v>
      </c>
      <c r="T18" s="178">
        <v>9.4042278040566297E-5</v>
      </c>
      <c r="U18" s="179">
        <v>1.1797311140283799E-4</v>
      </c>
      <c r="V18" s="118">
        <f t="shared" si="3"/>
        <v>1.0989889521260759E-2</v>
      </c>
    </row>
    <row r="19" spans="2:22" x14ac:dyDescent="0.2">
      <c r="B19" s="90">
        <v>10</v>
      </c>
      <c r="C19" s="174">
        <v>0.13506469074562</v>
      </c>
      <c r="D19" s="175">
        <v>1.6232010534191299E-3</v>
      </c>
      <c r="E19" s="176">
        <v>1.21647148663104E-4</v>
      </c>
      <c r="F19" s="176">
        <v>1.20460733396718E-4</v>
      </c>
      <c r="G19" s="118">
        <f t="shared" si="0"/>
        <v>1.1186921101156639E-2</v>
      </c>
      <c r="H19" s="152">
        <v>0.15759444161480901</v>
      </c>
      <c r="I19" s="175">
        <v>1.86390667324196E-3</v>
      </c>
      <c r="J19" s="176">
        <v>1.2408868081249501E-4</v>
      </c>
      <c r="K19" s="177">
        <v>1.1336730040422E-4</v>
      </c>
      <c r="L19" s="118">
        <f t="shared" si="1"/>
        <v>1.1130971754801672E-2</v>
      </c>
      <c r="M19" s="152">
        <v>0.17578932567716801</v>
      </c>
      <c r="N19" s="175">
        <v>2.0384759585039998E-3</v>
      </c>
      <c r="O19" s="176">
        <v>1.3132909545328499E-4</v>
      </c>
      <c r="P19" s="177">
        <v>8.8097061605785503E-5</v>
      </c>
      <c r="Q19" s="118">
        <f t="shared" si="2"/>
        <v>1.102307483520094E-2</v>
      </c>
      <c r="R19" s="152">
        <v>0.17953355037118399</v>
      </c>
      <c r="S19" s="152">
        <v>2.0629280097453802E-3</v>
      </c>
      <c r="T19" s="178">
        <v>1.00607807832125E-4</v>
      </c>
      <c r="U19" s="179">
        <v>1.04223812039666E-4</v>
      </c>
      <c r="V19" s="118">
        <f t="shared" si="3"/>
        <v>1.0872660940701684E-2</v>
      </c>
    </row>
    <row r="20" spans="2:22" x14ac:dyDescent="0.2">
      <c r="B20" s="90">
        <v>11</v>
      </c>
      <c r="C20" s="174">
        <v>0.137544539113822</v>
      </c>
      <c r="D20" s="175">
        <v>1.6463795201955001E-3</v>
      </c>
      <c r="E20" s="176">
        <v>1.2027225959907701E-4</v>
      </c>
      <c r="F20" s="176">
        <v>9.1697930783569495E-5</v>
      </c>
      <c r="G20" s="118">
        <f t="shared" si="0"/>
        <v>1.1153714009804763E-2</v>
      </c>
      <c r="H20" s="152">
        <v>0.159232999509484</v>
      </c>
      <c r="I20" s="175">
        <v>1.9141785466492401E-3</v>
      </c>
      <c r="J20" s="176">
        <v>1.15510529881443E-4</v>
      </c>
      <c r="K20" s="177">
        <v>7.8382232628415604E-5</v>
      </c>
      <c r="L20" s="118">
        <f t="shared" si="1"/>
        <v>1.1332297384387601E-2</v>
      </c>
      <c r="M20" s="152">
        <v>0.175895625255134</v>
      </c>
      <c r="N20" s="175">
        <v>2.0439301171707399E-3</v>
      </c>
      <c r="O20" s="176">
        <v>1.14591260677421E-4</v>
      </c>
      <c r="P20" s="177">
        <v>9.8101431804158498E-5</v>
      </c>
      <c r="Q20" s="118">
        <f t="shared" si="2"/>
        <v>1.1047436499102434E-2</v>
      </c>
      <c r="R20" s="152">
        <v>0.18045214596598</v>
      </c>
      <c r="S20" s="152">
        <v>2.0502907760949801E-3</v>
      </c>
      <c r="T20" s="178">
        <v>1.1301156541760901E-4</v>
      </c>
      <c r="U20" s="179">
        <v>1.2920533076866099E-4</v>
      </c>
      <c r="V20" s="118">
        <f t="shared" si="3"/>
        <v>1.0747201555684446E-2</v>
      </c>
    </row>
    <row r="21" spans="2:22" x14ac:dyDescent="0.2">
      <c r="B21" s="90">
        <v>12</v>
      </c>
      <c r="C21" s="174">
        <v>0.13608248229872399</v>
      </c>
      <c r="D21" s="175">
        <v>1.65948840251169E-3</v>
      </c>
      <c r="E21" s="176">
        <v>1.3255666130515301E-4</v>
      </c>
      <c r="F21" s="176">
        <v>7.24934148901262E-5</v>
      </c>
      <c r="G21" s="118">
        <f t="shared" si="0"/>
        <v>1.1370072877399846E-2</v>
      </c>
      <c r="H21" s="152">
        <v>0.16145048520437399</v>
      </c>
      <c r="I21" s="175">
        <v>1.86721434776277E-3</v>
      </c>
      <c r="J21" s="176">
        <v>1.17991311634438E-4</v>
      </c>
      <c r="K21" s="177">
        <v>1.4183265088833899E-4</v>
      </c>
      <c r="L21" s="118">
        <f t="shared" si="1"/>
        <v>1.0885424131977928E-2</v>
      </c>
      <c r="M21" s="152">
        <v>0.17495151005599199</v>
      </c>
      <c r="N21" s="175">
        <v>2.03212771292489E-3</v>
      </c>
      <c r="O21" s="176">
        <v>1.36350500353824E-4</v>
      </c>
      <c r="P21" s="177">
        <v>6.5021887345069005E-5</v>
      </c>
      <c r="Q21" s="118">
        <f t="shared" si="2"/>
        <v>1.1039587345129017E-2</v>
      </c>
      <c r="R21" s="152">
        <v>0.180647639586097</v>
      </c>
      <c r="S21" s="152">
        <v>2.0912329574838098E-3</v>
      </c>
      <c r="T21" s="178">
        <v>1.32618781861161E-4</v>
      </c>
      <c r="U21" s="179">
        <v>9.0408317834057906E-5</v>
      </c>
      <c r="V21" s="118">
        <f t="shared" si="3"/>
        <v>1.0962350865079356E-2</v>
      </c>
    </row>
    <row r="22" spans="2:22" x14ac:dyDescent="0.2">
      <c r="B22" s="90">
        <v>13</v>
      </c>
      <c r="C22" s="174">
        <v>0.138471792303314</v>
      </c>
      <c r="D22" s="175">
        <v>1.65623262037139E-3</v>
      </c>
      <c r="E22" s="176">
        <v>1.2358717487843601E-4</v>
      </c>
      <c r="F22" s="176">
        <v>1.2060689683047E-4</v>
      </c>
      <c r="G22" s="118">
        <f t="shared" si="0"/>
        <v>1.1150177922969035E-2</v>
      </c>
      <c r="H22" s="152">
        <v>0.16381546878307199</v>
      </c>
      <c r="I22" s="175">
        <v>1.93022009158382E-3</v>
      </c>
      <c r="J22" s="176">
        <v>9.0827844015144006E-5</v>
      </c>
      <c r="K22" s="177">
        <v>8.4280560686244096E-5</v>
      </c>
      <c r="L22" s="118">
        <f t="shared" si="1"/>
        <v>1.11130562049614E-2</v>
      </c>
      <c r="M22" s="152">
        <v>0.16637715996911701</v>
      </c>
      <c r="N22" s="175">
        <v>1.9578002378337002E-3</v>
      </c>
      <c r="O22" s="176">
        <v>8.0385427948278197E-5</v>
      </c>
      <c r="P22" s="177">
        <v>1.03173278083068E-4</v>
      </c>
      <c r="Q22" s="118">
        <f t="shared" si="2"/>
        <v>1.116185990508196E-2</v>
      </c>
      <c r="R22" s="152">
        <v>0.17408087911364301</v>
      </c>
      <c r="S22" s="152">
        <v>1.9660059311075902E-3</v>
      </c>
      <c r="T22" s="178">
        <v>1.22148509495576E-4</v>
      </c>
      <c r="U22" s="179">
        <v>9.4896282432301702E-5</v>
      </c>
      <c r="V22" s="118">
        <f t="shared" si="3"/>
        <v>1.0656311991233252E-2</v>
      </c>
    </row>
    <row r="23" spans="2:22" x14ac:dyDescent="0.2">
      <c r="B23" s="90">
        <v>14</v>
      </c>
      <c r="C23" s="174">
        <v>0.13914924645728999</v>
      </c>
      <c r="D23" s="175">
        <v>1.68284755450612E-3</v>
      </c>
      <c r="E23" s="176">
        <v>1.04828672734176E-4</v>
      </c>
      <c r="F23" s="176">
        <v>1.07237371193267E-4</v>
      </c>
      <c r="G23" s="118">
        <f t="shared" si="0"/>
        <v>1.1287282027832291E-2</v>
      </c>
      <c r="H23" s="152">
        <v>0.16518241763504701</v>
      </c>
      <c r="I23" s="175">
        <v>1.93075063057498E-3</v>
      </c>
      <c r="J23" s="176">
        <v>1.1634480954759799E-4</v>
      </c>
      <c r="K23" s="177">
        <v>1.3001298434146499E-4</v>
      </c>
      <c r="L23" s="118">
        <f t="shared" si="1"/>
        <v>1.1024237599026977E-2</v>
      </c>
      <c r="M23" s="152">
        <v>0.165810583200318</v>
      </c>
      <c r="N23" s="175">
        <v>1.9151208948330501E-3</v>
      </c>
      <c r="O23" s="176">
        <v>1.08790735659819E-4</v>
      </c>
      <c r="P23" s="177">
        <v>8.4385414650213998E-5</v>
      </c>
      <c r="Q23" s="118">
        <f t="shared" si="2"/>
        <v>1.0942455298185466E-2</v>
      </c>
      <c r="R23" s="152">
        <v>0.17082530697756901</v>
      </c>
      <c r="S23" s="152">
        <v>1.9344086645722599E-3</v>
      </c>
      <c r="T23" s="178">
        <v>1.11935561065556E-4</v>
      </c>
      <c r="U23" s="179">
        <v>9.4690143373665306E-5</v>
      </c>
      <c r="V23" s="118">
        <f t="shared" si="3"/>
        <v>1.0674443006578755E-2</v>
      </c>
    </row>
    <row r="24" spans="2:22" x14ac:dyDescent="0.2">
      <c r="B24" s="90">
        <v>15</v>
      </c>
      <c r="C24" s="174">
        <v>0.138121553142033</v>
      </c>
      <c r="D24" s="175">
        <v>1.6755379552956099E-3</v>
      </c>
      <c r="E24" s="176">
        <v>8.4373374198677293E-5</v>
      </c>
      <c r="F24" s="176">
        <v>7.9939364027881699E-5</v>
      </c>
      <c r="G24" s="118">
        <f t="shared" si="0"/>
        <v>1.1318371016376632E-2</v>
      </c>
      <c r="H24" s="152">
        <v>0.16648371376061699</v>
      </c>
      <c r="I24" s="175">
        <v>1.96706375338484E-3</v>
      </c>
      <c r="J24" s="176">
        <v>1.3400162109372099E-4</v>
      </c>
      <c r="K24" s="177">
        <v>1.13757559765924E-4</v>
      </c>
      <c r="L24" s="118">
        <f t="shared" si="1"/>
        <v>1.1156283117995828E-2</v>
      </c>
      <c r="M24" s="152">
        <v>0.16799805635797899</v>
      </c>
      <c r="N24" s="175">
        <v>1.93893621272721E-3</v>
      </c>
      <c r="O24" s="176">
        <v>9.7059305234558705E-5</v>
      </c>
      <c r="P24" s="177">
        <v>9.4456607370854503E-5</v>
      </c>
      <c r="Q24" s="118">
        <f t="shared" si="2"/>
        <v>1.0941734520664655E-2</v>
      </c>
      <c r="R24" s="152">
        <v>0.17066495269186399</v>
      </c>
      <c r="S24" s="152">
        <v>1.94148259177677E-3</v>
      </c>
      <c r="T24" s="178">
        <v>1.11965336273725E-4</v>
      </c>
      <c r="U24" s="179">
        <v>1.19692180015643E-4</v>
      </c>
      <c r="V24" s="118">
        <f t="shared" si="3"/>
        <v>1.072595689879712E-2</v>
      </c>
    </row>
    <row r="25" spans="2:22" x14ac:dyDescent="0.2">
      <c r="B25" s="90">
        <v>16</v>
      </c>
      <c r="C25" s="174">
        <v>0.13653214507016001</v>
      </c>
      <c r="D25" s="175">
        <v>1.6785652828235E-3</v>
      </c>
      <c r="E25" s="176">
        <v>1.02731822906077E-4</v>
      </c>
      <c r="F25" s="176">
        <v>1.1692471149814499E-4</v>
      </c>
      <c r="G25" s="118">
        <f t="shared" si="0"/>
        <v>1.1472441998092138E-2</v>
      </c>
      <c r="H25" s="152">
        <v>0.16249221742116901</v>
      </c>
      <c r="I25" s="175">
        <v>1.87650374954959E-3</v>
      </c>
      <c r="J25" s="176">
        <v>1.3549041589535301E-4</v>
      </c>
      <c r="K25" s="177">
        <v>1.0418270081896001E-4</v>
      </c>
      <c r="L25" s="118">
        <f t="shared" si="1"/>
        <v>1.0872796849372875E-2</v>
      </c>
      <c r="M25" s="152">
        <v>0.174232221744344</v>
      </c>
      <c r="N25" s="175">
        <v>2.0469274097654599E-3</v>
      </c>
      <c r="O25" s="176">
        <v>1.1027035392733199E-4</v>
      </c>
      <c r="P25" s="177">
        <v>1.06640887008026E-4</v>
      </c>
      <c r="Q25" s="118">
        <f t="shared" si="2"/>
        <v>1.1170187846366706E-2</v>
      </c>
      <c r="R25" s="152">
        <v>0.16995473333670899</v>
      </c>
      <c r="S25" s="152">
        <v>1.95154565146255E-3</v>
      </c>
      <c r="T25" s="178">
        <v>9.6398154014988704E-5</v>
      </c>
      <c r="U25" s="179">
        <v>1.7631795123014901E-4</v>
      </c>
      <c r="V25" s="118">
        <f t="shared" si="3"/>
        <v>1.0830060850327537E-2</v>
      </c>
    </row>
    <row r="26" spans="2:22" x14ac:dyDescent="0.2">
      <c r="B26" s="90">
        <v>17</v>
      </c>
      <c r="C26" s="174">
        <v>0.13859118143428001</v>
      </c>
      <c r="D26" s="175">
        <v>1.6482329910034101E-3</v>
      </c>
      <c r="E26" s="176">
        <v>1.3103171853603399E-4</v>
      </c>
      <c r="F26" s="176">
        <v>1.06433807233737E-4</v>
      </c>
      <c r="G26" s="118">
        <f t="shared" si="0"/>
        <v>1.1082792224099296E-2</v>
      </c>
      <c r="H26" s="152">
        <v>0.16388900191872999</v>
      </c>
      <c r="I26" s="175">
        <v>1.92269093444938E-3</v>
      </c>
      <c r="J26" s="176">
        <v>1.17968631412042E-4</v>
      </c>
      <c r="K26" s="177">
        <v>9.50069541799729E-5</v>
      </c>
      <c r="L26" s="118">
        <f t="shared" si="1"/>
        <v>1.1062091526651838E-2</v>
      </c>
      <c r="M26" s="152">
        <v>0.17320275096273699</v>
      </c>
      <c r="N26" s="175">
        <v>2.02882728409249E-3</v>
      </c>
      <c r="O26" s="176">
        <v>1.0279044971453101E-4</v>
      </c>
      <c r="P26" s="177">
        <v>1.1267838305974E-4</v>
      </c>
      <c r="Q26" s="118">
        <f t="shared" si="2"/>
        <v>1.1132053524121385E-2</v>
      </c>
      <c r="R26" s="152">
        <v>0.168190938066409</v>
      </c>
      <c r="S26" s="152">
        <v>1.9372462075001101E-3</v>
      </c>
      <c r="T26" s="178">
        <v>9.7664439672030993E-5</v>
      </c>
      <c r="U26" s="179">
        <v>1.1447611559490001E-4</v>
      </c>
      <c r="V26" s="118">
        <f t="shared" si="3"/>
        <v>1.0858634875443812E-2</v>
      </c>
    </row>
    <row r="27" spans="2:22" x14ac:dyDescent="0.2">
      <c r="B27" s="90">
        <v>18</v>
      </c>
      <c r="C27" s="174">
        <v>0.137803933493307</v>
      </c>
      <c r="D27" s="175">
        <v>1.64583994979119E-3</v>
      </c>
      <c r="E27" s="176">
        <v>1.3271030180173201E-4</v>
      </c>
      <c r="F27" s="176">
        <v>1.0000780895693699E-4</v>
      </c>
      <c r="G27" s="118">
        <f t="shared" si="0"/>
        <v>1.1128781310179751E-2</v>
      </c>
      <c r="H27" s="152">
        <v>0.164253353134936</v>
      </c>
      <c r="I27" s="175">
        <v>1.9179345135029501E-3</v>
      </c>
      <c r="J27" s="176">
        <v>1.2989519044791901E-4</v>
      </c>
      <c r="K27" s="177">
        <v>9.9938533958878595E-5</v>
      </c>
      <c r="L27" s="118">
        <f t="shared" si="1"/>
        <v>1.1008555716924282E-2</v>
      </c>
      <c r="M27" s="152">
        <v>0.17244147933999501</v>
      </c>
      <c r="N27" s="175">
        <v>1.9926579279226199E-3</v>
      </c>
      <c r="O27" s="176">
        <v>1.13156316358068E-4</v>
      </c>
      <c r="P27" s="177">
        <v>9.6179965035808902E-5</v>
      </c>
      <c r="Q27" s="118">
        <f t="shared" si="2"/>
        <v>1.0971345969014936E-2</v>
      </c>
      <c r="R27" s="152">
        <v>0.16690197810155299</v>
      </c>
      <c r="S27" s="152">
        <v>1.9037719458559099E-3</v>
      </c>
      <c r="T27" s="178">
        <v>9.8135616144691903E-5</v>
      </c>
      <c r="U27" s="179">
        <v>1.05150853048688E-4</v>
      </c>
      <c r="V27" s="118">
        <f t="shared" si="3"/>
        <v>1.0741850702908647E-2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0.13306993979884499</v>
      </c>
      <c r="D30" s="181">
        <v>1.6069134059087599E-3</v>
      </c>
      <c r="E30" s="182">
        <v>1.22046635269297E-4</v>
      </c>
      <c r="F30" s="182">
        <v>1.13608340575177E-4</v>
      </c>
      <c r="G30" s="183"/>
      <c r="H30" s="184">
        <v>0.15755105515540199</v>
      </c>
      <c r="I30" s="185">
        <v>1.8594563038729799E-3</v>
      </c>
      <c r="J30" s="184">
        <v>1.21952252715833E-4</v>
      </c>
      <c r="K30" s="185">
        <v>1.1108484199419399E-4</v>
      </c>
      <c r="L30" s="186"/>
      <c r="M30" s="187">
        <v>0.172037045452514</v>
      </c>
      <c r="N30" s="188">
        <v>2.01162599079442E-3</v>
      </c>
      <c r="O30" s="184">
        <v>1.1081510478134001E-4</v>
      </c>
      <c r="P30" s="185">
        <v>1.01958589527942E-4</v>
      </c>
      <c r="Q30" s="186"/>
      <c r="R30" s="189">
        <v>0.17612182685282901</v>
      </c>
      <c r="S30" s="189">
        <v>2.01502205519399E-3</v>
      </c>
      <c r="T30" s="190">
        <v>1.16397539263698E-4</v>
      </c>
      <c r="U30" s="185">
        <v>1.1218614005785601E-4</v>
      </c>
      <c r="V30" s="136"/>
    </row>
    <row r="31" spans="2:22" x14ac:dyDescent="0.2">
      <c r="B31" s="86" t="s">
        <v>6</v>
      </c>
      <c r="C31" s="191">
        <v>0.84430566338374602</v>
      </c>
      <c r="D31" s="192">
        <v>0.83977343629242696</v>
      </c>
      <c r="E31" s="193">
        <v>3.0097011102832001</v>
      </c>
      <c r="F31" s="193">
        <v>4.3577031086796598</v>
      </c>
      <c r="G31" s="194"/>
      <c r="H31" s="195">
        <v>0.89035313788458903</v>
      </c>
      <c r="I31" s="196">
        <v>0.77714019377046994</v>
      </c>
      <c r="J31" s="197">
        <v>2.8323982237365501</v>
      </c>
      <c r="K31" s="198">
        <v>6.1416582892737299</v>
      </c>
      <c r="L31" s="199"/>
      <c r="M31" s="197">
        <v>0.39170760793593301</v>
      </c>
      <c r="N31" s="198">
        <v>0.46107163077420099</v>
      </c>
      <c r="O31" s="197">
        <v>3.6950328366751202</v>
      </c>
      <c r="P31" s="198">
        <v>3.566456377487</v>
      </c>
      <c r="Q31" s="199"/>
      <c r="R31" s="191">
        <v>0.62623995525075005</v>
      </c>
      <c r="S31" s="192">
        <v>0.69624199818388099</v>
      </c>
      <c r="T31" s="200">
        <v>3.0283688365343</v>
      </c>
      <c r="U31" s="198">
        <v>4.9382853022763102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1.1232161787717646E-2</v>
      </c>
      <c r="I34" s="205">
        <f>D30/C30</f>
        <v>1.2075705514993458E-2</v>
      </c>
    </row>
    <row r="35" spans="1:22" x14ac:dyDescent="0.2">
      <c r="C35" s="203">
        <v>2</v>
      </c>
      <c r="E35" s="204">
        <f>AVERAGE(L10:L27)</f>
        <v>1.1107454376804242E-2</v>
      </c>
      <c r="I35" s="205">
        <f>I30/H30</f>
        <v>1.1802245957914324E-2</v>
      </c>
    </row>
    <row r="36" spans="1:22" x14ac:dyDescent="0.2">
      <c r="C36" s="203">
        <v>3</v>
      </c>
      <c r="E36" s="204">
        <f>AVERAGE(Q10:Q27)</f>
        <v>1.110715853506955E-2</v>
      </c>
      <c r="I36" s="205">
        <f>N30/M30</f>
        <v>1.1692981505833132E-2</v>
      </c>
    </row>
    <row r="37" spans="1:22" x14ac:dyDescent="0.2">
      <c r="C37" s="203">
        <v>4</v>
      </c>
      <c r="E37" s="204">
        <f>AVERAGE(V10:V27)</f>
        <v>1.0810453914527361E-2</v>
      </c>
      <c r="G37" s="90"/>
      <c r="I37" s="205">
        <f>S30/R30</f>
        <v>1.1441069464250922E-2</v>
      </c>
    </row>
    <row r="38" spans="1:22" x14ac:dyDescent="0.2">
      <c r="C38" s="206" t="s">
        <v>12</v>
      </c>
      <c r="D38" s="101"/>
      <c r="E38" s="207">
        <f>AVERAGE(E34:E37)</f>
        <v>1.10643071535297E-2</v>
      </c>
      <c r="F38" s="86" t="s">
        <v>9</v>
      </c>
      <c r="G38" s="208"/>
      <c r="I38" s="209">
        <f>AVERAGE(I34:I37)</f>
        <v>1.1753000610747959E-2</v>
      </c>
    </row>
    <row r="39" spans="1:22" x14ac:dyDescent="0.2">
      <c r="E39" s="210">
        <f>STDEV(E34:E37)/SQRT(COUNT(E34:E37))/E38</f>
        <v>8.0971306349251031E-3</v>
      </c>
      <c r="F39" s="211"/>
      <c r="I39" s="210">
        <f>STDEV(I34:I37)/SQRT(COUNT(I34:I37))/I38</f>
        <v>1.1187550773082238E-2</v>
      </c>
    </row>
    <row r="40" spans="1:22" ht="15.75" x14ac:dyDescent="0.3">
      <c r="D40" s="86" t="s">
        <v>17</v>
      </c>
      <c r="E40" s="212">
        <f>E39*SQRT(3)/1</f>
        <v>1.402464165521272E-2</v>
      </c>
      <c r="F40" s="86" t="s">
        <v>8</v>
      </c>
      <c r="I40" s="210">
        <f>I39*SQRT(3)/1</f>
        <v>1.9377406351234906E-2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29.073</v>
      </c>
      <c r="D47" s="214">
        <v>30.082999999999998</v>
      </c>
      <c r="E47" s="169">
        <v>29.073</v>
      </c>
      <c r="F47" s="169">
        <v>30.082999999999998</v>
      </c>
      <c r="G47" s="170"/>
      <c r="H47" s="86">
        <v>29.073</v>
      </c>
      <c r="I47" s="168">
        <v>30.082999999999998</v>
      </c>
      <c r="J47" s="169">
        <v>29.073</v>
      </c>
      <c r="K47" s="171">
        <v>30.082999999999998</v>
      </c>
      <c r="L47" s="170"/>
      <c r="M47" s="86">
        <v>29.073</v>
      </c>
      <c r="N47" s="168">
        <v>30.082999999999998</v>
      </c>
      <c r="O47" s="169">
        <v>29.073</v>
      </c>
      <c r="P47" s="171">
        <v>30.082999999999998</v>
      </c>
      <c r="Q47" s="170"/>
      <c r="R47" s="86">
        <v>29.073</v>
      </c>
      <c r="S47" s="168">
        <v>30.082999999999998</v>
      </c>
      <c r="T47" s="172">
        <v>29.073</v>
      </c>
      <c r="U47" s="173">
        <v>30.082999999999998</v>
      </c>
      <c r="V47" s="136"/>
    </row>
    <row r="48" spans="1:22" x14ac:dyDescent="0.2">
      <c r="B48" s="90">
        <v>1</v>
      </c>
      <c r="C48" s="174">
        <v>6.3714490607222493E-2</v>
      </c>
      <c r="D48" s="175">
        <v>0.239987133663809</v>
      </c>
      <c r="E48" s="176">
        <v>1.2554435063713199E-4</v>
      </c>
      <c r="F48" s="176">
        <v>1.63051086161689E-4</v>
      </c>
      <c r="G48" s="118">
        <f>(D48-$F$68)/(C48-$E$68)</f>
        <v>3.7723568338133737</v>
      </c>
      <c r="H48" s="152">
        <v>6.6871846707169696E-2</v>
      </c>
      <c r="I48" s="175">
        <v>0.25189700995664199</v>
      </c>
      <c r="J48" s="176">
        <v>1.12310982629675E-4</v>
      </c>
      <c r="K48" s="177">
        <v>1.01143150796113E-4</v>
      </c>
      <c r="L48" s="118">
        <f>(I48-$K$68)/(H48-$J$68)</f>
        <v>3.7727586046730717</v>
      </c>
      <c r="M48" s="152">
        <v>6.5621474909208805E-2</v>
      </c>
      <c r="N48" s="175">
        <v>0.24743706962212</v>
      </c>
      <c r="O48" s="176">
        <v>1.05522207529357E-4</v>
      </c>
      <c r="P48" s="177">
        <v>1.2665492702955701E-4</v>
      </c>
      <c r="Q48" s="118">
        <f>(N48-$P$68)/(M48-$O$68)</f>
        <v>3.776890023561696</v>
      </c>
      <c r="R48" s="152">
        <v>5.5161843630001803E-2</v>
      </c>
      <c r="S48" s="175">
        <v>0.20817241393681901</v>
      </c>
      <c r="T48" s="178">
        <v>1.3181153148548601E-4</v>
      </c>
      <c r="U48" s="179">
        <v>1.3827260725113199E-4</v>
      </c>
      <c r="V48" s="118">
        <f>(S48-$U$68)/(R48-$T$68)</f>
        <v>3.7803353142459302</v>
      </c>
    </row>
    <row r="49" spans="2:22" x14ac:dyDescent="0.2">
      <c r="B49" s="90">
        <v>2</v>
      </c>
      <c r="C49" s="174">
        <v>6.5601623181065605E-2</v>
      </c>
      <c r="D49" s="175">
        <v>0.24698419721404799</v>
      </c>
      <c r="E49" s="176">
        <v>1.3723108616548E-4</v>
      </c>
      <c r="F49" s="176">
        <v>1.20143855328555E-4</v>
      </c>
      <c r="G49" s="118">
        <f t="shared" ref="G49:G65" si="4">(D49-$F$68)/(C49-$E$68)</f>
        <v>3.770495312908015</v>
      </c>
      <c r="H49" s="152">
        <v>6.6936541625526397E-2</v>
      </c>
      <c r="I49" s="175">
        <v>0.25215633512183599</v>
      </c>
      <c r="J49" s="176">
        <v>1.47162398417097E-4</v>
      </c>
      <c r="K49" s="177">
        <v>1.72664463577515E-4</v>
      </c>
      <c r="L49" s="118">
        <f t="shared" ref="L49:L65" si="5">(I49-$K$68)/(H49-$J$68)</f>
        <v>3.7729868621895064</v>
      </c>
      <c r="M49" s="152">
        <v>6.5354780124133802E-2</v>
      </c>
      <c r="N49" s="175">
        <v>0.24609304877773799</v>
      </c>
      <c r="O49" s="176">
        <v>1.24172959383941E-4</v>
      </c>
      <c r="P49" s="177">
        <v>1.61433075404463E-4</v>
      </c>
      <c r="Q49" s="118">
        <f t="shared" ref="Q49:Q65" si="6">(N49-$P$68)/(M49-$O$68)</f>
        <v>3.7717259207551317</v>
      </c>
      <c r="R49" s="152">
        <v>5.5401495683249299E-2</v>
      </c>
      <c r="S49" s="175">
        <v>0.209146778201419</v>
      </c>
      <c r="T49" s="178">
        <v>1.13668709510404E-4</v>
      </c>
      <c r="U49" s="179">
        <v>9.9713018665285394E-5</v>
      </c>
      <c r="V49" s="118">
        <f t="shared" ref="V49:V65" si="7">(S49-$U$68)/(R49-$T$68)</f>
        <v>3.7815728367276837</v>
      </c>
    </row>
    <row r="50" spans="2:22" x14ac:dyDescent="0.2">
      <c r="B50" s="90">
        <v>3</v>
      </c>
      <c r="C50" s="174">
        <v>6.6074177880621199E-2</v>
      </c>
      <c r="D50" s="175">
        <v>0.24878923651422399</v>
      </c>
      <c r="E50" s="176">
        <v>1.5782517915031199E-4</v>
      </c>
      <c r="F50" s="176">
        <v>1.51378707677523E-4</v>
      </c>
      <c r="G50" s="118">
        <f t="shared" si="4"/>
        <v>3.7708482563824703</v>
      </c>
      <c r="H50" s="152">
        <v>6.7955127078212593E-2</v>
      </c>
      <c r="I50" s="175">
        <v>0.25595762817448903</v>
      </c>
      <c r="J50" s="176">
        <v>1.33831439414702E-4</v>
      </c>
      <c r="K50" s="177">
        <v>1.3493844709750699E-4</v>
      </c>
      <c r="L50" s="118">
        <f t="shared" si="5"/>
        <v>3.7723702392455669</v>
      </c>
      <c r="M50" s="152">
        <v>6.55100943262754E-2</v>
      </c>
      <c r="N50" s="175">
        <v>0.24678304586809</v>
      </c>
      <c r="O50" s="176">
        <v>1.4330229591826799E-4</v>
      </c>
      <c r="P50" s="177">
        <v>1.59289181930781E-4</v>
      </c>
      <c r="Q50" s="118">
        <f t="shared" si="6"/>
        <v>3.7733199879394888</v>
      </c>
      <c r="R50" s="152">
        <v>5.5880714523401098E-2</v>
      </c>
      <c r="S50" s="175">
        <v>0.21094863004594699</v>
      </c>
      <c r="T50" s="178">
        <v>1.4021054372684801E-4</v>
      </c>
      <c r="U50" s="179">
        <v>1.30679674844997E-4</v>
      </c>
      <c r="V50" s="118">
        <f t="shared" si="7"/>
        <v>3.7813872034058753</v>
      </c>
    </row>
    <row r="51" spans="2:22" x14ac:dyDescent="0.2">
      <c r="B51" s="90">
        <v>4</v>
      </c>
      <c r="C51" s="174">
        <v>6.7071738898347805E-2</v>
      </c>
      <c r="D51" s="175">
        <v>0.25262530236909098</v>
      </c>
      <c r="E51" s="176">
        <v>1.1043713155194399E-4</v>
      </c>
      <c r="F51" s="176">
        <v>1.19536970713238E-4</v>
      </c>
      <c r="G51" s="118">
        <f t="shared" si="4"/>
        <v>3.7719599148809078</v>
      </c>
      <c r="H51" s="152">
        <v>6.6173217539338205E-2</v>
      </c>
      <c r="I51" s="175">
        <v>0.249115096620938</v>
      </c>
      <c r="J51" s="176">
        <v>1.2025894008294701E-4</v>
      </c>
      <c r="K51" s="177">
        <v>1.26810058924104E-4</v>
      </c>
      <c r="L51" s="118">
        <f t="shared" si="5"/>
        <v>3.7705452683586516</v>
      </c>
      <c r="M51" s="152">
        <v>6.2540283618582201E-2</v>
      </c>
      <c r="N51" s="175">
        <v>0.235709349383318</v>
      </c>
      <c r="O51" s="176">
        <v>1.3463473762007601E-4</v>
      </c>
      <c r="P51" s="177">
        <v>1.3100714119937499E-4</v>
      </c>
      <c r="Q51" s="118">
        <f t="shared" si="6"/>
        <v>3.775441175489723</v>
      </c>
      <c r="R51" s="152">
        <v>5.34085770265708E-2</v>
      </c>
      <c r="S51" s="175">
        <v>0.20147307766497</v>
      </c>
      <c r="T51" s="178">
        <v>1.3973164793056601E-4</v>
      </c>
      <c r="U51" s="179">
        <v>1.5447918704808599E-4</v>
      </c>
      <c r="V51" s="118">
        <f t="shared" si="7"/>
        <v>3.778995165144313</v>
      </c>
    </row>
    <row r="52" spans="2:22" x14ac:dyDescent="0.2">
      <c r="B52" s="90">
        <v>5</v>
      </c>
      <c r="C52" s="174">
        <v>6.7278501355655496E-2</v>
      </c>
      <c r="D52" s="175">
        <v>0.25354727948787398</v>
      </c>
      <c r="E52" s="176">
        <v>1.4524480833604401E-4</v>
      </c>
      <c r="F52" s="176">
        <v>1.53020441210409E-4</v>
      </c>
      <c r="G52" s="118">
        <f t="shared" si="4"/>
        <v>3.7740758324883088</v>
      </c>
      <c r="H52" s="152">
        <v>6.5293027927288597E-2</v>
      </c>
      <c r="I52" s="175">
        <v>0.24593428023814401</v>
      </c>
      <c r="J52" s="176">
        <v>1.55722377601727E-4</v>
      </c>
      <c r="K52" s="177">
        <v>1.3078564755234799E-4</v>
      </c>
      <c r="L52" s="118">
        <f t="shared" si="5"/>
        <v>3.7726630210318088</v>
      </c>
      <c r="M52" s="152">
        <v>6.1435233139906703E-2</v>
      </c>
      <c r="N52" s="175">
        <v>0.23166083675702101</v>
      </c>
      <c r="O52" s="176">
        <v>1.8516509241051001E-4</v>
      </c>
      <c r="P52" s="177">
        <v>1.2279100623269101E-4</v>
      </c>
      <c r="Q52" s="118">
        <f t="shared" si="6"/>
        <v>3.7774568768842136</v>
      </c>
      <c r="R52" s="152">
        <v>5.3479559590094802E-2</v>
      </c>
      <c r="S52" s="175">
        <v>0.20183043782924001</v>
      </c>
      <c r="T52" s="178">
        <v>1.20496303148967E-4</v>
      </c>
      <c r="U52" s="179">
        <v>1.33098990753586E-4</v>
      </c>
      <c r="V52" s="118">
        <f t="shared" si="7"/>
        <v>3.7806656226945425</v>
      </c>
    </row>
    <row r="53" spans="2:22" x14ac:dyDescent="0.2">
      <c r="B53" s="90">
        <v>6</v>
      </c>
      <c r="C53" s="174">
        <v>6.6378656516416598E-2</v>
      </c>
      <c r="D53" s="175">
        <v>0.24988049811077201</v>
      </c>
      <c r="E53" s="176">
        <v>1.5670867991540401E-4</v>
      </c>
      <c r="F53" s="176">
        <v>1.4833798792129201E-4</v>
      </c>
      <c r="G53" s="118">
        <f t="shared" si="4"/>
        <v>3.7699896356995937</v>
      </c>
      <c r="H53" s="152">
        <v>6.7465719041205394E-2</v>
      </c>
      <c r="I53" s="175">
        <v>0.25423875336575602</v>
      </c>
      <c r="J53" s="176">
        <v>1.25975882690653E-4</v>
      </c>
      <c r="K53" s="177">
        <v>1.54138872549696E-4</v>
      </c>
      <c r="L53" s="118">
        <f t="shared" si="5"/>
        <v>3.7742618365995715</v>
      </c>
      <c r="M53" s="152">
        <v>6.34195127798661E-2</v>
      </c>
      <c r="N53" s="175">
        <v>0.23906835820507699</v>
      </c>
      <c r="O53" s="176">
        <v>1.40321880333172E-4</v>
      </c>
      <c r="P53" s="177">
        <v>1.2979974790841101E-4</v>
      </c>
      <c r="Q53" s="118">
        <f t="shared" si="6"/>
        <v>3.7760659384822568</v>
      </c>
      <c r="R53" s="152">
        <v>5.2219896593913698E-2</v>
      </c>
      <c r="S53" s="175">
        <v>0.197242990801799</v>
      </c>
      <c r="T53" s="178">
        <v>7.6190911636385306E-5</v>
      </c>
      <c r="U53" s="179">
        <v>1.1660769528497E-4</v>
      </c>
      <c r="V53" s="118">
        <f t="shared" si="7"/>
        <v>3.7840236465572201</v>
      </c>
    </row>
    <row r="54" spans="2:22" x14ac:dyDescent="0.2">
      <c r="B54" s="90">
        <v>7</v>
      </c>
      <c r="C54" s="174">
        <v>6.2163963222287198E-2</v>
      </c>
      <c r="D54" s="175">
        <v>0.234048702856261</v>
      </c>
      <c r="E54" s="176">
        <v>1.08641099204508E-4</v>
      </c>
      <c r="F54" s="176">
        <v>1.18341085317689E-4</v>
      </c>
      <c r="G54" s="118">
        <f t="shared" si="4"/>
        <v>3.770917453568793</v>
      </c>
      <c r="H54" s="152">
        <v>6.9066569312469697E-2</v>
      </c>
      <c r="I54" s="175">
        <v>0.26026665168947399</v>
      </c>
      <c r="J54" s="176">
        <v>1.34614007273482E-4</v>
      </c>
      <c r="K54" s="177">
        <v>9.4258066694824201E-5</v>
      </c>
      <c r="L54" s="118">
        <f t="shared" si="5"/>
        <v>3.7740568398455108</v>
      </c>
      <c r="M54" s="152">
        <v>6.2961558876715895E-2</v>
      </c>
      <c r="N54" s="175">
        <v>0.23720895378073401</v>
      </c>
      <c r="O54" s="176">
        <v>1.2656040734239401E-4</v>
      </c>
      <c r="P54" s="177">
        <v>1.20018354829053E-4</v>
      </c>
      <c r="Q54" s="118">
        <f t="shared" si="6"/>
        <v>3.7739941485962554</v>
      </c>
      <c r="R54" s="152">
        <v>5.2110064402483197E-2</v>
      </c>
      <c r="S54" s="175">
        <v>0.196457858595178</v>
      </c>
      <c r="T54" s="178">
        <v>1.43052798700617E-4</v>
      </c>
      <c r="U54" s="179">
        <v>1.5802505159105199E-4</v>
      </c>
      <c r="V54" s="118">
        <f t="shared" si="7"/>
        <v>3.7769146154636819</v>
      </c>
    </row>
    <row r="55" spans="2:22" x14ac:dyDescent="0.2">
      <c r="B55" s="90">
        <v>8</v>
      </c>
      <c r="C55" s="174">
        <v>6.1004335863705503E-2</v>
      </c>
      <c r="D55" s="175">
        <v>0.22974776417231499</v>
      </c>
      <c r="E55" s="176">
        <v>1.2654572993304599E-4</v>
      </c>
      <c r="F55" s="176">
        <v>8.7496152494950794E-5</v>
      </c>
      <c r="G55" s="118">
        <f t="shared" si="4"/>
        <v>3.7720989398510767</v>
      </c>
      <c r="H55" s="152">
        <v>6.9330914146777806E-2</v>
      </c>
      <c r="I55" s="175">
        <v>0.261099928948685</v>
      </c>
      <c r="J55" s="176">
        <v>1.3367164042763901E-4</v>
      </c>
      <c r="K55" s="177">
        <v>1.2961698026881701E-4</v>
      </c>
      <c r="L55" s="118">
        <f t="shared" si="5"/>
        <v>3.7716811705893289</v>
      </c>
      <c r="M55" s="152">
        <v>6.1678387000426403E-2</v>
      </c>
      <c r="N55" s="175">
        <v>0.23247034156298399</v>
      </c>
      <c r="O55" s="176">
        <v>1.30653757644478E-4</v>
      </c>
      <c r="P55" s="177">
        <v>1.3995463568793599E-4</v>
      </c>
      <c r="Q55" s="118">
        <f t="shared" si="6"/>
        <v>3.7756854728899336</v>
      </c>
      <c r="R55" s="152">
        <v>5.2383530706160697E-2</v>
      </c>
      <c r="S55" s="175">
        <v>0.19748394179411799</v>
      </c>
      <c r="T55" s="178">
        <v>1.20553801653295E-4</v>
      </c>
      <c r="U55" s="179">
        <v>1.40449662542739E-4</v>
      </c>
      <c r="V55" s="118">
        <f t="shared" si="7"/>
        <v>3.7767849449839521</v>
      </c>
    </row>
    <row r="56" spans="2:22" x14ac:dyDescent="0.2">
      <c r="B56" s="90">
        <v>9</v>
      </c>
      <c r="C56" s="174">
        <v>5.9875366305927297E-2</v>
      </c>
      <c r="D56" s="175">
        <v>0.22534145106912101</v>
      </c>
      <c r="E56" s="176">
        <v>8.9794469943829105E-5</v>
      </c>
      <c r="F56" s="176">
        <v>1.3507904279572801E-4</v>
      </c>
      <c r="G56" s="118">
        <f t="shared" si="4"/>
        <v>3.7696262449541447</v>
      </c>
      <c r="H56" s="152">
        <v>6.8403054969055396E-2</v>
      </c>
      <c r="I56" s="175">
        <v>0.25767895497134002</v>
      </c>
      <c r="J56" s="176">
        <v>1.67891912681699E-4</v>
      </c>
      <c r="K56" s="177">
        <v>1.2803282644573E-4</v>
      </c>
      <c r="L56" s="118">
        <f t="shared" si="5"/>
        <v>3.772832815463647</v>
      </c>
      <c r="M56" s="152">
        <v>6.0585693143913398E-2</v>
      </c>
      <c r="N56" s="175">
        <v>0.22842406057282499</v>
      </c>
      <c r="O56" s="176">
        <v>1.2806228210277999E-4</v>
      </c>
      <c r="P56" s="177">
        <v>1.4234582042662501E-4</v>
      </c>
      <c r="Q56" s="118">
        <f t="shared" si="6"/>
        <v>3.7769989731437006</v>
      </c>
      <c r="R56" s="152">
        <v>5.2639562973096903E-2</v>
      </c>
      <c r="S56" s="175">
        <v>0.19849593427944601</v>
      </c>
      <c r="T56" s="178">
        <v>1.2921173203208499E-4</v>
      </c>
      <c r="U56" s="179">
        <v>1.40868120607761E-4</v>
      </c>
      <c r="V56" s="118">
        <f t="shared" si="7"/>
        <v>3.7776421997230387</v>
      </c>
    </row>
    <row r="57" spans="2:22" x14ac:dyDescent="0.2">
      <c r="B57" s="90">
        <v>10</v>
      </c>
      <c r="C57" s="174">
        <v>6.3368387845715607E-2</v>
      </c>
      <c r="D57" s="175">
        <v>0.23866926698624</v>
      </c>
      <c r="E57" s="176">
        <v>1.31731428954101E-4</v>
      </c>
      <c r="F57" s="176">
        <v>1.2228768433660301E-4</v>
      </c>
      <c r="G57" s="118">
        <f t="shared" si="4"/>
        <v>3.772163219453474</v>
      </c>
      <c r="H57" s="152">
        <v>6.3849837453051506E-2</v>
      </c>
      <c r="I57" s="175">
        <v>0.24048554379367401</v>
      </c>
      <c r="J57" s="176">
        <v>1.0684127345775599E-4</v>
      </c>
      <c r="K57" s="177">
        <v>1.12130218635815E-4</v>
      </c>
      <c r="L57" s="118">
        <f t="shared" si="5"/>
        <v>3.7725992145889085</v>
      </c>
      <c r="M57" s="152">
        <v>5.7988593194272797E-2</v>
      </c>
      <c r="N57" s="175">
        <v>0.21844992347751299</v>
      </c>
      <c r="O57" s="176">
        <v>1.56693048573575E-4</v>
      </c>
      <c r="P57" s="177">
        <v>1.19270681468143E-4</v>
      </c>
      <c r="Q57" s="118">
        <f t="shared" si="6"/>
        <v>3.7741482410919622</v>
      </c>
      <c r="R57" s="152">
        <v>5.36647960241073E-2</v>
      </c>
      <c r="S57" s="175">
        <v>0.202462324000973</v>
      </c>
      <c r="T57" s="178">
        <v>1.84956644910608E-4</v>
      </c>
      <c r="U57" s="179">
        <v>1.3952321341728199E-4</v>
      </c>
      <c r="V57" s="118">
        <f t="shared" si="7"/>
        <v>3.7793873617443658</v>
      </c>
    </row>
    <row r="58" spans="2:22" x14ac:dyDescent="0.2">
      <c r="B58" s="90">
        <v>11</v>
      </c>
      <c r="C58" s="174">
        <v>6.3252711196724903E-2</v>
      </c>
      <c r="D58" s="175">
        <v>0.238162886513342</v>
      </c>
      <c r="E58" s="176">
        <v>1.39771698864676E-4</v>
      </c>
      <c r="F58" s="176">
        <v>8.9803213021699598E-5</v>
      </c>
      <c r="G58" s="118">
        <f t="shared" si="4"/>
        <v>3.771053777386224</v>
      </c>
      <c r="H58" s="152">
        <v>6.3668856002782104E-2</v>
      </c>
      <c r="I58" s="175">
        <v>0.23986580005512301</v>
      </c>
      <c r="J58" s="176">
        <v>1.42021290099476E-4</v>
      </c>
      <c r="K58" s="177">
        <v>1.17847114731519E-4</v>
      </c>
      <c r="L58" s="118">
        <f t="shared" si="5"/>
        <v>3.7735913079061154</v>
      </c>
      <c r="M58" s="152">
        <v>5.8486246338680797E-2</v>
      </c>
      <c r="N58" s="175">
        <v>0.22051550149028301</v>
      </c>
      <c r="O58" s="176">
        <v>1.4673963724534501E-4</v>
      </c>
      <c r="P58" s="177">
        <v>1.6771590082893001E-4</v>
      </c>
      <c r="Q58" s="118">
        <f t="shared" si="6"/>
        <v>3.7773597773452217</v>
      </c>
      <c r="R58" s="152">
        <v>5.3825297064124401E-2</v>
      </c>
      <c r="S58" s="175">
        <v>0.20294455875831199</v>
      </c>
      <c r="T58" s="178">
        <v>1.46935782169335E-4</v>
      </c>
      <c r="U58" s="179">
        <v>1.42619959232626E-4</v>
      </c>
      <c r="V58" s="118">
        <f t="shared" si="7"/>
        <v>3.7770712944948888</v>
      </c>
    </row>
    <row r="59" spans="2:22" x14ac:dyDescent="0.2">
      <c r="B59" s="90">
        <v>12</v>
      </c>
      <c r="C59" s="174">
        <v>6.5260521939109695E-2</v>
      </c>
      <c r="D59" s="175">
        <v>0.24578964323924701</v>
      </c>
      <c r="E59" s="176">
        <v>1.2282443939592999E-4</v>
      </c>
      <c r="F59" s="176">
        <v>1.45572345698642E-4</v>
      </c>
      <c r="G59" s="118">
        <f t="shared" si="4"/>
        <v>3.7719012411095179</v>
      </c>
      <c r="H59" s="152">
        <v>6.3844409707736499E-2</v>
      </c>
      <c r="I59" s="175">
        <v>0.24046419827653001</v>
      </c>
      <c r="J59" s="176">
        <v>1.15718357520298E-4</v>
      </c>
      <c r="K59" s="177">
        <v>7.68767488626839E-5</v>
      </c>
      <c r="L59" s="118">
        <f t="shared" si="5"/>
        <v>3.7725855764924083</v>
      </c>
      <c r="M59" s="152">
        <v>5.9272465675423797E-2</v>
      </c>
      <c r="N59" s="175">
        <v>0.22338022747779601</v>
      </c>
      <c r="O59" s="176">
        <v>1.4339196554226201E-4</v>
      </c>
      <c r="P59" s="177">
        <v>1.71289089310115E-4</v>
      </c>
      <c r="Q59" s="118">
        <f t="shared" si="6"/>
        <v>3.7755821028192269</v>
      </c>
      <c r="R59" s="152">
        <v>5.28818270180378E-2</v>
      </c>
      <c r="S59" s="175">
        <v>0.19944575830695399</v>
      </c>
      <c r="T59" s="178">
        <v>1.41077349705681E-4</v>
      </c>
      <c r="U59" s="179">
        <v>1.19900787548652E-4</v>
      </c>
      <c r="V59" s="118">
        <f t="shared" si="7"/>
        <v>3.7782988111494329</v>
      </c>
    </row>
    <row r="60" spans="2:22" x14ac:dyDescent="0.2">
      <c r="B60" s="90">
        <v>13</v>
      </c>
      <c r="C60" s="174">
        <v>6.1158578249675397E-2</v>
      </c>
      <c r="D60" s="175">
        <v>0.230392416955784</v>
      </c>
      <c r="E60" s="176">
        <v>1.36103581622069E-4</v>
      </c>
      <c r="F60" s="176">
        <v>1.1688661253227699E-4</v>
      </c>
      <c r="G60" s="118">
        <f t="shared" si="4"/>
        <v>3.7731285695751713</v>
      </c>
      <c r="H60" s="152">
        <v>6.8328933320040794E-2</v>
      </c>
      <c r="I60" s="175">
        <v>0.25755328835781</v>
      </c>
      <c r="J60" s="176">
        <v>1.2689893378305101E-4</v>
      </c>
      <c r="K60" s="177">
        <v>1.4327204472498601E-4</v>
      </c>
      <c r="L60" s="118">
        <f t="shared" si="5"/>
        <v>3.7750909759508975</v>
      </c>
      <c r="M60" s="152">
        <v>6.2778671802447297E-2</v>
      </c>
      <c r="N60" s="175">
        <v>0.236718979445801</v>
      </c>
      <c r="O60" s="176">
        <v>1.9701404510465601E-4</v>
      </c>
      <c r="P60" s="177">
        <v>1.76771379390033E-4</v>
      </c>
      <c r="Q60" s="118">
        <f t="shared" si="6"/>
        <v>3.7771912172828355</v>
      </c>
      <c r="R60" s="152">
        <v>5.3664426914597801E-2</v>
      </c>
      <c r="S60" s="175">
        <v>0.20259487532404899</v>
      </c>
      <c r="T60" s="178">
        <v>1.2585595952470201E-4</v>
      </c>
      <c r="U60" s="179">
        <v>1.5300670690718499E-4</v>
      </c>
      <c r="V60" s="118">
        <f t="shared" si="7"/>
        <v>3.7818894430967305</v>
      </c>
    </row>
    <row r="61" spans="2:22" x14ac:dyDescent="0.2">
      <c r="B61" s="90">
        <v>14</v>
      </c>
      <c r="C61" s="174">
        <v>5.9824730921943799E-2</v>
      </c>
      <c r="D61" s="175">
        <v>0.22534945664690401</v>
      </c>
      <c r="E61" s="176">
        <v>1.18000030920326E-4</v>
      </c>
      <c r="F61" s="176">
        <v>1.2348307273054299E-4</v>
      </c>
      <c r="G61" s="118">
        <f t="shared" si="4"/>
        <v>3.7729579831043956</v>
      </c>
      <c r="H61" s="152">
        <v>6.8546703629690897E-2</v>
      </c>
      <c r="I61" s="175">
        <v>0.25818423744361702</v>
      </c>
      <c r="J61" s="176">
        <v>1.7528423751836901E-4</v>
      </c>
      <c r="K61" s="177">
        <v>1.87918094957734E-4</v>
      </c>
      <c r="L61" s="118">
        <f t="shared" si="5"/>
        <v>3.7722966135056866</v>
      </c>
      <c r="M61" s="152">
        <v>6.3830500331606296E-2</v>
      </c>
      <c r="N61" s="175">
        <v>0.24066303815488399</v>
      </c>
      <c r="O61" s="176">
        <v>1.7474318365530301E-4</v>
      </c>
      <c r="P61" s="177">
        <v>1.7114644566155999E-4</v>
      </c>
      <c r="Q61" s="118">
        <f t="shared" si="6"/>
        <v>3.7767374357517003</v>
      </c>
      <c r="R61" s="152">
        <v>5.2632231182303403E-2</v>
      </c>
      <c r="S61" s="175">
        <v>0.19882151138165799</v>
      </c>
      <c r="T61" s="178">
        <v>1.30411690049454E-4</v>
      </c>
      <c r="U61" s="179">
        <v>1.40314019060582E-4</v>
      </c>
      <c r="V61" s="118">
        <f t="shared" si="7"/>
        <v>3.784371001474955</v>
      </c>
    </row>
    <row r="62" spans="2:22" x14ac:dyDescent="0.2">
      <c r="B62" s="90">
        <v>15</v>
      </c>
      <c r="C62" s="174">
        <v>5.85710456457176E-2</v>
      </c>
      <c r="D62" s="175">
        <v>0.220224125604284</v>
      </c>
      <c r="E62" s="176">
        <v>1.1823823340515E-4</v>
      </c>
      <c r="F62" s="176">
        <v>1.4397949787856799E-4</v>
      </c>
      <c r="G62" s="118">
        <f t="shared" si="4"/>
        <v>3.7661949341939023</v>
      </c>
      <c r="H62" s="152">
        <v>6.92297577690002E-2</v>
      </c>
      <c r="I62" s="175">
        <v>0.26078913235614498</v>
      </c>
      <c r="J62" s="176">
        <v>1.5339979657521299E-4</v>
      </c>
      <c r="K62" s="177">
        <v>1.8173349535522901E-4</v>
      </c>
      <c r="L62" s="118">
        <f t="shared" si="5"/>
        <v>3.7727049521754901</v>
      </c>
      <c r="M62" s="152">
        <v>6.3164525781473302E-2</v>
      </c>
      <c r="N62" s="175">
        <v>0.238063609068181</v>
      </c>
      <c r="O62" s="176">
        <v>1.6167128607446799E-4</v>
      </c>
      <c r="P62" s="177">
        <v>1.5067902507186001E-4</v>
      </c>
      <c r="Q62" s="118">
        <f t="shared" si="6"/>
        <v>3.7754010303554271</v>
      </c>
      <c r="R62" s="152">
        <v>5.1423427590227097E-2</v>
      </c>
      <c r="S62" s="175">
        <v>0.194165035854622</v>
      </c>
      <c r="T62" s="178">
        <v>1.06769758761721E-4</v>
      </c>
      <c r="U62" s="179">
        <v>1.16931628796284E-4</v>
      </c>
      <c r="V62" s="118">
        <f t="shared" si="7"/>
        <v>3.7827740131044298</v>
      </c>
    </row>
    <row r="63" spans="2:22" x14ac:dyDescent="0.2">
      <c r="B63" s="90">
        <v>16</v>
      </c>
      <c r="C63" s="174">
        <v>6.52521053060372E-2</v>
      </c>
      <c r="D63" s="175">
        <v>0.24560840104064499</v>
      </c>
      <c r="E63" s="176">
        <v>1.27429190505323E-4</v>
      </c>
      <c r="F63" s="176">
        <v>1.11586203016591E-4</v>
      </c>
      <c r="G63" s="118">
        <f t="shared" si="4"/>
        <v>3.7696055682946752</v>
      </c>
      <c r="H63" s="152">
        <v>7.2352617842399797E-2</v>
      </c>
      <c r="I63" s="175">
        <v>0.27277422784014699</v>
      </c>
      <c r="J63" s="176">
        <v>1.4118115118231099E-4</v>
      </c>
      <c r="K63" s="177">
        <v>1.16226475820296E-4</v>
      </c>
      <c r="L63" s="118">
        <f t="shared" si="5"/>
        <v>3.7755225386378397</v>
      </c>
      <c r="M63" s="152">
        <v>6.4130588805233604E-2</v>
      </c>
      <c r="N63" s="175">
        <v>0.241795578072489</v>
      </c>
      <c r="O63" s="176">
        <v>1.4785190389367199E-4</v>
      </c>
      <c r="P63" s="177">
        <v>1.5214973745595299E-4</v>
      </c>
      <c r="Q63" s="118">
        <f t="shared" si="6"/>
        <v>3.7767246911681851</v>
      </c>
      <c r="R63" s="152">
        <v>5.1325733231987303E-2</v>
      </c>
      <c r="S63" s="175">
        <v>0.19361852675656999</v>
      </c>
      <c r="T63" s="178">
        <v>1.3454199220082699E-4</v>
      </c>
      <c r="U63" s="179">
        <v>1.2858346008194201E-4</v>
      </c>
      <c r="V63" s="118">
        <f t="shared" si="7"/>
        <v>3.7793175722974879</v>
      </c>
    </row>
    <row r="64" spans="2:22" x14ac:dyDescent="0.2">
      <c r="B64" s="90">
        <v>17</v>
      </c>
      <c r="C64" s="174">
        <v>6.7277012240095094E-2</v>
      </c>
      <c r="D64" s="175">
        <v>0.25349058823612802</v>
      </c>
      <c r="E64" s="176">
        <v>1.62355964607974E-4</v>
      </c>
      <c r="F64" s="176">
        <v>1.6162123373589899E-4</v>
      </c>
      <c r="G64" s="118">
        <f t="shared" si="4"/>
        <v>3.7733152268637271</v>
      </c>
      <c r="H64" s="152">
        <v>7.1786571422956802E-2</v>
      </c>
      <c r="I64" s="175">
        <v>0.27042951010225602</v>
      </c>
      <c r="J64" s="176">
        <v>1.8170404497365E-4</v>
      </c>
      <c r="K64" s="177">
        <v>1.5615940138246999E-4</v>
      </c>
      <c r="L64" s="118">
        <f t="shared" si="5"/>
        <v>3.7726250352592063</v>
      </c>
      <c r="M64" s="152">
        <v>6.4298145080694494E-2</v>
      </c>
      <c r="N64" s="175">
        <v>0.242525386733946</v>
      </c>
      <c r="O64" s="176">
        <v>1.2953471055416501E-4</v>
      </c>
      <c r="P64" s="177">
        <v>1.14429093836427E-4</v>
      </c>
      <c r="Q64" s="118">
        <f t="shared" si="6"/>
        <v>3.7782366436412507</v>
      </c>
      <c r="R64" s="152">
        <v>5.1561632421431199E-2</v>
      </c>
      <c r="S64" s="175">
        <v>0.19441712835682901</v>
      </c>
      <c r="T64" s="178">
        <v>1.5439083817762799E-4</v>
      </c>
      <c r="U64" s="179">
        <v>1.5327249254040099E-4</v>
      </c>
      <c r="V64" s="118">
        <f t="shared" si="7"/>
        <v>3.777510567826428</v>
      </c>
    </row>
    <row r="65" spans="2:22" x14ac:dyDescent="0.2">
      <c r="B65" s="90">
        <v>18</v>
      </c>
      <c r="C65" s="174">
        <v>6.8732575760355505E-2</v>
      </c>
      <c r="D65" s="175">
        <v>0.25870776723747502</v>
      </c>
      <c r="E65" s="176">
        <v>1.5346218323200901E-4</v>
      </c>
      <c r="F65" s="176">
        <v>1.21031095359721E-4</v>
      </c>
      <c r="G65" s="118">
        <f t="shared" si="4"/>
        <v>3.7693047767591903</v>
      </c>
      <c r="H65" s="152">
        <v>7.1551249403015493E-2</v>
      </c>
      <c r="I65" s="175">
        <v>0.26968309345860803</v>
      </c>
      <c r="J65" s="176">
        <v>1.42152974391402E-4</v>
      </c>
      <c r="K65" s="177">
        <v>1.3227716873236701E-4</v>
      </c>
      <c r="L65" s="118">
        <f t="shared" si="5"/>
        <v>3.7746046215564606</v>
      </c>
      <c r="M65" s="152">
        <v>6.3824923246597901E-2</v>
      </c>
      <c r="N65" s="175">
        <v>0.24049885032275001</v>
      </c>
      <c r="O65" s="176">
        <v>1.5500807005014401E-4</v>
      </c>
      <c r="P65" s="177">
        <v>1.3597930367644E-4</v>
      </c>
      <c r="Q65" s="118">
        <f t="shared" si="6"/>
        <v>3.7744898313775659</v>
      </c>
      <c r="R65" s="152">
        <v>5.1552718736592201E-2</v>
      </c>
      <c r="S65" s="175">
        <v>0.19441584980715099</v>
      </c>
      <c r="T65" s="178">
        <v>1.08479943760487E-4</v>
      </c>
      <c r="U65" s="179">
        <v>1.2986870948851901E-4</v>
      </c>
      <c r="V65" s="118">
        <f t="shared" si="7"/>
        <v>3.7781405088708917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6.3992251274256895E-2</v>
      </c>
      <c r="D68" s="216">
        <v>0.240963673217642</v>
      </c>
      <c r="E68" s="182">
        <v>1.3154940479695901E-4</v>
      </c>
      <c r="F68" s="182">
        <v>1.2959090488508999E-4</v>
      </c>
      <c r="G68" s="183"/>
      <c r="H68" s="184">
        <v>6.7814164160984305E-2</v>
      </c>
      <c r="I68" s="185">
        <v>0.25547631504284501</v>
      </c>
      <c r="J68" s="184">
        <v>1.3981342448450801E-4</v>
      </c>
      <c r="K68" s="185">
        <v>1.3315718206165301E-4</v>
      </c>
      <c r="L68" s="186"/>
      <c r="M68" s="187">
        <v>6.2604537676414398E-2</v>
      </c>
      <c r="N68" s="188">
        <v>0.23597034215408599</v>
      </c>
      <c r="O68" s="217">
        <v>1.4616908172103099E-4</v>
      </c>
      <c r="P68" s="218">
        <v>1.44040252630464E-4</v>
      </c>
      <c r="Q68" s="186"/>
      <c r="R68" s="187">
        <v>5.3067629739576697E-2</v>
      </c>
      <c r="S68" s="188">
        <v>0.20022986842755899</v>
      </c>
      <c r="T68" s="190">
        <v>1.3046377439361601E-4</v>
      </c>
      <c r="U68" s="185">
        <v>1.35345276981282E-4</v>
      </c>
      <c r="V68" s="136"/>
    </row>
    <row r="69" spans="2:22" x14ac:dyDescent="0.2">
      <c r="B69" s="86" t="s">
        <v>6</v>
      </c>
      <c r="C69" s="219">
        <v>1.1099525893898801</v>
      </c>
      <c r="D69" s="220">
        <v>1.11411606796025</v>
      </c>
      <c r="E69" s="193">
        <v>3.4464274492480702</v>
      </c>
      <c r="F69" s="193">
        <v>4.0272329178754296</v>
      </c>
      <c r="G69" s="194"/>
      <c r="H69" s="195">
        <v>0.91132460616375499</v>
      </c>
      <c r="I69" s="196">
        <v>0.91574454256149496</v>
      </c>
      <c r="J69" s="197">
        <v>3.5575903616901998</v>
      </c>
      <c r="K69" s="198">
        <v>5.2136852181331301</v>
      </c>
      <c r="L69" s="199"/>
      <c r="M69" s="197">
        <v>0.86679195772312201</v>
      </c>
      <c r="N69" s="198">
        <v>0.86624121150740896</v>
      </c>
      <c r="O69" s="197">
        <v>3.6903581741854001</v>
      </c>
      <c r="P69" s="198">
        <v>3.3281747321817399</v>
      </c>
      <c r="Q69" s="199"/>
      <c r="R69" s="197">
        <v>0.61061499706417099</v>
      </c>
      <c r="S69" s="198">
        <v>0.61493787324341598</v>
      </c>
      <c r="T69" s="200">
        <v>4.1049587975193997</v>
      </c>
      <c r="U69" s="198">
        <v>2.6629131869346101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3.7712218734048313</v>
      </c>
      <c r="I72" s="205">
        <f>D68/C68</f>
        <v>3.7655132991793652</v>
      </c>
    </row>
    <row r="73" spans="2:22" x14ac:dyDescent="0.2">
      <c r="C73" s="203">
        <v>2</v>
      </c>
      <c r="E73" s="204">
        <f>AVERAGE(L48:L65)</f>
        <v>3.7730987496705373</v>
      </c>
      <c r="I73" s="205">
        <f>I68/H68</f>
        <v>3.767300212332763</v>
      </c>
    </row>
    <row r="74" spans="2:22" x14ac:dyDescent="0.2">
      <c r="C74" s="203">
        <v>3</v>
      </c>
      <c r="E74" s="204">
        <f>AVERAGE(Q48:Q65)</f>
        <v>3.7757471938097655</v>
      </c>
      <c r="I74" s="205">
        <f>N68/M68</f>
        <v>3.7692210646734852</v>
      </c>
    </row>
    <row r="75" spans="2:22" x14ac:dyDescent="0.2">
      <c r="C75" s="203">
        <v>4</v>
      </c>
      <c r="E75" s="204">
        <f>AVERAGE(V48:V65)</f>
        <v>3.7798378957225469</v>
      </c>
      <c r="G75" s="90"/>
      <c r="I75" s="205">
        <f>S68/R68</f>
        <v>3.7731074368718578</v>
      </c>
    </row>
    <row r="76" spans="2:22" x14ac:dyDescent="0.2">
      <c r="C76" s="206" t="s">
        <v>12</v>
      </c>
      <c r="D76" s="101"/>
      <c r="E76" s="207">
        <f>AVERAGE(E72:E75)</f>
        <v>3.7749764281519202</v>
      </c>
      <c r="F76" s="86" t="s">
        <v>9</v>
      </c>
      <c r="G76" s="208"/>
      <c r="I76" s="209">
        <f>AVERAGE(I72:I75)</f>
        <v>3.7687855032643673</v>
      </c>
    </row>
    <row r="77" spans="2:22" x14ac:dyDescent="0.2">
      <c r="E77" s="210">
        <f>STDEV(E72:E75)/SQRT(COUNT(E72:E75))/E76</f>
        <v>4.947028858087321E-4</v>
      </c>
      <c r="F77" s="211"/>
      <c r="I77" s="221">
        <f>STDEV(I72:I75)/SQRT(COUNT(I72:I75))/I76</f>
        <v>4.3181741868899241E-4</v>
      </c>
    </row>
    <row r="78" spans="2:22" ht="15.75" x14ac:dyDescent="0.3">
      <c r="D78" s="86" t="s">
        <v>17</v>
      </c>
      <c r="E78" s="212">
        <f>E77*SQRT(3)/1</f>
        <v>8.5685053287166849E-4</v>
      </c>
      <c r="F78" s="86" t="s">
        <v>8</v>
      </c>
      <c r="I78" s="221">
        <f>I77*SQRT(3)/1</f>
        <v>7.4792970876257732E-4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29.073</v>
      </c>
      <c r="D85" s="214">
        <v>30.082999999999998</v>
      </c>
      <c r="E85" s="169">
        <v>29.073</v>
      </c>
      <c r="F85" s="169">
        <v>30.082999999999998</v>
      </c>
      <c r="G85" s="170"/>
      <c r="H85" s="86">
        <v>29.073</v>
      </c>
      <c r="I85" s="168">
        <v>30.082999999999998</v>
      </c>
      <c r="J85" s="169">
        <v>29.073</v>
      </c>
      <c r="K85" s="171">
        <v>30.082999999999998</v>
      </c>
      <c r="L85" s="170"/>
      <c r="M85" s="86">
        <v>29.073</v>
      </c>
      <c r="N85" s="168">
        <v>30.082999999999998</v>
      </c>
      <c r="O85" s="222">
        <v>29.073</v>
      </c>
      <c r="P85" s="222">
        <v>30.082999999999998</v>
      </c>
      <c r="Q85" s="170"/>
      <c r="R85" s="86">
        <v>29.073</v>
      </c>
      <c r="S85" s="168">
        <v>30.082999999999998</v>
      </c>
      <c r="T85" s="172">
        <v>29.073</v>
      </c>
      <c r="U85" s="173">
        <v>30.082999999999998</v>
      </c>
      <c r="V85" s="136"/>
    </row>
    <row r="86" spans="1:22" x14ac:dyDescent="0.2">
      <c r="B86" s="90">
        <v>1</v>
      </c>
      <c r="C86" s="174">
        <v>0.20981897242429901</v>
      </c>
      <c r="D86" s="175">
        <v>0.14593472230887</v>
      </c>
      <c r="E86" s="176">
        <v>1.3543493985952401E-4</v>
      </c>
      <c r="F86" s="176">
        <v>1.2631160589002499E-4</v>
      </c>
      <c r="G86" s="118">
        <f>(D86-$F$106)/(C86-$E$106)</f>
        <v>0.69526628772860588</v>
      </c>
      <c r="H86" s="152">
        <v>0.20682140141345501</v>
      </c>
      <c r="I86" s="175">
        <v>0.14385284479230301</v>
      </c>
      <c r="J86" s="176">
        <v>1.8812768615874301E-4</v>
      </c>
      <c r="K86" s="177">
        <v>1.6344498062247499E-4</v>
      </c>
      <c r="L86" s="118">
        <f>(I86-$K$106)/(H86-$J$106)</f>
        <v>0.69540873559177141</v>
      </c>
      <c r="M86" s="152">
        <v>0.203748791630811</v>
      </c>
      <c r="N86" s="175">
        <v>0.14171256591196699</v>
      </c>
      <c r="O86" s="223">
        <v>2.1584549684226201E-4</v>
      </c>
      <c r="P86" s="223">
        <v>1.71082490586396E-4</v>
      </c>
      <c r="Q86" s="118">
        <f>(N86-$P$106)/(M86-$O$106)</f>
        <v>0.69536903293060703</v>
      </c>
      <c r="R86" s="152">
        <v>0.198581657306971</v>
      </c>
      <c r="S86" s="175">
        <v>0.13813390195230499</v>
      </c>
      <c r="T86" s="178">
        <v>2.3185828919157099E-4</v>
      </c>
      <c r="U86" s="179">
        <v>2.3168829269274601E-4</v>
      </c>
      <c r="V86" s="118">
        <f>(S86-$U$106)/(R86-$T$106)</f>
        <v>0.69544493014786324</v>
      </c>
    </row>
    <row r="87" spans="1:22" x14ac:dyDescent="0.2">
      <c r="B87" s="90">
        <v>2</v>
      </c>
      <c r="C87" s="174">
        <v>0.20932074375891099</v>
      </c>
      <c r="D87" s="175">
        <v>0.14562637169612699</v>
      </c>
      <c r="E87" s="176">
        <v>1.2043043448089799E-4</v>
      </c>
      <c r="F87" s="176">
        <v>1.035037118477E-4</v>
      </c>
      <c r="G87" s="118">
        <f t="shared" ref="G87:G103" si="8">(D87-$F$106)/(C87-$E$106)</f>
        <v>0.69544817823602678</v>
      </c>
      <c r="H87" s="152">
        <v>0.20576849121855401</v>
      </c>
      <c r="I87" s="175">
        <v>0.14312614596991399</v>
      </c>
      <c r="J87" s="176">
        <v>1.8241845042529201E-4</v>
      </c>
      <c r="K87" s="177">
        <v>1.63266319579787E-4</v>
      </c>
      <c r="L87" s="118">
        <f t="shared" ref="L87:L103" si="9">(I87-$K$106)/(H87-$J$106)</f>
        <v>0.6954355070608178</v>
      </c>
      <c r="M87" s="152">
        <v>0.20064609061418301</v>
      </c>
      <c r="N87" s="175">
        <v>0.13953554079566599</v>
      </c>
      <c r="O87" s="223">
        <v>1.7525306375687001E-4</v>
      </c>
      <c r="P87" s="223">
        <v>1.9987246146714201E-4</v>
      </c>
      <c r="Q87" s="118">
        <f t="shared" ref="Q87:Q103" si="10">(N87-$P$106)/(M87-$O$106)</f>
        <v>0.69527172977311424</v>
      </c>
      <c r="R87" s="152">
        <v>0.198707321413502</v>
      </c>
      <c r="S87" s="175">
        <v>0.138199918455156</v>
      </c>
      <c r="T87" s="178">
        <v>2.2432531939800399E-4</v>
      </c>
      <c r="U87" s="179">
        <v>1.6901968021934899E-4</v>
      </c>
      <c r="V87" s="118">
        <f t="shared" ref="V87:V103" si="11">(S87-$U$106)/(R87-$T$106)</f>
        <v>0.69533722693359312</v>
      </c>
    </row>
    <row r="88" spans="1:22" x14ac:dyDescent="0.2">
      <c r="B88" s="90">
        <v>3</v>
      </c>
      <c r="C88" s="174">
        <v>0.21032823909762099</v>
      </c>
      <c r="D88" s="175">
        <v>0.14630558649229899</v>
      </c>
      <c r="E88" s="176">
        <v>9.7804543047537101E-5</v>
      </c>
      <c r="F88" s="176">
        <v>1.7338803092973299E-4</v>
      </c>
      <c r="G88" s="118">
        <f t="shared" si="8"/>
        <v>0.69534615385759491</v>
      </c>
      <c r="H88" s="152">
        <v>0.20720622047325299</v>
      </c>
      <c r="I88" s="175">
        <v>0.14412994511265501</v>
      </c>
      <c r="J88" s="176">
        <v>1.8902442770865101E-4</v>
      </c>
      <c r="K88" s="177">
        <v>1.27892062501599E-4</v>
      </c>
      <c r="L88" s="118">
        <f t="shared" si="9"/>
        <v>0.69545459166444168</v>
      </c>
      <c r="M88" s="152">
        <v>0.19893232270407399</v>
      </c>
      <c r="N88" s="175">
        <v>0.13836276543074799</v>
      </c>
      <c r="O88" s="223">
        <v>2.1091333887298899E-4</v>
      </c>
      <c r="P88" s="223">
        <v>1.78080066130835E-4</v>
      </c>
      <c r="Q88" s="118">
        <f t="shared" si="10"/>
        <v>0.69536612864652747</v>
      </c>
      <c r="R88" s="152">
        <v>0.19995740216964</v>
      </c>
      <c r="S88" s="175">
        <v>0.13905852546724801</v>
      </c>
      <c r="T88" s="178">
        <v>2.13982524462942E-4</v>
      </c>
      <c r="U88" s="179">
        <v>2.00785721928581E-4</v>
      </c>
      <c r="V88" s="118">
        <f t="shared" si="11"/>
        <v>0.69528404939657951</v>
      </c>
    </row>
    <row r="89" spans="1:22" x14ac:dyDescent="0.2">
      <c r="B89" s="90">
        <v>4</v>
      </c>
      <c r="C89" s="174">
        <v>0.203492091520873</v>
      </c>
      <c r="D89" s="175">
        <v>0.141594775916138</v>
      </c>
      <c r="E89" s="176">
        <v>1.3387465176038701E-4</v>
      </c>
      <c r="F89" s="176">
        <v>1.37151732848255E-4</v>
      </c>
      <c r="G89" s="118">
        <f t="shared" si="8"/>
        <v>0.69555601104760234</v>
      </c>
      <c r="H89" s="152">
        <v>0.20068160758803499</v>
      </c>
      <c r="I89" s="175">
        <v>0.139593713767801</v>
      </c>
      <c r="J89" s="176">
        <v>2.0575068356215701E-4</v>
      </c>
      <c r="K89" s="177">
        <v>1.3147394661630599E-4</v>
      </c>
      <c r="L89" s="118">
        <f t="shared" si="9"/>
        <v>0.69546127784677303</v>
      </c>
      <c r="M89" s="152">
        <v>0.19865537622770901</v>
      </c>
      <c r="N89" s="175">
        <v>0.13820479213407699</v>
      </c>
      <c r="O89" s="223">
        <v>1.9385882424580601E-4</v>
      </c>
      <c r="P89" s="223">
        <v>1.6581813425179499E-4</v>
      </c>
      <c r="Q89" s="118">
        <f t="shared" si="10"/>
        <v>0.6955405150614421</v>
      </c>
      <c r="R89" s="152">
        <v>0.20444009950553299</v>
      </c>
      <c r="S89" s="175">
        <v>0.142303454611165</v>
      </c>
      <c r="T89" s="178">
        <v>2.3633269230081101E-4</v>
      </c>
      <c r="U89" s="179">
        <v>2.15164134728948E-4</v>
      </c>
      <c r="V89" s="118">
        <f t="shared" si="11"/>
        <v>0.69591176157269319</v>
      </c>
    </row>
    <row r="90" spans="1:22" x14ac:dyDescent="0.2">
      <c r="B90" s="90">
        <v>5</v>
      </c>
      <c r="C90" s="174">
        <v>0.20490685236984299</v>
      </c>
      <c r="D90" s="175">
        <v>0.14256469493962501</v>
      </c>
      <c r="E90" s="176">
        <v>9.2457255800654204E-5</v>
      </c>
      <c r="F90" s="176">
        <v>1.76054466308486E-4</v>
      </c>
      <c r="G90" s="118">
        <f t="shared" si="8"/>
        <v>0.69548702891017133</v>
      </c>
      <c r="H90" s="152">
        <v>0.20251138895439</v>
      </c>
      <c r="I90" s="175">
        <v>0.14085797290641999</v>
      </c>
      <c r="J90" s="176">
        <v>1.7720069885338399E-4</v>
      </c>
      <c r="K90" s="177">
        <v>1.4708214261921799E-4</v>
      </c>
      <c r="L90" s="118">
        <f t="shared" si="9"/>
        <v>0.69542034196547264</v>
      </c>
      <c r="M90" s="152">
        <v>0.20406023766443299</v>
      </c>
      <c r="N90" s="175">
        <v>0.14196704652981701</v>
      </c>
      <c r="O90" s="223">
        <v>2.20592993649066E-4</v>
      </c>
      <c r="P90" s="223">
        <v>1.7836393498289201E-4</v>
      </c>
      <c r="Q90" s="118">
        <f t="shared" si="10"/>
        <v>0.69555500761791977</v>
      </c>
      <c r="R90" s="152">
        <v>0.206897535163445</v>
      </c>
      <c r="S90" s="175">
        <v>0.14388903027551</v>
      </c>
      <c r="T90" s="178">
        <v>2.382678651755E-4</v>
      </c>
      <c r="U90" s="179">
        <v>1.8692079531361399E-4</v>
      </c>
      <c r="V90" s="118">
        <f t="shared" si="11"/>
        <v>0.69530892604023342</v>
      </c>
    </row>
    <row r="91" spans="1:22" x14ac:dyDescent="0.2">
      <c r="B91" s="90">
        <v>6</v>
      </c>
      <c r="C91" s="174">
        <v>0.20481209067547401</v>
      </c>
      <c r="D91" s="175">
        <v>0.14253163900522201</v>
      </c>
      <c r="E91" s="176">
        <v>1.27979044154434E-4</v>
      </c>
      <c r="F91" s="176">
        <v>1.79146725056186E-4</v>
      </c>
      <c r="G91" s="118">
        <f t="shared" si="8"/>
        <v>0.69564751467251773</v>
      </c>
      <c r="H91" s="152">
        <v>0.206482968434134</v>
      </c>
      <c r="I91" s="175">
        <v>0.14357107314378301</v>
      </c>
      <c r="J91" s="176">
        <v>1.675541934217E-4</v>
      </c>
      <c r="K91" s="177">
        <v>1.63603539411092E-4</v>
      </c>
      <c r="L91" s="118">
        <f t="shared" si="9"/>
        <v>0.69518372400864281</v>
      </c>
      <c r="M91" s="152">
        <v>0.20711464716314801</v>
      </c>
      <c r="N91" s="175">
        <v>0.144057682129211</v>
      </c>
      <c r="O91" s="223">
        <v>2.14192208674351E-4</v>
      </c>
      <c r="P91" s="223">
        <v>1.75094943392842E-4</v>
      </c>
      <c r="Q91" s="118">
        <f t="shared" si="10"/>
        <v>0.695391287364866</v>
      </c>
      <c r="R91" s="152">
        <v>0.208347207208502</v>
      </c>
      <c r="S91" s="175">
        <v>0.14486695188038601</v>
      </c>
      <c r="T91" s="178">
        <v>2.0236357570171799E-4</v>
      </c>
      <c r="U91" s="179">
        <v>2.0700617381091201E-4</v>
      </c>
      <c r="V91" s="118">
        <f t="shared" si="11"/>
        <v>0.69516453998349326</v>
      </c>
    </row>
    <row r="92" spans="1:22" x14ac:dyDescent="0.2">
      <c r="B92" s="90">
        <v>7</v>
      </c>
      <c r="C92" s="174">
        <v>0.210340518939446</v>
      </c>
      <c r="D92" s="175">
        <v>0.14635289600974299</v>
      </c>
      <c r="E92" s="176">
        <v>1.4280593358644201E-4</v>
      </c>
      <c r="F92" s="176">
        <v>1.4637462112345099E-4</v>
      </c>
      <c r="G92" s="118">
        <f t="shared" si="8"/>
        <v>0.69553058605983287</v>
      </c>
      <c r="H92" s="152">
        <v>0.21426126149508801</v>
      </c>
      <c r="I92" s="175">
        <v>0.149029852782816</v>
      </c>
      <c r="J92" s="176">
        <v>1.8937275779424301E-4</v>
      </c>
      <c r="K92" s="177">
        <v>1.4427800249023701E-4</v>
      </c>
      <c r="L92" s="118">
        <f t="shared" si="9"/>
        <v>0.69542398294881602</v>
      </c>
      <c r="M92" s="152">
        <v>0.20783366271645801</v>
      </c>
      <c r="N92" s="175">
        <v>0.14452437171546501</v>
      </c>
      <c r="O92" s="223">
        <v>2.3326104891088201E-4</v>
      </c>
      <c r="P92" s="223">
        <v>1.99405064593669E-4</v>
      </c>
      <c r="Q92" s="118">
        <f t="shared" si="10"/>
        <v>0.69523086336599649</v>
      </c>
      <c r="R92" s="152">
        <v>0.208383599126997</v>
      </c>
      <c r="S92" s="175">
        <v>0.145000859637649</v>
      </c>
      <c r="T92" s="178">
        <v>2.6352426059451901E-4</v>
      </c>
      <c r="U92" s="179">
        <v>1.8994938968403799E-4</v>
      </c>
      <c r="V92" s="118">
        <f t="shared" si="11"/>
        <v>0.69568633107017674</v>
      </c>
    </row>
    <row r="93" spans="1:22" x14ac:dyDescent="0.2">
      <c r="B93" s="90">
        <v>8</v>
      </c>
      <c r="C93" s="174">
        <v>0.21353626499233699</v>
      </c>
      <c r="D93" s="175">
        <v>0.14850701659611901</v>
      </c>
      <c r="E93" s="176">
        <v>1.2334030561392099E-4</v>
      </c>
      <c r="F93" s="176">
        <v>1.0820581416390999E-4</v>
      </c>
      <c r="G93" s="118">
        <f t="shared" si="8"/>
        <v>0.69520905628617713</v>
      </c>
      <c r="H93" s="152">
        <v>0.21374303023840399</v>
      </c>
      <c r="I93" s="175">
        <v>0.14864509285701499</v>
      </c>
      <c r="J93" s="176">
        <v>1.6163038124196899E-4</v>
      </c>
      <c r="K93" s="177">
        <v>1.6107635961834101E-4</v>
      </c>
      <c r="L93" s="118">
        <f t="shared" si="9"/>
        <v>0.69530987823835388</v>
      </c>
      <c r="M93" s="152">
        <v>0.20859035351661601</v>
      </c>
      <c r="N93" s="175">
        <v>0.14511950828083001</v>
      </c>
      <c r="O93" s="223">
        <v>1.8151513531009799E-4</v>
      </c>
      <c r="P93" s="223">
        <v>1.6577774701770001E-4</v>
      </c>
      <c r="Q93" s="118">
        <f t="shared" si="10"/>
        <v>0.69556228755772131</v>
      </c>
      <c r="R93" s="152">
        <v>0.20932479014736899</v>
      </c>
      <c r="S93" s="175">
        <v>0.14555624397136599</v>
      </c>
      <c r="T93" s="178">
        <v>2.30390545177046E-4</v>
      </c>
      <c r="U93" s="179">
        <v>2.1658315939542501E-4</v>
      </c>
      <c r="V93" s="118">
        <f t="shared" si="11"/>
        <v>0.695210984905968</v>
      </c>
    </row>
    <row r="94" spans="1:22" x14ac:dyDescent="0.2">
      <c r="B94" s="90">
        <v>9</v>
      </c>
      <c r="C94" s="174">
        <v>0.21455456895414499</v>
      </c>
      <c r="D94" s="175">
        <v>0.14924985129344701</v>
      </c>
      <c r="E94" s="176">
        <v>1.17715664547449E-4</v>
      </c>
      <c r="F94" s="176">
        <v>1.46972421352135E-4</v>
      </c>
      <c r="G94" s="118">
        <f t="shared" si="8"/>
        <v>0.69537181521371449</v>
      </c>
      <c r="H94" s="152">
        <v>0.21503414552366101</v>
      </c>
      <c r="I94" s="175">
        <v>0.14961372540457599</v>
      </c>
      <c r="J94" s="176">
        <v>1.2160851591698699E-4</v>
      </c>
      <c r="K94" s="177">
        <v>1.4101999071026801E-4</v>
      </c>
      <c r="L94" s="118">
        <f t="shared" si="9"/>
        <v>0.69563989112156865</v>
      </c>
      <c r="M94" s="152">
        <v>0.208317490296342</v>
      </c>
      <c r="N94" s="175">
        <v>0.14483668947213499</v>
      </c>
      <c r="O94" s="223">
        <v>2.2846037489137699E-4</v>
      </c>
      <c r="P94" s="223">
        <v>1.7898941199952299E-4</v>
      </c>
      <c r="Q94" s="118">
        <f t="shared" si="10"/>
        <v>0.69511527746452084</v>
      </c>
      <c r="R94" s="152">
        <v>0.20752938241043201</v>
      </c>
      <c r="S94" s="175">
        <v>0.14433332091036499</v>
      </c>
      <c r="T94" s="178">
        <v>2.44085679530532E-4</v>
      </c>
      <c r="U94" s="179">
        <v>1.73808055254738E-4</v>
      </c>
      <c r="V94" s="118">
        <f t="shared" si="11"/>
        <v>0.69533286125777194</v>
      </c>
    </row>
    <row r="95" spans="1:22" x14ac:dyDescent="0.2">
      <c r="B95" s="90">
        <v>10</v>
      </c>
      <c r="C95" s="174">
        <v>0.21575396883249201</v>
      </c>
      <c r="D95" s="175">
        <v>0.15002856769117101</v>
      </c>
      <c r="E95" s="176">
        <v>1.0485826686090201E-4</v>
      </c>
      <c r="F95" s="176">
        <v>1.1943345246356901E-4</v>
      </c>
      <c r="G95" s="118">
        <f t="shared" si="8"/>
        <v>0.69511530003488564</v>
      </c>
      <c r="H95" s="152">
        <v>0.21669634485469599</v>
      </c>
      <c r="I95" s="175">
        <v>0.150734515692661</v>
      </c>
      <c r="J95" s="176">
        <v>1.7082073129766001E-4</v>
      </c>
      <c r="K95" s="177">
        <v>1.30482559030042E-4</v>
      </c>
      <c r="L95" s="118">
        <f t="shared" si="9"/>
        <v>0.69547592875525188</v>
      </c>
      <c r="M95" s="152">
        <v>0.207722143732162</v>
      </c>
      <c r="N95" s="175">
        <v>0.14448694304706899</v>
      </c>
      <c r="O95" s="223">
        <v>2.0373933421174401E-4</v>
      </c>
      <c r="P95" s="223">
        <v>1.7355396911707401E-4</v>
      </c>
      <c r="Q95" s="118">
        <f t="shared" si="10"/>
        <v>0.69542411989392405</v>
      </c>
      <c r="R95" s="152">
        <v>0.207133329412969</v>
      </c>
      <c r="S95" s="175">
        <v>0.144074026088443</v>
      </c>
      <c r="T95" s="178">
        <v>2.4528026842839503E-4</v>
      </c>
      <c r="U95" s="179">
        <v>1.8217914367745801E-4</v>
      </c>
      <c r="V95" s="118">
        <f t="shared" si="11"/>
        <v>0.69541064799523333</v>
      </c>
    </row>
    <row r="96" spans="1:22" x14ac:dyDescent="0.2">
      <c r="B96" s="90">
        <v>11</v>
      </c>
      <c r="C96" s="174">
        <v>0.21513518051366901</v>
      </c>
      <c r="D96" s="175">
        <v>0.14962631669101301</v>
      </c>
      <c r="E96" s="176">
        <v>1.12599486954544E-4</v>
      </c>
      <c r="F96" s="176">
        <v>1.4548731394272999E-4</v>
      </c>
      <c r="G96" s="118">
        <f t="shared" si="8"/>
        <v>0.69524495920255758</v>
      </c>
      <c r="H96" s="152">
        <v>0.217477676950633</v>
      </c>
      <c r="I96" s="175">
        <v>0.151277222753014</v>
      </c>
      <c r="J96" s="176">
        <v>2.01309867671701E-4</v>
      </c>
      <c r="K96" s="177">
        <v>1.7157409186087201E-4</v>
      </c>
      <c r="L96" s="118">
        <f t="shared" si="9"/>
        <v>0.69547275072433057</v>
      </c>
      <c r="M96" s="152">
        <v>0.20668698898263699</v>
      </c>
      <c r="N96" s="175">
        <v>0.14370916735539899</v>
      </c>
      <c r="O96" s="223">
        <v>2.33422111545698E-4</v>
      </c>
      <c r="P96" s="223">
        <v>1.6524625229583201E-4</v>
      </c>
      <c r="Q96" s="118">
        <f t="shared" si="10"/>
        <v>0.69514367918235098</v>
      </c>
      <c r="R96" s="152">
        <v>0.207102586714245</v>
      </c>
      <c r="S96" s="175">
        <v>0.14404424388490999</v>
      </c>
      <c r="T96" s="178">
        <v>2.3362196886401399E-4</v>
      </c>
      <c r="U96" s="179">
        <v>1.9152704527997401E-4</v>
      </c>
      <c r="V96" s="118">
        <f t="shared" si="11"/>
        <v>0.69537002559543371</v>
      </c>
    </row>
    <row r="97" spans="2:22" x14ac:dyDescent="0.2">
      <c r="B97" s="90">
        <v>12</v>
      </c>
      <c r="C97" s="174">
        <v>0.214557324789584</v>
      </c>
      <c r="D97" s="175">
        <v>0.149274305410036</v>
      </c>
      <c r="E97" s="176">
        <v>1.1923486601833E-4</v>
      </c>
      <c r="F97" s="176">
        <v>1.3518479150846101E-4</v>
      </c>
      <c r="G97" s="118">
        <f t="shared" si="8"/>
        <v>0.69547691893342545</v>
      </c>
      <c r="H97" s="152">
        <v>0.21575939234404801</v>
      </c>
      <c r="I97" s="175">
        <v>0.15007951611172801</v>
      </c>
      <c r="J97" s="176">
        <v>1.6182362403372499E-4</v>
      </c>
      <c r="K97" s="177">
        <v>1.5272537460684301E-4</v>
      </c>
      <c r="L97" s="118">
        <f t="shared" si="9"/>
        <v>0.6954602893408709</v>
      </c>
      <c r="M97" s="152">
        <v>0.207682239279044</v>
      </c>
      <c r="N97" s="175">
        <v>0.14449990524076001</v>
      </c>
      <c r="O97" s="223">
        <v>1.8616323964179099E-4</v>
      </c>
      <c r="P97" s="223">
        <v>1.98592327739222E-4</v>
      </c>
      <c r="Q97" s="118">
        <f t="shared" si="10"/>
        <v>0.69562035348538687</v>
      </c>
      <c r="R97" s="152">
        <v>0.21011811799689101</v>
      </c>
      <c r="S97" s="175">
        <v>0.14611120432085201</v>
      </c>
      <c r="T97" s="178">
        <v>2.1739025436615201E-4</v>
      </c>
      <c r="U97" s="179">
        <v>1.8941334013206201E-4</v>
      </c>
      <c r="V97" s="118">
        <f t="shared" si="11"/>
        <v>0.69522732798183529</v>
      </c>
    </row>
    <row r="98" spans="2:22" x14ac:dyDescent="0.2">
      <c r="B98" s="90">
        <v>13</v>
      </c>
      <c r="C98" s="174">
        <v>0.215452284523108</v>
      </c>
      <c r="D98" s="175">
        <v>0.149909302226371</v>
      </c>
      <c r="E98" s="176">
        <v>1.14460964107821E-4</v>
      </c>
      <c r="F98" s="176">
        <v>1.4080340045844001E-4</v>
      </c>
      <c r="G98" s="118">
        <f t="shared" si="8"/>
        <v>0.69553530862727464</v>
      </c>
      <c r="H98" s="152">
        <v>0.21674256140362499</v>
      </c>
      <c r="I98" s="175">
        <v>0.15076647682876801</v>
      </c>
      <c r="J98" s="176">
        <v>1.63325873257198E-4</v>
      </c>
      <c r="K98" s="177">
        <v>1.4222296083315399E-4</v>
      </c>
      <c r="L98" s="118">
        <f t="shared" si="9"/>
        <v>0.69547509133288599</v>
      </c>
      <c r="M98" s="152">
        <v>0.20640042164651001</v>
      </c>
      <c r="N98" s="175">
        <v>0.14361573231810701</v>
      </c>
      <c r="O98" s="223">
        <v>2.4691107067650203E-4</v>
      </c>
      <c r="P98" s="223">
        <v>1.72591668855238E-4</v>
      </c>
      <c r="Q98" s="118">
        <f t="shared" si="10"/>
        <v>0.69565665764171858</v>
      </c>
      <c r="R98" s="152">
        <v>0.20897327175578301</v>
      </c>
      <c r="S98" s="175">
        <v>0.145452256862597</v>
      </c>
      <c r="T98" s="178">
        <v>2.3409980517925401E-4</v>
      </c>
      <c r="U98" s="179">
        <v>2.06829467821464E-4</v>
      </c>
      <c r="V98" s="118">
        <f t="shared" si="11"/>
        <v>0.69588356515041228</v>
      </c>
    </row>
    <row r="99" spans="2:22" x14ac:dyDescent="0.2">
      <c r="B99" s="90">
        <v>14</v>
      </c>
      <c r="C99" s="174">
        <v>0.21616658342169201</v>
      </c>
      <c r="D99" s="175">
        <v>0.15032711650460401</v>
      </c>
      <c r="E99" s="176">
        <v>1.5138302486109099E-4</v>
      </c>
      <c r="F99" s="176">
        <v>1.51405092555534E-4</v>
      </c>
      <c r="G99" s="118">
        <f t="shared" si="8"/>
        <v>0.69516961375112463</v>
      </c>
      <c r="H99" s="152">
        <v>0.21770623870570299</v>
      </c>
      <c r="I99" s="175">
        <v>0.15142872745119801</v>
      </c>
      <c r="J99" s="176">
        <v>1.91103457074005E-4</v>
      </c>
      <c r="K99" s="177">
        <v>1.37511049797568E-4</v>
      </c>
      <c r="L99" s="118">
        <f t="shared" si="9"/>
        <v>0.69543848591996238</v>
      </c>
      <c r="M99" s="152">
        <v>0.20584087977410701</v>
      </c>
      <c r="N99" s="175">
        <v>0.143209232021071</v>
      </c>
      <c r="O99" s="223">
        <v>2.4527361353423297E-4</v>
      </c>
      <c r="P99" s="223">
        <v>1.5141716496349199E-4</v>
      </c>
      <c r="Q99" s="118">
        <f t="shared" si="10"/>
        <v>0.69557276265123913</v>
      </c>
      <c r="R99" s="152">
        <v>0.21125871250968301</v>
      </c>
      <c r="S99" s="175">
        <v>0.146953969272441</v>
      </c>
      <c r="T99" s="178">
        <v>2.38416724782577E-4</v>
      </c>
      <c r="U99" s="179">
        <v>2.20053053326347E-4</v>
      </c>
      <c r="V99" s="118">
        <f t="shared" si="11"/>
        <v>0.6954632862591521</v>
      </c>
    </row>
    <row r="100" spans="2:22" x14ac:dyDescent="0.2">
      <c r="B100" s="90">
        <v>15</v>
      </c>
      <c r="C100" s="174">
        <v>0.217266961936224</v>
      </c>
      <c r="D100" s="175">
        <v>0.15114990894393701</v>
      </c>
      <c r="E100" s="176">
        <v>1.2139863432519399E-4</v>
      </c>
      <c r="F100" s="176">
        <v>1.4271758645113399E-4</v>
      </c>
      <c r="G100" s="118">
        <f t="shared" si="8"/>
        <v>0.69543599408745815</v>
      </c>
      <c r="H100" s="152">
        <v>0.21741807028926</v>
      </c>
      <c r="I100" s="175">
        <v>0.15121424116350299</v>
      </c>
      <c r="J100" s="176">
        <v>1.6267078300156399E-4</v>
      </c>
      <c r="K100" s="177">
        <v>1.27409966220246E-4</v>
      </c>
      <c r="L100" s="118">
        <f t="shared" si="9"/>
        <v>0.69537366141593226</v>
      </c>
      <c r="M100" s="152">
        <v>0.207789658245426</v>
      </c>
      <c r="N100" s="175">
        <v>0.144587775061086</v>
      </c>
      <c r="O100" s="223">
        <v>1.9114972227338601E-4</v>
      </c>
      <c r="P100" s="223">
        <v>1.65494183760244E-4</v>
      </c>
      <c r="Q100" s="118">
        <f t="shared" si="10"/>
        <v>0.69568368869389641</v>
      </c>
      <c r="R100" s="152">
        <v>0.20753550729187301</v>
      </c>
      <c r="S100" s="175">
        <v>0.14435002242421799</v>
      </c>
      <c r="T100" s="178">
        <v>2.6345522628384502E-4</v>
      </c>
      <c r="U100" s="179">
        <v>1.9557925152894199E-4</v>
      </c>
      <c r="V100" s="118">
        <f t="shared" si="11"/>
        <v>0.69539288408618527</v>
      </c>
    </row>
    <row r="101" spans="2:22" x14ac:dyDescent="0.2">
      <c r="B101" s="90">
        <v>16</v>
      </c>
      <c r="C101" s="174">
        <v>0.21028728267313199</v>
      </c>
      <c r="D101" s="175">
        <v>0.146258890041637</v>
      </c>
      <c r="E101" s="176">
        <v>1.3426574702525199E-4</v>
      </c>
      <c r="F101" s="176">
        <v>1.20251099120705E-4</v>
      </c>
      <c r="G101" s="118">
        <f t="shared" si="8"/>
        <v>0.6952594711599468</v>
      </c>
      <c r="H101" s="152">
        <v>0.21690382528381399</v>
      </c>
      <c r="I101" s="175">
        <v>0.15085936128894201</v>
      </c>
      <c r="J101" s="176">
        <v>1.3886572191944499E-4</v>
      </c>
      <c r="K101" s="177">
        <v>1.6379640476507E-4</v>
      </c>
      <c r="L101" s="118">
        <f t="shared" si="9"/>
        <v>0.69538617713887918</v>
      </c>
      <c r="M101" s="152">
        <v>0.20886705762274899</v>
      </c>
      <c r="N101" s="175">
        <v>0.14534335758567801</v>
      </c>
      <c r="O101" s="223">
        <v>2.12556468048791E-4</v>
      </c>
      <c r="P101" s="223">
        <v>1.8652193237071699E-4</v>
      </c>
      <c r="Q101" s="118">
        <f t="shared" si="10"/>
        <v>0.69571269992142803</v>
      </c>
      <c r="R101" s="152">
        <v>0.20353962334322501</v>
      </c>
      <c r="S101" s="175">
        <v>0.141501294734413</v>
      </c>
      <c r="T101" s="178">
        <v>2.41758965903127E-4</v>
      </c>
      <c r="U101" s="179">
        <v>1.7312055974087799E-4</v>
      </c>
      <c r="V101" s="118">
        <f t="shared" si="11"/>
        <v>0.69504848027641719</v>
      </c>
    </row>
    <row r="102" spans="2:22" x14ac:dyDescent="0.2">
      <c r="B102" s="90">
        <v>17</v>
      </c>
      <c r="C102" s="174">
        <v>0.21203543127338501</v>
      </c>
      <c r="D102" s="175">
        <v>0.14749433503517301</v>
      </c>
      <c r="E102" s="176">
        <v>1.24842178539377E-4</v>
      </c>
      <c r="F102" s="176">
        <v>1.54923198274599E-4</v>
      </c>
      <c r="G102" s="118">
        <f t="shared" si="8"/>
        <v>0.6953539827232067</v>
      </c>
      <c r="H102" s="152">
        <v>0.218418119009853</v>
      </c>
      <c r="I102" s="175">
        <v>0.151939324754092</v>
      </c>
      <c r="J102" s="176">
        <v>1.4722939092512099E-4</v>
      </c>
      <c r="K102" s="177">
        <v>1.42394930170655E-4</v>
      </c>
      <c r="L102" s="118">
        <f t="shared" si="9"/>
        <v>0.6955096364596921</v>
      </c>
      <c r="M102" s="152">
        <v>0.204015541568805</v>
      </c>
      <c r="N102" s="175">
        <v>0.141905087784814</v>
      </c>
      <c r="O102" s="223">
        <v>2.0646003828398801E-4</v>
      </c>
      <c r="P102" s="223">
        <v>1.9536972695780001E-4</v>
      </c>
      <c r="Q102" s="118">
        <f t="shared" si="10"/>
        <v>0.69540353778677</v>
      </c>
      <c r="R102" s="152">
        <v>0.204507630930196</v>
      </c>
      <c r="S102" s="175">
        <v>0.14221621015403901</v>
      </c>
      <c r="T102" s="178">
        <v>2.4779665184151002E-4</v>
      </c>
      <c r="U102" s="179">
        <v>1.9144397082595399E-4</v>
      </c>
      <c r="V102" s="118">
        <f t="shared" si="11"/>
        <v>0.69525459449168459</v>
      </c>
    </row>
    <row r="103" spans="2:22" x14ac:dyDescent="0.2">
      <c r="B103" s="90">
        <v>18</v>
      </c>
      <c r="C103" s="174">
        <v>0.21314413394930101</v>
      </c>
      <c r="D103" s="175">
        <v>0.148274671198876</v>
      </c>
      <c r="E103" s="176">
        <v>1.4919639732293899E-4</v>
      </c>
      <c r="F103" s="176">
        <v>1.2297102219560699E-4</v>
      </c>
      <c r="G103" s="118">
        <f t="shared" si="8"/>
        <v>0.69539808805153469</v>
      </c>
      <c r="H103" s="152">
        <v>0.217890049548395</v>
      </c>
      <c r="I103" s="175">
        <v>0.151590309242701</v>
      </c>
      <c r="J103" s="176">
        <v>1.7290983104915E-4</v>
      </c>
      <c r="K103" s="177">
        <v>1.3330840866740201E-4</v>
      </c>
      <c r="L103" s="118">
        <f t="shared" si="9"/>
        <v>0.6955935150019289</v>
      </c>
      <c r="M103" s="152">
        <v>0.20258428478263801</v>
      </c>
      <c r="N103" s="175">
        <v>0.14095682956168201</v>
      </c>
      <c r="O103" s="223">
        <v>2.0884559327832901E-4</v>
      </c>
      <c r="P103" s="223">
        <v>2.0236432251152201E-4</v>
      </c>
      <c r="Q103" s="118">
        <f t="shared" si="10"/>
        <v>0.69563599408150811</v>
      </c>
      <c r="R103" s="152">
        <v>0.207187539614483</v>
      </c>
      <c r="S103" s="175">
        <v>0.14409170608685601</v>
      </c>
      <c r="T103" s="178">
        <v>2.4711925109417802E-4</v>
      </c>
      <c r="U103" s="179">
        <v>1.80712927634995E-4</v>
      </c>
      <c r="V103" s="118">
        <f t="shared" si="11"/>
        <v>0.69531391817333488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0.21171719414697401</v>
      </c>
      <c r="D106" s="224">
        <v>0.147278387111134</v>
      </c>
      <c r="E106" s="225">
        <v>1.2356012993703901E-4</v>
      </c>
      <c r="F106" s="182">
        <v>1.4057144924948099E-4</v>
      </c>
      <c r="G106" s="183"/>
      <c r="H106" s="184">
        <v>0.212640155207167</v>
      </c>
      <c r="I106" s="184">
        <v>0.14790611455688299</v>
      </c>
      <c r="J106" s="190">
        <v>1.7181928196181601E-4</v>
      </c>
      <c r="K106" s="184">
        <v>1.46920171673399E-4</v>
      </c>
      <c r="L106" s="186"/>
      <c r="M106" s="187">
        <v>0.205304899342658</v>
      </c>
      <c r="N106" s="187">
        <v>0.14281305513197701</v>
      </c>
      <c r="O106" s="180">
        <v>2.1157853759156501E-4</v>
      </c>
      <c r="P106" s="181">
        <v>1.7909087794410801E-4</v>
      </c>
      <c r="Q106" s="188"/>
      <c r="R106" s="187">
        <v>0.206084739667874</v>
      </c>
      <c r="S106" s="187">
        <v>0.14334095227721799</v>
      </c>
      <c r="T106" s="190">
        <v>2.3633721490420501E-4</v>
      </c>
      <c r="U106" s="184">
        <v>1.9565467572202401E-4</v>
      </c>
      <c r="V106" s="136"/>
    </row>
    <row r="107" spans="2:22" x14ac:dyDescent="0.2">
      <c r="B107" s="86" t="s">
        <v>6</v>
      </c>
      <c r="C107" s="219">
        <v>0.46062060789763298</v>
      </c>
      <c r="D107" s="220">
        <v>0.457838910356688</v>
      </c>
      <c r="E107" s="193">
        <v>3.0813653394946798</v>
      </c>
      <c r="F107" s="193">
        <v>3.6568548905839702</v>
      </c>
      <c r="G107" s="194"/>
      <c r="H107" s="195">
        <v>0.65727028001016496</v>
      </c>
      <c r="I107" s="196">
        <v>0.65820275600687905</v>
      </c>
      <c r="J107" s="197">
        <v>2.9751114046121301</v>
      </c>
      <c r="K107" s="198">
        <v>2.3199423806350299</v>
      </c>
      <c r="L107" s="199"/>
      <c r="M107" s="197">
        <v>0.37653019754376998</v>
      </c>
      <c r="N107" s="197">
        <v>0.37694246844585899</v>
      </c>
      <c r="O107" s="191">
        <v>2.32730535153045</v>
      </c>
      <c r="P107" s="192">
        <v>1.9513317291575001</v>
      </c>
      <c r="Q107" s="198"/>
      <c r="R107" s="197">
        <v>0.43011262617035101</v>
      </c>
      <c r="S107" s="198">
        <v>0.430800635014922</v>
      </c>
      <c r="T107" s="200">
        <v>1.5534477458995399</v>
      </c>
      <c r="U107" s="198">
        <v>2.1219262447993699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0.69538068158798083</v>
      </c>
      <c r="I110" s="205">
        <f>D106/C106</f>
        <v>0.69563734634086161</v>
      </c>
    </row>
    <row r="111" spans="2:22" x14ac:dyDescent="0.2">
      <c r="C111" s="203">
        <v>2</v>
      </c>
      <c r="E111" s="204">
        <f>AVERAGE(L86:L103)</f>
        <v>0.69544019258535517</v>
      </c>
      <c r="I111" s="205">
        <f>I106/H106</f>
        <v>0.69557000846234252</v>
      </c>
    </row>
    <row r="112" spans="2:22" x14ac:dyDescent="0.2">
      <c r="C112" s="203">
        <v>3</v>
      </c>
      <c r="E112" s="204">
        <f>AVERAGE(Q86:Q103)</f>
        <v>0.69545864572894112</v>
      </c>
      <c r="I112" s="205">
        <f>N106/M106</f>
        <v>0.69561445240339415</v>
      </c>
    </row>
    <row r="113" spans="3:9" x14ac:dyDescent="0.2">
      <c r="C113" s="203">
        <v>4</v>
      </c>
      <c r="E113" s="204">
        <f>AVERAGE(V86:V103)</f>
        <v>0.695391463406559</v>
      </c>
      <c r="G113" s="90"/>
      <c r="I113" s="205">
        <f>S106/R106</f>
        <v>0.6955437482087522</v>
      </c>
    </row>
    <row r="114" spans="3:9" x14ac:dyDescent="0.2">
      <c r="C114" s="206" t="s">
        <v>12</v>
      </c>
      <c r="D114" s="101"/>
      <c r="E114" s="207">
        <f>AVERAGE(E110:E113)</f>
        <v>0.69541774582720906</v>
      </c>
      <c r="F114" s="86" t="s">
        <v>9</v>
      </c>
      <c r="G114" s="208"/>
      <c r="I114" s="209">
        <f>AVERAGE(I110:I113)</f>
        <v>0.69559138885383764</v>
      </c>
    </row>
    <row r="115" spans="3:9" x14ac:dyDescent="0.2">
      <c r="E115" s="221">
        <f>STDEV(E110:E113)/SQRT(COUNT(E110:E113))/E114</f>
        <v>2.7033799108815886E-5</v>
      </c>
      <c r="F115" s="211"/>
      <c r="I115" s="221">
        <f>STDEV(I110:I113)/SQRT(COUNT(I110:I113))/I114</f>
        <v>3.041399447445048E-5</v>
      </c>
    </row>
    <row r="116" spans="3:9" ht="15.75" x14ac:dyDescent="0.3">
      <c r="D116" s="86" t="s">
        <v>17</v>
      </c>
      <c r="E116" s="226">
        <f>E115*SQRT(3)/1</f>
        <v>4.6823913578079346E-5</v>
      </c>
      <c r="F116" s="86" t="s">
        <v>8</v>
      </c>
      <c r="I116" s="221">
        <f>I115*SQRT(3)/1</f>
        <v>5.267858369086732E-5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B762B-982B-4275-B29E-D4FD6E117EB2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4" width="12.7109375" style="86" customWidth="1"/>
    <col min="25" max="26" width="15.7109375" style="86" customWidth="1"/>
    <col min="27" max="32" width="12.7109375" style="86" customWidth="1"/>
    <col min="33" max="34" width="15.7109375" style="86" customWidth="1"/>
    <col min="35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91</v>
      </c>
      <c r="C4" s="154"/>
      <c r="D4" s="159"/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96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29.073</v>
      </c>
      <c r="D9" s="168">
        <v>30.082999999999998</v>
      </c>
      <c r="E9" s="169">
        <v>29.073</v>
      </c>
      <c r="F9" s="169">
        <v>30.082999999999998</v>
      </c>
      <c r="G9" s="170"/>
      <c r="H9" s="86">
        <v>29.073</v>
      </c>
      <c r="I9" s="168">
        <v>30.082999999999998</v>
      </c>
      <c r="J9" s="169">
        <v>29.073</v>
      </c>
      <c r="K9" s="171">
        <v>30.082999999999998</v>
      </c>
      <c r="L9" s="170"/>
      <c r="M9" s="86">
        <v>29.073</v>
      </c>
      <c r="N9" s="168">
        <v>30.082999999999998</v>
      </c>
      <c r="O9" s="169">
        <v>29.073</v>
      </c>
      <c r="P9" s="171">
        <v>30.082999999999998</v>
      </c>
      <c r="Q9" s="170"/>
      <c r="R9" s="86">
        <v>29.073</v>
      </c>
      <c r="S9" s="86">
        <v>30.082999999999998</v>
      </c>
      <c r="T9" s="172">
        <v>29.073</v>
      </c>
      <c r="U9" s="173">
        <v>30.082999999999998</v>
      </c>
      <c r="V9" s="136"/>
    </row>
    <row r="10" spans="1:22" x14ac:dyDescent="0.2">
      <c r="B10" s="90">
        <v>1</v>
      </c>
      <c r="C10" s="174">
        <v>0.15276599619190301</v>
      </c>
      <c r="D10" s="175">
        <v>2.91001410387413E-3</v>
      </c>
      <c r="E10" s="176">
        <v>1.2329001940188699E-4</v>
      </c>
      <c r="F10" s="176">
        <v>1.56430543102385E-4</v>
      </c>
      <c r="G10" s="118">
        <f>(D10-$F$30)/(C10-$E$30)</f>
        <v>1.8173094837791934E-2</v>
      </c>
      <c r="H10" s="152">
        <v>0.15406151140378599</v>
      </c>
      <c r="I10" s="175">
        <v>2.8018755169172899E-3</v>
      </c>
      <c r="J10" s="176">
        <v>1.56983323920619E-4</v>
      </c>
      <c r="K10" s="177">
        <v>1.4244854310238399E-4</v>
      </c>
      <c r="L10" s="118">
        <f>(I10-$K$30)/(H10-$J$30)</f>
        <v>1.7272352500392361E-2</v>
      </c>
      <c r="M10" s="152">
        <v>0.154301582068604</v>
      </c>
      <c r="N10" s="175">
        <v>2.7050837490375898E-3</v>
      </c>
      <c r="O10" s="176">
        <v>1.7408371191209501E-4</v>
      </c>
      <c r="P10" s="177">
        <v>1.63842408615797E-4</v>
      </c>
      <c r="Q10" s="118">
        <f>(N10-$P$30)/(M10-$O$30)</f>
        <v>1.6503939296655109E-2</v>
      </c>
      <c r="R10" s="152">
        <v>0.14718859843453799</v>
      </c>
      <c r="S10" s="152">
        <v>2.4910664223267999E-3</v>
      </c>
      <c r="T10" s="178">
        <v>2.0814561913331199E-4</v>
      </c>
      <c r="U10" s="179">
        <v>1.6140897494852099E-4</v>
      </c>
      <c r="V10" s="118">
        <f>(S10-$U$30)/(R10-$T$30)</f>
        <v>1.5648958896485952E-2</v>
      </c>
    </row>
    <row r="11" spans="1:22" x14ac:dyDescent="0.2">
      <c r="B11" s="90">
        <v>2</v>
      </c>
      <c r="C11" s="174">
        <v>0.153228874416384</v>
      </c>
      <c r="D11" s="175">
        <v>2.9060486398332702E-3</v>
      </c>
      <c r="E11" s="176">
        <v>1.4340581395908301E-4</v>
      </c>
      <c r="F11" s="176">
        <v>1.3192496404530101E-4</v>
      </c>
      <c r="G11" s="118">
        <f t="shared" ref="G11:G27" si="0">(D11-$F$30)/(C11-$E$30)</f>
        <v>1.8092237939544797E-2</v>
      </c>
      <c r="H11" s="152">
        <v>0.155110033325432</v>
      </c>
      <c r="I11" s="175">
        <v>2.8067945452942599E-3</v>
      </c>
      <c r="J11" s="176">
        <v>1.50766171158232E-4</v>
      </c>
      <c r="K11" s="177">
        <v>1.1886643525695E-4</v>
      </c>
      <c r="L11" s="118">
        <f t="shared" ref="L11:L27" si="1">(I11-$K$30)/(H11-$J$30)</f>
        <v>1.718722407403505E-2</v>
      </c>
      <c r="M11" s="152">
        <v>0.15372149752094399</v>
      </c>
      <c r="N11" s="175">
        <v>2.63124608082113E-3</v>
      </c>
      <c r="O11" s="176">
        <v>1.61977971744859E-4</v>
      </c>
      <c r="P11" s="177">
        <v>1.39634334052862E-4</v>
      </c>
      <c r="Q11" s="118">
        <f t="shared" ref="Q11:Q27" si="2">(N11-$P$30)/(M11-$O$30)</f>
        <v>1.6085411938780322E-2</v>
      </c>
      <c r="R11" s="152">
        <v>0.14761474922828899</v>
      </c>
      <c r="S11" s="152">
        <v>2.5201618981019998E-3</v>
      </c>
      <c r="T11" s="178">
        <v>1.8237933510597201E-4</v>
      </c>
      <c r="U11" s="179">
        <v>1.83384218364242E-4</v>
      </c>
      <c r="V11" s="118">
        <f t="shared" ref="V11:V27" si="3">(S11-$U$30)/(R11-$T$30)</f>
        <v>1.580108304899306E-2</v>
      </c>
    </row>
    <row r="12" spans="1:22" x14ac:dyDescent="0.2">
      <c r="B12" s="90">
        <v>3</v>
      </c>
      <c r="C12" s="174">
        <v>0.15225728986892001</v>
      </c>
      <c r="D12" s="175">
        <v>2.9287682783228001E-3</v>
      </c>
      <c r="E12" s="176">
        <v>1.4376449449176299E-4</v>
      </c>
      <c r="F12" s="176">
        <v>1.62088052583102E-4</v>
      </c>
      <c r="G12" s="118">
        <f t="shared" si="0"/>
        <v>1.8357169811938117E-2</v>
      </c>
      <c r="H12" s="152">
        <v>0.15591388059339201</v>
      </c>
      <c r="I12" s="175">
        <v>2.8127272238144901E-3</v>
      </c>
      <c r="J12" s="176">
        <v>1.47687499200894E-4</v>
      </c>
      <c r="K12" s="177">
        <v>1.77733418144943E-4</v>
      </c>
      <c r="L12" s="118">
        <f t="shared" si="1"/>
        <v>1.7136613629444818E-2</v>
      </c>
      <c r="M12" s="152">
        <v>0.153788233399174</v>
      </c>
      <c r="N12" s="175">
        <v>2.7312278228963098E-3</v>
      </c>
      <c r="O12" s="176">
        <v>1.8998579508980001E-4</v>
      </c>
      <c r="P12" s="177">
        <v>1.6446771720565601E-4</v>
      </c>
      <c r="Q12" s="118">
        <f t="shared" si="2"/>
        <v>1.6729284711812901E-2</v>
      </c>
      <c r="R12" s="152">
        <v>0.14725170579076899</v>
      </c>
      <c r="S12" s="152">
        <v>2.4759526105957901E-3</v>
      </c>
      <c r="T12" s="178">
        <v>1.67105203118345E-4</v>
      </c>
      <c r="U12" s="179">
        <v>1.7769681226137399E-4</v>
      </c>
      <c r="V12" s="118">
        <f t="shared" si="3"/>
        <v>1.5539470678712213E-2</v>
      </c>
    </row>
    <row r="13" spans="1:22" x14ac:dyDescent="0.2">
      <c r="B13" s="90">
        <v>4</v>
      </c>
      <c r="C13" s="174">
        <v>0.15371150268400399</v>
      </c>
      <c r="D13" s="175">
        <v>2.8670488867498698E-3</v>
      </c>
      <c r="E13" s="176">
        <v>1.36182876922147E-4</v>
      </c>
      <c r="F13" s="176">
        <v>1.3595125431561499E-4</v>
      </c>
      <c r="G13" s="118">
        <f t="shared" si="0"/>
        <v>1.7781405341077149E-2</v>
      </c>
      <c r="H13" s="152">
        <v>0.15576427488153999</v>
      </c>
      <c r="I13" s="175">
        <v>2.7848730504207702E-3</v>
      </c>
      <c r="J13" s="176">
        <v>1.5587749212719499E-4</v>
      </c>
      <c r="K13" s="177">
        <v>1.5900009234357199E-4</v>
      </c>
      <c r="L13" s="118">
        <f t="shared" si="1"/>
        <v>1.6974092462070704E-2</v>
      </c>
      <c r="M13" s="152">
        <v>0.15451138958258101</v>
      </c>
      <c r="N13" s="175">
        <v>2.6771686371706801E-3</v>
      </c>
      <c r="O13" s="176">
        <v>1.4636370305305801E-4</v>
      </c>
      <c r="P13" s="177">
        <v>1.45158117826315E-4</v>
      </c>
      <c r="Q13" s="118">
        <f t="shared" si="2"/>
        <v>1.6300633507345629E-2</v>
      </c>
      <c r="R13" s="152">
        <v>0.14728773411656301</v>
      </c>
      <c r="S13" s="152">
        <v>2.5098278016296698E-3</v>
      </c>
      <c r="T13" s="178">
        <v>1.68287352832982E-4</v>
      </c>
      <c r="U13" s="179">
        <v>1.8056557836081501E-4</v>
      </c>
      <c r="V13" s="118">
        <f t="shared" si="3"/>
        <v>1.576595707632758E-2</v>
      </c>
    </row>
    <row r="14" spans="1:22" x14ac:dyDescent="0.2">
      <c r="B14" s="90">
        <v>5</v>
      </c>
      <c r="C14" s="174">
        <v>0.154354042455805</v>
      </c>
      <c r="D14" s="175">
        <v>2.8843292326727302E-3</v>
      </c>
      <c r="E14" s="176">
        <v>1.2236705786609201E-4</v>
      </c>
      <c r="F14" s="176">
        <v>1.1828179065496E-4</v>
      </c>
      <c r="G14" s="118">
        <f t="shared" si="0"/>
        <v>1.7819375341872754E-2</v>
      </c>
      <c r="H14" s="152">
        <v>0.156376068005742</v>
      </c>
      <c r="I14" s="175">
        <v>2.7522622134884701E-3</v>
      </c>
      <c r="J14" s="176">
        <v>1.9351389335889099E-4</v>
      </c>
      <c r="K14" s="177">
        <v>1.4165416850770799E-4</v>
      </c>
      <c r="L14" s="118">
        <f t="shared" si="1"/>
        <v>1.6698877398835466E-2</v>
      </c>
      <c r="M14" s="152">
        <v>0.154902780997454</v>
      </c>
      <c r="N14" s="175">
        <v>2.6540837285042398E-3</v>
      </c>
      <c r="O14" s="176">
        <v>1.5669605252498101E-4</v>
      </c>
      <c r="P14" s="177">
        <v>1.7234036408434901E-4</v>
      </c>
      <c r="Q14" s="118">
        <f t="shared" si="2"/>
        <v>1.6110205043638803E-2</v>
      </c>
      <c r="R14" s="152">
        <v>0.14778078082877399</v>
      </c>
      <c r="S14" s="152">
        <v>2.5082946178955901E-3</v>
      </c>
      <c r="T14" s="178">
        <v>2.07021968689482E-4</v>
      </c>
      <c r="U14" s="179">
        <v>1.8904730434247301E-4</v>
      </c>
      <c r="V14" s="118">
        <f t="shared" si="3"/>
        <v>1.5702900141666389E-2</v>
      </c>
    </row>
    <row r="15" spans="1:22" x14ac:dyDescent="0.2">
      <c r="B15" s="90">
        <v>6</v>
      </c>
      <c r="C15" s="174">
        <v>0.154318284286003</v>
      </c>
      <c r="D15" s="175">
        <v>2.8769275458542499E-3</v>
      </c>
      <c r="E15" s="176">
        <v>1.75279107004589E-4</v>
      </c>
      <c r="F15" s="176">
        <v>1.3291797392512401E-4</v>
      </c>
      <c r="G15" s="118">
        <f t="shared" si="0"/>
        <v>1.7775497660223714E-2</v>
      </c>
      <c r="H15" s="152">
        <v>0.15642968027861401</v>
      </c>
      <c r="I15" s="175">
        <v>2.77626321329069E-3</v>
      </c>
      <c r="J15" s="176">
        <v>1.7171852433847201E-4</v>
      </c>
      <c r="K15" s="177">
        <v>1.1765309518087E-4</v>
      </c>
      <c r="L15" s="118">
        <f t="shared" si="1"/>
        <v>1.6846727040240358E-2</v>
      </c>
      <c r="M15" s="152">
        <v>0.15510106884743799</v>
      </c>
      <c r="N15" s="175">
        <v>2.6549976801663201E-3</v>
      </c>
      <c r="O15" s="176">
        <v>1.53182446190495E-4</v>
      </c>
      <c r="P15" s="177">
        <v>1.6862963418008901E-4</v>
      </c>
      <c r="Q15" s="118">
        <f t="shared" si="2"/>
        <v>1.6095485210221396E-2</v>
      </c>
      <c r="R15" s="152">
        <v>0.14797548390879001</v>
      </c>
      <c r="S15" s="152">
        <v>2.50413734318723E-3</v>
      </c>
      <c r="T15" s="178">
        <v>1.8517084476470401E-4</v>
      </c>
      <c r="U15" s="179">
        <v>1.86426207638569E-4</v>
      </c>
      <c r="V15" s="118">
        <f t="shared" si="3"/>
        <v>1.565408111361816E-2</v>
      </c>
    </row>
    <row r="16" spans="1:22" x14ac:dyDescent="0.2">
      <c r="B16" s="90">
        <v>7</v>
      </c>
      <c r="C16" s="174">
        <v>0.15533326165574099</v>
      </c>
      <c r="D16" s="175">
        <v>2.9054993475049998E-3</v>
      </c>
      <c r="E16" s="176">
        <v>1.3774766748038701E-4</v>
      </c>
      <c r="F16" s="176">
        <v>1.11244647578938E-4</v>
      </c>
      <c r="G16" s="118">
        <f t="shared" si="0"/>
        <v>1.7843353873694262E-2</v>
      </c>
      <c r="H16" s="152">
        <v>0.15467216770043901</v>
      </c>
      <c r="I16" s="175">
        <v>2.74332456662641E-3</v>
      </c>
      <c r="J16" s="176">
        <v>1.5634959191475101E-4</v>
      </c>
      <c r="K16" s="177">
        <v>1.4242687772613599E-4</v>
      </c>
      <c r="L16" s="118">
        <f t="shared" si="1"/>
        <v>1.6825174564545152E-2</v>
      </c>
      <c r="M16" s="152">
        <v>0.15462639398945199</v>
      </c>
      <c r="N16" s="175">
        <v>2.6433706658208198E-3</v>
      </c>
      <c r="O16" s="176">
        <v>1.4825031833560801E-4</v>
      </c>
      <c r="P16" s="177">
        <v>1.6230676769573001E-4</v>
      </c>
      <c r="Q16" s="118">
        <f t="shared" si="2"/>
        <v>1.6069672192746475E-2</v>
      </c>
      <c r="R16" s="152">
        <v>0.14503090975334901</v>
      </c>
      <c r="S16" s="152">
        <v>2.4410063919360699E-3</v>
      </c>
      <c r="T16" s="178">
        <v>2.10428644969403E-4</v>
      </c>
      <c r="U16" s="179">
        <v>1.8916459164007701E-4</v>
      </c>
      <c r="V16" s="118">
        <f t="shared" si="3"/>
        <v>1.5536458906538299E-2</v>
      </c>
    </row>
    <row r="17" spans="2:22" x14ac:dyDescent="0.2">
      <c r="B17" s="90">
        <v>8</v>
      </c>
      <c r="C17" s="174">
        <v>0.154868035464575</v>
      </c>
      <c r="D17" s="175">
        <v>2.88894844187937E-3</v>
      </c>
      <c r="E17" s="176">
        <v>1.5733172776454001E-4</v>
      </c>
      <c r="F17" s="176">
        <v>1.4546822877359899E-4</v>
      </c>
      <c r="G17" s="118">
        <f t="shared" si="0"/>
        <v>1.779003256069224E-2</v>
      </c>
      <c r="H17" s="152">
        <v>0.155533223551474</v>
      </c>
      <c r="I17" s="175">
        <v>2.7970703437811902E-3</v>
      </c>
      <c r="J17" s="176">
        <v>1.03399972905436E-4</v>
      </c>
      <c r="K17" s="177">
        <v>1.6281193963534101E-4</v>
      </c>
      <c r="L17" s="118">
        <f t="shared" si="1"/>
        <v>1.7077831409275199E-2</v>
      </c>
      <c r="M17" s="152">
        <v>0.154886821101516</v>
      </c>
      <c r="N17" s="175">
        <v>2.6823761059260199E-3</v>
      </c>
      <c r="O17" s="176">
        <v>2.1086209761058401E-4</v>
      </c>
      <c r="P17" s="177">
        <v>1.6009486973954601E-4</v>
      </c>
      <c r="Q17" s="118">
        <f t="shared" si="2"/>
        <v>1.6294736771789674E-2</v>
      </c>
      <c r="R17" s="152">
        <v>0.145060586195493</v>
      </c>
      <c r="S17" s="152">
        <v>2.3649750203208401E-3</v>
      </c>
      <c r="T17" s="178">
        <v>1.9941395717832001E-4</v>
      </c>
      <c r="U17" s="179">
        <v>1.97354786218787E-4</v>
      </c>
      <c r="V17" s="118">
        <f t="shared" si="3"/>
        <v>1.5008448674973963E-2</v>
      </c>
    </row>
    <row r="18" spans="2:22" x14ac:dyDescent="0.2">
      <c r="B18" s="90">
        <v>9</v>
      </c>
      <c r="C18" s="174">
        <v>0.15417613452803899</v>
      </c>
      <c r="D18" s="175">
        <v>2.8658135462381299E-3</v>
      </c>
      <c r="E18" s="176">
        <v>1.2272857592683501E-4</v>
      </c>
      <c r="F18" s="176">
        <v>1.60084594418519E-4</v>
      </c>
      <c r="G18" s="118">
        <f t="shared" si="0"/>
        <v>1.7719745573992141E-2</v>
      </c>
      <c r="H18" s="152">
        <v>0.155582933373869</v>
      </c>
      <c r="I18" s="175">
        <v>2.7658579415295601E-3</v>
      </c>
      <c r="J18" s="176">
        <v>1.5313955091367999E-4</v>
      </c>
      <c r="K18" s="177">
        <v>1.2673484688993601E-4</v>
      </c>
      <c r="L18" s="118">
        <f t="shared" si="1"/>
        <v>1.6871558772785129E-2</v>
      </c>
      <c r="M18" s="152">
        <v>0.15540130285888301</v>
      </c>
      <c r="N18" s="175">
        <v>2.6790846431977199E-3</v>
      </c>
      <c r="O18" s="176">
        <v>1.7949681110420999E-4</v>
      </c>
      <c r="P18" s="177">
        <v>1.71303862357949E-4</v>
      </c>
      <c r="Q18" s="118">
        <f t="shared" si="2"/>
        <v>1.6219525912352466E-2</v>
      </c>
      <c r="R18" s="152">
        <v>0.14544146016098999</v>
      </c>
      <c r="S18" s="152">
        <v>2.4097673040130701E-3</v>
      </c>
      <c r="T18" s="178">
        <v>1.8675016303442801E-4</v>
      </c>
      <c r="U18" s="179">
        <v>1.9741456890669799E-4</v>
      </c>
      <c r="V18" s="118">
        <f t="shared" si="3"/>
        <v>1.5277473989629505E-2</v>
      </c>
    </row>
    <row r="19" spans="2:22" x14ac:dyDescent="0.2">
      <c r="B19" s="90">
        <v>10</v>
      </c>
      <c r="C19" s="174">
        <v>0.15533952772376</v>
      </c>
      <c r="D19" s="175">
        <v>2.8654408073802702E-3</v>
      </c>
      <c r="E19" s="176">
        <v>1.6432905952285399E-4</v>
      </c>
      <c r="F19" s="176">
        <v>1.5515016382310699E-4</v>
      </c>
      <c r="G19" s="118">
        <f t="shared" si="0"/>
        <v>1.7584505010037808E-2</v>
      </c>
      <c r="H19" s="152">
        <v>0.15588879220812299</v>
      </c>
      <c r="I19" s="175">
        <v>2.7937964379446002E-3</v>
      </c>
      <c r="J19" s="176">
        <v>1.4732881958759599E-4</v>
      </c>
      <c r="K19" s="177">
        <v>1.4950541842407401E-4</v>
      </c>
      <c r="L19" s="118">
        <f t="shared" si="1"/>
        <v>1.7017818665613898E-2</v>
      </c>
      <c r="M19" s="152">
        <v>0.155485660252587</v>
      </c>
      <c r="N19" s="175">
        <v>2.6013786973451301E-3</v>
      </c>
      <c r="O19" s="176">
        <v>1.7548858504771699E-4</v>
      </c>
      <c r="P19" s="177">
        <v>1.8096409468035799E-4</v>
      </c>
      <c r="Q19" s="118">
        <f t="shared" si="2"/>
        <v>1.5710394862595473E-2</v>
      </c>
      <c r="R19" s="152">
        <v>0.1454375121282</v>
      </c>
      <c r="S19" s="152">
        <v>2.4377964687721898E-3</v>
      </c>
      <c r="T19" s="178">
        <v>2.0159936592391601E-4</v>
      </c>
      <c r="U19" s="179">
        <v>2.1339291546730799E-4</v>
      </c>
      <c r="V19" s="118">
        <f t="shared" si="3"/>
        <v>1.5470866231482769E-2</v>
      </c>
    </row>
    <row r="20" spans="2:22" x14ac:dyDescent="0.2">
      <c r="B20" s="90">
        <v>11</v>
      </c>
      <c r="C20" s="174">
        <v>0.15513766180677899</v>
      </c>
      <c r="D20" s="175">
        <v>2.8643376807418099E-3</v>
      </c>
      <c r="E20" s="176">
        <v>1.7171208035030901E-4</v>
      </c>
      <c r="F20" s="176">
        <v>1.19865938632563E-4</v>
      </c>
      <c r="G20" s="118">
        <f t="shared" si="0"/>
        <v>1.7600290801943922E-2</v>
      </c>
      <c r="H20" s="152">
        <v>0.155198609724433</v>
      </c>
      <c r="I20" s="175">
        <v>2.7278247032828302E-3</v>
      </c>
      <c r="J20" s="176">
        <v>1.1193972838968499E-4</v>
      </c>
      <c r="K20" s="177">
        <v>1.26667525486189E-4</v>
      </c>
      <c r="L20" s="118">
        <f t="shared" si="1"/>
        <v>1.6668078593281212E-2</v>
      </c>
      <c r="M20" s="152">
        <v>0.153521443312467</v>
      </c>
      <c r="N20" s="175">
        <v>2.60519404196156E-3</v>
      </c>
      <c r="O20" s="176">
        <v>2.07173480528736E-4</v>
      </c>
      <c r="P20" s="177">
        <v>1.5178296236250901E-4</v>
      </c>
      <c r="Q20" s="118">
        <f t="shared" si="2"/>
        <v>1.5936508069064315E-2</v>
      </c>
      <c r="R20" s="152">
        <v>0.14413032280999999</v>
      </c>
      <c r="S20" s="152">
        <v>2.3887023868381699E-3</v>
      </c>
      <c r="T20" s="178">
        <v>1.7687942516578101E-4</v>
      </c>
      <c r="U20" s="179">
        <v>2.0258614655699401E-4</v>
      </c>
      <c r="V20" s="118">
        <f t="shared" si="3"/>
        <v>1.5270290039479767E-2</v>
      </c>
    </row>
    <row r="21" spans="2:22" x14ac:dyDescent="0.2">
      <c r="B21" s="90">
        <v>12</v>
      </c>
      <c r="C21" s="174">
        <v>0.154796745269803</v>
      </c>
      <c r="D21" s="175">
        <v>2.8941821571171699E-3</v>
      </c>
      <c r="E21" s="176">
        <v>1.4696273491228301E-4</v>
      </c>
      <c r="F21" s="176">
        <v>1.23558069225531E-4</v>
      </c>
      <c r="G21" s="118">
        <f t="shared" si="0"/>
        <v>1.783207687544576E-2</v>
      </c>
      <c r="H21" s="152">
        <v>0.15657021073094199</v>
      </c>
      <c r="I21" s="175">
        <v>2.7376620560504699E-3</v>
      </c>
      <c r="J21" s="176">
        <v>1.7174921618274899E-4</v>
      </c>
      <c r="K21" s="177">
        <v>1.43580021866174E-4</v>
      </c>
      <c r="L21" s="118">
        <f t="shared" si="1"/>
        <v>1.6584811281058306E-2</v>
      </c>
      <c r="M21" s="152">
        <v>0.15314191773128799</v>
      </c>
      <c r="N21" s="175">
        <v>2.5730919477672302E-3</v>
      </c>
      <c r="O21" s="176">
        <v>1.8065973077476701E-4</v>
      </c>
      <c r="P21" s="177">
        <v>1.6705828553249E-4</v>
      </c>
      <c r="Q21" s="118">
        <f t="shared" si="2"/>
        <v>1.5766186624278842E-2</v>
      </c>
      <c r="R21" s="152">
        <v>0.14428979898899599</v>
      </c>
      <c r="S21" s="152">
        <v>2.4209545723030699E-3</v>
      </c>
      <c r="T21" s="178">
        <v>1.9858033203577999E-4</v>
      </c>
      <c r="U21" s="179">
        <v>2.0038312811870699E-4</v>
      </c>
      <c r="V21" s="118">
        <f t="shared" si="3"/>
        <v>1.5477210643877038E-2</v>
      </c>
    </row>
    <row r="22" spans="2:22" x14ac:dyDescent="0.2">
      <c r="B22" s="90">
        <v>13</v>
      </c>
      <c r="C22" s="174">
        <v>0.155686840217936</v>
      </c>
      <c r="D22" s="175">
        <v>2.8237019065713198E-3</v>
      </c>
      <c r="E22" s="176">
        <v>1.7474312397242501E-4</v>
      </c>
      <c r="F22" s="176">
        <v>1.2908957507267601E-4</v>
      </c>
      <c r="G22" s="118">
        <f t="shared" si="0"/>
        <v>1.727688298386159E-2</v>
      </c>
      <c r="H22" s="152">
        <v>0.15901961364776901</v>
      </c>
      <c r="I22" s="175">
        <v>2.7996455824934102E-3</v>
      </c>
      <c r="J22" s="176">
        <v>1.2434505714193299E-4</v>
      </c>
      <c r="K22" s="177">
        <v>1.36529964034926E-4</v>
      </c>
      <c r="L22" s="118">
        <f t="shared" si="1"/>
        <v>1.6719266108628231E-2</v>
      </c>
      <c r="M22" s="152">
        <v>0.15337291593473401</v>
      </c>
      <c r="N22" s="175">
        <v>2.5667106137099499E-3</v>
      </c>
      <c r="O22" s="176">
        <v>1.7268609504357801E-4</v>
      </c>
      <c r="P22" s="177">
        <v>1.8909772266181599E-4</v>
      </c>
      <c r="Q22" s="118">
        <f t="shared" si="2"/>
        <v>1.570076011763203E-2</v>
      </c>
      <c r="R22" s="152">
        <v>0.14363373104080901</v>
      </c>
      <c r="S22" s="152">
        <v>2.3824047529146701E-3</v>
      </c>
      <c r="T22" s="178">
        <v>1.8305667053734599E-4</v>
      </c>
      <c r="U22" s="179">
        <v>2.0436171618619901E-4</v>
      </c>
      <c r="V22" s="118">
        <f t="shared" si="3"/>
        <v>1.527925159200428E-2</v>
      </c>
    </row>
    <row r="23" spans="2:22" x14ac:dyDescent="0.2">
      <c r="B23" s="90">
        <v>14</v>
      </c>
      <c r="C23" s="174">
        <v>0.15349158263418</v>
      </c>
      <c r="D23" s="175">
        <v>2.8133814768604298E-3</v>
      </c>
      <c r="E23" s="176">
        <v>1.4002394676375E-4</v>
      </c>
      <c r="F23" s="176">
        <v>1.24907802504735E-4</v>
      </c>
      <c r="G23" s="118">
        <f t="shared" si="0"/>
        <v>1.7456918800038555E-2</v>
      </c>
      <c r="H23" s="152">
        <v>0.15873575426407599</v>
      </c>
      <c r="I23" s="175">
        <v>2.8155388323192801E-3</v>
      </c>
      <c r="J23" s="176">
        <v>1.5873600568422401E-4</v>
      </c>
      <c r="K23" s="177">
        <v>1.2528036695226799E-4</v>
      </c>
      <c r="L23" s="118">
        <f t="shared" si="1"/>
        <v>1.6849412167681113E-2</v>
      </c>
      <c r="M23" s="152">
        <v>0.15374918593604001</v>
      </c>
      <c r="N23" s="175">
        <v>2.5860835754148901E-3</v>
      </c>
      <c r="O23" s="176">
        <v>1.9221716145187499E-4</v>
      </c>
      <c r="P23" s="177">
        <v>1.6067811701749201E-4</v>
      </c>
      <c r="Q23" s="118">
        <f t="shared" si="2"/>
        <v>1.5788438365625049E-2</v>
      </c>
      <c r="R23" s="152">
        <v>0.1434041291116</v>
      </c>
      <c r="S23" s="152">
        <v>2.4164553491022099E-3</v>
      </c>
      <c r="T23" s="178">
        <v>1.77190604910292E-4</v>
      </c>
      <c r="U23" s="179">
        <v>1.90313679398021E-4</v>
      </c>
      <c r="V23" s="118">
        <f t="shared" si="3"/>
        <v>1.5541509906637602E-2</v>
      </c>
    </row>
    <row r="24" spans="2:22" x14ac:dyDescent="0.2">
      <c r="B24" s="90">
        <v>15</v>
      </c>
      <c r="C24" s="174">
        <v>0.152594439285725</v>
      </c>
      <c r="D24" s="175">
        <v>2.8077790029486698E-3</v>
      </c>
      <c r="E24" s="176">
        <v>1.6634609400488601E-4</v>
      </c>
      <c r="F24" s="176">
        <v>1.28323897081877E-4</v>
      </c>
      <c r="G24" s="118">
        <f t="shared" si="0"/>
        <v>1.7522903216392677E-2</v>
      </c>
      <c r="H24" s="152">
        <v>0.15876589935511501</v>
      </c>
      <c r="I24" s="175">
        <v>2.7483702143203999E-3</v>
      </c>
      <c r="J24" s="176">
        <v>1.65525008158604E-4</v>
      </c>
      <c r="K24" s="177">
        <v>1.5464149540522299E-4</v>
      </c>
      <c r="L24" s="118">
        <f t="shared" si="1"/>
        <v>1.642273989783867E-2</v>
      </c>
      <c r="M24" s="152">
        <v>0.15353583963449899</v>
      </c>
      <c r="N24" s="175">
        <v>2.6047197199589802E-3</v>
      </c>
      <c r="O24" s="176">
        <v>1.56428065165802E-4</v>
      </c>
      <c r="P24" s="177">
        <v>1.42861060854257E-4</v>
      </c>
      <c r="Q24" s="118">
        <f t="shared" si="2"/>
        <v>1.5931919265509905E-2</v>
      </c>
      <c r="R24" s="152">
        <v>0.14294654622561001</v>
      </c>
      <c r="S24" s="152">
        <v>2.3849106009969198E-3</v>
      </c>
      <c r="T24" s="178">
        <v>1.74480911096837E-4</v>
      </c>
      <c r="U24" s="179">
        <v>1.7679594573509E-4</v>
      </c>
      <c r="V24" s="118">
        <f t="shared" si="3"/>
        <v>1.5370355230932432E-2</v>
      </c>
    </row>
    <row r="25" spans="2:22" x14ac:dyDescent="0.2">
      <c r="B25" s="90">
        <v>16</v>
      </c>
      <c r="C25" s="174">
        <v>0.15587072216030501</v>
      </c>
      <c r="D25" s="175">
        <v>2.84902387159472E-3</v>
      </c>
      <c r="E25" s="176">
        <v>1.6755093286400399E-4</v>
      </c>
      <c r="F25" s="176">
        <v>1.39101657572139E-4</v>
      </c>
      <c r="G25" s="118">
        <f t="shared" si="0"/>
        <v>1.7419094081738185E-2</v>
      </c>
      <c r="H25" s="152">
        <v>0.156311317591454</v>
      </c>
      <c r="I25" s="175">
        <v>2.7868656069790099E-3</v>
      </c>
      <c r="J25" s="176">
        <v>1.64301114527303E-4</v>
      </c>
      <c r="K25" s="177">
        <v>1.3638915299405099E-4</v>
      </c>
      <c r="L25" s="118">
        <f t="shared" si="1"/>
        <v>1.6927390452092319E-2</v>
      </c>
      <c r="M25" s="152">
        <v>0.15035882501919401</v>
      </c>
      <c r="N25" s="175">
        <v>2.6141310369717399E-3</v>
      </c>
      <c r="O25" s="176">
        <v>1.58587173128295E-4</v>
      </c>
      <c r="P25" s="177">
        <v>1.4434271049209601E-4</v>
      </c>
      <c r="Q25" s="118">
        <f t="shared" si="2"/>
        <v>1.6331607482589931E-2</v>
      </c>
      <c r="R25" s="152">
        <v>0.140791574264678</v>
      </c>
      <c r="S25" s="152">
        <v>2.3463944388810699E-3</v>
      </c>
      <c r="T25" s="178">
        <v>1.89400711171428E-4</v>
      </c>
      <c r="U25" s="179">
        <v>1.8671352451273601E-4</v>
      </c>
      <c r="V25" s="118">
        <f t="shared" si="3"/>
        <v>1.5331994853991636E-2</v>
      </c>
    </row>
    <row r="26" spans="2:22" x14ac:dyDescent="0.2">
      <c r="B26" s="90">
        <v>17</v>
      </c>
      <c r="C26" s="174">
        <v>0.155388912538276</v>
      </c>
      <c r="D26" s="175">
        <v>2.8474077679881298E-3</v>
      </c>
      <c r="E26" s="176">
        <v>1.5158899317900101E-4</v>
      </c>
      <c r="F26" s="176">
        <v>1.6044328091565E-4</v>
      </c>
      <c r="G26" s="118">
        <f t="shared" si="0"/>
        <v>1.7462747000324713E-2</v>
      </c>
      <c r="H26" s="152">
        <v>0.15530888969427001</v>
      </c>
      <c r="I26" s="175">
        <v>2.6979002561059E-3</v>
      </c>
      <c r="J26" s="176">
        <v>1.42419856515224E-4</v>
      </c>
      <c r="K26" s="177">
        <v>1.59852792039632E-4</v>
      </c>
      <c r="L26" s="118">
        <f t="shared" si="1"/>
        <v>1.6463367000507861E-2</v>
      </c>
      <c r="M26" s="152">
        <v>0.14828759110668799</v>
      </c>
      <c r="N26" s="175">
        <v>2.5981797866937899E-3</v>
      </c>
      <c r="O26" s="176">
        <v>1.7163355731399801E-4</v>
      </c>
      <c r="P26" s="177">
        <v>1.70735937052657E-4</v>
      </c>
      <c r="Q26" s="118">
        <f t="shared" si="2"/>
        <v>1.6452293793868589E-2</v>
      </c>
      <c r="R26" s="152">
        <v>0.140799743344284</v>
      </c>
      <c r="S26" s="152">
        <v>2.34768100590445E-3</v>
      </c>
      <c r="T26" s="178">
        <v>2.2114894027763901E-4</v>
      </c>
      <c r="U26" s="179">
        <v>2.0482764983840499E-4</v>
      </c>
      <c r="V26" s="118">
        <f t="shared" si="3"/>
        <v>1.5340254095970524E-2</v>
      </c>
    </row>
    <row r="27" spans="2:22" x14ac:dyDescent="0.2">
      <c r="B27" s="90">
        <v>18</v>
      </c>
      <c r="C27" s="174">
        <v>0.15543207320140001</v>
      </c>
      <c r="D27" s="175">
        <v>2.81721105106686E-3</v>
      </c>
      <c r="E27" s="176">
        <v>1.7447178019590901E-4</v>
      </c>
      <c r="F27" s="176">
        <v>1.22692230788415E-4</v>
      </c>
      <c r="G27" s="118">
        <f t="shared" si="0"/>
        <v>1.726342817643705E-2</v>
      </c>
      <c r="H27" s="152">
        <v>0.15382450368619399</v>
      </c>
      <c r="I27" s="175">
        <v>2.7286018377816702E-3</v>
      </c>
      <c r="J27" s="176">
        <v>1.4365673839611E-4</v>
      </c>
      <c r="K27" s="177">
        <v>1.6086906396698899E-4</v>
      </c>
      <c r="L27" s="118">
        <f t="shared" si="1"/>
        <v>1.6822177079218611E-2</v>
      </c>
      <c r="M27" s="152">
        <v>0.14652508035853701</v>
      </c>
      <c r="N27" s="175">
        <v>2.5623278074276999E-3</v>
      </c>
      <c r="O27" s="176">
        <v>1.89362779825215E-4</v>
      </c>
      <c r="P27" s="177">
        <v>1.49274574356503E-4</v>
      </c>
      <c r="Q27" s="118">
        <f t="shared" si="2"/>
        <v>1.6405456990585526E-2</v>
      </c>
      <c r="R27" s="152">
        <v>0.13987178152522101</v>
      </c>
      <c r="S27" s="152">
        <v>2.34654403961295E-3</v>
      </c>
      <c r="T27" s="178">
        <v>2.0727737148681E-4</v>
      </c>
      <c r="U27" s="179">
        <v>1.90987950339523E-4</v>
      </c>
      <c r="V27" s="118">
        <f t="shared" si="3"/>
        <v>1.5434026743663688E-2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0.15437510702164101</v>
      </c>
      <c r="D30" s="181">
        <v>2.8675479858443799E-3</v>
      </c>
      <c r="E30" s="182">
        <v>1.5110144925459701E-4</v>
      </c>
      <c r="F30" s="182">
        <v>1.36529148056347E-4</v>
      </c>
      <c r="G30" s="183"/>
      <c r="H30" s="184">
        <v>0.15605929800092599</v>
      </c>
      <c r="I30" s="185">
        <v>2.7709585634689299E-3</v>
      </c>
      <c r="J30" s="184">
        <v>1.5107986469008899E-4</v>
      </c>
      <c r="K30" s="185">
        <v>1.4348028988652001E-4</v>
      </c>
      <c r="L30" s="186"/>
      <c r="M30" s="187">
        <v>0.15328997386956</v>
      </c>
      <c r="N30" s="188">
        <v>2.6316920189328801E-3</v>
      </c>
      <c r="O30" s="184">
        <v>1.7361864088031499E-4</v>
      </c>
      <c r="P30" s="185">
        <v>1.6136519670935899E-4</v>
      </c>
      <c r="Q30" s="186"/>
      <c r="R30" s="189">
        <v>0.144774285992053</v>
      </c>
      <c r="S30" s="189">
        <v>2.42761294585182E-3</v>
      </c>
      <c r="T30" s="190">
        <v>1.9135096785737599E-4</v>
      </c>
      <c r="U30" s="185">
        <v>1.9071253882414101E-4</v>
      </c>
      <c r="V30" s="136"/>
    </row>
    <row r="31" spans="2:22" x14ac:dyDescent="0.2">
      <c r="B31" s="86" t="s">
        <v>6</v>
      </c>
      <c r="C31" s="191">
        <v>0.17280357149973999</v>
      </c>
      <c r="D31" s="192">
        <v>0.29394146240692098</v>
      </c>
      <c r="E31" s="193">
        <v>2.9033975301598698</v>
      </c>
      <c r="F31" s="193">
        <v>2.8123142326204502</v>
      </c>
      <c r="G31" s="194"/>
      <c r="H31" s="195">
        <v>0.224528373417369</v>
      </c>
      <c r="I31" s="196">
        <v>0.293384369815129</v>
      </c>
      <c r="J31" s="197">
        <v>3.3549730636526198</v>
      </c>
      <c r="K31" s="198">
        <v>2.75763032823988</v>
      </c>
      <c r="L31" s="199"/>
      <c r="M31" s="197">
        <v>0.376968775557596</v>
      </c>
      <c r="N31" s="198">
        <v>0.44350579553442898</v>
      </c>
      <c r="O31" s="197">
        <v>2.5956877265515801</v>
      </c>
      <c r="P31" s="198">
        <v>1.9943757491607299</v>
      </c>
      <c r="Q31" s="199"/>
      <c r="R31" s="191">
        <v>0.41325794370687002</v>
      </c>
      <c r="S31" s="192">
        <v>0.59426773892646001</v>
      </c>
      <c r="T31" s="200">
        <v>1.9549906616627499</v>
      </c>
      <c r="U31" s="198">
        <v>1.54063895017441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1.7709486660391526E-2</v>
      </c>
      <c r="I34" s="205">
        <f>D30/C30</f>
        <v>1.857519674750667E-2</v>
      </c>
    </row>
    <row r="35" spans="1:22" x14ac:dyDescent="0.2">
      <c r="C35" s="203">
        <v>2</v>
      </c>
      <c r="E35" s="204">
        <f>AVERAGE(L10:L27)</f>
        <v>1.6853639616530247E-2</v>
      </c>
      <c r="I35" s="205">
        <f>I30/H30</f>
        <v>1.7755805639036566E-2</v>
      </c>
    </row>
    <row r="36" spans="1:22" x14ac:dyDescent="0.2">
      <c r="C36" s="203">
        <v>3</v>
      </c>
      <c r="E36" s="204">
        <f>AVERAGE(Q10:Q27)</f>
        <v>1.6135136675394027E-2</v>
      </c>
      <c r="I36" s="205">
        <f>N30/M30</f>
        <v>1.7168063588896443E-2</v>
      </c>
    </row>
    <row r="37" spans="1:22" x14ac:dyDescent="0.2">
      <c r="C37" s="203">
        <v>4</v>
      </c>
      <c r="E37" s="204">
        <f>AVERAGE(V10:V27)</f>
        <v>1.5469477325832494E-2</v>
      </c>
      <c r="G37" s="90"/>
      <c r="I37" s="205">
        <f>S30/R30</f>
        <v>1.6768260532019321E-2</v>
      </c>
    </row>
    <row r="38" spans="1:22" x14ac:dyDescent="0.2">
      <c r="C38" s="206" t="s">
        <v>12</v>
      </c>
      <c r="D38" s="101"/>
      <c r="E38" s="207">
        <f>AVERAGE(E34:E37)</f>
        <v>1.6541935069537075E-2</v>
      </c>
      <c r="F38" s="86" t="s">
        <v>9</v>
      </c>
      <c r="G38" s="208"/>
      <c r="I38" s="209">
        <f>AVERAGE(I34:I37)</f>
        <v>1.7566831626864749E-2</v>
      </c>
    </row>
    <row r="39" spans="1:22" x14ac:dyDescent="0.2">
      <c r="E39" s="210">
        <f>STDEV(E34:E37)/SQRT(COUNT(E34:E37))/E38</f>
        <v>2.9075807050748796E-2</v>
      </c>
      <c r="F39" s="211"/>
      <c r="I39" s="210">
        <f>STDEV(I34:I37)/SQRT(COUNT(I34:I37))/I38</f>
        <v>2.2346676698576113E-2</v>
      </c>
    </row>
    <row r="40" spans="1:22" ht="15.75" x14ac:dyDescent="0.3">
      <c r="D40" s="86" t="s">
        <v>17</v>
      </c>
      <c r="E40" s="212">
        <f>E39*SQRT(3)/1</f>
        <v>5.0360775082966304E-2</v>
      </c>
      <c r="F40" s="86" t="s">
        <v>8</v>
      </c>
      <c r="I40" s="210">
        <f>I39*SQRT(3)/1</f>
        <v>3.8705579422249364E-2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29.073</v>
      </c>
      <c r="D47" s="214">
        <v>30.082999999999998</v>
      </c>
      <c r="E47" s="169">
        <v>29.073</v>
      </c>
      <c r="F47" s="169">
        <v>30.082999999999998</v>
      </c>
      <c r="G47" s="170"/>
      <c r="H47" s="86">
        <v>29.073</v>
      </c>
      <c r="I47" s="168">
        <v>30.082999999999998</v>
      </c>
      <c r="J47" s="169">
        <v>29.073</v>
      </c>
      <c r="K47" s="171">
        <v>30.082999999999998</v>
      </c>
      <c r="L47" s="170"/>
      <c r="M47" s="86">
        <v>29.073</v>
      </c>
      <c r="N47" s="168">
        <v>30.082999999999998</v>
      </c>
      <c r="O47" s="169">
        <v>29.073</v>
      </c>
      <c r="P47" s="171">
        <v>30.082999999999998</v>
      </c>
      <c r="Q47" s="170"/>
      <c r="R47" s="86">
        <v>29.073</v>
      </c>
      <c r="S47" s="168">
        <v>30.082999999999998</v>
      </c>
      <c r="T47" s="172">
        <v>29.073</v>
      </c>
      <c r="U47" s="173">
        <v>30.082999999999998</v>
      </c>
      <c r="V47" s="136"/>
    </row>
    <row r="48" spans="1:22" x14ac:dyDescent="0.2">
      <c r="B48" s="90">
        <v>1</v>
      </c>
      <c r="C48" s="174">
        <v>7.2043105824071405E-2</v>
      </c>
      <c r="D48" s="175">
        <v>0.27254008681976899</v>
      </c>
      <c r="E48" s="176">
        <v>1.82233687324497E-4</v>
      </c>
      <c r="F48" s="176">
        <v>1.7222167352454201E-4</v>
      </c>
      <c r="G48" s="118">
        <f>(D48-$F$68)/(C48-$E$68)</f>
        <v>3.7901309495925846</v>
      </c>
      <c r="H48" s="152">
        <v>7.0070316344561095E-2</v>
      </c>
      <c r="I48" s="175">
        <v>0.26534640580255497</v>
      </c>
      <c r="J48" s="176">
        <v>2.2067495992983199E-4</v>
      </c>
      <c r="K48" s="177">
        <v>2.0915801632094501E-4</v>
      </c>
      <c r="L48" s="118">
        <f>(I48-$K$68)/(H48-$J$68)</f>
        <v>3.7943817138713545</v>
      </c>
      <c r="M48" s="152">
        <v>7.0941548374390997E-2</v>
      </c>
      <c r="N48" s="175">
        <v>0.26875263130132698</v>
      </c>
      <c r="O48" s="176">
        <v>2.18078893368398E-4</v>
      </c>
      <c r="P48" s="177">
        <v>2.1008702580627001E-4</v>
      </c>
      <c r="Q48" s="118">
        <f>(N48-$P$68)/(M48-$O$68)</f>
        <v>3.7965629972848376</v>
      </c>
      <c r="R48" s="152">
        <v>7.1038785792536599E-2</v>
      </c>
      <c r="S48" s="175">
        <v>0.269208613713805</v>
      </c>
      <c r="T48" s="178">
        <v>2.3231996191484201E-4</v>
      </c>
      <c r="U48" s="179">
        <v>2.3785161373813201E-4</v>
      </c>
      <c r="V48" s="118">
        <f>(S48-$U$68)/(R48-$T$68)</f>
        <v>3.7985599792516456</v>
      </c>
    </row>
    <row r="49" spans="2:22" x14ac:dyDescent="0.2">
      <c r="B49" s="90">
        <v>2</v>
      </c>
      <c r="C49" s="174">
        <v>7.23022714255835E-2</v>
      </c>
      <c r="D49" s="175">
        <v>0.27379375968979203</v>
      </c>
      <c r="E49" s="176">
        <v>1.7341592334040501E-4</v>
      </c>
      <c r="F49" s="176">
        <v>1.77492214730247E-4</v>
      </c>
      <c r="G49" s="118">
        <f t="shared" ref="G49:G65" si="4">(D49-$F$68)/(C49-$E$68)</f>
        <v>3.7938943134606782</v>
      </c>
      <c r="H49" s="152">
        <v>7.0009567218763696E-2</v>
      </c>
      <c r="I49" s="175">
        <v>0.26512548788020002</v>
      </c>
      <c r="J49" s="176">
        <v>2.2629471565473199E-4</v>
      </c>
      <c r="K49" s="177">
        <v>1.77213528076097E-4</v>
      </c>
      <c r="L49" s="118">
        <f t="shared" ref="L49:L65" si="5">(I49-$K$68)/(H49-$J$68)</f>
        <v>3.7945190399386974</v>
      </c>
      <c r="M49" s="152">
        <v>7.0982240350454806E-2</v>
      </c>
      <c r="N49" s="175">
        <v>0.26881596306839001</v>
      </c>
      <c r="O49" s="176">
        <v>2.0740748876649001E-4</v>
      </c>
      <c r="P49" s="177">
        <v>2.1803590405941801E-4</v>
      </c>
      <c r="Q49" s="118">
        <f t="shared" ref="Q49:Q65" si="6">(N49-$P$68)/(M49-$O$68)</f>
        <v>3.7952748880302183</v>
      </c>
      <c r="R49" s="152">
        <v>7.0547486616896499E-2</v>
      </c>
      <c r="S49" s="175">
        <v>0.26737792852586301</v>
      </c>
      <c r="T49" s="178">
        <v>1.9151698049445199E-4</v>
      </c>
      <c r="U49" s="179">
        <v>2.37226410522999E-4</v>
      </c>
      <c r="V49" s="118">
        <f t="shared" ref="V49:V65" si="7">(S49-$U$68)/(R49-$T$68)</f>
        <v>3.7990654519150278</v>
      </c>
    </row>
    <row r="50" spans="2:22" x14ac:dyDescent="0.2">
      <c r="B50" s="90">
        <v>3</v>
      </c>
      <c r="C50" s="174">
        <v>7.2340945019037803E-2</v>
      </c>
      <c r="D50" s="175">
        <v>0.27402076755292198</v>
      </c>
      <c r="E50" s="176">
        <v>2.0387490108202599E-4</v>
      </c>
      <c r="F50" s="176">
        <v>2.0011727393675301E-4</v>
      </c>
      <c r="G50" s="118">
        <f t="shared" si="4"/>
        <v>3.7950069729427947</v>
      </c>
      <c r="H50" s="152">
        <v>7.0188484446413596E-2</v>
      </c>
      <c r="I50" s="175">
        <v>0.26561916551303</v>
      </c>
      <c r="J50" s="176">
        <v>2.1057143574218699E-4</v>
      </c>
      <c r="K50" s="177">
        <v>1.8933083797041401E-4</v>
      </c>
      <c r="L50" s="118">
        <f t="shared" si="5"/>
        <v>3.7918727155542582</v>
      </c>
      <c r="M50" s="152">
        <v>7.10835904160977E-2</v>
      </c>
      <c r="N50" s="175">
        <v>0.26926369532899802</v>
      </c>
      <c r="O50" s="176">
        <v>2.1464131366372201E-4</v>
      </c>
      <c r="P50" s="177">
        <v>2.1690459917494701E-4</v>
      </c>
      <c r="Q50" s="118">
        <f t="shared" si="6"/>
        <v>3.7961649799069961</v>
      </c>
      <c r="R50" s="152">
        <v>7.0779019170823507E-2</v>
      </c>
      <c r="S50" s="175">
        <v>0.26823923991309001</v>
      </c>
      <c r="T50" s="178">
        <v>2.0544660293516401E-4</v>
      </c>
      <c r="U50" s="179">
        <v>2.3800047170421899E-4</v>
      </c>
      <c r="V50" s="118">
        <f t="shared" si="7"/>
        <v>3.7988061199533867</v>
      </c>
    </row>
    <row r="51" spans="2:22" x14ac:dyDescent="0.2">
      <c r="B51" s="90">
        <v>4</v>
      </c>
      <c r="C51" s="174">
        <v>7.2151444920448102E-2</v>
      </c>
      <c r="D51" s="175">
        <v>0.273125826698779</v>
      </c>
      <c r="E51" s="176">
        <v>1.85232023976049E-4</v>
      </c>
      <c r="F51" s="176">
        <v>2.26288616357452E-4</v>
      </c>
      <c r="G51" s="118">
        <f t="shared" si="4"/>
        <v>3.7925643330876557</v>
      </c>
      <c r="H51" s="152">
        <v>6.8309128384774306E-2</v>
      </c>
      <c r="I51" s="175">
        <v>0.258725702850303</v>
      </c>
      <c r="J51" s="176">
        <v>1.98232180183606E-4</v>
      </c>
      <c r="K51" s="177">
        <v>2.13302061589244E-4</v>
      </c>
      <c r="L51" s="118">
        <f t="shared" si="5"/>
        <v>3.7952907153439366</v>
      </c>
      <c r="M51" s="152">
        <v>7.0935383869591306E-2</v>
      </c>
      <c r="N51" s="175">
        <v>0.26879469683643198</v>
      </c>
      <c r="O51" s="176">
        <v>2.2053668782276301E-4</v>
      </c>
      <c r="P51" s="177">
        <v>2.1806957493364701E-4</v>
      </c>
      <c r="Q51" s="118">
        <f t="shared" si="6"/>
        <v>3.7974887285035575</v>
      </c>
      <c r="R51" s="152">
        <v>6.9293356820487498E-2</v>
      </c>
      <c r="S51" s="175">
        <v>0.26242927858556098</v>
      </c>
      <c r="T51" s="178">
        <v>2.1957202407951799E-4</v>
      </c>
      <c r="U51" s="179">
        <v>2.1665148645501301E-4</v>
      </c>
      <c r="V51" s="118">
        <f t="shared" si="7"/>
        <v>3.7963994154285183</v>
      </c>
    </row>
    <row r="52" spans="2:22" x14ac:dyDescent="0.2">
      <c r="B52" s="90">
        <v>5</v>
      </c>
      <c r="C52" s="174">
        <v>7.1972575692210494E-2</v>
      </c>
      <c r="D52" s="175">
        <v>0.272423262138624</v>
      </c>
      <c r="E52" s="176">
        <v>1.8267178333396201E-4</v>
      </c>
      <c r="F52" s="176">
        <v>1.5802151160976399E-4</v>
      </c>
      <c r="G52" s="118">
        <f t="shared" si="4"/>
        <v>3.7922273429555138</v>
      </c>
      <c r="H52" s="152">
        <v>6.8289390890639096E-2</v>
      </c>
      <c r="I52" s="175">
        <v>0.25864708280009302</v>
      </c>
      <c r="J52" s="176">
        <v>1.8272228484841701E-4</v>
      </c>
      <c r="K52" s="177">
        <v>2.3156219420008301E-4</v>
      </c>
      <c r="L52" s="118">
        <f t="shared" si="5"/>
        <v>3.7952362250061049</v>
      </c>
      <c r="M52" s="152">
        <v>7.0613128147221593E-2</v>
      </c>
      <c r="N52" s="175">
        <v>0.26780818863331901</v>
      </c>
      <c r="O52" s="176">
        <v>2.1726185321068901E-4</v>
      </c>
      <c r="P52" s="177">
        <v>2.7114330577134E-4</v>
      </c>
      <c r="Q52" s="118">
        <f t="shared" si="6"/>
        <v>3.8008588348445733</v>
      </c>
      <c r="R52" s="152">
        <v>6.9254264759290002E-2</v>
      </c>
      <c r="S52" s="175">
        <v>0.26235993590511197</v>
      </c>
      <c r="T52" s="178">
        <v>2.42525764456508E-4</v>
      </c>
      <c r="U52" s="179">
        <v>2.2404398805870701E-4</v>
      </c>
      <c r="V52" s="118">
        <f t="shared" si="7"/>
        <v>3.7975448817023092</v>
      </c>
    </row>
    <row r="53" spans="2:22" x14ac:dyDescent="0.2">
      <c r="B53" s="90">
        <v>6</v>
      </c>
      <c r="C53" s="174">
        <v>7.2106140686509806E-2</v>
      </c>
      <c r="D53" s="175">
        <v>0.273112821382339</v>
      </c>
      <c r="E53" s="176">
        <v>1.98211949565992E-4</v>
      </c>
      <c r="F53" s="176">
        <v>1.8423222362050801E-4</v>
      </c>
      <c r="G53" s="118">
        <f t="shared" si="4"/>
        <v>3.7947725185086263</v>
      </c>
      <c r="H53" s="152">
        <v>6.8666366363892603E-2</v>
      </c>
      <c r="I53" s="175">
        <v>0.259927155169143</v>
      </c>
      <c r="J53" s="176">
        <v>1.7253855291008701E-4</v>
      </c>
      <c r="K53" s="177">
        <v>2.2122456156025401E-4</v>
      </c>
      <c r="L53" s="118">
        <f t="shared" si="5"/>
        <v>3.7930362226804482</v>
      </c>
      <c r="M53" s="152">
        <v>7.0761653164441995E-2</v>
      </c>
      <c r="N53" s="175">
        <v>0.26813868795164603</v>
      </c>
      <c r="O53" s="176">
        <v>1.89455962708148E-4</v>
      </c>
      <c r="P53" s="177">
        <v>2.4763971485671301E-4</v>
      </c>
      <c r="Q53" s="118">
        <f t="shared" si="6"/>
        <v>3.7975416215852973</v>
      </c>
      <c r="R53" s="152">
        <v>6.9693680428625004E-2</v>
      </c>
      <c r="S53" s="175">
        <v>0.26414212760963102</v>
      </c>
      <c r="T53" s="178">
        <v>2.7983043884977798E-4</v>
      </c>
      <c r="U53" s="179">
        <v>2.3125982980733999E-4</v>
      </c>
      <c r="V53" s="118">
        <f t="shared" si="7"/>
        <v>3.7991786698560417</v>
      </c>
    </row>
    <row r="54" spans="2:22" x14ac:dyDescent="0.2">
      <c r="B54" s="90">
        <v>7</v>
      </c>
      <c r="C54" s="174">
        <v>7.0463396906615003E-2</v>
      </c>
      <c r="D54" s="175">
        <v>0.26671221564162501</v>
      </c>
      <c r="E54" s="176">
        <v>2.09059415521926E-4</v>
      </c>
      <c r="F54" s="176">
        <v>1.7216051917879599E-4</v>
      </c>
      <c r="G54" s="118">
        <f t="shared" si="4"/>
        <v>3.7923995532187234</v>
      </c>
      <c r="H54" s="152">
        <v>6.6498443825484504E-2</v>
      </c>
      <c r="I54" s="175">
        <v>0.25195107090231</v>
      </c>
      <c r="J54" s="176">
        <v>1.63883588413076E-4</v>
      </c>
      <c r="K54" s="177">
        <v>2.1311225325230601E-4</v>
      </c>
      <c r="L54" s="118">
        <f t="shared" si="5"/>
        <v>3.7967603431980459</v>
      </c>
      <c r="M54" s="152">
        <v>6.9794886289579403E-2</v>
      </c>
      <c r="N54" s="175">
        <v>0.26440824563712301</v>
      </c>
      <c r="O54" s="176">
        <v>2.0287251654724399E-4</v>
      </c>
      <c r="P54" s="177">
        <v>2.22233896736976E-4</v>
      </c>
      <c r="Q54" s="118">
        <f t="shared" si="6"/>
        <v>3.7966921866620549</v>
      </c>
      <c r="R54" s="152">
        <v>7.15297525826359E-2</v>
      </c>
      <c r="S54" s="175">
        <v>0.271156549844494</v>
      </c>
      <c r="T54" s="178">
        <v>2.2475084369819601E-4</v>
      </c>
      <c r="U54" s="179">
        <v>2.32947713055056E-4</v>
      </c>
      <c r="V54" s="118">
        <f t="shared" si="7"/>
        <v>3.7997236281352684</v>
      </c>
    </row>
    <row r="55" spans="2:22" x14ac:dyDescent="0.2">
      <c r="B55" s="90">
        <v>8</v>
      </c>
      <c r="C55" s="174">
        <v>7.0453484758645102E-2</v>
      </c>
      <c r="D55" s="175">
        <v>0.26689517771022497</v>
      </c>
      <c r="E55" s="176">
        <v>1.6090760089584801E-4</v>
      </c>
      <c r="F55" s="176">
        <v>1.9454879591147199E-4</v>
      </c>
      <c r="G55" s="118">
        <f t="shared" si="4"/>
        <v>3.795538296789291</v>
      </c>
      <c r="H55" s="152">
        <v>6.5877374922904894E-2</v>
      </c>
      <c r="I55" s="175">
        <v>0.24939129482185499</v>
      </c>
      <c r="J55" s="176">
        <v>1.8349753766167299E-4</v>
      </c>
      <c r="K55" s="177">
        <v>2.1030240838280299E-4</v>
      </c>
      <c r="L55" s="118">
        <f t="shared" si="5"/>
        <v>3.7936891343098704</v>
      </c>
      <c r="M55" s="152">
        <v>7.0147850402342907E-2</v>
      </c>
      <c r="N55" s="175">
        <v>0.26587623196923699</v>
      </c>
      <c r="O55" s="176">
        <v>2.0837995062987399E-4</v>
      </c>
      <c r="P55" s="177">
        <v>2.6776070860375702E-4</v>
      </c>
      <c r="Q55" s="118">
        <f t="shared" si="6"/>
        <v>3.7985209049123614</v>
      </c>
      <c r="R55" s="152">
        <v>7.1764431118029701E-2</v>
      </c>
      <c r="S55" s="175">
        <v>0.271991726386275</v>
      </c>
      <c r="T55" s="178">
        <v>2.4062577644499199E-4</v>
      </c>
      <c r="U55" s="179">
        <v>2.1366696445314801E-4</v>
      </c>
      <c r="V55" s="118">
        <f t="shared" si="7"/>
        <v>3.798933294776798</v>
      </c>
    </row>
    <row r="56" spans="2:22" x14ac:dyDescent="0.2">
      <c r="B56" s="90">
        <v>9</v>
      </c>
      <c r="C56" s="174">
        <v>7.0443511709733203E-2</v>
      </c>
      <c r="D56" s="175">
        <v>0.26691038354629198</v>
      </c>
      <c r="E56" s="176">
        <v>1.84202772992174E-4</v>
      </c>
      <c r="F56" s="176">
        <v>2.02649350261515E-4</v>
      </c>
      <c r="G56" s="118">
        <f t="shared" si="4"/>
        <v>3.7962934988499848</v>
      </c>
      <c r="H56" s="152">
        <v>6.6073639287613103E-2</v>
      </c>
      <c r="I56" s="175">
        <v>0.250306850563004</v>
      </c>
      <c r="J56" s="176">
        <v>1.7083383220411501E-4</v>
      </c>
      <c r="K56" s="177">
        <v>2.2566697542130199E-4</v>
      </c>
      <c r="L56" s="118">
        <f t="shared" si="5"/>
        <v>3.7962846350510535</v>
      </c>
      <c r="M56" s="152">
        <v>7.0294881340175197E-2</v>
      </c>
      <c r="N56" s="175">
        <v>0.26641424608116099</v>
      </c>
      <c r="O56" s="176">
        <v>1.9830755434059E-4</v>
      </c>
      <c r="P56" s="177">
        <v>2.0707867978355101E-4</v>
      </c>
      <c r="Q56" s="118">
        <f t="shared" si="6"/>
        <v>3.7982285879589175</v>
      </c>
      <c r="R56" s="152">
        <v>7.1892640613387099E-2</v>
      </c>
      <c r="S56" s="175">
        <v>0.27259923367200101</v>
      </c>
      <c r="T56" s="178">
        <v>2.4183334206228399E-4</v>
      </c>
      <c r="U56" s="179">
        <v>2.3354557164929199E-4</v>
      </c>
      <c r="V56" s="118">
        <f t="shared" si="7"/>
        <v>3.8006140291894708</v>
      </c>
    </row>
    <row r="57" spans="2:22" x14ac:dyDescent="0.2">
      <c r="B57" s="90">
        <v>10</v>
      </c>
      <c r="C57" s="174">
        <v>7.14224682672365E-2</v>
      </c>
      <c r="D57" s="175">
        <v>0.27049577948297998</v>
      </c>
      <c r="E57" s="176">
        <v>1.83788013080235E-4</v>
      </c>
      <c r="F57" s="176">
        <v>1.6924397891946599E-4</v>
      </c>
      <c r="G57" s="118">
        <f t="shared" si="4"/>
        <v>3.7944544165300274</v>
      </c>
      <c r="H57" s="152">
        <v>7.0952588494866103E-2</v>
      </c>
      <c r="I57" s="175">
        <v>0.268727180379777</v>
      </c>
      <c r="J57" s="176">
        <v>1.8420709746492001E-4</v>
      </c>
      <c r="K57" s="177">
        <v>2.07133601697477E-4</v>
      </c>
      <c r="L57" s="118">
        <f t="shared" si="5"/>
        <v>3.794849465224492</v>
      </c>
      <c r="M57" s="152">
        <v>7.3491856967333596E-2</v>
      </c>
      <c r="N57" s="175">
        <v>0.27855441223463501</v>
      </c>
      <c r="O57" s="176">
        <v>2.3532675373377001E-4</v>
      </c>
      <c r="P57" s="177">
        <v>2.1059313227427299E-4</v>
      </c>
      <c r="Q57" s="118">
        <f t="shared" si="6"/>
        <v>3.7981920414489263</v>
      </c>
      <c r="R57" s="152">
        <v>7.1600143054725507E-2</v>
      </c>
      <c r="S57" s="175">
        <v>0.27136606886646703</v>
      </c>
      <c r="T57" s="178">
        <v>2.3220039031361699E-4</v>
      </c>
      <c r="U57" s="179">
        <v>2.3987608397642901E-4</v>
      </c>
      <c r="V57" s="118">
        <f t="shared" si="7"/>
        <v>3.7989117437582873</v>
      </c>
    </row>
    <row r="58" spans="2:22" x14ac:dyDescent="0.2">
      <c r="B58" s="90">
        <v>11</v>
      </c>
      <c r="C58" s="174">
        <v>7.2082552772137098E-2</v>
      </c>
      <c r="D58" s="175">
        <v>0.27297306835653701</v>
      </c>
      <c r="E58" s="176">
        <v>1.7260887762748399E-4</v>
      </c>
      <c r="F58" s="176">
        <v>1.9973025462991301E-4</v>
      </c>
      <c r="G58" s="118">
        <f t="shared" si="4"/>
        <v>3.794073709315799</v>
      </c>
      <c r="H58" s="152">
        <v>7.1502434577620996E-2</v>
      </c>
      <c r="I58" s="175">
        <v>0.27075774279945702</v>
      </c>
      <c r="J58" s="176">
        <v>1.9167991209065199E-4</v>
      </c>
      <c r="K58" s="177">
        <v>2.1052747559792401E-4</v>
      </c>
      <c r="L58" s="118">
        <f t="shared" si="5"/>
        <v>3.7940638503676785</v>
      </c>
      <c r="M58" s="152">
        <v>7.3516768558161499E-2</v>
      </c>
      <c r="N58" s="175">
        <v>0.27859877912641501</v>
      </c>
      <c r="O58" s="176">
        <v>2.1804900132012399E-4</v>
      </c>
      <c r="P58" s="177">
        <v>2.2172753943389999E-4</v>
      </c>
      <c r="Q58" s="118">
        <f t="shared" si="6"/>
        <v>3.7975065043959044</v>
      </c>
      <c r="R58" s="152">
        <v>7.2166105137734804E-2</v>
      </c>
      <c r="S58" s="175">
        <v>0.27353385426009802</v>
      </c>
      <c r="T58" s="178">
        <v>2.2179771557156999E-4</v>
      </c>
      <c r="U58" s="179">
        <v>2.4880761928883102E-4</v>
      </c>
      <c r="V58" s="118">
        <f t="shared" si="7"/>
        <v>3.7991584221387158</v>
      </c>
    </row>
    <row r="59" spans="2:22" x14ac:dyDescent="0.2">
      <c r="B59" s="90">
        <v>12</v>
      </c>
      <c r="C59" s="174">
        <v>7.2239851752424797E-2</v>
      </c>
      <c r="D59" s="175">
        <v>0.27355336412099801</v>
      </c>
      <c r="E59" s="176">
        <v>2.00915646780057E-4</v>
      </c>
      <c r="F59" s="176">
        <v>1.7835511338572301E-4</v>
      </c>
      <c r="G59" s="118">
        <f t="shared" si="4"/>
        <v>3.7938446019543668</v>
      </c>
      <c r="H59" s="152">
        <v>7.1825943248161606E-2</v>
      </c>
      <c r="I59" s="175">
        <v>0.272028093417432</v>
      </c>
      <c r="J59" s="176">
        <v>1.99152782391369E-4</v>
      </c>
      <c r="K59" s="177">
        <v>2.1916106643028201E-4</v>
      </c>
      <c r="L59" s="118">
        <f t="shared" si="5"/>
        <v>3.7946632794986117</v>
      </c>
      <c r="M59" s="152">
        <v>7.3405073860645806E-2</v>
      </c>
      <c r="N59" s="175">
        <v>0.27826807787723301</v>
      </c>
      <c r="O59" s="176">
        <v>2.2997599928813501E-4</v>
      </c>
      <c r="P59" s="177">
        <v>2.1479084874469499E-4</v>
      </c>
      <c r="Q59" s="118">
        <f t="shared" si="6"/>
        <v>3.7987834283937034</v>
      </c>
      <c r="R59" s="152">
        <v>7.2775426305340299E-2</v>
      </c>
      <c r="S59" s="175">
        <v>0.27576673216022102</v>
      </c>
      <c r="T59" s="178">
        <v>2.0416124340666601E-4</v>
      </c>
      <c r="U59" s="179">
        <v>2.3695846640770399E-4</v>
      </c>
      <c r="V59" s="118">
        <f t="shared" si="7"/>
        <v>3.7980277053217408</v>
      </c>
    </row>
    <row r="60" spans="2:22" x14ac:dyDescent="0.2">
      <c r="B60" s="90">
        <v>13</v>
      </c>
      <c r="C60" s="174">
        <v>7.3847291498067E-2</v>
      </c>
      <c r="D60" s="175">
        <v>0.27975610282244701</v>
      </c>
      <c r="E60" s="176">
        <v>1.7737310614735101E-4</v>
      </c>
      <c r="F60" s="176">
        <v>1.9769125261395301E-4</v>
      </c>
      <c r="G60" s="118">
        <f t="shared" si="4"/>
        <v>3.7952613775827935</v>
      </c>
      <c r="H60" s="152">
        <v>7.1212460609022907E-2</v>
      </c>
      <c r="I60" s="175">
        <v>0.26971098498137902</v>
      </c>
      <c r="J60" s="176">
        <v>2.26365706226383E-4</v>
      </c>
      <c r="K60" s="177">
        <v>2.0037291364783001E-4</v>
      </c>
      <c r="L60" s="118">
        <f t="shared" si="5"/>
        <v>3.7948160800542174</v>
      </c>
      <c r="M60" s="152">
        <v>7.3101462290810895E-2</v>
      </c>
      <c r="N60" s="175">
        <v>0.27697263474307698</v>
      </c>
      <c r="O60" s="176">
        <v>1.95023033006512E-4</v>
      </c>
      <c r="P60" s="177">
        <v>2.3901009056527501E-4</v>
      </c>
      <c r="Q60" s="118">
        <f t="shared" si="6"/>
        <v>3.7968340185309892</v>
      </c>
      <c r="R60" s="152">
        <v>7.3683639380464502E-2</v>
      </c>
      <c r="S60" s="175">
        <v>0.279549186775782</v>
      </c>
      <c r="T60" s="178">
        <v>2.2436517403618899E-4</v>
      </c>
      <c r="U60" s="179">
        <v>2.09848077667244E-4</v>
      </c>
      <c r="V60" s="118">
        <f t="shared" si="7"/>
        <v>3.8025615927469465</v>
      </c>
    </row>
    <row r="61" spans="2:22" x14ac:dyDescent="0.2">
      <c r="B61" s="90">
        <v>14</v>
      </c>
      <c r="C61" s="174">
        <v>7.4163948854653494E-2</v>
      </c>
      <c r="D61" s="175">
        <v>0.280765782128931</v>
      </c>
      <c r="E61" s="176">
        <v>1.5554669803450401E-4</v>
      </c>
      <c r="F61" s="176">
        <v>2.15685995681305E-4</v>
      </c>
      <c r="G61" s="118">
        <f t="shared" si="4"/>
        <v>3.7926644270810881</v>
      </c>
      <c r="H61" s="152">
        <v>7.1150340473200305E-2</v>
      </c>
      <c r="I61" s="175">
        <v>0.26951160925616002</v>
      </c>
      <c r="J61" s="176">
        <v>2.0240005998291299E-4</v>
      </c>
      <c r="K61" s="177">
        <v>2.3462521723030999E-4</v>
      </c>
      <c r="L61" s="118">
        <f t="shared" si="5"/>
        <v>3.7953284929322719</v>
      </c>
      <c r="M61" s="152">
        <v>7.2460779497460603E-2</v>
      </c>
      <c r="N61" s="175">
        <v>0.274694784836021</v>
      </c>
      <c r="O61" s="176">
        <v>2.4209132162778199E-4</v>
      </c>
      <c r="P61" s="177">
        <v>2.38686112963954E-4</v>
      </c>
      <c r="Q61" s="118">
        <f t="shared" si="6"/>
        <v>3.7989755011633082</v>
      </c>
      <c r="R61" s="152">
        <v>7.3941008972239694E-2</v>
      </c>
      <c r="S61" s="175">
        <v>0.280252062788723</v>
      </c>
      <c r="T61" s="178">
        <v>2.34725601574166E-4</v>
      </c>
      <c r="U61" s="179">
        <v>2.46486901411598E-4</v>
      </c>
      <c r="V61" s="118">
        <f t="shared" si="7"/>
        <v>3.7988201836493598</v>
      </c>
    </row>
    <row r="62" spans="2:22" x14ac:dyDescent="0.2">
      <c r="B62" s="90">
        <v>15</v>
      </c>
      <c r="C62" s="174">
        <v>7.4127950128492201E-2</v>
      </c>
      <c r="D62" s="175">
        <v>0.28085678141117598</v>
      </c>
      <c r="E62" s="176">
        <v>1.91513572414695E-4</v>
      </c>
      <c r="F62" s="176">
        <v>1.95511878807701E-4</v>
      </c>
      <c r="G62" s="118">
        <f t="shared" si="4"/>
        <v>3.7957415587626904</v>
      </c>
      <c r="H62" s="152">
        <v>7.1519900568818906E-2</v>
      </c>
      <c r="I62" s="175">
        <v>0.27091971922375002</v>
      </c>
      <c r="J62" s="176">
        <v>1.7852371612328701E-4</v>
      </c>
      <c r="K62" s="177">
        <v>2.13743835008484E-4</v>
      </c>
      <c r="L62" s="118">
        <f t="shared" si="5"/>
        <v>3.7954057164029975</v>
      </c>
      <c r="M62" s="152">
        <v>7.2592155316128407E-2</v>
      </c>
      <c r="N62" s="175">
        <v>0.27519747110359999</v>
      </c>
      <c r="O62" s="176">
        <v>1.8588352751864801E-4</v>
      </c>
      <c r="P62" s="177">
        <v>2.52587792808902E-4</v>
      </c>
      <c r="Q62" s="118">
        <f t="shared" si="6"/>
        <v>3.7990251394227266</v>
      </c>
      <c r="R62" s="152">
        <v>7.3972007537162002E-2</v>
      </c>
      <c r="S62" s="175">
        <v>0.28039367569635498</v>
      </c>
      <c r="T62" s="178">
        <v>2.4026311551854601E-4</v>
      </c>
      <c r="U62" s="179">
        <v>2.39241495722931E-4</v>
      </c>
      <c r="V62" s="118">
        <f t="shared" si="7"/>
        <v>3.7991436699547032</v>
      </c>
    </row>
    <row r="63" spans="2:22" x14ac:dyDescent="0.2">
      <c r="B63" s="90">
        <v>16</v>
      </c>
      <c r="C63" s="174">
        <v>7.1584975945651594E-2</v>
      </c>
      <c r="D63" s="175">
        <v>0.27131088389956298</v>
      </c>
      <c r="E63" s="176">
        <v>2.0552525760509E-4</v>
      </c>
      <c r="F63" s="176">
        <v>2.0755156252870601E-4</v>
      </c>
      <c r="G63" s="118">
        <f t="shared" si="4"/>
        <v>3.7972342225973912</v>
      </c>
      <c r="H63" s="152">
        <v>7.16250756338946E-2</v>
      </c>
      <c r="I63" s="175">
        <v>0.27128616140685102</v>
      </c>
      <c r="J63" s="176">
        <v>1.9030066503995601E-4</v>
      </c>
      <c r="K63" s="177">
        <v>2.0166367930854801E-4</v>
      </c>
      <c r="L63" s="118">
        <f t="shared" si="5"/>
        <v>3.794947372207166</v>
      </c>
      <c r="M63" s="152">
        <v>7.3792093592048899E-2</v>
      </c>
      <c r="N63" s="175">
        <v>0.27972331316820098</v>
      </c>
      <c r="O63" s="176">
        <v>2.08085434661522E-4</v>
      </c>
      <c r="P63" s="177">
        <v>2.2824224140037999E-4</v>
      </c>
      <c r="Q63" s="118">
        <f t="shared" si="6"/>
        <v>3.7985799881241946</v>
      </c>
      <c r="R63" s="152">
        <v>7.3759719393569803E-2</v>
      </c>
      <c r="S63" s="175">
        <v>0.27977830768452999</v>
      </c>
      <c r="T63" s="178">
        <v>2.43629966809199E-4</v>
      </c>
      <c r="U63" s="179">
        <v>2.11215795060296E-4</v>
      </c>
      <c r="V63" s="118">
        <f t="shared" si="7"/>
        <v>3.8017431889025661</v>
      </c>
    </row>
    <row r="64" spans="2:22" x14ac:dyDescent="0.2">
      <c r="B64" s="90">
        <v>17</v>
      </c>
      <c r="C64" s="174">
        <v>7.2244572229310799E-2</v>
      </c>
      <c r="D64" s="175">
        <v>0.27371972657920701</v>
      </c>
      <c r="E64" s="176">
        <v>1.7522037230854E-4</v>
      </c>
      <c r="F64" s="176">
        <v>1.85162995564348E-4</v>
      </c>
      <c r="G64" s="118">
        <f t="shared" si="4"/>
        <v>3.795904771326907</v>
      </c>
      <c r="H64" s="152">
        <v>7.0977752770013905E-2</v>
      </c>
      <c r="I64" s="175">
        <v>0.26887490330042402</v>
      </c>
      <c r="J64" s="176">
        <v>2.05733041015129E-4</v>
      </c>
      <c r="K64" s="177">
        <v>2.0608765583728401E-4</v>
      </c>
      <c r="L64" s="118">
        <f t="shared" si="5"/>
        <v>3.7955873257951995</v>
      </c>
      <c r="M64" s="152">
        <v>7.4173768822544103E-2</v>
      </c>
      <c r="N64" s="175">
        <v>0.28094624468977802</v>
      </c>
      <c r="O64" s="176">
        <v>2.3200041708179E-4</v>
      </c>
      <c r="P64" s="177">
        <v>2.15926668174318E-4</v>
      </c>
      <c r="Q64" s="118">
        <f t="shared" si="6"/>
        <v>3.7955122283550131</v>
      </c>
      <c r="R64" s="152">
        <v>7.3940497035513503E-2</v>
      </c>
      <c r="S64" s="175">
        <v>0.28026916846885103</v>
      </c>
      <c r="T64" s="178">
        <v>2.1777066641268201E-4</v>
      </c>
      <c r="U64" s="179">
        <v>2.2490654959342801E-4</v>
      </c>
      <c r="V64" s="118">
        <f t="shared" si="7"/>
        <v>3.7990786286973877</v>
      </c>
    </row>
    <row r="65" spans="2:22" x14ac:dyDescent="0.2">
      <c r="B65" s="90">
        <v>18</v>
      </c>
      <c r="C65" s="174">
        <v>7.2879624627383802E-2</v>
      </c>
      <c r="D65" s="175">
        <v>0.27621720462389199</v>
      </c>
      <c r="E65" s="176">
        <v>1.98368626532653E-4</v>
      </c>
      <c r="F65" s="176">
        <v>1.95983575678309E-4</v>
      </c>
      <c r="G65" s="118">
        <f t="shared" si="4"/>
        <v>3.7970999123116855</v>
      </c>
      <c r="H65" s="152">
        <v>7.0951925853933007E-2</v>
      </c>
      <c r="I65" s="175">
        <v>0.26861612914494898</v>
      </c>
      <c r="J65" s="176">
        <v>1.9062462465469301E-4</v>
      </c>
      <c r="K65" s="177">
        <v>2.0127508770778599E-4</v>
      </c>
      <c r="L65" s="118">
        <f t="shared" si="5"/>
        <v>3.7933155431598564</v>
      </c>
      <c r="M65" s="152">
        <v>7.3939940537186402E-2</v>
      </c>
      <c r="N65" s="175">
        <v>0.28022540172201499</v>
      </c>
      <c r="O65" s="176">
        <v>2.19424362801512E-4</v>
      </c>
      <c r="P65" s="177">
        <v>2.2325023111607599E-4</v>
      </c>
      <c r="Q65" s="118">
        <f t="shared" si="6"/>
        <v>3.7977726809494579</v>
      </c>
      <c r="R65" s="152">
        <v>7.3867004473834499E-2</v>
      </c>
      <c r="S65" s="175">
        <v>0.28011799951807798</v>
      </c>
      <c r="T65" s="178">
        <v>2.2018574327108901E-4</v>
      </c>
      <c r="U65" s="179">
        <v>2.6156727988906802E-4</v>
      </c>
      <c r="V65" s="118">
        <f t="shared" si="7"/>
        <v>3.80081733193862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7.2159450723234E-2</v>
      </c>
      <c r="D68" s="216">
        <v>0.27328794414478302</v>
      </c>
      <c r="E68" s="182">
        <v>1.8559279047574901E-4</v>
      </c>
      <c r="F68" s="182">
        <v>1.9070271038558199E-4</v>
      </c>
      <c r="G68" s="183"/>
      <c r="H68" s="184">
        <v>6.9761174106365495E-2</v>
      </c>
      <c r="I68" s="185">
        <v>0.26419293001181499</v>
      </c>
      <c r="J68" s="184">
        <v>1.94346482918724E-4</v>
      </c>
      <c r="K68" s="185">
        <v>2.10303520513299E-4</v>
      </c>
      <c r="L68" s="186"/>
      <c r="M68" s="187">
        <v>7.2001614544256506E-2</v>
      </c>
      <c r="N68" s="188">
        <v>0.27285853923936698</v>
      </c>
      <c r="O68" s="217">
        <v>2.1348900400542799E-4</v>
      </c>
      <c r="P68" s="218">
        <v>2.2909822595602199E-4</v>
      </c>
      <c r="Q68" s="186"/>
      <c r="R68" s="187">
        <v>7.1972164955183104E-2</v>
      </c>
      <c r="S68" s="188">
        <v>0.27280731613194098</v>
      </c>
      <c r="T68" s="190">
        <v>2.2875118621385899E-4</v>
      </c>
      <c r="U68" s="185">
        <v>2.3245012880341299E-4</v>
      </c>
      <c r="V68" s="136"/>
    </row>
    <row r="69" spans="2:22" x14ac:dyDescent="0.2">
      <c r="B69" s="86" t="s">
        <v>6</v>
      </c>
      <c r="C69" s="219">
        <v>0.36294866127250702</v>
      </c>
      <c r="D69" s="220">
        <v>0.36388894759555301</v>
      </c>
      <c r="E69" s="193">
        <v>1.9245184483997799</v>
      </c>
      <c r="F69" s="193">
        <v>2.16482990068776</v>
      </c>
      <c r="G69" s="194"/>
      <c r="H69" s="195">
        <v>0.67253413354847902</v>
      </c>
      <c r="I69" s="196">
        <v>0.67241270277597898</v>
      </c>
      <c r="J69" s="197">
        <v>2.2468596614451202</v>
      </c>
      <c r="K69" s="198">
        <v>1.56736426773746</v>
      </c>
      <c r="L69" s="199"/>
      <c r="M69" s="197">
        <v>0.49432062405050498</v>
      </c>
      <c r="N69" s="198">
        <v>0.49549635292246502</v>
      </c>
      <c r="O69" s="197">
        <v>1.72871276854185</v>
      </c>
      <c r="P69" s="198">
        <v>2.00310975642001</v>
      </c>
      <c r="Q69" s="199"/>
      <c r="R69" s="197">
        <v>0.54227067655127004</v>
      </c>
      <c r="S69" s="198">
        <v>0.54891139501118102</v>
      </c>
      <c r="T69" s="200">
        <v>2.0025450054362701</v>
      </c>
      <c r="U69" s="198">
        <v>1.3936556414314201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3.7943948209371445</v>
      </c>
      <c r="I72" s="205">
        <f>D68/C68</f>
        <v>3.7872786087711918</v>
      </c>
    </row>
    <row r="73" spans="2:22" x14ac:dyDescent="0.2">
      <c r="C73" s="203">
        <v>2</v>
      </c>
      <c r="E73" s="204">
        <f>AVERAGE(L48:L65)</f>
        <v>3.7946693261442368</v>
      </c>
      <c r="I73" s="205">
        <f>I68/H68</f>
        <v>3.7871055554339956</v>
      </c>
    </row>
    <row r="74" spans="2:22" x14ac:dyDescent="0.2">
      <c r="C74" s="203">
        <v>3</v>
      </c>
      <c r="E74" s="204">
        <f>AVERAGE(Q48:Q65)</f>
        <v>3.7976952922485023</v>
      </c>
      <c r="I74" s="205">
        <f>N68/M68</f>
        <v>3.7896169546538681</v>
      </c>
    </row>
    <row r="75" spans="2:22" x14ac:dyDescent="0.2">
      <c r="C75" s="203">
        <v>4</v>
      </c>
      <c r="E75" s="204">
        <f>AVERAGE(V48:V65)</f>
        <v>3.7992826631842664</v>
      </c>
      <c r="G75" s="90"/>
      <c r="I75" s="205">
        <f>S68/R68</f>
        <v>3.7904558839075837</v>
      </c>
    </row>
    <row r="76" spans="2:22" x14ac:dyDescent="0.2">
      <c r="C76" s="206" t="s">
        <v>12</v>
      </c>
      <c r="D76" s="101"/>
      <c r="E76" s="207">
        <f>AVERAGE(E72:E75)</f>
        <v>3.7965105256285376</v>
      </c>
      <c r="F76" s="86" t="s">
        <v>9</v>
      </c>
      <c r="G76" s="208"/>
      <c r="I76" s="209">
        <f>AVERAGE(I72:I75)</f>
        <v>3.7886142506916598</v>
      </c>
    </row>
    <row r="77" spans="2:22" x14ac:dyDescent="0.2">
      <c r="E77" s="210">
        <f>STDEV(E72:E75)/SQRT(COUNT(E72:E75))/E76</f>
        <v>3.1308990217286057E-4</v>
      </c>
      <c r="F77" s="211"/>
      <c r="I77" s="221">
        <f>STDEV(I72:I75)/SQRT(COUNT(I72:I75))/I76</f>
        <v>2.2158505332041707E-4</v>
      </c>
    </row>
    <row r="78" spans="2:22" ht="15.75" x14ac:dyDescent="0.3">
      <c r="D78" s="86" t="s">
        <v>17</v>
      </c>
      <c r="E78" s="212">
        <f>E77*SQRT(3)/1</f>
        <v>5.4228761790016389E-4</v>
      </c>
      <c r="F78" s="86" t="s">
        <v>8</v>
      </c>
      <c r="I78" s="221">
        <f>I77*SQRT(3)/1</f>
        <v>3.8379657054882108E-4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29.073</v>
      </c>
      <c r="D85" s="214">
        <v>30.082999999999998</v>
      </c>
      <c r="E85" s="169">
        <v>29.073</v>
      </c>
      <c r="F85" s="169">
        <v>30.082999999999998</v>
      </c>
      <c r="G85" s="170"/>
      <c r="H85" s="86">
        <v>29.073</v>
      </c>
      <c r="I85" s="168">
        <v>30.082999999999998</v>
      </c>
      <c r="J85" s="169">
        <v>29.073</v>
      </c>
      <c r="K85" s="171">
        <v>30.082999999999998</v>
      </c>
      <c r="L85" s="170"/>
      <c r="M85" s="86">
        <v>29.073</v>
      </c>
      <c r="N85" s="168">
        <v>30.082999999999998</v>
      </c>
      <c r="O85" s="222">
        <v>29.073</v>
      </c>
      <c r="P85" s="222">
        <v>30.082999999999998</v>
      </c>
      <c r="Q85" s="170"/>
      <c r="R85" s="86">
        <v>29.073</v>
      </c>
      <c r="S85" s="168">
        <v>30.082999999999998</v>
      </c>
      <c r="T85" s="172">
        <v>29.073</v>
      </c>
      <c r="U85" s="173">
        <v>30.082999999999998</v>
      </c>
      <c r="V85" s="136"/>
    </row>
    <row r="86" spans="1:22" x14ac:dyDescent="0.2">
      <c r="B86" s="90">
        <v>1</v>
      </c>
      <c r="C86" s="174">
        <v>0.39562780234613698</v>
      </c>
      <c r="D86" s="175">
        <v>0.276247807492495</v>
      </c>
      <c r="E86" s="176">
        <v>2.5566899246801897E-4</v>
      </c>
      <c r="F86" s="176">
        <v>2.56336821901677E-4</v>
      </c>
      <c r="G86" s="118">
        <f>(D86-$F$106)/(C86-$E$106)</f>
        <v>0.69805266884152495</v>
      </c>
      <c r="H86" s="152">
        <v>0.385985877891455</v>
      </c>
      <c r="I86" s="175">
        <v>0.26951100647684401</v>
      </c>
      <c r="J86" s="176">
        <v>2.8454004449497098E-4</v>
      </c>
      <c r="K86" s="177">
        <v>2.5949053698549299E-4</v>
      </c>
      <c r="L86" s="118">
        <f>(I86-$K$106)/(H86-$J$106)</f>
        <v>0.69803577675855311</v>
      </c>
      <c r="M86" s="152">
        <v>0.38499303031835702</v>
      </c>
      <c r="N86" s="175">
        <v>0.26887545927038597</v>
      </c>
      <c r="O86" s="223">
        <v>3.1958596121960201E-4</v>
      </c>
      <c r="P86" s="223">
        <v>3.0430111092525199E-4</v>
      </c>
      <c r="Q86" s="118">
        <f>(N86-$P$106)/(M86-$O$106)</f>
        <v>0.69819785255497202</v>
      </c>
      <c r="R86" s="152">
        <v>0.38381694781776698</v>
      </c>
      <c r="S86" s="175">
        <v>0.26808977322189897</v>
      </c>
      <c r="T86" s="178">
        <v>3.3342955702909E-4</v>
      </c>
      <c r="U86" s="179">
        <v>2.9285325586100402E-4</v>
      </c>
      <c r="V86" s="118">
        <f>(S86-$U$106)/(R86-$T$106)</f>
        <v>0.69829603516364469</v>
      </c>
    </row>
    <row r="87" spans="1:22" x14ac:dyDescent="0.2">
      <c r="B87" s="90">
        <v>2</v>
      </c>
      <c r="C87" s="174">
        <v>0.39211390237974197</v>
      </c>
      <c r="D87" s="175">
        <v>0.27383126437807098</v>
      </c>
      <c r="E87" s="176">
        <v>2.3026032101421701E-4</v>
      </c>
      <c r="F87" s="176">
        <v>2.0507069517147701E-4</v>
      </c>
      <c r="G87" s="118">
        <f t="shared" ref="G87:G103" si="8">(D87-$F$106)/(C87-$E$106)</f>
        <v>0.69814540794559543</v>
      </c>
      <c r="H87" s="152">
        <v>0.38534879071195899</v>
      </c>
      <c r="I87" s="175">
        <v>0.269041640197344</v>
      </c>
      <c r="J87" s="176">
        <v>2.7930976725722498E-4</v>
      </c>
      <c r="K87" s="177">
        <v>3.0671023454680599E-4</v>
      </c>
      <c r="L87" s="118">
        <f t="shared" ref="L87:L103" si="9">(I87-$K$106)/(H87-$J$106)</f>
        <v>0.69797174531654749</v>
      </c>
      <c r="M87" s="152">
        <v>0.38499299469537701</v>
      </c>
      <c r="N87" s="175">
        <v>0.26884303184069602</v>
      </c>
      <c r="O87" s="223">
        <v>2.6800037256364498E-4</v>
      </c>
      <c r="P87" s="223">
        <v>2.7577854915189699E-4</v>
      </c>
      <c r="Q87" s="118">
        <f t="shared" ref="Q87:Q103" si="10">(N87-$P$106)/(M87-$O$106)</f>
        <v>0.69811362216065032</v>
      </c>
      <c r="R87" s="152">
        <v>0.38447061146106898</v>
      </c>
      <c r="S87" s="175">
        <v>0.26848881974602401</v>
      </c>
      <c r="T87" s="178">
        <v>3.4977857569539801E-4</v>
      </c>
      <c r="U87" s="179">
        <v>3.1938165982171098E-4</v>
      </c>
      <c r="V87" s="118">
        <f t="shared" ref="V87:V103" si="11">(S87-$U$106)/(R87-$T$106)</f>
        <v>0.69814659767131626</v>
      </c>
    </row>
    <row r="88" spans="1:22" x14ac:dyDescent="0.2">
      <c r="B88" s="90">
        <v>3</v>
      </c>
      <c r="C88" s="174">
        <v>0.38695172478442602</v>
      </c>
      <c r="D88" s="175">
        <v>0.270212924780936</v>
      </c>
      <c r="E88" s="176">
        <v>2.09126775191873E-4</v>
      </c>
      <c r="F88" s="176">
        <v>2.097446755659E-4</v>
      </c>
      <c r="G88" s="118">
        <f t="shared" si="8"/>
        <v>0.69810820149356523</v>
      </c>
      <c r="H88" s="152">
        <v>0.38267322899901002</v>
      </c>
      <c r="I88" s="175">
        <v>0.26723532556977098</v>
      </c>
      <c r="J88" s="176">
        <v>2.4109852089161801E-4</v>
      </c>
      <c r="K88" s="177">
        <v>3.1864949007406001E-4</v>
      </c>
      <c r="L88" s="118">
        <f t="shared" si="9"/>
        <v>0.69813166325755893</v>
      </c>
      <c r="M88" s="152">
        <v>0.38178103153563397</v>
      </c>
      <c r="N88" s="175">
        <v>0.26655478915650399</v>
      </c>
      <c r="O88" s="223">
        <v>2.9935190021210901E-4</v>
      </c>
      <c r="P88" s="223">
        <v>3.0153218354593499E-4</v>
      </c>
      <c r="Q88" s="118">
        <f t="shared" si="10"/>
        <v>0.69799322861071089</v>
      </c>
      <c r="R88" s="152">
        <v>0.380244786110912</v>
      </c>
      <c r="S88" s="175">
        <v>0.26552252214376298</v>
      </c>
      <c r="T88" s="178">
        <v>3.2661505388914699E-4</v>
      </c>
      <c r="U88" s="179">
        <v>2.8463584599273099E-4</v>
      </c>
      <c r="V88" s="118">
        <f t="shared" si="11"/>
        <v>0.6981043454625987</v>
      </c>
    </row>
    <row r="89" spans="1:22" x14ac:dyDescent="0.2">
      <c r="B89" s="90">
        <v>4</v>
      </c>
      <c r="C89" s="174">
        <v>0.38987219713029703</v>
      </c>
      <c r="D89" s="175">
        <v>0.27219163185366402</v>
      </c>
      <c r="E89" s="176">
        <v>2.4552963213354101E-4</v>
      </c>
      <c r="F89" s="176">
        <v>2.32403963967064E-4</v>
      </c>
      <c r="G89" s="118">
        <f t="shared" si="8"/>
        <v>0.69795396595769199</v>
      </c>
      <c r="H89" s="152">
        <v>0.38064120268910401</v>
      </c>
      <c r="I89" s="175">
        <v>0.26583166721052198</v>
      </c>
      <c r="J89" s="176">
        <v>2.9119834755135998E-4</v>
      </c>
      <c r="K89" s="177">
        <v>2.7212069864498799E-4</v>
      </c>
      <c r="L89" s="118">
        <f t="shared" si="9"/>
        <v>0.69817100341934513</v>
      </c>
      <c r="M89" s="152">
        <v>0.37950131667679299</v>
      </c>
      <c r="N89" s="175">
        <v>0.26501363953254897</v>
      </c>
      <c r="O89" s="223">
        <v>3.2817970629431199E-4</v>
      </c>
      <c r="P89" s="223">
        <v>2.75769081570111E-4</v>
      </c>
      <c r="Q89" s="118">
        <f t="shared" si="10"/>
        <v>0.69812528605630375</v>
      </c>
      <c r="R89" s="152">
        <v>0.37545696745099999</v>
      </c>
      <c r="S89" s="175">
        <v>0.26216137942255502</v>
      </c>
      <c r="T89" s="178">
        <v>3.2998130883280798E-4</v>
      </c>
      <c r="U89" s="179">
        <v>2.97456779781862E-4</v>
      </c>
      <c r="V89" s="118">
        <f t="shared" si="11"/>
        <v>0.69805437310734997</v>
      </c>
    </row>
    <row r="90" spans="1:22" x14ac:dyDescent="0.2">
      <c r="B90" s="90">
        <v>5</v>
      </c>
      <c r="C90" s="174">
        <v>0.396125543064416</v>
      </c>
      <c r="D90" s="175">
        <v>0.27658599364104802</v>
      </c>
      <c r="E90" s="176">
        <v>2.2942326595430101E-4</v>
      </c>
      <c r="F90" s="176">
        <v>2.28722389014144E-4</v>
      </c>
      <c r="G90" s="118">
        <f t="shared" si="8"/>
        <v>0.69802927178030227</v>
      </c>
      <c r="H90" s="152">
        <v>0.38418128639510302</v>
      </c>
      <c r="I90" s="175">
        <v>0.26823978514874902</v>
      </c>
      <c r="J90" s="176">
        <v>2.68392440427895E-4</v>
      </c>
      <c r="K90" s="177">
        <v>2.7241523398494099E-4</v>
      </c>
      <c r="L90" s="118">
        <f t="shared" si="9"/>
        <v>0.69800568610059821</v>
      </c>
      <c r="M90" s="152">
        <v>0.382662530246828</v>
      </c>
      <c r="N90" s="175">
        <v>0.26723414272073298</v>
      </c>
      <c r="O90" s="223">
        <v>2.93225447445937E-4</v>
      </c>
      <c r="P90" s="223">
        <v>3.1261339341007199E-4</v>
      </c>
      <c r="Q90" s="118">
        <f t="shared" si="10"/>
        <v>0.69816080256052915</v>
      </c>
      <c r="R90" s="152">
        <v>0.37697434223207998</v>
      </c>
      <c r="S90" s="175">
        <v>0.26321178283574898</v>
      </c>
      <c r="T90" s="178">
        <v>3.2435395308116303E-4</v>
      </c>
      <c r="U90" s="179">
        <v>3.3971878013565999E-4</v>
      </c>
      <c r="V90" s="118">
        <f t="shared" si="11"/>
        <v>0.69803099079917685</v>
      </c>
    </row>
    <row r="91" spans="1:22" x14ac:dyDescent="0.2">
      <c r="B91" s="90">
        <v>6</v>
      </c>
      <c r="C91" s="174">
        <v>0.396465162141309</v>
      </c>
      <c r="D91" s="175">
        <v>0.27685193220336501</v>
      </c>
      <c r="E91" s="176">
        <v>1.9512739560023699E-4</v>
      </c>
      <c r="F91" s="176">
        <v>2.1434965168157401E-4</v>
      </c>
      <c r="G91" s="118">
        <f t="shared" si="8"/>
        <v>0.69810214159687323</v>
      </c>
      <c r="H91" s="152">
        <v>0.39087050737677598</v>
      </c>
      <c r="I91" s="175">
        <v>0.27302471640874798</v>
      </c>
      <c r="J91" s="176">
        <v>2.9584295640423699E-4</v>
      </c>
      <c r="K91" s="177">
        <v>2.7435916943032199E-4</v>
      </c>
      <c r="L91" s="118">
        <f t="shared" si="9"/>
        <v>0.69830220226399375</v>
      </c>
      <c r="M91" s="152">
        <v>0.38937477400051601</v>
      </c>
      <c r="N91" s="175">
        <v>0.27186561798226699</v>
      </c>
      <c r="O91" s="223">
        <v>2.98525077556718E-4</v>
      </c>
      <c r="P91" s="223">
        <v>2.9971535798034701E-4</v>
      </c>
      <c r="Q91" s="118">
        <f t="shared" si="10"/>
        <v>0.69802008230817114</v>
      </c>
      <c r="R91" s="152">
        <v>0.38306758536153401</v>
      </c>
      <c r="S91" s="175">
        <v>0.26750635802280198</v>
      </c>
      <c r="T91" s="178">
        <v>3.2745048354178302E-4</v>
      </c>
      <c r="U91" s="179">
        <v>3.1265640935975098E-4</v>
      </c>
      <c r="V91" s="118">
        <f t="shared" si="11"/>
        <v>0.69813890606524143</v>
      </c>
    </row>
    <row r="92" spans="1:22" x14ac:dyDescent="0.2">
      <c r="B92" s="90">
        <v>7</v>
      </c>
      <c r="C92" s="174">
        <v>0.39444419544395198</v>
      </c>
      <c r="D92" s="175">
        <v>0.27540916293992301</v>
      </c>
      <c r="E92" s="176">
        <v>2.33051922578203E-4</v>
      </c>
      <c r="F92" s="176">
        <v>2.4738868413092798E-4</v>
      </c>
      <c r="G92" s="118">
        <f t="shared" si="8"/>
        <v>0.69802115248036223</v>
      </c>
      <c r="H92" s="152">
        <v>0.39476165465001201</v>
      </c>
      <c r="I92" s="175">
        <v>0.27561673435468198</v>
      </c>
      <c r="J92" s="176">
        <v>2.7969028474271403E-4</v>
      </c>
      <c r="K92" s="177">
        <v>2.5015620586634802E-4</v>
      </c>
      <c r="L92" s="118">
        <f t="shared" si="9"/>
        <v>0.69798487916014751</v>
      </c>
      <c r="M92" s="152">
        <v>0.39058113741793299</v>
      </c>
      <c r="N92" s="175">
        <v>0.272684069994167</v>
      </c>
      <c r="O92" s="223">
        <v>2.6781661862169498E-4</v>
      </c>
      <c r="P92" s="223">
        <v>2.7639854079325899E-4</v>
      </c>
      <c r="Q92" s="118">
        <f t="shared" si="10"/>
        <v>0.69795957698941435</v>
      </c>
      <c r="R92" s="152">
        <v>0.38950718284749197</v>
      </c>
      <c r="S92" s="175">
        <v>0.271927667588924</v>
      </c>
      <c r="T92" s="178">
        <v>3.08386570880809E-4</v>
      </c>
      <c r="U92" s="179">
        <v>3.1146191678222801E-4</v>
      </c>
      <c r="V92" s="118">
        <f t="shared" si="11"/>
        <v>0.69794766924672402</v>
      </c>
    </row>
    <row r="93" spans="1:22" x14ac:dyDescent="0.2">
      <c r="B93" s="90">
        <v>8</v>
      </c>
      <c r="C93" s="174">
        <v>0.39784607121336901</v>
      </c>
      <c r="D93" s="175">
        <v>0.27773267747912</v>
      </c>
      <c r="E93" s="176">
        <v>2.1452636439587701E-4</v>
      </c>
      <c r="F93" s="176">
        <v>2.4867407047400001E-4</v>
      </c>
      <c r="G93" s="118">
        <f t="shared" si="8"/>
        <v>0.69789272436831618</v>
      </c>
      <c r="H93" s="152">
        <v>0.39434057763850899</v>
      </c>
      <c r="I93" s="175">
        <v>0.27532264710491999</v>
      </c>
      <c r="J93" s="176">
        <v>2.7833541293236598E-4</v>
      </c>
      <c r="K93" s="177">
        <v>2.29171199107441E-4</v>
      </c>
      <c r="L93" s="118">
        <f t="shared" si="9"/>
        <v>0.69798441765276076</v>
      </c>
      <c r="M93" s="152">
        <v>0.39087237945938003</v>
      </c>
      <c r="N93" s="175">
        <v>0.272935008070541</v>
      </c>
      <c r="O93" s="223">
        <v>3.0483921491649801E-4</v>
      </c>
      <c r="P93" s="223">
        <v>3.0990225332684201E-4</v>
      </c>
      <c r="Q93" s="118">
        <f t="shared" si="10"/>
        <v>0.69808161152002568</v>
      </c>
      <c r="R93" s="152">
        <v>0.389994754282945</v>
      </c>
      <c r="S93" s="175">
        <v>0.272313459208049</v>
      </c>
      <c r="T93" s="178">
        <v>3.0935832560285401E-4</v>
      </c>
      <c r="U93" s="179">
        <v>3.2607706877078798E-4</v>
      </c>
      <c r="V93" s="118">
        <f t="shared" si="11"/>
        <v>0.69806441806550845</v>
      </c>
    </row>
    <row r="94" spans="1:22" x14ac:dyDescent="0.2">
      <c r="B94" s="90">
        <v>9</v>
      </c>
      <c r="C94" s="174">
        <v>0.39978255655445999</v>
      </c>
      <c r="D94" s="175">
        <v>0.27921295662185502</v>
      </c>
      <c r="E94" s="176">
        <v>1.75149662154462E-4</v>
      </c>
      <c r="F94" s="176">
        <v>2.5510102689691702E-4</v>
      </c>
      <c r="G94" s="118">
        <f t="shared" si="8"/>
        <v>0.69821512509343941</v>
      </c>
      <c r="H94" s="152">
        <v>0.39435488191141899</v>
      </c>
      <c r="I94" s="175">
        <v>0.27530813408621102</v>
      </c>
      <c r="J94" s="176">
        <v>2.8688060093660402E-4</v>
      </c>
      <c r="K94" s="177">
        <v>2.52398219726193E-4</v>
      </c>
      <c r="L94" s="118">
        <f t="shared" si="9"/>
        <v>0.69792225419670062</v>
      </c>
      <c r="M94" s="152">
        <v>0.39120176650819299</v>
      </c>
      <c r="N94" s="175">
        <v>0.27314207146945801</v>
      </c>
      <c r="O94" s="223">
        <v>3.3431663202513099E-4</v>
      </c>
      <c r="P94" s="223">
        <v>2.8434847301152803E-4</v>
      </c>
      <c r="Q94" s="118">
        <f t="shared" si="10"/>
        <v>0.69802309083072167</v>
      </c>
      <c r="R94" s="152">
        <v>0.39072781358847702</v>
      </c>
      <c r="S94" s="175">
        <v>0.27283956099785101</v>
      </c>
      <c r="T94" s="178">
        <v>3.3533103312645798E-4</v>
      </c>
      <c r="U94" s="179">
        <v>3.1059517621601697E-4</v>
      </c>
      <c r="V94" s="118">
        <f t="shared" si="11"/>
        <v>0.69810125067518169</v>
      </c>
    </row>
    <row r="95" spans="1:22" x14ac:dyDescent="0.2">
      <c r="B95" s="90">
        <v>10</v>
      </c>
      <c r="C95" s="174">
        <v>0.39882311916952601</v>
      </c>
      <c r="D95" s="175">
        <v>0.27848314040316002</v>
      </c>
      <c r="E95" s="176">
        <v>2.1588228738970701E-4</v>
      </c>
      <c r="F95" s="176">
        <v>2.33650789803215E-4</v>
      </c>
      <c r="G95" s="118">
        <f t="shared" si="8"/>
        <v>0.69806479479322314</v>
      </c>
      <c r="H95" s="152">
        <v>0.397170575317567</v>
      </c>
      <c r="I95" s="175">
        <v>0.27738122427299999</v>
      </c>
      <c r="J95" s="176">
        <v>2.5967405552641701E-4</v>
      </c>
      <c r="K95" s="177">
        <v>2.8783399692965502E-4</v>
      </c>
      <c r="L95" s="118">
        <f t="shared" si="9"/>
        <v>0.69819425502476251</v>
      </c>
      <c r="M95" s="152">
        <v>0.39528139230360299</v>
      </c>
      <c r="N95" s="175">
        <v>0.27623322066998701</v>
      </c>
      <c r="O95" s="223">
        <v>3.3701089328260598E-4</v>
      </c>
      <c r="P95" s="223">
        <v>2.5449136400870802E-4</v>
      </c>
      <c r="Q95" s="118">
        <f t="shared" si="10"/>
        <v>0.69863952057311574</v>
      </c>
      <c r="R95" s="152">
        <v>0.38866374973288997</v>
      </c>
      <c r="S95" s="175">
        <v>0.271345418070574</v>
      </c>
      <c r="T95" s="178">
        <v>3.5040623985872998E-4</v>
      </c>
      <c r="U95" s="179">
        <v>2.95264899844915E-4</v>
      </c>
      <c r="V95" s="118">
        <f t="shared" si="11"/>
        <v>0.69796420849181673</v>
      </c>
    </row>
    <row r="96" spans="1:22" x14ac:dyDescent="0.2">
      <c r="B96" s="90">
        <v>11</v>
      </c>
      <c r="C96" s="174">
        <v>0.398725526222315</v>
      </c>
      <c r="D96" s="175">
        <v>0.27833646579230098</v>
      </c>
      <c r="E96" s="176">
        <v>2.0521099027896901E-4</v>
      </c>
      <c r="F96" s="176">
        <v>2.38473761389384E-4</v>
      </c>
      <c r="G96" s="118">
        <f t="shared" si="8"/>
        <v>0.69786768864868509</v>
      </c>
      <c r="H96" s="152">
        <v>0.39964509609655902</v>
      </c>
      <c r="I96" s="175">
        <v>0.27910567129517899</v>
      </c>
      <c r="J96" s="176">
        <v>2.8170074775346902E-4</v>
      </c>
      <c r="K96" s="177">
        <v>3.0239308250459601E-4</v>
      </c>
      <c r="L96" s="118">
        <f t="shared" si="9"/>
        <v>0.69818611922682572</v>
      </c>
      <c r="M96" s="152">
        <v>0.39492012139095301</v>
      </c>
      <c r="N96" s="175">
        <v>0.27579584722019701</v>
      </c>
      <c r="O96" s="223">
        <v>3.0147391699451501E-4</v>
      </c>
      <c r="P96" s="223">
        <v>2.5434250417096898E-4</v>
      </c>
      <c r="Q96" s="118">
        <f t="shared" si="10"/>
        <v>0.69817077382739701</v>
      </c>
      <c r="R96" s="152">
        <v>0.38782051635717002</v>
      </c>
      <c r="S96" s="175">
        <v>0.27078452031869499</v>
      </c>
      <c r="T96" s="178">
        <v>3.5934302459814902E-4</v>
      </c>
      <c r="U96" s="179">
        <v>3.01517337280676E-4</v>
      </c>
      <c r="V96" s="118">
        <f t="shared" si="11"/>
        <v>0.69803556339266204</v>
      </c>
    </row>
    <row r="97" spans="2:22" x14ac:dyDescent="0.2">
      <c r="B97" s="90">
        <v>12</v>
      </c>
      <c r="C97" s="174">
        <v>0.39797184379619899</v>
      </c>
      <c r="D97" s="175">
        <v>0.27789359746729603</v>
      </c>
      <c r="E97" s="176">
        <v>2.3991554034602299E-4</v>
      </c>
      <c r="F97" s="176">
        <v>2.29720978315884E-4</v>
      </c>
      <c r="G97" s="118">
        <f t="shared" si="8"/>
        <v>0.69807661724401338</v>
      </c>
      <c r="H97" s="152">
        <v>0.40150863580389501</v>
      </c>
      <c r="I97" s="175">
        <v>0.28035283091091201</v>
      </c>
      <c r="J97" s="176">
        <v>2.6831133038092702E-4</v>
      </c>
      <c r="K97" s="177">
        <v>3.0787140276206901E-4</v>
      </c>
      <c r="L97" s="118">
        <f t="shared" si="9"/>
        <v>0.69805168795108341</v>
      </c>
      <c r="M97" s="152">
        <v>0.39530385773169402</v>
      </c>
      <c r="N97" s="175">
        <v>0.27603441270457701</v>
      </c>
      <c r="O97" s="223">
        <v>3.2087115170150999E-4</v>
      </c>
      <c r="P97" s="223">
        <v>2.8700288392366301E-4</v>
      </c>
      <c r="Q97" s="118">
        <f t="shared" si="10"/>
        <v>0.69809647514839568</v>
      </c>
      <c r="R97" s="152">
        <v>0.38896585244774201</v>
      </c>
      <c r="S97" s="175">
        <v>0.27162620357106299</v>
      </c>
      <c r="T97" s="178">
        <v>3.3904856812655198E-4</v>
      </c>
      <c r="U97" s="179">
        <v>2.8582677077168398E-4</v>
      </c>
      <c r="V97" s="118">
        <f t="shared" si="11"/>
        <v>0.69814414450416418</v>
      </c>
    </row>
    <row r="98" spans="2:22" x14ac:dyDescent="0.2">
      <c r="B98" s="90">
        <v>13</v>
      </c>
      <c r="C98" s="174">
        <v>0.39796019840754798</v>
      </c>
      <c r="D98" s="175">
        <v>0.27790571896937299</v>
      </c>
      <c r="E98" s="176">
        <v>2.0876224475108399E-4</v>
      </c>
      <c r="F98" s="176">
        <v>2.10874308052693E-4</v>
      </c>
      <c r="G98" s="118">
        <f t="shared" si="8"/>
        <v>0.69812753173731412</v>
      </c>
      <c r="H98" s="152">
        <v>0.40013735729501798</v>
      </c>
      <c r="I98" s="175">
        <v>0.27945927620470501</v>
      </c>
      <c r="J98" s="176">
        <v>2.7509124949375903E-4</v>
      </c>
      <c r="K98" s="177">
        <v>2.6891026913205201E-4</v>
      </c>
      <c r="L98" s="118">
        <f t="shared" si="9"/>
        <v>0.69821091538226132</v>
      </c>
      <c r="M98" s="152">
        <v>0.39658517291860401</v>
      </c>
      <c r="N98" s="175">
        <v>0.276956649923153</v>
      </c>
      <c r="O98" s="223">
        <v>2.9081382731922399E-4</v>
      </c>
      <c r="P98" s="223">
        <v>2.8003987511941502E-4</v>
      </c>
      <c r="Q98" s="118">
        <f t="shared" si="10"/>
        <v>0.69816651521495598</v>
      </c>
      <c r="R98" s="152">
        <v>0.38156923105352297</v>
      </c>
      <c r="S98" s="175">
        <v>0.266413917331772</v>
      </c>
      <c r="T98" s="178">
        <v>3.3379244607159499E-4</v>
      </c>
      <c r="U98" s="179">
        <v>2.7884215739001E-4</v>
      </c>
      <c r="V98" s="118">
        <f t="shared" si="11"/>
        <v>0.69801724516628127</v>
      </c>
    </row>
    <row r="99" spans="2:22" x14ac:dyDescent="0.2">
      <c r="B99" s="90">
        <v>14</v>
      </c>
      <c r="C99" s="174">
        <v>0.39880318315579399</v>
      </c>
      <c r="D99" s="175">
        <v>0.27842196685058801</v>
      </c>
      <c r="E99" s="176">
        <v>2.00724210730378E-4</v>
      </c>
      <c r="F99" s="176">
        <v>2.21064757042448E-4</v>
      </c>
      <c r="G99" s="118">
        <f t="shared" si="8"/>
        <v>0.69794623332088557</v>
      </c>
      <c r="H99" s="152">
        <v>0.39956493226249201</v>
      </c>
      <c r="I99" s="175">
        <v>0.27910599626229399</v>
      </c>
      <c r="J99" s="176">
        <v>3.01142600569223E-4</v>
      </c>
      <c r="K99" s="177">
        <v>2.5768857451328498E-4</v>
      </c>
      <c r="L99" s="118">
        <f t="shared" si="9"/>
        <v>0.69832710618315719</v>
      </c>
      <c r="M99" s="152">
        <v>0.39732363031026502</v>
      </c>
      <c r="N99" s="175">
        <v>0.27743651341960801</v>
      </c>
      <c r="O99" s="223">
        <v>2.6803770208219798E-4</v>
      </c>
      <c r="P99" s="223">
        <v>3.1738394230728902E-4</v>
      </c>
      <c r="Q99" s="118">
        <f t="shared" si="10"/>
        <v>0.69807658849854193</v>
      </c>
      <c r="R99" s="152">
        <v>0.38342960381838198</v>
      </c>
      <c r="S99" s="175">
        <v>0.26770763543731002</v>
      </c>
      <c r="T99" s="178">
        <v>3.4885849027902703E-4</v>
      </c>
      <c r="U99" s="179">
        <v>3.1851642461353701E-4</v>
      </c>
      <c r="V99" s="118">
        <f t="shared" si="11"/>
        <v>0.69800457421898687</v>
      </c>
    </row>
    <row r="100" spans="2:22" x14ac:dyDescent="0.2">
      <c r="B100" s="90">
        <v>15</v>
      </c>
      <c r="C100" s="174">
        <v>0.397912073866175</v>
      </c>
      <c r="D100" s="175">
        <v>0.27782632729601803</v>
      </c>
      <c r="E100" s="176">
        <v>1.9563348929596601E-4</v>
      </c>
      <c r="F100" s="176">
        <v>2.18855835769406E-4</v>
      </c>
      <c r="G100" s="118">
        <f t="shared" si="8"/>
        <v>0.69801238158993506</v>
      </c>
      <c r="H100" s="152">
        <v>0.40109719781249298</v>
      </c>
      <c r="I100" s="175">
        <v>0.28005337725046803</v>
      </c>
      <c r="J100" s="176">
        <v>2.8354669927857599E-4</v>
      </c>
      <c r="K100" s="177">
        <v>2.7515441685088698E-4</v>
      </c>
      <c r="L100" s="118">
        <f t="shared" si="9"/>
        <v>0.69802112884259548</v>
      </c>
      <c r="M100" s="152">
        <v>0.39507590977287799</v>
      </c>
      <c r="N100" s="175">
        <v>0.275931743190588</v>
      </c>
      <c r="O100" s="223">
        <v>3.2216534297478401E-4</v>
      </c>
      <c r="P100" s="223">
        <v>2.66520667760308E-4</v>
      </c>
      <c r="Q100" s="118">
        <f t="shared" si="10"/>
        <v>0.69823949460529722</v>
      </c>
      <c r="R100" s="152">
        <v>0.38922105785511402</v>
      </c>
      <c r="S100" s="175">
        <v>0.27173802322053903</v>
      </c>
      <c r="T100" s="178">
        <v>3.6032193695933399E-4</v>
      </c>
      <c r="U100" s="179">
        <v>3.0441122060400998E-4</v>
      </c>
      <c r="V100" s="118">
        <f t="shared" si="11"/>
        <v>0.69797352749665198</v>
      </c>
    </row>
    <row r="101" spans="2:22" x14ac:dyDescent="0.2">
      <c r="B101" s="90">
        <v>16</v>
      </c>
      <c r="C101" s="174">
        <v>0.39641898648047302</v>
      </c>
      <c r="D101" s="175">
        <v>0.27686740202226501</v>
      </c>
      <c r="E101" s="176">
        <v>2.0784075538354401E-4</v>
      </c>
      <c r="F101" s="176">
        <v>2.2036605954459099E-4</v>
      </c>
      <c r="G101" s="118">
        <f t="shared" si="8"/>
        <v>0.69822254783001658</v>
      </c>
      <c r="H101" s="152">
        <v>0.39305544240677598</v>
      </c>
      <c r="I101" s="175">
        <v>0.274426056933261</v>
      </c>
      <c r="J101" s="176">
        <v>2.8558493606157701E-4</v>
      </c>
      <c r="K101" s="177">
        <v>2.8361353625368701E-4</v>
      </c>
      <c r="L101" s="118">
        <f t="shared" si="9"/>
        <v>0.69798547218050866</v>
      </c>
      <c r="M101" s="152">
        <v>0.393432109466338</v>
      </c>
      <c r="N101" s="175">
        <v>0.27471094555601799</v>
      </c>
      <c r="O101" s="223">
        <v>3.0716557252367E-4</v>
      </c>
      <c r="P101" s="223">
        <v>2.6300932368861202E-4</v>
      </c>
      <c r="Q101" s="118">
        <f t="shared" si="10"/>
        <v>0.69805372507454477</v>
      </c>
      <c r="R101" s="152">
        <v>0.38788728742853201</v>
      </c>
      <c r="S101" s="175">
        <v>0.27082011237734299</v>
      </c>
      <c r="T101" s="178">
        <v>3.4607957548921499E-4</v>
      </c>
      <c r="U101" s="179">
        <v>2.9855054862485401E-4</v>
      </c>
      <c r="V101" s="118">
        <f t="shared" si="11"/>
        <v>0.69800713746199405</v>
      </c>
    </row>
    <row r="102" spans="2:22" x14ac:dyDescent="0.2">
      <c r="B102" s="90">
        <v>17</v>
      </c>
      <c r="C102" s="174">
        <v>0.39520880357703903</v>
      </c>
      <c r="D102" s="175">
        <v>0.27589550017051601</v>
      </c>
      <c r="E102" s="176">
        <v>2.5337447644353301E-4</v>
      </c>
      <c r="F102" s="176">
        <v>2.2855646842711899E-4</v>
      </c>
      <c r="G102" s="118">
        <f t="shared" si="8"/>
        <v>0.69790121211399259</v>
      </c>
      <c r="H102" s="152">
        <v>0.38971827093594102</v>
      </c>
      <c r="I102" s="175">
        <v>0.27210083652639999</v>
      </c>
      <c r="J102" s="176">
        <v>2.5144453714374401E-4</v>
      </c>
      <c r="K102" s="177">
        <v>2.40381083993369E-4</v>
      </c>
      <c r="L102" s="118">
        <f t="shared" si="9"/>
        <v>0.69799594053394742</v>
      </c>
      <c r="M102" s="152">
        <v>0.39135123611953099</v>
      </c>
      <c r="N102" s="175">
        <v>0.27326565486039101</v>
      </c>
      <c r="O102" s="223">
        <v>3.0112883310260698E-4</v>
      </c>
      <c r="P102" s="223">
        <v>3.0613639217091199E-4</v>
      </c>
      <c r="Q102" s="118">
        <f t="shared" si="10"/>
        <v>0.69807231792817148</v>
      </c>
      <c r="R102" s="152">
        <v>0.38710763532583098</v>
      </c>
      <c r="S102" s="175">
        <v>0.27029976287611901</v>
      </c>
      <c r="T102" s="178">
        <v>3.37686868025192E-4</v>
      </c>
      <c r="U102" s="179">
        <v>2.9816201465884199E-4</v>
      </c>
      <c r="V102" s="118">
        <f t="shared" si="11"/>
        <v>0.69806881001118737</v>
      </c>
    </row>
    <row r="103" spans="2:22" x14ac:dyDescent="0.2">
      <c r="B103" s="90">
        <v>18</v>
      </c>
      <c r="C103" s="174">
        <v>0.38970981100720598</v>
      </c>
      <c r="D103" s="175">
        <v>0.27217375531665</v>
      </c>
      <c r="E103" s="176">
        <v>1.9709086215120299E-4</v>
      </c>
      <c r="F103" s="176">
        <v>2.4939149612574803E-4</v>
      </c>
      <c r="G103" s="118">
        <f t="shared" si="8"/>
        <v>0.69819905799710136</v>
      </c>
      <c r="H103" s="152">
        <v>0.38667968128509</v>
      </c>
      <c r="I103" s="175">
        <v>0.27005233682855201</v>
      </c>
      <c r="J103" s="176">
        <v>2.9297613802787599E-4</v>
      </c>
      <c r="K103" s="177">
        <v>2.57163581283701E-4</v>
      </c>
      <c r="L103" s="118">
        <f t="shared" si="9"/>
        <v>0.69818337126943064</v>
      </c>
      <c r="M103" s="152">
        <v>0.389601839789392</v>
      </c>
      <c r="N103" s="175">
        <v>0.27204242706697801</v>
      </c>
      <c r="O103" s="223">
        <v>2.9836077955158898E-4</v>
      </c>
      <c r="P103" s="223">
        <v>2.7822163998211401E-4</v>
      </c>
      <c r="Q103" s="118">
        <f t="shared" si="10"/>
        <v>0.69806712231998114</v>
      </c>
      <c r="R103" s="152">
        <v>0.38258393549862901</v>
      </c>
      <c r="S103" s="175">
        <v>0.26715369930310801</v>
      </c>
      <c r="T103" s="178">
        <v>3.1654345077385799E-4</v>
      </c>
      <c r="U103" s="179">
        <v>3.3408709925477199E-4</v>
      </c>
      <c r="V103" s="118">
        <f t="shared" si="11"/>
        <v>0.69809965429277954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0.39559792781891001</v>
      </c>
      <c r="D106" s="224">
        <v>0.276226679204369</v>
      </c>
      <c r="E106" s="225">
        <v>2.17349954903396E-4</v>
      </c>
      <c r="F106" s="182">
        <v>2.3048591295967601E-4</v>
      </c>
      <c r="G106" s="183"/>
      <c r="H106" s="184">
        <v>0.39231862208217699</v>
      </c>
      <c r="I106" s="184">
        <v>0.27395384794680899</v>
      </c>
      <c r="J106" s="190">
        <v>2.7804225943747502E-4</v>
      </c>
      <c r="K106" s="184">
        <v>2.7313782958832703E-4</v>
      </c>
      <c r="L106" s="186"/>
      <c r="M106" s="187">
        <v>0.390268679481237</v>
      </c>
      <c r="N106" s="187">
        <v>0.27253084692493301</v>
      </c>
      <c r="O106" s="180">
        <v>3.0338160835490798E-4</v>
      </c>
      <c r="P106" s="181">
        <v>2.8597264093595698E-4</v>
      </c>
      <c r="Q106" s="188"/>
      <c r="R106" s="187">
        <v>0.38508388114839398</v>
      </c>
      <c r="S106" s="187">
        <v>0.26888614531634097</v>
      </c>
      <c r="T106" s="190">
        <v>3.3537585899228698E-4</v>
      </c>
      <c r="U106" s="184">
        <v>3.06111964764725E-4</v>
      </c>
      <c r="V106" s="136"/>
    </row>
    <row r="107" spans="2:22" x14ac:dyDescent="0.2">
      <c r="B107" s="86" t="s">
        <v>6</v>
      </c>
      <c r="C107" s="219">
        <v>0.217782716145837</v>
      </c>
      <c r="D107" s="220">
        <v>0.21707951306423801</v>
      </c>
      <c r="E107" s="193">
        <v>2.4178520924012701</v>
      </c>
      <c r="F107" s="193">
        <v>1.641575038194</v>
      </c>
      <c r="G107" s="194"/>
      <c r="H107" s="195">
        <v>0.41009453458902401</v>
      </c>
      <c r="I107" s="196">
        <v>0.41057604729170899</v>
      </c>
      <c r="J107" s="197">
        <v>1.3129784268106801</v>
      </c>
      <c r="K107" s="198">
        <v>2.11955047942687</v>
      </c>
      <c r="L107" s="199"/>
      <c r="M107" s="197">
        <v>0.32758528004507498</v>
      </c>
      <c r="N107" s="197">
        <v>0.32875227591182099</v>
      </c>
      <c r="O107" s="191">
        <v>1.65789735374634</v>
      </c>
      <c r="P107" s="192">
        <v>1.6409415373365499</v>
      </c>
      <c r="Q107" s="198"/>
      <c r="R107" s="197">
        <v>0.27741973803353098</v>
      </c>
      <c r="S107" s="198">
        <v>0.27686787268896002</v>
      </c>
      <c r="T107" s="200">
        <v>1.07827558472983</v>
      </c>
      <c r="U107" s="198">
        <v>1.3020641902133001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0.69805215137960208</v>
      </c>
      <c r="I110" s="205">
        <f>D106/C106</f>
        <v>0.69825107711589252</v>
      </c>
    </row>
    <row r="111" spans="2:22" x14ac:dyDescent="0.2">
      <c r="C111" s="203">
        <v>2</v>
      </c>
      <c r="E111" s="204">
        <f>AVERAGE(L86:L103)</f>
        <v>0.69809253470671007</v>
      </c>
      <c r="I111" s="205">
        <f>I106/H106</f>
        <v>0.69829427543570766</v>
      </c>
    </row>
    <row r="112" spans="2:22" x14ac:dyDescent="0.2">
      <c r="C112" s="203">
        <v>3</v>
      </c>
      <c r="E112" s="204">
        <f>AVERAGE(Q86:Q103)</f>
        <v>0.69812542704343883</v>
      </c>
      <c r="I112" s="205">
        <f>N106/M106</f>
        <v>0.69831595834744797</v>
      </c>
    </row>
    <row r="113" spans="3:9" x14ac:dyDescent="0.2">
      <c r="C113" s="203">
        <v>4</v>
      </c>
      <c r="E113" s="204">
        <f>AVERAGE(V86:V103)</f>
        <v>0.69806663618295917</v>
      </c>
      <c r="G113" s="90"/>
      <c r="I113" s="205">
        <f>S106/R106</f>
        <v>0.69825344159945346</v>
      </c>
    </row>
    <row r="114" spans="3:9" x14ac:dyDescent="0.2">
      <c r="C114" s="206" t="s">
        <v>12</v>
      </c>
      <c r="D114" s="101"/>
      <c r="E114" s="207">
        <f>AVERAGE(E110:E113)</f>
        <v>0.69808418732817756</v>
      </c>
      <c r="F114" s="86" t="s">
        <v>9</v>
      </c>
      <c r="G114" s="208"/>
      <c r="I114" s="209">
        <f>AVERAGE(I110:I113)</f>
        <v>0.69827868812462546</v>
      </c>
    </row>
    <row r="115" spans="3:9" x14ac:dyDescent="0.2">
      <c r="E115" s="221">
        <f>STDEV(E110:E113)/SQRT(COUNT(E110:E113))/E114</f>
        <v>2.3041673739656206E-5</v>
      </c>
      <c r="F115" s="211"/>
      <c r="I115" s="221">
        <f>STDEV(I110:I113)/SQRT(COUNT(I110:I113))/I114</f>
        <v>2.2763028825844979E-5</v>
      </c>
    </row>
    <row r="116" spans="3:9" ht="15.75" x14ac:dyDescent="0.3">
      <c r="D116" s="86" t="s">
        <v>17</v>
      </c>
      <c r="E116" s="226">
        <f>E115*SQRT(3)/1</f>
        <v>3.9909349608510124E-5</v>
      </c>
      <c r="F116" s="86" t="s">
        <v>8</v>
      </c>
      <c r="I116" s="221">
        <f>I115*SQRT(3)/1</f>
        <v>3.9426722460518424E-5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85B5-371D-40C9-8B87-49AB85C8C40F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4" width="12.7109375" style="86" customWidth="1"/>
    <col min="25" max="26" width="15.7109375" style="86" customWidth="1"/>
    <col min="27" max="32" width="12.7109375" style="86" customWidth="1"/>
    <col min="33" max="34" width="15.7109375" style="86" customWidth="1"/>
    <col min="35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92</v>
      </c>
      <c r="C4" s="154"/>
      <c r="D4" s="159"/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96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29.073</v>
      </c>
      <c r="D9" s="168">
        <v>30.082999999999998</v>
      </c>
      <c r="E9" s="169">
        <v>29.073</v>
      </c>
      <c r="F9" s="169">
        <v>30.082999999999998</v>
      </c>
      <c r="G9" s="170"/>
      <c r="H9" s="86">
        <v>29.073</v>
      </c>
      <c r="I9" s="168">
        <v>30.082999999999998</v>
      </c>
      <c r="J9" s="169">
        <v>29.073</v>
      </c>
      <c r="K9" s="171">
        <v>30.082999999999998</v>
      </c>
      <c r="L9" s="170"/>
      <c r="M9" s="86">
        <v>29.073</v>
      </c>
      <c r="N9" s="168">
        <v>30.082999999999998</v>
      </c>
      <c r="O9" s="169">
        <v>29.073</v>
      </c>
      <c r="P9" s="171">
        <v>30.082999999999998</v>
      </c>
      <c r="Q9" s="170"/>
      <c r="R9" s="86">
        <v>29.073</v>
      </c>
      <c r="S9" s="86">
        <v>30.082999999999998</v>
      </c>
      <c r="T9" s="172">
        <v>29.073</v>
      </c>
      <c r="U9" s="173">
        <v>30.082999999999998</v>
      </c>
      <c r="V9" s="136"/>
    </row>
    <row r="10" spans="1:22" x14ac:dyDescent="0.2">
      <c r="B10" s="90">
        <v>1</v>
      </c>
      <c r="C10" s="174">
        <v>0.13655077233805599</v>
      </c>
      <c r="D10" s="175">
        <v>2.1107287956210999E-3</v>
      </c>
      <c r="E10" s="176">
        <v>2.3435515895838601E-4</v>
      </c>
      <c r="F10" s="176">
        <v>2.3769221100583901E-4</v>
      </c>
      <c r="G10" s="118">
        <f>(D10-$F$30)/(C10-$E$30)</f>
        <v>1.374986561913881E-2</v>
      </c>
      <c r="H10" s="152">
        <v>0.128876639119681</v>
      </c>
      <c r="I10" s="175">
        <v>1.9203899238509699E-3</v>
      </c>
      <c r="J10" s="176">
        <v>2.0255043782499199E-4</v>
      </c>
      <c r="K10" s="177">
        <v>2.2093587520516801E-4</v>
      </c>
      <c r="L10" s="118">
        <f>(I10-$K$30)/(H10-$J$30)</f>
        <v>1.331883611316181E-2</v>
      </c>
      <c r="M10" s="152">
        <v>0.118821378107107</v>
      </c>
      <c r="N10" s="175">
        <v>1.6965511639708199E-3</v>
      </c>
      <c r="O10" s="176">
        <v>1.7091663645922499E-4</v>
      </c>
      <c r="P10" s="177">
        <v>2.07519951256798E-4</v>
      </c>
      <c r="Q10" s="118">
        <f>(N10-$P$30)/(M10-$O$30)</f>
        <v>1.2564194424867546E-2</v>
      </c>
      <c r="R10" s="152">
        <v>0.10661777141020901</v>
      </c>
      <c r="S10" s="152">
        <v>1.5496373957199301E-3</v>
      </c>
      <c r="T10" s="178">
        <v>1.49248563282262E-4</v>
      </c>
      <c r="U10" s="179">
        <v>1.5513330979356901E-4</v>
      </c>
      <c r="V10" s="118">
        <f>(S10-$U$30)/(R10-$T$30)</f>
        <v>1.2854106888916582E-2</v>
      </c>
    </row>
    <row r="11" spans="1:22" x14ac:dyDescent="0.2">
      <c r="B11" s="90">
        <v>2</v>
      </c>
      <c r="C11" s="174">
        <v>0.13650538032895301</v>
      </c>
      <c r="D11" s="175">
        <v>2.124853718107E-3</v>
      </c>
      <c r="E11" s="176">
        <v>2.4374151482799299E-4</v>
      </c>
      <c r="F11" s="176">
        <v>2.58949365756949E-4</v>
      </c>
      <c r="G11" s="118">
        <f t="shared" ref="G11:G27" si="0">(D11-$F$30)/(C11-$E$30)</f>
        <v>1.3858102209074755E-2</v>
      </c>
      <c r="H11" s="152">
        <v>0.12925695885247701</v>
      </c>
      <c r="I11" s="175">
        <v>1.93186316488054E-3</v>
      </c>
      <c r="J11" s="176">
        <v>1.8506374856834201E-4</v>
      </c>
      <c r="K11" s="177">
        <v>2.14237374910497E-4</v>
      </c>
      <c r="L11" s="118">
        <f t="shared" ref="L11:L27" si="1">(I11-$K$30)/(H11-$J$30)</f>
        <v>1.3368486268870012E-2</v>
      </c>
      <c r="M11" s="152">
        <v>0.118596284768882</v>
      </c>
      <c r="N11" s="175">
        <v>1.6891920114214501E-3</v>
      </c>
      <c r="O11" s="176">
        <v>1.82872959922045E-4</v>
      </c>
      <c r="P11" s="177">
        <v>1.9894603501724101E-4</v>
      </c>
      <c r="Q11" s="118">
        <f t="shared" ref="Q11:Q27" si="2">(N11-$P$30)/(M11-$O$30)</f>
        <v>1.2525928055771298E-2</v>
      </c>
      <c r="R11" s="152">
        <v>0.106521037155634</v>
      </c>
      <c r="S11" s="152">
        <v>1.5551497635135801E-3</v>
      </c>
      <c r="T11" s="178">
        <v>1.52028334469569E-4</v>
      </c>
      <c r="U11" s="179">
        <v>2.0116083049584799E-4</v>
      </c>
      <c r="V11" s="118">
        <f t="shared" ref="V11:V27" si="3">(S11-$U$30)/(R11-$T$30)</f>
        <v>1.2917618739180535E-2</v>
      </c>
    </row>
    <row r="12" spans="1:22" x14ac:dyDescent="0.2">
      <c r="B12" s="90">
        <v>3</v>
      </c>
      <c r="C12" s="174">
        <v>0.136869219868095</v>
      </c>
      <c r="D12" s="175">
        <v>2.1191620059357102E-3</v>
      </c>
      <c r="E12" s="176">
        <v>2.4505680738037399E-4</v>
      </c>
      <c r="F12" s="176">
        <v>2.3739449496299299E-4</v>
      </c>
      <c r="G12" s="118">
        <f t="shared" si="0"/>
        <v>1.3779541238219544E-2</v>
      </c>
      <c r="H12" s="152">
        <v>0.128783637706337</v>
      </c>
      <c r="I12" s="175">
        <v>1.9207475293761499E-3</v>
      </c>
      <c r="J12" s="176">
        <v>1.8007187782754001E-4</v>
      </c>
      <c r="K12" s="177">
        <v>2.15696155594176E-4</v>
      </c>
      <c r="L12" s="118">
        <f t="shared" si="1"/>
        <v>1.3331250168701863E-2</v>
      </c>
      <c r="M12" s="152">
        <v>0.117641198886394</v>
      </c>
      <c r="N12" s="175">
        <v>1.71162716787646E-3</v>
      </c>
      <c r="O12" s="176">
        <v>1.74533409271076E-4</v>
      </c>
      <c r="P12" s="177">
        <v>1.8599627251371999E-4</v>
      </c>
      <c r="Q12" s="118">
        <f t="shared" si="2"/>
        <v>1.2818799085183354E-2</v>
      </c>
      <c r="R12" s="152">
        <v>0.106682291302924</v>
      </c>
      <c r="S12" s="152">
        <v>1.51012801665483E-3</v>
      </c>
      <c r="T12" s="178">
        <v>1.4619979083852199E-4</v>
      </c>
      <c r="U12" s="179">
        <v>1.6543612729343101E-4</v>
      </c>
      <c r="V12" s="118">
        <f t="shared" si="3"/>
        <v>1.2475453147226742E-2</v>
      </c>
    </row>
    <row r="13" spans="1:22" x14ac:dyDescent="0.2">
      <c r="B13" s="90">
        <v>4</v>
      </c>
      <c r="C13" s="174">
        <v>0.13628150515471199</v>
      </c>
      <c r="D13" s="175">
        <v>2.11172252696711E-3</v>
      </c>
      <c r="E13" s="176">
        <v>2.1426222964303601E-4</v>
      </c>
      <c r="F13" s="176">
        <v>2.1342793116319999E-4</v>
      </c>
      <c r="G13" s="118">
        <f t="shared" si="0"/>
        <v>1.3784385003804552E-2</v>
      </c>
      <c r="H13" s="152">
        <v>0.129031574566072</v>
      </c>
      <c r="I13" s="175">
        <v>1.9538298120142499E-3</v>
      </c>
      <c r="J13" s="176">
        <v>1.8294922634273699E-4</v>
      </c>
      <c r="K13" s="177">
        <v>2.2500757307439601E-4</v>
      </c>
      <c r="L13" s="118">
        <f t="shared" si="1"/>
        <v>1.3562376617852848E-2</v>
      </c>
      <c r="M13" s="152">
        <v>0.117473714769411</v>
      </c>
      <c r="N13" s="175">
        <v>1.6959686900646E-3</v>
      </c>
      <c r="O13" s="176">
        <v>1.8977678934195899E-4</v>
      </c>
      <c r="P13" s="177">
        <v>2.11341417806183E-4</v>
      </c>
      <c r="Q13" s="118">
        <f t="shared" si="2"/>
        <v>1.2703596735706226E-2</v>
      </c>
      <c r="R13" s="152">
        <v>0.10545739900498299</v>
      </c>
      <c r="S13" s="152">
        <v>1.5147525536789699E-3</v>
      </c>
      <c r="T13" s="178">
        <v>1.3396224659394999E-4</v>
      </c>
      <c r="U13" s="179">
        <v>1.88859502290055E-4</v>
      </c>
      <c r="V13" s="118">
        <f t="shared" si="3"/>
        <v>1.2664477722992696E-2</v>
      </c>
    </row>
    <row r="14" spans="1:22" x14ac:dyDescent="0.2">
      <c r="B14" s="90">
        <v>5</v>
      </c>
      <c r="C14" s="174">
        <v>0.13634612926767201</v>
      </c>
      <c r="D14" s="175">
        <v>2.12823149803341E-3</v>
      </c>
      <c r="E14" s="176">
        <v>2.6365339108375E-4</v>
      </c>
      <c r="F14" s="176">
        <v>2.32836611850894E-4</v>
      </c>
      <c r="G14" s="118">
        <f t="shared" si="0"/>
        <v>1.3899133705186825E-2</v>
      </c>
      <c r="H14" s="152">
        <v>0.12825808295683699</v>
      </c>
      <c r="I14" s="175">
        <v>1.9039291363911501E-3</v>
      </c>
      <c r="J14" s="176">
        <v>1.8553853089621101E-4</v>
      </c>
      <c r="K14" s="177">
        <v>1.9770575770798501E-4</v>
      </c>
      <c r="L14" s="118">
        <f t="shared" si="1"/>
        <v>1.3254629503018513E-2</v>
      </c>
      <c r="M14" s="152">
        <v>0.118010074547188</v>
      </c>
      <c r="N14" s="175">
        <v>1.71862404034426E-3</v>
      </c>
      <c r="O14" s="176">
        <v>1.71792683004405E-4</v>
      </c>
      <c r="P14" s="177">
        <v>1.85925153668371E-4</v>
      </c>
      <c r="Q14" s="118">
        <f t="shared" si="2"/>
        <v>1.2838051326964571E-2</v>
      </c>
      <c r="R14" s="152">
        <v>0.105233086509326</v>
      </c>
      <c r="S14" s="152">
        <v>1.5574835443595599E-3</v>
      </c>
      <c r="T14" s="178">
        <v>1.36493222101625E-4</v>
      </c>
      <c r="U14" s="179">
        <v>2.07855518726493E-4</v>
      </c>
      <c r="V14" s="118">
        <f t="shared" si="3"/>
        <v>1.3098152990487182E-2</v>
      </c>
    </row>
    <row r="15" spans="1:22" x14ac:dyDescent="0.2">
      <c r="B15" s="90">
        <v>6</v>
      </c>
      <c r="C15" s="174">
        <v>0.13619080901368399</v>
      </c>
      <c r="D15" s="175">
        <v>2.1233966994068398E-3</v>
      </c>
      <c r="E15" s="176">
        <v>2.5418581837356198E-4</v>
      </c>
      <c r="F15" s="176">
        <v>2.4396953243368801E-4</v>
      </c>
      <c r="G15" s="118">
        <f t="shared" si="0"/>
        <v>1.3879450459287544E-2</v>
      </c>
      <c r="H15" s="152">
        <v>0.127961311699024</v>
      </c>
      <c r="I15" s="175">
        <v>1.9003922673278999E-3</v>
      </c>
      <c r="J15" s="176">
        <v>2.02448123461102E-4</v>
      </c>
      <c r="K15" s="177">
        <v>1.89960072570916E-4</v>
      </c>
      <c r="L15" s="118">
        <f t="shared" si="1"/>
        <v>1.3257734637701695E-2</v>
      </c>
      <c r="M15" s="152">
        <v>0.11805525493788301</v>
      </c>
      <c r="N15" s="175">
        <v>1.7231326863026599E-3</v>
      </c>
      <c r="O15" s="176">
        <v>2.0766880461897601E-4</v>
      </c>
      <c r="P15" s="177">
        <v>2.21030988400332E-4</v>
      </c>
      <c r="Q15" s="118">
        <f t="shared" si="2"/>
        <v>1.2871382334582581E-2</v>
      </c>
      <c r="R15" s="152">
        <v>0.106015331749314</v>
      </c>
      <c r="S15" s="152">
        <v>1.48867282189222E-3</v>
      </c>
      <c r="T15" s="178">
        <v>1.4739137811436E-4</v>
      </c>
      <c r="U15" s="179">
        <v>1.97429752871377E-4</v>
      </c>
      <c r="V15" s="118">
        <f t="shared" si="3"/>
        <v>1.2351384075843345E-2</v>
      </c>
    </row>
    <row r="16" spans="1:22" x14ac:dyDescent="0.2">
      <c r="B16" s="90">
        <v>7</v>
      </c>
      <c r="C16" s="174">
        <v>0.136408008417364</v>
      </c>
      <c r="D16" s="175">
        <v>2.1213123299344502E-3</v>
      </c>
      <c r="E16" s="176">
        <v>2.4597229336155701E-4</v>
      </c>
      <c r="F16" s="176">
        <v>2.49122267991862E-4</v>
      </c>
      <c r="G16" s="118">
        <f t="shared" si="0"/>
        <v>1.3842004632033583E-2</v>
      </c>
      <c r="H16" s="152">
        <v>0.128927443670521</v>
      </c>
      <c r="I16" s="175">
        <v>1.86910574298822E-3</v>
      </c>
      <c r="J16" s="176">
        <v>1.7685439377372399E-4</v>
      </c>
      <c r="K16" s="177">
        <v>1.8049035705546199E-4</v>
      </c>
      <c r="L16" s="118">
        <f t="shared" si="1"/>
        <v>1.2915194072722166E-2</v>
      </c>
      <c r="M16" s="152">
        <v>0.11846377083807599</v>
      </c>
      <c r="N16" s="175">
        <v>1.69920852949661E-3</v>
      </c>
      <c r="O16" s="176">
        <v>1.63307289837109E-4</v>
      </c>
      <c r="P16" s="177">
        <v>2.1458779832417001E-4</v>
      </c>
      <c r="Q16" s="118">
        <f t="shared" si="2"/>
        <v>1.2624650110924498E-2</v>
      </c>
      <c r="R16" s="152">
        <v>0.105840172605595</v>
      </c>
      <c r="S16" s="152">
        <v>1.49584815329778E-3</v>
      </c>
      <c r="T16" s="178">
        <v>1.54019695537644E-4</v>
      </c>
      <c r="U16" s="179">
        <v>2.01676943243391E-4</v>
      </c>
      <c r="V16" s="118">
        <f t="shared" si="3"/>
        <v>1.243974440725437E-2</v>
      </c>
    </row>
    <row r="17" spans="2:22" x14ac:dyDescent="0.2">
      <c r="B17" s="90">
        <v>8</v>
      </c>
      <c r="C17" s="174">
        <v>0.13633037939807099</v>
      </c>
      <c r="D17" s="175">
        <v>2.0623708568187201E-3</v>
      </c>
      <c r="E17" s="176">
        <v>2.1613746612145999E-4</v>
      </c>
      <c r="F17" s="176">
        <v>2.5160340278557799E-4</v>
      </c>
      <c r="G17" s="118">
        <f t="shared" si="0"/>
        <v>1.3416799576085377E-2</v>
      </c>
      <c r="H17" s="152">
        <v>0.129378182137488</v>
      </c>
      <c r="I17" s="175">
        <v>1.9119721893583201E-3</v>
      </c>
      <c r="J17" s="176">
        <v>2.2898362852207801E-4</v>
      </c>
      <c r="K17" s="177">
        <v>2.1259421256698201E-4</v>
      </c>
      <c r="L17" s="118">
        <f t="shared" si="1"/>
        <v>1.3201963393832152E-2</v>
      </c>
      <c r="M17" s="152">
        <v>0.11946245285739</v>
      </c>
      <c r="N17" s="175">
        <v>1.73479957177336E-3</v>
      </c>
      <c r="O17" s="176">
        <v>2.0274163533553599E-4</v>
      </c>
      <c r="P17" s="177">
        <v>2.1061217925305201E-4</v>
      </c>
      <c r="Q17" s="118">
        <f t="shared" si="2"/>
        <v>1.2817341224243399E-2</v>
      </c>
      <c r="R17" s="152">
        <v>0.10564354774090599</v>
      </c>
      <c r="S17" s="152">
        <v>1.50679485986774E-3</v>
      </c>
      <c r="T17" s="178">
        <v>1.45597069474552E-4</v>
      </c>
      <c r="U17" s="179">
        <v>1.9767148571730401E-4</v>
      </c>
      <c r="V17" s="118">
        <f t="shared" si="3"/>
        <v>1.2566697307967055E-2</v>
      </c>
    </row>
    <row r="18" spans="2:22" x14ac:dyDescent="0.2">
      <c r="B18" s="90">
        <v>9</v>
      </c>
      <c r="C18" s="174">
        <v>0.135074562192039</v>
      </c>
      <c r="D18" s="175">
        <v>2.0737699276596301E-3</v>
      </c>
      <c r="E18" s="176">
        <v>2.6941667899353498E-4</v>
      </c>
      <c r="F18" s="176">
        <v>2.70298391909688E-4</v>
      </c>
      <c r="G18" s="118">
        <f t="shared" si="0"/>
        <v>1.3626299391121905E-2</v>
      </c>
      <c r="H18" s="152">
        <v>0.12990500117540801</v>
      </c>
      <c r="I18" s="175">
        <v>1.9151132082062101E-3</v>
      </c>
      <c r="J18" s="176">
        <v>1.8209664443674E-4</v>
      </c>
      <c r="K18" s="177">
        <v>2.4559589483982603E-4</v>
      </c>
      <c r="L18" s="118">
        <f t="shared" si="1"/>
        <v>1.3172558577414704E-2</v>
      </c>
      <c r="M18" s="152">
        <v>0.118916681011198</v>
      </c>
      <c r="N18" s="175">
        <v>1.67979486817008E-3</v>
      </c>
      <c r="O18" s="176">
        <v>1.77796799265912E-4</v>
      </c>
      <c r="P18" s="177">
        <v>2.1159860958283101E-4</v>
      </c>
      <c r="Q18" s="118">
        <f t="shared" si="2"/>
        <v>1.2412977590624664E-2</v>
      </c>
      <c r="R18" s="152">
        <v>0.105899547326074</v>
      </c>
      <c r="S18" s="152">
        <v>1.4907038406276299E-3</v>
      </c>
      <c r="T18" s="178">
        <v>1.55757239216893E-4</v>
      </c>
      <c r="U18" s="179">
        <v>1.87897040836827E-4</v>
      </c>
      <c r="V18" s="118">
        <f t="shared" si="3"/>
        <v>1.2384113554121848E-2</v>
      </c>
    </row>
    <row r="19" spans="2:22" x14ac:dyDescent="0.2">
      <c r="B19" s="90">
        <v>10</v>
      </c>
      <c r="C19" s="174">
        <v>0.13317290034467699</v>
      </c>
      <c r="D19" s="175">
        <v>2.0794764651362401E-3</v>
      </c>
      <c r="E19" s="176">
        <v>2.4117072072849801E-4</v>
      </c>
      <c r="F19" s="176">
        <v>2.4448016085377398E-4</v>
      </c>
      <c r="G19" s="118">
        <f t="shared" si="0"/>
        <v>1.3864154785314841E-2</v>
      </c>
      <c r="H19" s="152">
        <v>0.13034771070547199</v>
      </c>
      <c r="I19" s="175">
        <v>1.91624766917096E-3</v>
      </c>
      <c r="J19" s="176">
        <v>2.03267846971248E-4</v>
      </c>
      <c r="K19" s="177">
        <v>2.19268688712018E-4</v>
      </c>
      <c r="L19" s="118">
        <f t="shared" si="1"/>
        <v>1.3136468321932262E-2</v>
      </c>
      <c r="M19" s="152">
        <v>0.11955463008282501</v>
      </c>
      <c r="N19" s="175">
        <v>1.6741163457698401E-3</v>
      </c>
      <c r="O19" s="176">
        <v>1.8230503133350801E-4</v>
      </c>
      <c r="P19" s="177">
        <v>2.0195285143287701E-4</v>
      </c>
      <c r="Q19" s="118">
        <f t="shared" si="2"/>
        <v>1.2299064459170063E-2</v>
      </c>
      <c r="R19" s="152">
        <v>0.10496602137177299</v>
      </c>
      <c r="S19" s="152">
        <v>1.4696667865931601E-3</v>
      </c>
      <c r="T19" s="178">
        <v>1.52685915877072E-4</v>
      </c>
      <c r="U19" s="179">
        <v>1.5403156970119499E-4</v>
      </c>
      <c r="V19" s="118">
        <f t="shared" si="3"/>
        <v>1.2293705689154638E-2</v>
      </c>
    </row>
    <row r="20" spans="2:22" x14ac:dyDescent="0.2">
      <c r="B20" s="90">
        <v>11</v>
      </c>
      <c r="C20" s="174">
        <v>0.13255377115017999</v>
      </c>
      <c r="D20" s="175">
        <v>2.0583446790607301E-3</v>
      </c>
      <c r="E20" s="176">
        <v>2.4454862596244001E-4</v>
      </c>
      <c r="F20" s="176">
        <v>2.1235689318016801E-4</v>
      </c>
      <c r="G20" s="118">
        <f t="shared" si="0"/>
        <v>1.3769320015423978E-2</v>
      </c>
      <c r="H20" s="152">
        <v>0.13044142249043</v>
      </c>
      <c r="I20" s="175">
        <v>1.91457885199047E-3</v>
      </c>
      <c r="J20" s="176">
        <v>2.07751665760949E-4</v>
      </c>
      <c r="K20" s="177">
        <v>2.1492210843557301E-4</v>
      </c>
      <c r="L20" s="118">
        <f t="shared" si="1"/>
        <v>1.311420349875262E-2</v>
      </c>
      <c r="M20" s="152">
        <v>0.120049639343821</v>
      </c>
      <c r="N20" s="175">
        <v>1.6870766375123099E-3</v>
      </c>
      <c r="O20" s="176">
        <v>1.5773495502526699E-4</v>
      </c>
      <c r="P20" s="177">
        <v>1.97010959931134E-4</v>
      </c>
      <c r="Q20" s="118">
        <f t="shared" si="2"/>
        <v>1.2356398644702312E-2</v>
      </c>
      <c r="R20" s="152">
        <v>0.10463802228930399</v>
      </c>
      <c r="S20" s="152">
        <v>1.4845043671301999E-3</v>
      </c>
      <c r="T20" s="178">
        <v>1.80962324249929E-4</v>
      </c>
      <c r="U20" s="179">
        <v>2.1330749159397401E-4</v>
      </c>
      <c r="V20" s="118">
        <f t="shared" si="3"/>
        <v>1.2474300214995404E-2</v>
      </c>
    </row>
    <row r="21" spans="2:22" x14ac:dyDescent="0.2">
      <c r="B21" s="90">
        <v>12</v>
      </c>
      <c r="C21" s="174">
        <v>0.131388227016732</v>
      </c>
      <c r="D21" s="175">
        <v>2.11719524381499E-3</v>
      </c>
      <c r="E21" s="176">
        <v>2.4864397765304999E-4</v>
      </c>
      <c r="F21" s="176">
        <v>2.4120526701219201E-4</v>
      </c>
      <c r="G21" s="118">
        <f t="shared" si="0"/>
        <v>1.4340418011189694E-2</v>
      </c>
      <c r="H21" s="152">
        <v>0.13015827503404101</v>
      </c>
      <c r="I21" s="175">
        <v>1.9448563967821601E-3</v>
      </c>
      <c r="J21" s="176">
        <v>1.9881394015051801E-4</v>
      </c>
      <c r="K21" s="177">
        <v>2.1078394341367E-4</v>
      </c>
      <c r="L21" s="118">
        <f t="shared" si="1"/>
        <v>1.3375749987652504E-2</v>
      </c>
      <c r="M21" s="152">
        <v>0.119437275312764</v>
      </c>
      <c r="N21" s="175">
        <v>1.7343011906820599E-3</v>
      </c>
      <c r="O21" s="176">
        <v>1.8550337021073799E-4</v>
      </c>
      <c r="P21" s="177">
        <v>2.0632912515703E-4</v>
      </c>
      <c r="Q21" s="118">
        <f t="shared" si="2"/>
        <v>1.2815868069430875E-2</v>
      </c>
      <c r="R21" s="152">
        <v>0.103622859366686</v>
      </c>
      <c r="S21" s="152">
        <v>1.4940386716336799E-3</v>
      </c>
      <c r="T21" s="178">
        <v>1.8045417879906299E-4</v>
      </c>
      <c r="U21" s="179">
        <v>1.524236268821E-4</v>
      </c>
      <c r="V21" s="118">
        <f t="shared" si="3"/>
        <v>1.2688828189939515E-2</v>
      </c>
    </row>
    <row r="22" spans="2:22" x14ac:dyDescent="0.2">
      <c r="B22" s="90">
        <v>13</v>
      </c>
      <c r="C22" s="174">
        <v>0.13132239114001301</v>
      </c>
      <c r="D22" s="175">
        <v>2.05459182148825E-3</v>
      </c>
      <c r="E22" s="176">
        <v>2.7344855286375898E-4</v>
      </c>
      <c r="F22" s="176">
        <v>2.8022602401254202E-4</v>
      </c>
      <c r="G22" s="118">
        <f t="shared" si="0"/>
        <v>1.3870037298513604E-2</v>
      </c>
      <c r="H22" s="152">
        <v>0.12929262624139101</v>
      </c>
      <c r="I22" s="175">
        <v>1.8947333031326999E-3</v>
      </c>
      <c r="J22" s="176">
        <v>1.80924380131946E-4</v>
      </c>
      <c r="K22" s="177">
        <v>1.9261068042393E-4</v>
      </c>
      <c r="L22" s="118">
        <f t="shared" si="1"/>
        <v>1.3077176546133638E-2</v>
      </c>
      <c r="M22" s="152">
        <v>0.11919184937282699</v>
      </c>
      <c r="N22" s="175">
        <v>1.70018356014538E-3</v>
      </c>
      <c r="O22" s="176">
        <v>1.7441303652988301E-4</v>
      </c>
      <c r="P22" s="177">
        <v>2.24800816612285E-4</v>
      </c>
      <c r="Q22" s="118">
        <f t="shared" si="2"/>
        <v>1.2555604105163685E-2</v>
      </c>
      <c r="R22" s="152">
        <v>0.103795665853173</v>
      </c>
      <c r="S22" s="152">
        <v>1.51448733260588E-3</v>
      </c>
      <c r="T22" s="178">
        <v>1.3125262109783299E-4</v>
      </c>
      <c r="U22" s="179">
        <v>1.59998036617123E-4</v>
      </c>
      <c r="V22" s="118">
        <f t="shared" si="3"/>
        <v>1.2864966841176067E-2</v>
      </c>
    </row>
    <row r="23" spans="2:22" x14ac:dyDescent="0.2">
      <c r="B23" s="90">
        <v>14</v>
      </c>
      <c r="C23" s="174">
        <v>0.13377931502762999</v>
      </c>
      <c r="D23" s="175">
        <v>2.0682698736705098E-3</v>
      </c>
      <c r="E23" s="176">
        <v>2.09617978380195E-4</v>
      </c>
      <c r="F23" s="176">
        <v>2.2697568024185701E-4</v>
      </c>
      <c r="G23" s="118">
        <f t="shared" si="0"/>
        <v>1.3717278142796297E-2</v>
      </c>
      <c r="H23" s="152">
        <v>0.12816313121810399</v>
      </c>
      <c r="I23" s="175">
        <v>1.8955290930163099E-3</v>
      </c>
      <c r="J23" s="176">
        <v>2.3141539685982501E-4</v>
      </c>
      <c r="K23" s="177">
        <v>1.8892928254815499E-4</v>
      </c>
      <c r="L23" s="118">
        <f t="shared" si="1"/>
        <v>1.3198821625111412E-2</v>
      </c>
      <c r="M23" s="152">
        <v>0.120269817914232</v>
      </c>
      <c r="N23" s="175">
        <v>1.70745565292371E-3</v>
      </c>
      <c r="O23" s="176">
        <v>1.77003620066275E-4</v>
      </c>
      <c r="P23" s="177">
        <v>1.6327783983105599E-4</v>
      </c>
      <c r="Q23" s="118">
        <f t="shared" si="2"/>
        <v>1.2503452334565537E-2</v>
      </c>
      <c r="R23" s="152">
        <v>0.10430407233746999</v>
      </c>
      <c r="S23" s="152">
        <v>1.46813367545527E-3</v>
      </c>
      <c r="T23" s="178">
        <v>1.2553563317051799E-4</v>
      </c>
      <c r="U23" s="179">
        <v>1.95603782599522E-4</v>
      </c>
      <c r="V23" s="118">
        <f t="shared" si="3"/>
        <v>1.2357118635306183E-2</v>
      </c>
    </row>
    <row r="24" spans="2:22" x14ac:dyDescent="0.2">
      <c r="B24" s="90">
        <v>15</v>
      </c>
      <c r="C24" s="174">
        <v>0.134480338816933</v>
      </c>
      <c r="D24" s="175">
        <v>2.0673855111293699E-3</v>
      </c>
      <c r="E24" s="176">
        <v>1.8729014867705101E-4</v>
      </c>
      <c r="F24" s="176">
        <v>1.8129694712093301E-4</v>
      </c>
      <c r="G24" s="118">
        <f t="shared" si="0"/>
        <v>1.3639057334539566E-2</v>
      </c>
      <c r="H24" s="152">
        <v>0.127720743186719</v>
      </c>
      <c r="I24" s="175">
        <v>1.87259881145991E-3</v>
      </c>
      <c r="J24" s="176">
        <v>2.0610992151839E-4</v>
      </c>
      <c r="K24" s="177">
        <v>1.9994406585987099E-4</v>
      </c>
      <c r="L24" s="118">
        <f t="shared" si="1"/>
        <v>1.3064796851525109E-2</v>
      </c>
      <c r="M24" s="152">
        <v>0.120107684097378</v>
      </c>
      <c r="N24" s="175">
        <v>1.68892429695088E-3</v>
      </c>
      <c r="O24" s="176">
        <v>2.4053617002327301E-4</v>
      </c>
      <c r="P24" s="177">
        <v>1.9322894943301001E-4</v>
      </c>
      <c r="Q24" s="118">
        <f t="shared" si="2"/>
        <v>1.2365825287412856E-2</v>
      </c>
      <c r="R24" s="152">
        <v>0.104956071474927</v>
      </c>
      <c r="S24" s="152">
        <v>1.4704910880948699E-3</v>
      </c>
      <c r="T24" s="178">
        <v>1.3985794064472001E-4</v>
      </c>
      <c r="U24" s="179">
        <v>1.7301504229521699E-4</v>
      </c>
      <c r="V24" s="118">
        <f t="shared" si="3"/>
        <v>1.2302737853022333E-2</v>
      </c>
    </row>
    <row r="25" spans="2:22" x14ac:dyDescent="0.2">
      <c r="B25" s="90">
        <v>16</v>
      </c>
      <c r="C25" s="174">
        <v>0.13629314089976499</v>
      </c>
      <c r="D25" s="175">
        <v>2.0822669570479198E-3</v>
      </c>
      <c r="E25" s="176">
        <v>2.28094850427092E-4</v>
      </c>
      <c r="F25" s="176">
        <v>2.0443299933663999E-4</v>
      </c>
      <c r="G25" s="118">
        <f t="shared" si="0"/>
        <v>1.3566707949552564E-2</v>
      </c>
      <c r="H25" s="152">
        <v>0.124358626044845</v>
      </c>
      <c r="I25" s="175">
        <v>1.82827513578958E-3</v>
      </c>
      <c r="J25" s="176">
        <v>2.16113047694678E-4</v>
      </c>
      <c r="K25" s="177">
        <v>1.7633546388939601E-4</v>
      </c>
      <c r="L25" s="118">
        <f t="shared" si="1"/>
        <v>1.3061588938833297E-2</v>
      </c>
      <c r="M25" s="152">
        <v>0.115684420463168</v>
      </c>
      <c r="N25" s="175">
        <v>1.6843418768319701E-3</v>
      </c>
      <c r="O25" s="176">
        <v>2.5222085917977002E-4</v>
      </c>
      <c r="P25" s="177">
        <v>2.24452184374754E-4</v>
      </c>
      <c r="Q25" s="118">
        <f t="shared" si="2"/>
        <v>1.2799735714545683E-2</v>
      </c>
      <c r="R25" s="152">
        <v>0.105261873286872</v>
      </c>
      <c r="S25" s="152">
        <v>1.46922961087225E-3</v>
      </c>
      <c r="T25" s="178">
        <v>1.6185339120229099E-4</v>
      </c>
      <c r="U25" s="179">
        <v>1.5319404726028E-4</v>
      </c>
      <c r="V25" s="118">
        <f t="shared" si="3"/>
        <v>1.2254944083365827E-2</v>
      </c>
    </row>
    <row r="26" spans="2:22" x14ac:dyDescent="0.2">
      <c r="B26" s="90">
        <v>17</v>
      </c>
      <c r="C26" s="174">
        <v>0.13588760247760701</v>
      </c>
      <c r="D26" s="175">
        <v>2.0884901791235898E-3</v>
      </c>
      <c r="E26" s="176">
        <v>2.4411679412840001E-4</v>
      </c>
      <c r="F26" s="176">
        <v>2.36955828380122E-4</v>
      </c>
      <c r="G26" s="118">
        <f t="shared" si="0"/>
        <v>1.3653144556491302E-2</v>
      </c>
      <c r="H26" s="152">
        <v>0.123429299700962</v>
      </c>
      <c r="I26" s="175">
        <v>1.83578305689692E-3</v>
      </c>
      <c r="J26" s="176">
        <v>1.9567361390800299E-4</v>
      </c>
      <c r="K26" s="177">
        <v>1.99351994957868E-4</v>
      </c>
      <c r="L26" s="118">
        <f t="shared" si="1"/>
        <v>1.3221015251420264E-2</v>
      </c>
      <c r="M26" s="152">
        <v>0.115472720683805</v>
      </c>
      <c r="N26" s="175">
        <v>1.6314542601438501E-3</v>
      </c>
      <c r="O26" s="176">
        <v>2.0774834890541601E-4</v>
      </c>
      <c r="P26" s="177">
        <v>2.46064496556881E-4</v>
      </c>
      <c r="Q26" s="118">
        <f t="shared" si="2"/>
        <v>1.2364481746924703E-2</v>
      </c>
      <c r="R26" s="152">
        <v>0.105679159588385</v>
      </c>
      <c r="S26" s="152">
        <v>1.4774842743549199E-3</v>
      </c>
      <c r="T26" s="178">
        <v>1.5823103548872499E-4</v>
      </c>
      <c r="U26" s="179">
        <v>1.81769379318535E-4</v>
      </c>
      <c r="V26" s="118">
        <f t="shared" si="3"/>
        <v>1.2284706976493188E-2</v>
      </c>
    </row>
    <row r="27" spans="2:22" x14ac:dyDescent="0.2">
      <c r="B27" s="90">
        <v>18</v>
      </c>
      <c r="C27" s="174">
        <v>0.13469330897102</v>
      </c>
      <c r="D27" s="175">
        <v>2.0708977086366098E-3</v>
      </c>
      <c r="E27" s="176">
        <v>2.3027429074050899E-4</v>
      </c>
      <c r="F27" s="176">
        <v>2.329502024209E-4</v>
      </c>
      <c r="G27" s="118">
        <f t="shared" si="0"/>
        <v>1.3643575474259298E-2</v>
      </c>
      <c r="H27" s="152">
        <v>0.12358685676494</v>
      </c>
      <c r="I27" s="175">
        <v>1.84308164757619E-3</v>
      </c>
      <c r="J27" s="176">
        <v>1.87427276153738E-4</v>
      </c>
      <c r="K27" s="177">
        <v>2.13221951827607E-4</v>
      </c>
      <c r="L27" s="118">
        <f t="shared" si="1"/>
        <v>1.3263284084389539E-2</v>
      </c>
      <c r="M27" s="152">
        <v>0.11545754303191801</v>
      </c>
      <c r="N27" s="175">
        <v>1.67743162838164E-3</v>
      </c>
      <c r="O27" s="176">
        <v>1.7408605100493601E-4</v>
      </c>
      <c r="P27" s="177">
        <v>2.0376697732491501E-4</v>
      </c>
      <c r="Q27" s="118">
        <f t="shared" si="2"/>
        <v>1.2764979832956585E-2</v>
      </c>
      <c r="R27" s="152">
        <v>0.10571092588802</v>
      </c>
      <c r="S27" s="152">
        <v>1.4722204231317399E-3</v>
      </c>
      <c r="T27" s="178">
        <v>1.54461443641143E-4</v>
      </c>
      <c r="U27" s="179">
        <v>1.7322060676876701E-4</v>
      </c>
      <c r="V27" s="118">
        <f t="shared" si="3"/>
        <v>1.2231144460924137E-2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0.13500709787906701</v>
      </c>
      <c r="D30" s="181">
        <v>2.0923592665329001E-3</v>
      </c>
      <c r="E30" s="182">
        <v>2.38554849905814E-4</v>
      </c>
      <c r="F30" s="182">
        <v>2.3645412291221199E-4</v>
      </c>
      <c r="G30" s="183"/>
      <c r="H30" s="184">
        <v>0.12821541795948599</v>
      </c>
      <c r="I30" s="185">
        <v>1.89850149667827E-3</v>
      </c>
      <c r="J30" s="184">
        <v>1.97447427822376E-4</v>
      </c>
      <c r="K30" s="185">
        <v>2.06532858532972E-4</v>
      </c>
      <c r="L30" s="186"/>
      <c r="M30" s="187">
        <v>0.118370355057015</v>
      </c>
      <c r="N30" s="188">
        <v>1.6963435654867699E-3</v>
      </c>
      <c r="O30" s="184">
        <v>1.88497691629739E-4</v>
      </c>
      <c r="P30" s="185">
        <v>2.0602458924870199E-4</v>
      </c>
      <c r="Q30" s="186"/>
      <c r="R30" s="189">
        <v>0.10538026979230999</v>
      </c>
      <c r="S30" s="189">
        <v>1.4994126210824601E-3</v>
      </c>
      <c r="T30" s="190">
        <v>1.50332890211148E-4</v>
      </c>
      <c r="U30" s="185">
        <v>1.8109356079472301E-4</v>
      </c>
      <c r="V30" s="136"/>
    </row>
    <row r="31" spans="2:22" x14ac:dyDescent="0.2">
      <c r="B31" s="86" t="s">
        <v>6</v>
      </c>
      <c r="C31" s="191">
        <v>0.319685420159115</v>
      </c>
      <c r="D31" s="192">
        <v>0.29888560413112703</v>
      </c>
      <c r="E31" s="193">
        <v>2.15640942136053</v>
      </c>
      <c r="F31" s="193">
        <v>2.3436596978134601</v>
      </c>
      <c r="G31" s="194"/>
      <c r="H31" s="195">
        <v>0.401721868746517</v>
      </c>
      <c r="I31" s="196">
        <v>0.44515380424902101</v>
      </c>
      <c r="J31" s="197">
        <v>1.96543998484191</v>
      </c>
      <c r="K31" s="198">
        <v>1.97502769461067</v>
      </c>
      <c r="L31" s="199"/>
      <c r="M31" s="197">
        <v>0.30573038195177599</v>
      </c>
      <c r="N31" s="198">
        <v>0.34011995136077899</v>
      </c>
      <c r="O31" s="197">
        <v>3.1527221049481899</v>
      </c>
      <c r="P31" s="198">
        <v>2.0811768052486301</v>
      </c>
      <c r="Q31" s="199"/>
      <c r="R31" s="191">
        <v>0.19844690644062599</v>
      </c>
      <c r="S31" s="192">
        <v>0.46568382654872098</v>
      </c>
      <c r="T31" s="200">
        <v>2.3151141604393701</v>
      </c>
      <c r="U31" s="198">
        <v>2.6903836450921799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1.3772181966779668E-2</v>
      </c>
      <c r="I34" s="205">
        <f>D30/C30</f>
        <v>1.5498142685854465E-2</v>
      </c>
    </row>
    <row r="35" spans="1:22" x14ac:dyDescent="0.2">
      <c r="C35" s="203">
        <v>2</v>
      </c>
      <c r="E35" s="204">
        <f>AVERAGE(L10:L27)</f>
        <v>1.3216451914390356E-2</v>
      </c>
      <c r="I35" s="205">
        <f>I30/H30</f>
        <v>1.4807123253134548E-2</v>
      </c>
    </row>
    <row r="36" spans="1:22" x14ac:dyDescent="0.2">
      <c r="C36" s="203">
        <v>3</v>
      </c>
      <c r="E36" s="204">
        <f>AVERAGE(Q10:Q27)</f>
        <v>1.2611240615763358E-2</v>
      </c>
      <c r="I36" s="205">
        <f>N30/M30</f>
        <v>1.4330814203182026E-2</v>
      </c>
    </row>
    <row r="37" spans="1:22" x14ac:dyDescent="0.2">
      <c r="C37" s="203">
        <v>4</v>
      </c>
      <c r="E37" s="204">
        <f>AVERAGE(V10:V27)</f>
        <v>1.2528011209909314E-2</v>
      </c>
      <c r="G37" s="90"/>
      <c r="I37" s="205">
        <f>S30/R30</f>
        <v>1.4228589697460407E-2</v>
      </c>
    </row>
    <row r="38" spans="1:22" x14ac:dyDescent="0.2">
      <c r="C38" s="206" t="s">
        <v>12</v>
      </c>
      <c r="D38" s="101"/>
      <c r="E38" s="207">
        <f>AVERAGE(E34:E37)</f>
        <v>1.3031971426710674E-2</v>
      </c>
      <c r="F38" s="86" t="s">
        <v>9</v>
      </c>
      <c r="G38" s="208"/>
      <c r="I38" s="209">
        <f>AVERAGE(I34:I37)</f>
        <v>1.4716167459907862E-2</v>
      </c>
    </row>
    <row r="39" spans="1:22" x14ac:dyDescent="0.2">
      <c r="E39" s="210">
        <f>STDEV(E34:E37)/SQRT(COUNT(E34:E37))/E38</f>
        <v>2.2294105332155287E-2</v>
      </c>
      <c r="F39" s="211"/>
      <c r="I39" s="210">
        <f>STDEV(I34:I37)/SQRT(COUNT(I34:I37))/I38</f>
        <v>1.9674827354485565E-2</v>
      </c>
    </row>
    <row r="40" spans="1:22" ht="15.75" x14ac:dyDescent="0.3">
      <c r="D40" s="86" t="s">
        <v>17</v>
      </c>
      <c r="E40" s="212">
        <f>E39*SQRT(3)/1</f>
        <v>3.8614523144585175E-2</v>
      </c>
      <c r="F40" s="86" t="s">
        <v>8</v>
      </c>
      <c r="I40" s="210">
        <f>I39*SQRT(3)/1</f>
        <v>3.407780060811496E-2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29.073</v>
      </c>
      <c r="D47" s="214">
        <v>30.082999999999998</v>
      </c>
      <c r="E47" s="169">
        <v>29.073</v>
      </c>
      <c r="F47" s="169">
        <v>30.082999999999998</v>
      </c>
      <c r="G47" s="170"/>
      <c r="H47" s="86">
        <v>29.073</v>
      </c>
      <c r="I47" s="168">
        <v>30.082999999999998</v>
      </c>
      <c r="J47" s="169">
        <v>29.073</v>
      </c>
      <c r="K47" s="171">
        <v>30.082999999999998</v>
      </c>
      <c r="L47" s="170"/>
      <c r="M47" s="86">
        <v>29.073</v>
      </c>
      <c r="N47" s="168">
        <v>30.082999999999998</v>
      </c>
      <c r="O47" s="169">
        <v>29.073</v>
      </c>
      <c r="P47" s="171">
        <v>30.082999999999998</v>
      </c>
      <c r="Q47" s="170"/>
      <c r="R47" s="86">
        <v>29.073</v>
      </c>
      <c r="S47" s="168">
        <v>30.082999999999998</v>
      </c>
      <c r="T47" s="172">
        <v>29.073</v>
      </c>
      <c r="U47" s="173">
        <v>30.082999999999998</v>
      </c>
      <c r="V47" s="136"/>
    </row>
    <row r="48" spans="1:22" x14ac:dyDescent="0.2">
      <c r="B48" s="90">
        <v>1</v>
      </c>
      <c r="C48" s="174">
        <v>5.0327421220795102E-2</v>
      </c>
      <c r="D48" s="175">
        <v>0.190250672100791</v>
      </c>
      <c r="E48" s="176">
        <v>1.12621335818033E-4</v>
      </c>
      <c r="F48" s="176">
        <v>1.6673757839919399E-4</v>
      </c>
      <c r="G48" s="118">
        <f>(D48-$F$68)/(C48-$E$68)</f>
        <v>3.786403305636898</v>
      </c>
      <c r="H48" s="152">
        <v>4.9174710117692602E-2</v>
      </c>
      <c r="I48" s="175">
        <v>0.185958708069769</v>
      </c>
      <c r="J48" s="176">
        <v>1.3124939831075599E-4</v>
      </c>
      <c r="K48" s="177">
        <v>1.5945191803976301E-4</v>
      </c>
      <c r="L48" s="118">
        <f>(I48-$K$68)/(H48-$J$68)</f>
        <v>3.7890699198648319</v>
      </c>
      <c r="M48" s="152">
        <v>5.0468181365066402E-2</v>
      </c>
      <c r="N48" s="175">
        <v>0.191027742813522</v>
      </c>
      <c r="O48" s="176">
        <v>1.5577608653231299E-4</v>
      </c>
      <c r="P48" s="177">
        <v>1.9598569352984599E-4</v>
      </c>
      <c r="Q48" s="118">
        <f>(N48-$P$68)/(M48-$O$68)</f>
        <v>3.7920458518227815</v>
      </c>
      <c r="R48" s="152">
        <v>4.9993049026512901E-2</v>
      </c>
      <c r="S48" s="175">
        <v>0.18935233011364</v>
      </c>
      <c r="T48" s="178">
        <v>1.57059855950204E-4</v>
      </c>
      <c r="U48" s="179">
        <v>1.74248311595847E-4</v>
      </c>
      <c r="V48" s="118">
        <f>(S48-$U$68)/(R48-$T$68)</f>
        <v>3.7946208950843618</v>
      </c>
    </row>
    <row r="49" spans="2:22" x14ac:dyDescent="0.2">
      <c r="B49" s="90">
        <v>2</v>
      </c>
      <c r="C49" s="174">
        <v>5.0658652791885597E-2</v>
      </c>
      <c r="D49" s="175">
        <v>0.19166059478463199</v>
      </c>
      <c r="E49" s="176">
        <v>1.3318554050471701E-4</v>
      </c>
      <c r="F49" s="176">
        <v>1.8865320952771299E-4</v>
      </c>
      <c r="G49" s="118">
        <f t="shared" ref="G49:G65" si="4">(D49-$F$68)/(C49-$E$68)</f>
        <v>3.7894854858272216</v>
      </c>
      <c r="H49" s="152">
        <v>4.9428306642354501E-2</v>
      </c>
      <c r="I49" s="175">
        <v>0.18696008972827</v>
      </c>
      <c r="J49" s="176">
        <v>1.6290293598160001E-4</v>
      </c>
      <c r="K49" s="177">
        <v>1.8261811281002901E-4</v>
      </c>
      <c r="L49" s="118">
        <f t="shared" ref="L49:L65" si="5">(I49-$K$68)/(H49-$J$68)</f>
        <v>3.7898914179226626</v>
      </c>
      <c r="M49" s="152">
        <v>5.0726558826360901E-2</v>
      </c>
      <c r="N49" s="175">
        <v>0.19210378537450101</v>
      </c>
      <c r="O49" s="176">
        <v>1.5269739714325099E-4</v>
      </c>
      <c r="P49" s="177">
        <v>1.8955531919385399E-4</v>
      </c>
      <c r="Q49" s="118">
        <f t="shared" ref="Q49:Q65" si="6">(N49-$P$68)/(M49-$O$68)</f>
        <v>3.793948828874091</v>
      </c>
      <c r="R49" s="152">
        <v>5.0182032557893802E-2</v>
      </c>
      <c r="S49" s="175">
        <v>0.18997151204253701</v>
      </c>
      <c r="T49" s="178">
        <v>1.5974994920278101E-4</v>
      </c>
      <c r="U49" s="179">
        <v>1.60967860149154E-4</v>
      </c>
      <c r="V49" s="118">
        <f t="shared" ref="V49:V65" si="7">(S49-$U$68)/(R49-$T$68)</f>
        <v>3.7926637685696267</v>
      </c>
    </row>
    <row r="50" spans="2:22" x14ac:dyDescent="0.2">
      <c r="B50" s="90">
        <v>3</v>
      </c>
      <c r="C50" s="174">
        <v>5.07900410096759E-2</v>
      </c>
      <c r="D50" s="175">
        <v>0.19205129355426101</v>
      </c>
      <c r="E50" s="176">
        <v>7.3945034904466603E-5</v>
      </c>
      <c r="F50" s="176">
        <v>1.87759899948296E-4</v>
      </c>
      <c r="G50" s="118">
        <f t="shared" si="4"/>
        <v>3.7873696266354573</v>
      </c>
      <c r="H50" s="152">
        <v>4.9322965543598302E-2</v>
      </c>
      <c r="I50" s="175">
        <v>0.18655511941266101</v>
      </c>
      <c r="J50" s="176">
        <v>1.09579705397043E-4</v>
      </c>
      <c r="K50" s="177">
        <v>1.73804175917471E-4</v>
      </c>
      <c r="L50" s="118">
        <f t="shared" si="5"/>
        <v>3.7897747211326309</v>
      </c>
      <c r="M50" s="152">
        <v>5.0908736832979702E-2</v>
      </c>
      <c r="N50" s="175">
        <v>0.19267147655119801</v>
      </c>
      <c r="O50" s="176">
        <v>1.2307670344050101E-4</v>
      </c>
      <c r="P50" s="177">
        <v>1.7895597167073301E-4</v>
      </c>
      <c r="Q50" s="118">
        <f t="shared" si="6"/>
        <v>3.7915165248024656</v>
      </c>
      <c r="R50" s="152">
        <v>4.9385958850736801E-2</v>
      </c>
      <c r="S50" s="175">
        <v>0.18682104397510699</v>
      </c>
      <c r="T50" s="178">
        <v>1.18562422963527E-4</v>
      </c>
      <c r="U50" s="179">
        <v>1.95832506661687E-4</v>
      </c>
      <c r="V50" s="118">
        <f t="shared" si="7"/>
        <v>3.7899990281072675</v>
      </c>
    </row>
    <row r="51" spans="2:22" x14ac:dyDescent="0.2">
      <c r="B51" s="90">
        <v>4</v>
      </c>
      <c r="C51" s="174">
        <v>5.0676219380194301E-2</v>
      </c>
      <c r="D51" s="175">
        <v>0.19171748135595101</v>
      </c>
      <c r="E51" s="176">
        <v>1.3964147080855799E-4</v>
      </c>
      <c r="F51" s="176">
        <v>1.5394895246944001E-4</v>
      </c>
      <c r="G51" s="118">
        <f t="shared" si="4"/>
        <v>3.7892939528923559</v>
      </c>
      <c r="H51" s="152">
        <v>4.9483241756085199E-2</v>
      </c>
      <c r="I51" s="175">
        <v>0.187177513737186</v>
      </c>
      <c r="J51" s="176">
        <v>1.5042975358098301E-4</v>
      </c>
      <c r="K51" s="177">
        <v>1.5842589054935899E-4</v>
      </c>
      <c r="L51" s="118">
        <f t="shared" si="5"/>
        <v>3.7900784081014098</v>
      </c>
      <c r="M51" s="152">
        <v>4.92619620147478E-2</v>
      </c>
      <c r="N51" s="175">
        <v>0.18648707531872399</v>
      </c>
      <c r="O51" s="176">
        <v>1.12823576962058E-4</v>
      </c>
      <c r="P51" s="177">
        <v>1.5824678157228599E-4</v>
      </c>
      <c r="Q51" s="118">
        <f t="shared" si="6"/>
        <v>3.7927252259219393</v>
      </c>
      <c r="R51" s="152">
        <v>4.8926302691054899E-2</v>
      </c>
      <c r="S51" s="175">
        <v>0.18522067646033</v>
      </c>
      <c r="T51" s="178">
        <v>1.5468501749849099E-4</v>
      </c>
      <c r="U51" s="179">
        <v>1.4916813063163399E-4</v>
      </c>
      <c r="V51" s="118">
        <f t="shared" si="7"/>
        <v>3.7929041135956796</v>
      </c>
    </row>
    <row r="52" spans="2:22" x14ac:dyDescent="0.2">
      <c r="B52" s="90">
        <v>5</v>
      </c>
      <c r="C52" s="174">
        <v>5.0929112160574601E-2</v>
      </c>
      <c r="D52" s="175">
        <v>0.19279802816615599</v>
      </c>
      <c r="E52" s="176">
        <v>1.48991033691149E-4</v>
      </c>
      <c r="F52" s="176">
        <v>1.89112765340208E-4</v>
      </c>
      <c r="G52" s="118">
        <f t="shared" si="4"/>
        <v>3.7917005995787694</v>
      </c>
      <c r="H52" s="152">
        <v>4.8793935629657399E-2</v>
      </c>
      <c r="I52" s="175">
        <v>0.184539039839165</v>
      </c>
      <c r="J52" s="176">
        <v>1.9708754806454799E-4</v>
      </c>
      <c r="K52" s="177">
        <v>2.04898635128107E-4</v>
      </c>
      <c r="L52" s="118">
        <f t="shared" si="5"/>
        <v>3.7895450095522656</v>
      </c>
      <c r="M52" s="152">
        <v>4.9388102597810103E-2</v>
      </c>
      <c r="N52" s="175">
        <v>0.18689682290592899</v>
      </c>
      <c r="O52" s="176">
        <v>1.79075079437111E-4</v>
      </c>
      <c r="P52" s="177">
        <v>1.4908795414070799E-4</v>
      </c>
      <c r="Q52" s="118">
        <f t="shared" si="6"/>
        <v>3.7913308531143195</v>
      </c>
      <c r="R52" s="152">
        <v>4.9683315220042497E-2</v>
      </c>
      <c r="S52" s="175">
        <v>0.18820473046819</v>
      </c>
      <c r="T52" s="178">
        <v>1.36640674868286E-4</v>
      </c>
      <c r="U52" s="179">
        <v>2.0270911365630401E-4</v>
      </c>
      <c r="V52" s="118">
        <f t="shared" si="7"/>
        <v>3.7951804585966795</v>
      </c>
    </row>
    <row r="53" spans="2:22" x14ac:dyDescent="0.2">
      <c r="B53" s="90">
        <v>6</v>
      </c>
      <c r="C53" s="174">
        <v>4.9958755715268401E-2</v>
      </c>
      <c r="D53" s="175">
        <v>0.189134723034007</v>
      </c>
      <c r="E53" s="176">
        <v>1.46162335053304E-4</v>
      </c>
      <c r="F53" s="176">
        <v>1.8301643676982599E-4</v>
      </c>
      <c r="G53" s="118">
        <f t="shared" si="4"/>
        <v>3.7920216020712161</v>
      </c>
      <c r="H53" s="152">
        <v>4.8787623262357201E-2</v>
      </c>
      <c r="I53" s="175">
        <v>0.184617776582473</v>
      </c>
      <c r="J53" s="176">
        <v>1.7972975330407201E-4</v>
      </c>
      <c r="K53" s="177">
        <v>2.3829674793131899E-4</v>
      </c>
      <c r="L53" s="118">
        <f t="shared" si="5"/>
        <v>3.7916554286064645</v>
      </c>
      <c r="M53" s="152">
        <v>4.9325416916361497E-2</v>
      </c>
      <c r="N53" s="175">
        <v>0.186746525422816</v>
      </c>
      <c r="O53" s="176">
        <v>1.18361736541555E-4</v>
      </c>
      <c r="P53" s="177">
        <v>2.07782489681662E-4</v>
      </c>
      <c r="Q53" s="118">
        <f t="shared" si="6"/>
        <v>3.7931071162530534</v>
      </c>
      <c r="R53" s="152">
        <v>5.0120605147513098E-2</v>
      </c>
      <c r="S53" s="175">
        <v>0.189795987009961</v>
      </c>
      <c r="T53" s="178">
        <v>1.18566882776642E-4</v>
      </c>
      <c r="U53" s="179">
        <v>1.76350566440066E-4</v>
      </c>
      <c r="V53" s="118">
        <f t="shared" si="7"/>
        <v>3.7938131800605648</v>
      </c>
    </row>
    <row r="54" spans="2:22" x14ac:dyDescent="0.2">
      <c r="B54" s="90">
        <v>7</v>
      </c>
      <c r="C54" s="174">
        <v>4.9391227949774498E-2</v>
      </c>
      <c r="D54" s="175">
        <v>0.18671236376398601</v>
      </c>
      <c r="E54" s="176">
        <v>1.2455838373589699E-4</v>
      </c>
      <c r="F54" s="176">
        <v>1.7634782962216999E-4</v>
      </c>
      <c r="G54" s="118">
        <f t="shared" si="4"/>
        <v>3.7865351866145591</v>
      </c>
      <c r="H54" s="152">
        <v>4.8524305891861602E-2</v>
      </c>
      <c r="I54" s="175">
        <v>0.18357522939395801</v>
      </c>
      <c r="J54" s="176">
        <v>1.3321725515216099E-4</v>
      </c>
      <c r="K54" s="177">
        <v>1.6215567381547101E-4</v>
      </c>
      <c r="L54" s="118">
        <f t="shared" si="5"/>
        <v>3.7907430997774103</v>
      </c>
      <c r="M54" s="152">
        <v>4.9843173158788598E-2</v>
      </c>
      <c r="N54" s="175">
        <v>0.18866640605510299</v>
      </c>
      <c r="O54" s="176">
        <v>1.4028260201209901E-4</v>
      </c>
      <c r="P54" s="177">
        <v>2.05604344479795E-4</v>
      </c>
      <c r="Q54" s="118">
        <f t="shared" si="6"/>
        <v>3.792221357166349</v>
      </c>
      <c r="R54" s="152">
        <v>4.9031200822420497E-2</v>
      </c>
      <c r="S54" s="175">
        <v>0.18561458474148401</v>
      </c>
      <c r="T54" s="178">
        <v>1.2728725472680401E-4</v>
      </c>
      <c r="U54" s="179">
        <v>1.7499394725093001E-4</v>
      </c>
      <c r="V54" s="118">
        <f t="shared" si="7"/>
        <v>3.7928231121332492</v>
      </c>
    </row>
    <row r="55" spans="2:22" x14ac:dyDescent="0.2">
      <c r="B55" s="90">
        <v>8</v>
      </c>
      <c r="C55" s="174">
        <v>4.91713922892906E-2</v>
      </c>
      <c r="D55" s="175">
        <v>0.18585525971429401</v>
      </c>
      <c r="E55" s="176">
        <v>1.5636384767854701E-4</v>
      </c>
      <c r="F55" s="176">
        <v>1.56500119741066E-4</v>
      </c>
      <c r="G55" s="118">
        <f t="shared" si="4"/>
        <v>3.7860317896773896</v>
      </c>
      <c r="H55" s="152">
        <v>4.9589907173939497E-2</v>
      </c>
      <c r="I55" s="175">
        <v>0.18769279696927499</v>
      </c>
      <c r="J55" s="176">
        <v>1.48530835502495E-4</v>
      </c>
      <c r="K55" s="177">
        <v>1.7578582325932201E-4</v>
      </c>
      <c r="L55" s="118">
        <f t="shared" si="5"/>
        <v>3.792323561870937</v>
      </c>
      <c r="M55" s="152">
        <v>5.0032488998328101E-2</v>
      </c>
      <c r="N55" s="175">
        <v>0.189368307690744</v>
      </c>
      <c r="O55" s="176">
        <v>1.45730720329071E-4</v>
      </c>
      <c r="P55" s="177">
        <v>1.8602545959206301E-4</v>
      </c>
      <c r="Q55" s="118">
        <f t="shared" si="6"/>
        <v>3.7919001421259848</v>
      </c>
      <c r="R55" s="152">
        <v>4.9156438328848903E-2</v>
      </c>
      <c r="S55" s="175">
        <v>0.18610627890258499</v>
      </c>
      <c r="T55" s="178">
        <v>1.4539857776412201E-4</v>
      </c>
      <c r="U55" s="179">
        <v>1.6874686905235601E-4</v>
      </c>
      <c r="V55" s="118">
        <f t="shared" si="7"/>
        <v>3.7931636181704809</v>
      </c>
    </row>
    <row r="56" spans="2:22" x14ac:dyDescent="0.2">
      <c r="B56" s="90">
        <v>9</v>
      </c>
      <c r="C56" s="174">
        <v>4.9993334902446902E-2</v>
      </c>
      <c r="D56" s="175">
        <v>0.18919808947010699</v>
      </c>
      <c r="E56" s="176">
        <v>1.37044851234557E-4</v>
      </c>
      <c r="F56" s="176">
        <v>1.8639139873385201E-4</v>
      </c>
      <c r="G56" s="118">
        <f t="shared" si="4"/>
        <v>3.7906627863895253</v>
      </c>
      <c r="H56" s="152">
        <v>5.0043800195940999E-2</v>
      </c>
      <c r="I56" s="175">
        <v>0.18936007525519299</v>
      </c>
      <c r="J56" s="176">
        <v>1.4620433396984501E-4</v>
      </c>
      <c r="K56" s="177">
        <v>1.8012001047025501E-4</v>
      </c>
      <c r="L56" s="118">
        <f t="shared" si="5"/>
        <v>3.7912407665934498</v>
      </c>
      <c r="M56" s="152">
        <v>5.0018027172012099E-2</v>
      </c>
      <c r="N56" s="175">
        <v>0.18940983407551501</v>
      </c>
      <c r="O56" s="176">
        <v>1.2667716202488299E-4</v>
      </c>
      <c r="P56" s="177">
        <v>1.71229456614944E-4</v>
      </c>
      <c r="Q56" s="118">
        <f t="shared" si="6"/>
        <v>3.793832173062734</v>
      </c>
      <c r="R56" s="152">
        <v>4.8846269946679899E-2</v>
      </c>
      <c r="S56" s="175">
        <v>0.18492296981067599</v>
      </c>
      <c r="T56" s="178">
        <v>1.2643323305481599E-4</v>
      </c>
      <c r="U56" s="179">
        <v>1.8584422817790301E-4</v>
      </c>
      <c r="V56" s="118">
        <f t="shared" si="7"/>
        <v>3.7930242183561189</v>
      </c>
    </row>
    <row r="57" spans="2:22" x14ac:dyDescent="0.2">
      <c r="B57" s="90">
        <v>10</v>
      </c>
      <c r="C57" s="174">
        <v>5.0901035462458902E-2</v>
      </c>
      <c r="D57" s="175">
        <v>0.192594326974277</v>
      </c>
      <c r="E57" s="176">
        <v>9.6600677839202306E-5</v>
      </c>
      <c r="F57" s="176">
        <v>1.9270288963902399E-4</v>
      </c>
      <c r="G57" s="118">
        <f t="shared" si="4"/>
        <v>3.7897853773559049</v>
      </c>
      <c r="H57" s="152">
        <v>4.9053777718083301E-2</v>
      </c>
      <c r="I57" s="175">
        <v>0.18573866583193199</v>
      </c>
      <c r="J57" s="176">
        <v>1.4362375020130801E-4</v>
      </c>
      <c r="K57" s="177">
        <v>1.8821619418331E-4</v>
      </c>
      <c r="L57" s="118">
        <f t="shared" si="5"/>
        <v>3.7939397163375306</v>
      </c>
      <c r="M57" s="152">
        <v>4.99772474311483E-2</v>
      </c>
      <c r="N57" s="175">
        <v>0.189353797516459</v>
      </c>
      <c r="O57" s="176">
        <v>1.2391360306002899E-4</v>
      </c>
      <c r="P57" s="177">
        <v>1.96610871019992E-4</v>
      </c>
      <c r="Q57" s="118">
        <f t="shared" si="6"/>
        <v>3.7958121516285903</v>
      </c>
      <c r="R57" s="152">
        <v>5.04875411636794E-2</v>
      </c>
      <c r="S57" s="175">
        <v>0.19116080397490401</v>
      </c>
      <c r="T57" s="178">
        <v>1.33656349083579E-4</v>
      </c>
      <c r="U57" s="179">
        <v>1.4307228436995201E-4</v>
      </c>
      <c r="V57" s="118">
        <f t="shared" si="7"/>
        <v>3.793271552110383</v>
      </c>
    </row>
    <row r="58" spans="2:22" x14ac:dyDescent="0.2">
      <c r="B58" s="90">
        <v>11</v>
      </c>
      <c r="C58" s="174">
        <v>5.0695910431904301E-2</v>
      </c>
      <c r="D58" s="175">
        <v>0.19194213971718299</v>
      </c>
      <c r="E58" s="176">
        <v>1.08825373201202E-4</v>
      </c>
      <c r="F58" s="176">
        <v>1.9395352946104599E-4</v>
      </c>
      <c r="G58" s="118">
        <f t="shared" si="4"/>
        <v>3.792261080712048</v>
      </c>
      <c r="H58" s="152">
        <v>4.8941102463891301E-2</v>
      </c>
      <c r="I58" s="175">
        <v>0.185231180669853</v>
      </c>
      <c r="J58" s="176">
        <v>1.6379965131577601E-4</v>
      </c>
      <c r="K58" s="177">
        <v>1.8922861650434299E-4</v>
      </c>
      <c r="L58" s="118">
        <f t="shared" si="5"/>
        <v>3.7923002220006667</v>
      </c>
      <c r="M58" s="152">
        <v>4.99861310762241E-2</v>
      </c>
      <c r="N58" s="175">
        <v>0.18923287513377099</v>
      </c>
      <c r="O58" s="176">
        <v>1.4047240341622601E-4</v>
      </c>
      <c r="P58" s="177">
        <v>1.8509004010673001E-4</v>
      </c>
      <c r="Q58" s="118">
        <f t="shared" si="6"/>
        <v>3.7927096887890612</v>
      </c>
      <c r="R58" s="152">
        <v>5.0822035933312901E-2</v>
      </c>
      <c r="S58" s="175">
        <v>0.19255326021411701</v>
      </c>
      <c r="T58" s="178">
        <v>1.45193641819857E-4</v>
      </c>
      <c r="U58" s="179">
        <v>1.78387322454165E-4</v>
      </c>
      <c r="V58" s="118">
        <f t="shared" si="7"/>
        <v>3.7957108053886826</v>
      </c>
    </row>
    <row r="59" spans="2:22" x14ac:dyDescent="0.2">
      <c r="B59" s="90">
        <v>12</v>
      </c>
      <c r="C59" s="174">
        <v>5.0970757872261303E-2</v>
      </c>
      <c r="D59" s="175">
        <v>0.19278135144631101</v>
      </c>
      <c r="E59" s="176">
        <v>1.2514512539325799E-4</v>
      </c>
      <c r="F59" s="176">
        <v>1.8135787133388701E-4</v>
      </c>
      <c r="G59" s="118">
        <f t="shared" si="4"/>
        <v>3.7882668205763763</v>
      </c>
      <c r="H59" s="152">
        <v>4.9053655238272403E-2</v>
      </c>
      <c r="I59" s="175">
        <v>0.18557559895137499</v>
      </c>
      <c r="J59" s="176">
        <v>1.2673608573785601E-4</v>
      </c>
      <c r="K59" s="177">
        <v>1.5945191803976301E-4</v>
      </c>
      <c r="L59" s="118">
        <f t="shared" si="5"/>
        <v>3.790615152311287</v>
      </c>
      <c r="M59" s="152">
        <v>4.9425529227446897E-2</v>
      </c>
      <c r="N59" s="175">
        <v>0.18701463690201101</v>
      </c>
      <c r="O59" s="176">
        <v>1.40024056845529E-4</v>
      </c>
      <c r="P59" s="177">
        <v>1.68682980238383E-4</v>
      </c>
      <c r="Q59" s="118">
        <f t="shared" si="6"/>
        <v>3.7908422072313543</v>
      </c>
      <c r="R59" s="152">
        <v>5.12497157616831E-2</v>
      </c>
      <c r="S59" s="175">
        <v>0.19418839121722101</v>
      </c>
      <c r="T59" s="178">
        <v>1.8109161134205001E-4</v>
      </c>
      <c r="U59" s="179">
        <v>1.7936996783831901E-4</v>
      </c>
      <c r="V59" s="118">
        <f t="shared" si="7"/>
        <v>3.7959413294126834</v>
      </c>
    </row>
    <row r="60" spans="2:22" x14ac:dyDescent="0.2">
      <c r="B60" s="90">
        <v>13</v>
      </c>
      <c r="C60" s="174">
        <v>5.06996752528278E-2</v>
      </c>
      <c r="D60" s="175">
        <v>0.19176031297885501</v>
      </c>
      <c r="E60" s="176">
        <v>1.6313464700946901E-4</v>
      </c>
      <c r="F60" s="176">
        <v>1.5053276932507201E-4</v>
      </c>
      <c r="G60" s="118">
        <f t="shared" si="4"/>
        <v>3.7883833830120386</v>
      </c>
      <c r="H60" s="152">
        <v>4.8396183943105103E-2</v>
      </c>
      <c r="I60" s="175">
        <v>0.183079539276812</v>
      </c>
      <c r="J60" s="176">
        <v>1.18242431304774E-4</v>
      </c>
      <c r="K60" s="177">
        <v>1.8242770058113101E-4</v>
      </c>
      <c r="L60" s="118">
        <f t="shared" si="5"/>
        <v>3.7905355901766082</v>
      </c>
      <c r="M60" s="152">
        <v>4.8026801364886303E-2</v>
      </c>
      <c r="N60" s="175">
        <v>0.18173719158659701</v>
      </c>
      <c r="O60" s="176">
        <v>1.5364589338317299E-4</v>
      </c>
      <c r="P60" s="177">
        <v>2.0309975702609E-4</v>
      </c>
      <c r="Q60" s="118">
        <f t="shared" si="6"/>
        <v>3.7913624291074037</v>
      </c>
      <c r="R60" s="152">
        <v>5.13195739336752E-2</v>
      </c>
      <c r="S60" s="175">
        <v>0.19455990824463601</v>
      </c>
      <c r="T60" s="178">
        <v>1.2544500894097501E-4</v>
      </c>
      <c r="U60" s="179">
        <v>1.7208025345723E-4</v>
      </c>
      <c r="V60" s="118">
        <f t="shared" si="7"/>
        <v>3.7980190947539163</v>
      </c>
    </row>
    <row r="61" spans="2:22" x14ac:dyDescent="0.2">
      <c r="B61" s="90">
        <v>14</v>
      </c>
      <c r="C61" s="174">
        <v>5.09194647629529E-2</v>
      </c>
      <c r="D61" s="175">
        <v>0.1927322288958</v>
      </c>
      <c r="E61" s="176">
        <v>1.4690672865519801E-4</v>
      </c>
      <c r="F61" s="176">
        <v>1.7197245904712399E-4</v>
      </c>
      <c r="G61" s="118">
        <f t="shared" si="4"/>
        <v>3.7911253278702604</v>
      </c>
      <c r="H61" s="152">
        <v>4.8302718847749102E-2</v>
      </c>
      <c r="I61" s="175">
        <v>0.182699727601705</v>
      </c>
      <c r="J61" s="176">
        <v>1.2526936230650699E-4</v>
      </c>
      <c r="K61" s="177">
        <v>1.8372352040761999E-4</v>
      </c>
      <c r="L61" s="118">
        <f t="shared" si="5"/>
        <v>3.7900054872655242</v>
      </c>
      <c r="M61" s="152">
        <v>4.8454772393396003E-2</v>
      </c>
      <c r="N61" s="175">
        <v>0.18337319545668501</v>
      </c>
      <c r="O61" s="176">
        <v>1.3274322977950399E-4</v>
      </c>
      <c r="P61" s="177">
        <v>1.7865566376344601E-4</v>
      </c>
      <c r="Q61" s="118">
        <f t="shared" si="6"/>
        <v>3.7916400012911504</v>
      </c>
      <c r="R61" s="152">
        <v>5.1019987921747299E-2</v>
      </c>
      <c r="S61" s="175">
        <v>0.19324359615902201</v>
      </c>
      <c r="T61" s="178">
        <v>1.1877531014647E-4</v>
      </c>
      <c r="U61" s="179">
        <v>1.75378700484186E-4</v>
      </c>
      <c r="V61" s="118">
        <f t="shared" si="7"/>
        <v>3.7945112699513834</v>
      </c>
    </row>
    <row r="62" spans="2:22" x14ac:dyDescent="0.2">
      <c r="B62" s="90">
        <v>15</v>
      </c>
      <c r="C62" s="174">
        <v>5.0745125077242999E-2</v>
      </c>
      <c r="D62" s="175">
        <v>0.192043089374314</v>
      </c>
      <c r="E62" s="176">
        <v>1.20019583513651E-4</v>
      </c>
      <c r="F62" s="176">
        <v>1.46557053810692E-4</v>
      </c>
      <c r="G62" s="118">
        <f t="shared" si="4"/>
        <v>3.7905682911046559</v>
      </c>
      <c r="H62" s="152">
        <v>4.8215143298236202E-2</v>
      </c>
      <c r="I62" s="175">
        <v>0.18236826671937201</v>
      </c>
      <c r="J62" s="176">
        <v>1.3756661047999399E-4</v>
      </c>
      <c r="K62" s="177">
        <v>1.68321044674351E-4</v>
      </c>
      <c r="L62" s="118">
        <f t="shared" si="5"/>
        <v>3.7900148678188006</v>
      </c>
      <c r="M62" s="152">
        <v>4.8853476958132303E-2</v>
      </c>
      <c r="N62" s="175">
        <v>0.184935336268923</v>
      </c>
      <c r="O62" s="176">
        <v>1.4706537804740099E-4</v>
      </c>
      <c r="P62" s="177">
        <v>1.9871155599723801E-4</v>
      </c>
      <c r="Q62" s="118">
        <f t="shared" si="6"/>
        <v>3.7926745722623667</v>
      </c>
      <c r="R62" s="152">
        <v>5.0823621076922003E-2</v>
      </c>
      <c r="S62" s="175">
        <v>0.192521122318496</v>
      </c>
      <c r="T62" s="178">
        <v>1.3687888188929699E-4</v>
      </c>
      <c r="U62" s="179">
        <v>1.8668774529935901E-4</v>
      </c>
      <c r="V62" s="118">
        <f t="shared" si="7"/>
        <v>3.794958007719313</v>
      </c>
    </row>
    <row r="63" spans="2:22" x14ac:dyDescent="0.2">
      <c r="B63" s="90">
        <v>16</v>
      </c>
      <c r="C63" s="174">
        <v>4.8862995007958702E-2</v>
      </c>
      <c r="D63" s="175">
        <v>0.184941276493721</v>
      </c>
      <c r="E63" s="176">
        <v>1.20995057560265E-4</v>
      </c>
      <c r="F63" s="176">
        <v>1.5168770707655999E-4</v>
      </c>
      <c r="G63" s="118">
        <f t="shared" si="4"/>
        <v>3.7912357640753309</v>
      </c>
      <c r="H63" s="152">
        <v>4.92519924204139E-2</v>
      </c>
      <c r="I63" s="175">
        <v>0.18631885177573301</v>
      </c>
      <c r="J63" s="176">
        <v>1.3159756341496801E-4</v>
      </c>
      <c r="K63" s="177">
        <v>1.7820698759917901E-4</v>
      </c>
      <c r="L63" s="118">
        <f t="shared" si="5"/>
        <v>3.790440696793421</v>
      </c>
      <c r="M63" s="152">
        <v>4.9494264915957001E-2</v>
      </c>
      <c r="N63" s="175">
        <v>0.18738483147059201</v>
      </c>
      <c r="O63" s="176">
        <v>1.3931077865827999E-4</v>
      </c>
      <c r="P63" s="177">
        <v>1.8237874768115001E-4</v>
      </c>
      <c r="Q63" s="118">
        <f t="shared" si="6"/>
        <v>3.7930635021994483</v>
      </c>
      <c r="R63" s="152">
        <v>5.08373224468271E-2</v>
      </c>
      <c r="S63" s="175">
        <v>0.192729547905378</v>
      </c>
      <c r="T63" s="178">
        <v>1.48372989376992E-4</v>
      </c>
      <c r="U63" s="179">
        <v>1.7012182072314401E-4</v>
      </c>
      <c r="V63" s="118">
        <f t="shared" si="7"/>
        <v>3.7980435538764858</v>
      </c>
    </row>
    <row r="64" spans="2:22" x14ac:dyDescent="0.2">
      <c r="B64" s="90">
        <v>17</v>
      </c>
      <c r="C64" s="174">
        <v>4.9026626996733401E-2</v>
      </c>
      <c r="D64" s="175">
        <v>0.18554535311780601</v>
      </c>
      <c r="E64" s="176">
        <v>1.01441165771065E-4</v>
      </c>
      <c r="F64" s="176">
        <v>1.7225271274555701E-4</v>
      </c>
      <c r="G64" s="118">
        <f t="shared" si="4"/>
        <v>3.790902612997137</v>
      </c>
      <c r="H64" s="152">
        <v>4.9002441192574901E-2</v>
      </c>
      <c r="I64" s="175">
        <v>0.18550512084700199</v>
      </c>
      <c r="J64" s="176">
        <v>1.4037337951110899E-4</v>
      </c>
      <c r="K64" s="177">
        <v>1.7683200466439301E-4</v>
      </c>
      <c r="L64" s="118">
        <f t="shared" si="5"/>
        <v>3.7931460446816603</v>
      </c>
      <c r="M64" s="152">
        <v>4.9596258078078603E-2</v>
      </c>
      <c r="N64" s="175">
        <v>0.187776622722406</v>
      </c>
      <c r="O64" s="176">
        <v>1.6861314525193799E-4</v>
      </c>
      <c r="P64" s="177">
        <v>1.76490232667502E-4</v>
      </c>
      <c r="Q64" s="118">
        <f t="shared" si="6"/>
        <v>3.7931630810837516</v>
      </c>
      <c r="R64" s="152">
        <v>5.0493267886800801E-2</v>
      </c>
      <c r="S64" s="175">
        <v>0.19134565671432599</v>
      </c>
      <c r="T64" s="178">
        <v>1.3747667367633101E-4</v>
      </c>
      <c r="U64" s="179">
        <v>2.13553329435672E-4</v>
      </c>
      <c r="V64" s="118">
        <f t="shared" si="7"/>
        <v>3.7965112457519039</v>
      </c>
    </row>
    <row r="65" spans="2:22" x14ac:dyDescent="0.2">
      <c r="B65" s="90">
        <v>18</v>
      </c>
      <c r="C65" s="174">
        <v>4.8924274700827899E-2</v>
      </c>
      <c r="D65" s="175">
        <v>0.18506764569341699</v>
      </c>
      <c r="E65" s="176">
        <v>1.37957783113581E-4</v>
      </c>
      <c r="F65" s="176">
        <v>1.6842663325362901E-4</v>
      </c>
      <c r="G65" s="118">
        <f t="shared" si="4"/>
        <v>3.7890643831173723</v>
      </c>
      <c r="H65" s="152">
        <v>4.9037686687325902E-2</v>
      </c>
      <c r="I65" s="175">
        <v>0.18551374132196799</v>
      </c>
      <c r="J65" s="176">
        <v>1.5171137810547801E-4</v>
      </c>
      <c r="K65" s="177">
        <v>1.62753483503947E-4</v>
      </c>
      <c r="L65" s="118">
        <f t="shared" si="5"/>
        <v>3.7905880116487198</v>
      </c>
      <c r="M65" s="152">
        <v>4.9653009238243999E-2</v>
      </c>
      <c r="N65" s="175">
        <v>0.187959090916958</v>
      </c>
      <c r="O65" s="176">
        <v>1.3560018918874899E-4</v>
      </c>
      <c r="P65" s="177">
        <v>1.8554720153685699E-4</v>
      </c>
      <c r="Q65" s="118">
        <f t="shared" si="6"/>
        <v>3.7925006532437204</v>
      </c>
      <c r="R65" s="152">
        <v>5.0364359326853597E-2</v>
      </c>
      <c r="S65" s="175">
        <v>0.19072949482909701</v>
      </c>
      <c r="T65" s="178">
        <v>1.4560472481487299E-4</v>
      </c>
      <c r="U65" s="179">
        <v>2.0099894923372301E-4</v>
      </c>
      <c r="V65" s="118">
        <f t="shared" si="7"/>
        <v>3.7939873977264469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5.0202334610281903E-2</v>
      </c>
      <c r="D68" s="216">
        <v>0.18993256836865899</v>
      </c>
      <c r="E68" s="182">
        <v>1.2741888752700701E-4</v>
      </c>
      <c r="F68" s="182">
        <v>1.73217323124686E-4</v>
      </c>
      <c r="G68" s="183"/>
      <c r="H68" s="184">
        <v>4.90224165568411E-2</v>
      </c>
      <c r="I68" s="185">
        <v>0.185470391221317</v>
      </c>
      <c r="J68" s="184">
        <v>1.4432509620229301E-4</v>
      </c>
      <c r="K68" s="185">
        <v>1.7915102544884101E-4</v>
      </c>
      <c r="L68" s="186"/>
      <c r="M68" s="187">
        <v>4.9635563253664902E-2</v>
      </c>
      <c r="N68" s="188">
        <v>0.18789697523235899</v>
      </c>
      <c r="O68" s="217">
        <v>1.4088276344742599E-4</v>
      </c>
      <c r="P68" s="218">
        <v>1.8431891780629301E-4</v>
      </c>
      <c r="Q68" s="186"/>
      <c r="R68" s="187">
        <v>5.0152366557955803E-2</v>
      </c>
      <c r="S68" s="188">
        <v>0.18994677195009499</v>
      </c>
      <c r="T68" s="190">
        <v>1.3982661443867199E-4</v>
      </c>
      <c r="U68" s="185">
        <v>1.7825066149509101E-4</v>
      </c>
      <c r="V68" s="136"/>
    </row>
    <row r="69" spans="2:22" x14ac:dyDescent="0.2">
      <c r="B69" s="86" t="s">
        <v>6</v>
      </c>
      <c r="C69" s="219">
        <v>0.36605539075385701</v>
      </c>
      <c r="D69" s="220">
        <v>0.36843297739094899</v>
      </c>
      <c r="E69" s="193">
        <v>4.2216680965824196</v>
      </c>
      <c r="F69" s="193">
        <v>2.1552430649054002</v>
      </c>
      <c r="G69" s="194"/>
      <c r="H69" s="195">
        <v>0.22836606752243699</v>
      </c>
      <c r="I69" s="196">
        <v>0.22999789954651001</v>
      </c>
      <c r="J69" s="197">
        <v>3.5323388509717799</v>
      </c>
      <c r="K69" s="198">
        <v>2.5360179899977302</v>
      </c>
      <c r="L69" s="199"/>
      <c r="M69" s="197">
        <v>0.34643658494713497</v>
      </c>
      <c r="N69" s="198">
        <v>0.349278827986578</v>
      </c>
      <c r="O69" s="197">
        <v>2.8729259896672299</v>
      </c>
      <c r="P69" s="198">
        <v>2.0445800800316301</v>
      </c>
      <c r="Q69" s="199"/>
      <c r="R69" s="197">
        <v>0.38238003232198903</v>
      </c>
      <c r="S69" s="198">
        <v>0.39196734242681902</v>
      </c>
      <c r="T69" s="200">
        <v>2.8138384261774601</v>
      </c>
      <c r="U69" s="198">
        <v>2.3602325594427498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3.7895054097858067</v>
      </c>
      <c r="I72" s="205">
        <f>D68/C68</f>
        <v>3.7833413494232007</v>
      </c>
    </row>
    <row r="73" spans="2:22" x14ac:dyDescent="0.2">
      <c r="C73" s="203">
        <v>2</v>
      </c>
      <c r="E73" s="204">
        <f>AVERAGE(L48:L65)</f>
        <v>3.7908837845809042</v>
      </c>
      <c r="I73" s="205">
        <f>I68/H68</f>
        <v>3.7833792017630459</v>
      </c>
    </row>
    <row r="74" spans="2:22" x14ac:dyDescent="0.2">
      <c r="C74" s="203">
        <v>3</v>
      </c>
      <c r="E74" s="204">
        <f>AVERAGE(Q48:Q65)</f>
        <v>3.7925775755544757</v>
      </c>
      <c r="I74" s="205">
        <f>N68/M68</f>
        <v>3.7855312384006319</v>
      </c>
    </row>
    <row r="75" spans="2:22" x14ac:dyDescent="0.2">
      <c r="C75" s="203">
        <v>4</v>
      </c>
      <c r="E75" s="204">
        <f>AVERAGE(V48:V65)</f>
        <v>3.7943970360758468</v>
      </c>
      <c r="G75" s="90"/>
      <c r="I75" s="205">
        <f>S68/R68</f>
        <v>3.7873939952682698</v>
      </c>
    </row>
    <row r="76" spans="2:22" x14ac:dyDescent="0.2">
      <c r="C76" s="206" t="s">
        <v>12</v>
      </c>
      <c r="D76" s="101"/>
      <c r="E76" s="207">
        <f>AVERAGE(E72:E75)</f>
        <v>3.7918409514992586</v>
      </c>
      <c r="F76" s="86" t="s">
        <v>9</v>
      </c>
      <c r="G76" s="208"/>
      <c r="I76" s="209">
        <f>AVERAGE(I72:I75)</f>
        <v>3.7849114462137869</v>
      </c>
    </row>
    <row r="77" spans="2:22" x14ac:dyDescent="0.2">
      <c r="E77" s="210">
        <f>STDEV(E72:E75)/SQRT(COUNT(E72:E75))/E76</f>
        <v>2.7917318038413012E-4</v>
      </c>
      <c r="F77" s="211"/>
      <c r="I77" s="221">
        <f>STDEV(I72:I75)/SQRT(COUNT(I72:I75))/I76</f>
        <v>2.5706683644918847E-4</v>
      </c>
    </row>
    <row r="78" spans="2:22" ht="15.75" x14ac:dyDescent="0.3">
      <c r="D78" s="86" t="s">
        <v>17</v>
      </c>
      <c r="E78" s="212">
        <f>E77*SQRT(3)/1</f>
        <v>4.835421325359044E-4</v>
      </c>
      <c r="F78" s="86" t="s">
        <v>8</v>
      </c>
      <c r="I78" s="221">
        <f>I77*SQRT(3)/1</f>
        <v>4.4525282167099338E-4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29.073</v>
      </c>
      <c r="D85" s="214">
        <v>30.082999999999998</v>
      </c>
      <c r="E85" s="169">
        <v>29.073</v>
      </c>
      <c r="F85" s="169">
        <v>30.082999999999998</v>
      </c>
      <c r="G85" s="170"/>
      <c r="H85" s="86">
        <v>29.073</v>
      </c>
      <c r="I85" s="168">
        <v>30.082999999999998</v>
      </c>
      <c r="J85" s="169">
        <v>29.073</v>
      </c>
      <c r="K85" s="171">
        <v>30.082999999999998</v>
      </c>
      <c r="L85" s="170"/>
      <c r="M85" s="86">
        <v>29.073</v>
      </c>
      <c r="N85" s="168">
        <v>30.082999999999998</v>
      </c>
      <c r="O85" s="222">
        <v>29.073</v>
      </c>
      <c r="P85" s="222">
        <v>30.082999999999998</v>
      </c>
      <c r="Q85" s="170"/>
      <c r="R85" s="86">
        <v>29.073</v>
      </c>
      <c r="S85" s="168">
        <v>30.082999999999998</v>
      </c>
      <c r="T85" s="172">
        <v>29.073</v>
      </c>
      <c r="U85" s="173">
        <v>30.082999999999998</v>
      </c>
      <c r="V85" s="136"/>
    </row>
    <row r="86" spans="1:22" x14ac:dyDescent="0.2">
      <c r="B86" s="90">
        <v>1</v>
      </c>
      <c r="C86" s="174">
        <v>0.30033036354043502</v>
      </c>
      <c r="D86" s="175">
        <v>0.21056214095278999</v>
      </c>
      <c r="E86" s="176">
        <v>1.42791392157887E-4</v>
      </c>
      <c r="F86" s="176">
        <v>1.80997443476366E-4</v>
      </c>
      <c r="G86" s="118">
        <f>(D86-$F$106)/(C86-$E$106)</f>
        <v>0.70082044407244992</v>
      </c>
      <c r="H86" s="152">
        <v>0.30648405574751703</v>
      </c>
      <c r="I86" s="175">
        <v>0.214832634230053</v>
      </c>
      <c r="J86" s="176">
        <v>1.605161119885E-4</v>
      </c>
      <c r="K86" s="177">
        <v>1.8737372758390801E-4</v>
      </c>
      <c r="L86" s="118">
        <f>(I86-$K$106)/(H86-$J$106)</f>
        <v>0.7006851107582216</v>
      </c>
      <c r="M86" s="152">
        <v>0.29547346941271002</v>
      </c>
      <c r="N86" s="175">
        <v>0.20716361365673999</v>
      </c>
      <c r="O86" s="223">
        <v>1.8476588711667001E-4</v>
      </c>
      <c r="P86" s="223">
        <v>1.98190917460749E-4</v>
      </c>
      <c r="Q86" s="118">
        <f>(N86-$P$106)/(M86-$O$106)</f>
        <v>0.70084209982659873</v>
      </c>
      <c r="R86" s="152">
        <v>0.308701042148536</v>
      </c>
      <c r="S86" s="175">
        <v>0.216324847511178</v>
      </c>
      <c r="T86" s="178">
        <v>4.3181959703729401E-4</v>
      </c>
      <c r="U86" s="179">
        <v>4.04177567842569E-4</v>
      </c>
      <c r="V86" s="118">
        <f>(S86-$U$106)/(R86-$T$106)</f>
        <v>0.70051428623367284</v>
      </c>
    </row>
    <row r="87" spans="1:22" x14ac:dyDescent="0.2">
      <c r="B87" s="90">
        <v>2</v>
      </c>
      <c r="C87" s="174">
        <v>0.30591218209946403</v>
      </c>
      <c r="D87" s="175">
        <v>0.21456727544641399</v>
      </c>
      <c r="E87" s="176">
        <v>1.3424289856499099E-4</v>
      </c>
      <c r="F87" s="176">
        <v>2.4289090876370201E-4</v>
      </c>
      <c r="G87" s="118">
        <f t="shared" ref="G87:G103" si="8">(D87-$F$106)/(C87-$E$106)</f>
        <v>0.70112549832256499</v>
      </c>
      <c r="H87" s="152">
        <v>0.30989732615927401</v>
      </c>
      <c r="I87" s="175">
        <v>0.21735941267307399</v>
      </c>
      <c r="J87" s="176">
        <v>1.6320623891117499E-4</v>
      </c>
      <c r="K87" s="177">
        <v>2.11636126808321E-4</v>
      </c>
      <c r="L87" s="118">
        <f t="shared" ref="L87:L103" si="9">(I87-$K$106)/(H87-$J$106)</f>
        <v>0.70112146063116354</v>
      </c>
      <c r="M87" s="152">
        <v>0.304367308964061</v>
      </c>
      <c r="N87" s="175">
        <v>0.21337205069936999</v>
      </c>
      <c r="O87" s="223">
        <v>2.0539110318968599E-4</v>
      </c>
      <c r="P87" s="223">
        <v>2.1396951748318E-4</v>
      </c>
      <c r="Q87" s="118">
        <f t="shared" ref="Q87:Q103" si="10">(N87-$P$106)/(M87-$O$106)</f>
        <v>0.70076076849404789</v>
      </c>
      <c r="R87" s="152">
        <v>0.31002398644214801</v>
      </c>
      <c r="S87" s="175">
        <v>0.21736169348436701</v>
      </c>
      <c r="T87" s="178">
        <v>3.2490389986578402E-4</v>
      </c>
      <c r="U87" s="179">
        <v>2.8171324872864001E-4</v>
      </c>
      <c r="V87" s="118">
        <f t="shared" ref="V87:V103" si="11">(S87-$U$106)/(R87-$T$106)</f>
        <v>0.70086970926070735</v>
      </c>
    </row>
    <row r="88" spans="1:22" x14ac:dyDescent="0.2">
      <c r="B88" s="90">
        <v>3</v>
      </c>
      <c r="C88" s="174">
        <v>0.3088344802097</v>
      </c>
      <c r="D88" s="175">
        <v>0.21658231869186001</v>
      </c>
      <c r="E88" s="176">
        <v>8.3132796095273595E-5</v>
      </c>
      <c r="F88" s="176">
        <v>1.6944398048907599E-4</v>
      </c>
      <c r="G88" s="118">
        <f t="shared" si="8"/>
        <v>0.70101583410872348</v>
      </c>
      <c r="H88" s="152">
        <v>0.31075242342118498</v>
      </c>
      <c r="I88" s="175">
        <v>0.21788619161749101</v>
      </c>
      <c r="J88" s="176">
        <v>1.40938183381182E-4</v>
      </c>
      <c r="K88" s="177">
        <v>1.9448830608020701E-4</v>
      </c>
      <c r="L88" s="118">
        <f t="shared" si="9"/>
        <v>0.70088723150745658</v>
      </c>
      <c r="M88" s="152">
        <v>0.30911654782299702</v>
      </c>
      <c r="N88" s="175">
        <v>0.21667284645054399</v>
      </c>
      <c r="O88" s="223">
        <v>1.9845620060323101E-4</v>
      </c>
      <c r="P88" s="223">
        <v>2.9328308481798502E-4</v>
      </c>
      <c r="Q88" s="118">
        <f t="shared" si="10"/>
        <v>0.70067245158621561</v>
      </c>
      <c r="R88" s="152">
        <v>0.31208383690441599</v>
      </c>
      <c r="S88" s="175">
        <v>0.218661075502392</v>
      </c>
      <c r="T88" s="178">
        <v>2.4457907381698099E-4</v>
      </c>
      <c r="U88" s="179">
        <v>2.42205108503436E-4</v>
      </c>
      <c r="V88" s="118">
        <f t="shared" si="11"/>
        <v>0.70040696331037555</v>
      </c>
    </row>
    <row r="89" spans="1:22" x14ac:dyDescent="0.2">
      <c r="B89" s="90">
        <v>4</v>
      </c>
      <c r="C89" s="174">
        <v>0.31139549533550998</v>
      </c>
      <c r="D89" s="175">
        <v>0.21830764492900101</v>
      </c>
      <c r="E89" s="176">
        <v>1.50119027873962E-4</v>
      </c>
      <c r="F89" s="176">
        <v>2.1737413837693699E-4</v>
      </c>
      <c r="G89" s="118">
        <f t="shared" si="8"/>
        <v>0.70079099515948118</v>
      </c>
      <c r="H89" s="152">
        <v>0.30676958823484801</v>
      </c>
      <c r="I89" s="175">
        <v>0.21500102878044899</v>
      </c>
      <c r="J89" s="176">
        <v>1.4637142702747199E-4</v>
      </c>
      <c r="K89" s="177">
        <v>2.20549113007589E-4</v>
      </c>
      <c r="L89" s="118">
        <f t="shared" si="9"/>
        <v>0.70058180492367306</v>
      </c>
      <c r="M89" s="152">
        <v>0.31257708331562001</v>
      </c>
      <c r="N89" s="175">
        <v>0.21907418932318001</v>
      </c>
      <c r="O89" s="223">
        <v>1.6996767632285301E-4</v>
      </c>
      <c r="P89" s="223">
        <v>1.78429175585427E-4</v>
      </c>
      <c r="Q89" s="118">
        <f t="shared" si="10"/>
        <v>0.70059767865759282</v>
      </c>
      <c r="R89" s="152">
        <v>0.31686263870567</v>
      </c>
      <c r="S89" s="175">
        <v>0.222052792832099</v>
      </c>
      <c r="T89" s="178">
        <v>2.1582752132517401E-4</v>
      </c>
      <c r="U89" s="179">
        <v>2.2138077603054099E-4</v>
      </c>
      <c r="V89" s="118">
        <f t="shared" si="11"/>
        <v>0.7005478603083688</v>
      </c>
    </row>
    <row r="90" spans="1:22" x14ac:dyDescent="0.2">
      <c r="B90" s="90">
        <v>5</v>
      </c>
      <c r="C90" s="174">
        <v>0.31233464411785899</v>
      </c>
      <c r="D90" s="175">
        <v>0.219020166747811</v>
      </c>
      <c r="E90" s="176">
        <v>1.1757415123211199E-4</v>
      </c>
      <c r="F90" s="176">
        <v>1.6303739877718401E-4</v>
      </c>
      <c r="G90" s="118">
        <f t="shared" si="8"/>
        <v>0.70096515590597963</v>
      </c>
      <c r="H90" s="152">
        <v>0.30525272631289602</v>
      </c>
      <c r="I90" s="175">
        <v>0.214035025405832</v>
      </c>
      <c r="J90" s="176">
        <v>1.61884808371239E-4</v>
      </c>
      <c r="K90" s="177">
        <v>2.1398133537508401E-4</v>
      </c>
      <c r="L90" s="118">
        <f t="shared" si="9"/>
        <v>0.70089870786009689</v>
      </c>
      <c r="M90" s="152">
        <v>0.31395576957840898</v>
      </c>
      <c r="N90" s="175">
        <v>0.22013711608354899</v>
      </c>
      <c r="O90" s="223">
        <v>1.6493538151352301E-4</v>
      </c>
      <c r="P90" s="223">
        <v>2.1115017124214699E-4</v>
      </c>
      <c r="Q90" s="118">
        <f t="shared" si="10"/>
        <v>0.7009068856506151</v>
      </c>
      <c r="R90" s="152">
        <v>0.31626969144108702</v>
      </c>
      <c r="S90" s="175">
        <v>0.22164704146066899</v>
      </c>
      <c r="T90" s="178">
        <v>2.2341919344627699E-4</v>
      </c>
      <c r="U90" s="179">
        <v>2.4938950462784801E-4</v>
      </c>
      <c r="V90" s="118">
        <f t="shared" si="11"/>
        <v>0.70057835284208769</v>
      </c>
    </row>
    <row r="91" spans="1:22" x14ac:dyDescent="0.2">
      <c r="B91" s="90">
        <v>6</v>
      </c>
      <c r="C91" s="174">
        <v>0.31227649567041599</v>
      </c>
      <c r="D91" s="175">
        <v>0.21895788409897499</v>
      </c>
      <c r="E91" s="176">
        <v>1.15192134192274E-4</v>
      </c>
      <c r="F91" s="176">
        <v>1.7552427670843401E-4</v>
      </c>
      <c r="G91" s="118">
        <f t="shared" si="8"/>
        <v>0.70089620683329146</v>
      </c>
      <c r="H91" s="152">
        <v>0.30719345169812301</v>
      </c>
      <c r="I91" s="175">
        <v>0.215376762921833</v>
      </c>
      <c r="J91" s="176">
        <v>1.86659076129258E-4</v>
      </c>
      <c r="K91" s="177">
        <v>2.07619762780038E-4</v>
      </c>
      <c r="L91" s="118">
        <f t="shared" si="9"/>
        <v>0.70083840552196497</v>
      </c>
      <c r="M91" s="152">
        <v>0.31378808612086101</v>
      </c>
      <c r="N91" s="175">
        <v>0.21990762913953199</v>
      </c>
      <c r="O91" s="223">
        <v>1.9485660368645901E-4</v>
      </c>
      <c r="P91" s="223">
        <v>1.9960492577237999E-4</v>
      </c>
      <c r="Q91" s="118">
        <f t="shared" si="10"/>
        <v>0.70054989344449092</v>
      </c>
      <c r="R91" s="152">
        <v>0.31564626762770098</v>
      </c>
      <c r="S91" s="175">
        <v>0.22127794103557499</v>
      </c>
      <c r="T91" s="178">
        <v>1.8534232866596699E-4</v>
      </c>
      <c r="U91" s="179">
        <v>2.4070111798023199E-4</v>
      </c>
      <c r="V91" s="118">
        <f t="shared" si="11"/>
        <v>0.70079285923993473</v>
      </c>
    </row>
    <row r="92" spans="1:22" x14ac:dyDescent="0.2">
      <c r="B92" s="90">
        <v>7</v>
      </c>
      <c r="C92" s="174">
        <v>0.31370208591214399</v>
      </c>
      <c r="D92" s="175">
        <v>0.21993343835513701</v>
      </c>
      <c r="E92" s="176">
        <v>1.50315081644119E-4</v>
      </c>
      <c r="F92" s="176">
        <v>1.5373117904887799E-4</v>
      </c>
      <c r="G92" s="118">
        <f t="shared" si="8"/>
        <v>0.7008208299152876</v>
      </c>
      <c r="H92" s="152">
        <v>0.314712752908894</v>
      </c>
      <c r="I92" s="175">
        <v>0.22070454073606199</v>
      </c>
      <c r="J92" s="176">
        <v>1.9012564928864401E-4</v>
      </c>
      <c r="K92" s="177">
        <v>1.92499199097232E-4</v>
      </c>
      <c r="L92" s="118">
        <f t="shared" si="9"/>
        <v>0.7010226801006334</v>
      </c>
      <c r="M92" s="152">
        <v>0.31395288432715501</v>
      </c>
      <c r="N92" s="175">
        <v>0.220103639746554</v>
      </c>
      <c r="O92" s="223">
        <v>1.2809809376825799E-4</v>
      </c>
      <c r="P92" s="223">
        <v>2.0401607559012E-4</v>
      </c>
      <c r="Q92" s="118">
        <f t="shared" si="10"/>
        <v>0.70080664175374552</v>
      </c>
      <c r="R92" s="152">
        <v>0.31658551535131702</v>
      </c>
      <c r="S92" s="175">
        <v>0.22190026749320699</v>
      </c>
      <c r="T92" s="178">
        <v>2.34044981917206E-4</v>
      </c>
      <c r="U92" s="179">
        <v>2.1420833332650899E-4</v>
      </c>
      <c r="V92" s="118">
        <f t="shared" si="11"/>
        <v>0.70067940239013704</v>
      </c>
    </row>
    <row r="93" spans="1:22" x14ac:dyDescent="0.2">
      <c r="B93" s="90">
        <v>8</v>
      </c>
      <c r="C93" s="174">
        <v>0.315177139399755</v>
      </c>
      <c r="D93" s="175">
        <v>0.22096652735305899</v>
      </c>
      <c r="E93" s="176">
        <v>1.4775296814599999E-4</v>
      </c>
      <c r="F93" s="176">
        <v>1.5447843660531399E-4</v>
      </c>
      <c r="G93" s="118">
        <f t="shared" si="8"/>
        <v>0.70081873753241364</v>
      </c>
      <c r="H93" s="152">
        <v>0.31620016697091802</v>
      </c>
      <c r="I93" s="175">
        <v>0.22164605939482901</v>
      </c>
      <c r="J93" s="176">
        <v>1.5787721127152399E-4</v>
      </c>
      <c r="K93" s="177">
        <v>2.05203044724659E-4</v>
      </c>
      <c r="L93" s="118">
        <f t="shared" si="9"/>
        <v>0.70070248456800288</v>
      </c>
      <c r="M93" s="152">
        <v>0.31550247809097798</v>
      </c>
      <c r="N93" s="175">
        <v>0.221136491044686</v>
      </c>
      <c r="O93" s="223">
        <v>1.7669154724388099E-4</v>
      </c>
      <c r="P93" s="223">
        <v>2.20815454995263E-4</v>
      </c>
      <c r="Q93" s="118">
        <f t="shared" si="10"/>
        <v>0.70063819857454734</v>
      </c>
      <c r="R93" s="152">
        <v>0.31715957658542199</v>
      </c>
      <c r="S93" s="175">
        <v>0.222298100349514</v>
      </c>
      <c r="T93" s="178">
        <v>2.2824298837894699E-4</v>
      </c>
      <c r="U93" s="179">
        <v>2.1142838038222501E-4</v>
      </c>
      <c r="V93" s="118">
        <f t="shared" si="11"/>
        <v>0.70066551868793758</v>
      </c>
    </row>
    <row r="94" spans="1:22" x14ac:dyDescent="0.2">
      <c r="B94" s="90">
        <v>9</v>
      </c>
      <c r="C94" s="174">
        <v>0.31445423600966899</v>
      </c>
      <c r="D94" s="175">
        <v>0.220408656995666</v>
      </c>
      <c r="E94" s="176">
        <v>1.2395802447100101E-4</v>
      </c>
      <c r="F94" s="176">
        <v>1.64999882103712E-4</v>
      </c>
      <c r="G94" s="118">
        <f t="shared" si="8"/>
        <v>0.70065570471457272</v>
      </c>
      <c r="H94" s="152">
        <v>0.31638626610464299</v>
      </c>
      <c r="I94" s="175">
        <v>0.221968909475735</v>
      </c>
      <c r="J94" s="176">
        <v>1.7439888230193801E-4</v>
      </c>
      <c r="K94" s="177">
        <v>2.11450406651667E-4</v>
      </c>
      <c r="L94" s="118">
        <f t="shared" si="9"/>
        <v>0.70131108157127953</v>
      </c>
      <c r="M94" s="152">
        <v>0.315696164531029</v>
      </c>
      <c r="N94" s="175">
        <v>0.22146223221276801</v>
      </c>
      <c r="O94" s="223">
        <v>1.45385309157804E-4</v>
      </c>
      <c r="P94" s="223">
        <v>1.9693172413573099E-4</v>
      </c>
      <c r="Q94" s="118">
        <f t="shared" si="10"/>
        <v>0.7012404995083561</v>
      </c>
      <c r="R94" s="152">
        <v>0.31768799006413001</v>
      </c>
      <c r="S94" s="175">
        <v>0.22266661812077099</v>
      </c>
      <c r="T94" s="178">
        <v>2.0815716215200099E-4</v>
      </c>
      <c r="U94" s="179">
        <v>2.17107862348153E-4</v>
      </c>
      <c r="V94" s="118">
        <f t="shared" si="11"/>
        <v>0.7006600899897818</v>
      </c>
    </row>
    <row r="95" spans="1:22" x14ac:dyDescent="0.2">
      <c r="B95" s="90">
        <v>10</v>
      </c>
      <c r="C95" s="174">
        <v>0.31954901206137898</v>
      </c>
      <c r="D95" s="175">
        <v>0.224082894331147</v>
      </c>
      <c r="E95" s="176">
        <v>1.62070604941106E-4</v>
      </c>
      <c r="F95" s="176">
        <v>1.53989943761983E-4</v>
      </c>
      <c r="G95" s="118">
        <f t="shared" si="8"/>
        <v>0.7009830224971576</v>
      </c>
      <c r="H95" s="152">
        <v>0.31589157979856602</v>
      </c>
      <c r="I95" s="175">
        <v>0.22148794568701399</v>
      </c>
      <c r="J95" s="176">
        <v>1.52415884492669E-4</v>
      </c>
      <c r="K95" s="177">
        <v>2.4113940294927399E-4</v>
      </c>
      <c r="L95" s="118">
        <f t="shared" si="9"/>
        <v>0.70088655048267612</v>
      </c>
      <c r="M95" s="152">
        <v>0.31327628720664102</v>
      </c>
      <c r="N95" s="175">
        <v>0.21958010248315399</v>
      </c>
      <c r="O95" s="223">
        <v>1.76217008840069E-4</v>
      </c>
      <c r="P95" s="223">
        <v>2.14445856452784E-4</v>
      </c>
      <c r="Q95" s="118">
        <f t="shared" si="10"/>
        <v>0.70064894857400217</v>
      </c>
      <c r="R95" s="152">
        <v>0.31041845036172599</v>
      </c>
      <c r="S95" s="175">
        <v>0.21754022929728201</v>
      </c>
      <c r="T95" s="178">
        <v>2.28018536355277E-4</v>
      </c>
      <c r="U95" s="179">
        <v>2.24758906278894E-4</v>
      </c>
      <c r="V95" s="118">
        <f t="shared" si="11"/>
        <v>0.70055398200036345</v>
      </c>
    </row>
    <row r="96" spans="1:22" x14ac:dyDescent="0.2">
      <c r="B96" s="90">
        <v>11</v>
      </c>
      <c r="C96" s="174">
        <v>0.31614811210940502</v>
      </c>
      <c r="D96" s="175">
        <v>0.22164377908505201</v>
      </c>
      <c r="E96" s="176">
        <v>1.11108529546785E-4</v>
      </c>
      <c r="F96" s="176">
        <v>1.7206434182386E-4</v>
      </c>
      <c r="G96" s="118">
        <f t="shared" si="8"/>
        <v>0.7008085353415503</v>
      </c>
      <c r="H96" s="152">
        <v>0.31564730276832098</v>
      </c>
      <c r="I96" s="175">
        <v>0.22133854135690101</v>
      </c>
      <c r="J96" s="176">
        <v>1.69453339263719E-4</v>
      </c>
      <c r="K96" s="177">
        <v>1.99757657169415E-4</v>
      </c>
      <c r="L96" s="118">
        <f t="shared" si="9"/>
        <v>0.70095567102978007</v>
      </c>
      <c r="M96" s="152">
        <v>0.313627105785247</v>
      </c>
      <c r="N96" s="175">
        <v>0.219892246532433</v>
      </c>
      <c r="O96" s="223">
        <v>1.7424420112360599E-4</v>
      </c>
      <c r="P96" s="223">
        <v>2.3061174486336601E-4</v>
      </c>
      <c r="Q96" s="118">
        <f t="shared" si="10"/>
        <v>0.70086060438033482</v>
      </c>
      <c r="R96" s="152">
        <v>0.31002229551106802</v>
      </c>
      <c r="S96" s="175">
        <v>0.21737777002939701</v>
      </c>
      <c r="T96" s="178">
        <v>2.1609153163402301E-4</v>
      </c>
      <c r="U96" s="179">
        <v>2.3526827147951E-4</v>
      </c>
      <c r="V96" s="118">
        <f t="shared" si="11"/>
        <v>0.70092543107263017</v>
      </c>
    </row>
    <row r="97" spans="2:22" x14ac:dyDescent="0.2">
      <c r="B97" s="90">
        <v>12</v>
      </c>
      <c r="C97" s="174">
        <v>0.30685251023404397</v>
      </c>
      <c r="D97" s="175">
        <v>0.21519502852231101</v>
      </c>
      <c r="E97" s="176">
        <v>1.06804519764112E-4</v>
      </c>
      <c r="F97" s="176">
        <v>1.8269397502500699E-4</v>
      </c>
      <c r="G97" s="118">
        <f t="shared" si="8"/>
        <v>0.70102268761994679</v>
      </c>
      <c r="H97" s="152">
        <v>0.31593402335187099</v>
      </c>
      <c r="I97" s="175">
        <v>0.22147375835580099</v>
      </c>
      <c r="J97" s="176">
        <v>1.48679639243362E-4</v>
      </c>
      <c r="K97" s="177">
        <v>2.13362833398685E-4</v>
      </c>
      <c r="L97" s="118">
        <f t="shared" si="9"/>
        <v>0.70074741157284626</v>
      </c>
      <c r="M97" s="152">
        <v>0.311738397926489</v>
      </c>
      <c r="N97" s="175">
        <v>0.21847072259098399</v>
      </c>
      <c r="O97" s="223">
        <v>1.85303930844181E-4</v>
      </c>
      <c r="P97" s="223">
        <v>1.96821465814001E-4</v>
      </c>
      <c r="Q97" s="118">
        <f t="shared" si="10"/>
        <v>0.70054669117129353</v>
      </c>
      <c r="R97" s="152">
        <v>0.31154901688638398</v>
      </c>
      <c r="S97" s="175">
        <v>0.218454799670457</v>
      </c>
      <c r="T97" s="178">
        <v>2.25537468552907E-4</v>
      </c>
      <c r="U97" s="179">
        <v>2.6396863078298298E-4</v>
      </c>
      <c r="V97" s="118">
        <f t="shared" si="11"/>
        <v>0.70094763341172694</v>
      </c>
    </row>
    <row r="98" spans="2:22" x14ac:dyDescent="0.2">
      <c r="B98" s="90">
        <v>13</v>
      </c>
      <c r="C98" s="174">
        <v>0.30524310388125198</v>
      </c>
      <c r="D98" s="175">
        <v>0.213990842798953</v>
      </c>
      <c r="E98" s="176">
        <v>1.24333155501778E-4</v>
      </c>
      <c r="F98" s="176">
        <v>1.47075628906014E-4</v>
      </c>
      <c r="G98" s="118">
        <f t="shared" si="8"/>
        <v>0.70077375073560377</v>
      </c>
      <c r="H98" s="152">
        <v>0.316839455278624</v>
      </c>
      <c r="I98" s="175">
        <v>0.22224494570544601</v>
      </c>
      <c r="J98" s="176">
        <v>1.9365473896210499E-4</v>
      </c>
      <c r="K98" s="177">
        <v>1.75753612678627E-4</v>
      </c>
      <c r="L98" s="118">
        <f t="shared" si="9"/>
        <v>0.70117911432819291</v>
      </c>
      <c r="M98" s="152">
        <v>0.30237544885443202</v>
      </c>
      <c r="N98" s="175">
        <v>0.21196103143155301</v>
      </c>
      <c r="O98" s="223">
        <v>1.6612645491858401E-4</v>
      </c>
      <c r="P98" s="223">
        <v>1.8028461261120001E-4</v>
      </c>
      <c r="Q98" s="118">
        <f t="shared" si="10"/>
        <v>0.70071046418810878</v>
      </c>
      <c r="R98" s="152">
        <v>0.31649205076473602</v>
      </c>
      <c r="S98" s="175">
        <v>0.221879858741488</v>
      </c>
      <c r="T98" s="178">
        <v>2.3312470926388601E-4</v>
      </c>
      <c r="U98" s="179">
        <v>2.1045434740959499E-4</v>
      </c>
      <c r="V98" s="118">
        <f t="shared" si="11"/>
        <v>0.70082194649450635</v>
      </c>
    </row>
    <row r="99" spans="2:22" x14ac:dyDescent="0.2">
      <c r="B99" s="90">
        <v>14</v>
      </c>
      <c r="C99" s="174">
        <v>0.30636140946361001</v>
      </c>
      <c r="D99" s="175">
        <v>0.21482333150791899</v>
      </c>
      <c r="E99" s="176">
        <v>1.02269790722472E-4</v>
      </c>
      <c r="F99" s="176">
        <v>1.5308334967114199E-4</v>
      </c>
      <c r="G99" s="118">
        <f t="shared" si="8"/>
        <v>0.70093313537421953</v>
      </c>
      <c r="H99" s="152">
        <v>0.31767830713344097</v>
      </c>
      <c r="I99" s="175">
        <v>0.22283734920930501</v>
      </c>
      <c r="J99" s="176">
        <v>1.9514325216092899E-4</v>
      </c>
      <c r="K99" s="177">
        <v>2.02642449812211E-4</v>
      </c>
      <c r="L99" s="118">
        <f t="shared" si="9"/>
        <v>0.70119239922940801</v>
      </c>
      <c r="M99" s="152">
        <v>0.31215097805980602</v>
      </c>
      <c r="N99" s="175">
        <v>0.21874271468235201</v>
      </c>
      <c r="O99" s="223">
        <v>1.9277266322787799E-4</v>
      </c>
      <c r="P99" s="223">
        <v>1.82228407517353E-4</v>
      </c>
      <c r="Q99" s="118">
        <f t="shared" si="10"/>
        <v>0.70049207252753065</v>
      </c>
      <c r="R99" s="152">
        <v>0.31705277567447399</v>
      </c>
      <c r="S99" s="175">
        <v>0.22217569738345999</v>
      </c>
      <c r="T99" s="178">
        <v>2.3321402426433699E-4</v>
      </c>
      <c r="U99" s="179">
        <v>2.3622441976262499E-4</v>
      </c>
      <c r="V99" s="118">
        <f t="shared" si="11"/>
        <v>0.70051536327937469</v>
      </c>
    </row>
    <row r="100" spans="2:22" x14ac:dyDescent="0.2">
      <c r="B100" s="90">
        <v>15</v>
      </c>
      <c r="C100" s="174">
        <v>0.30672969515332299</v>
      </c>
      <c r="D100" s="175">
        <v>0.215141208848739</v>
      </c>
      <c r="E100" s="176">
        <v>1.2841240046813701E-4</v>
      </c>
      <c r="F100" s="176">
        <v>1.9237003184296401E-4</v>
      </c>
      <c r="G100" s="118">
        <f t="shared" si="8"/>
        <v>0.70112795801423411</v>
      </c>
      <c r="H100" s="152">
        <v>0.318601983495645</v>
      </c>
      <c r="I100" s="175">
        <v>0.22339580568159201</v>
      </c>
      <c r="J100" s="176">
        <v>1.50897379040485E-4</v>
      </c>
      <c r="K100" s="177">
        <v>1.9274680145170401E-4</v>
      </c>
      <c r="L100" s="118">
        <f t="shared" si="9"/>
        <v>0.70091222135220554</v>
      </c>
      <c r="M100" s="152">
        <v>0.31455385918561901</v>
      </c>
      <c r="N100" s="175">
        <v>0.22050021402598599</v>
      </c>
      <c r="O100" s="223">
        <v>1.9065895663145801E-4</v>
      </c>
      <c r="P100" s="223">
        <v>1.77781246016071E-4</v>
      </c>
      <c r="Q100" s="118">
        <f t="shared" si="10"/>
        <v>0.70072841414554399</v>
      </c>
      <c r="R100" s="152">
        <v>0.31716803122592402</v>
      </c>
      <c r="S100" s="175">
        <v>0.222246950317431</v>
      </c>
      <c r="T100" s="178">
        <v>2.02877154948507E-4</v>
      </c>
      <c r="U100" s="179">
        <v>2.20349975716667E-4</v>
      </c>
      <c r="V100" s="118">
        <f t="shared" si="11"/>
        <v>0.70048543430518595</v>
      </c>
    </row>
    <row r="101" spans="2:22" x14ac:dyDescent="0.2">
      <c r="B101" s="90">
        <v>16</v>
      </c>
      <c r="C101" s="174">
        <v>0.31340961242833498</v>
      </c>
      <c r="D101" s="175">
        <v>0.21973008636041899</v>
      </c>
      <c r="E101" s="176">
        <v>1.19128427631716E-4</v>
      </c>
      <c r="F101" s="176">
        <v>1.40250748341036E-4</v>
      </c>
      <c r="G101" s="118">
        <f t="shared" si="8"/>
        <v>0.70082599937010481</v>
      </c>
      <c r="H101" s="152">
        <v>0.308364594482679</v>
      </c>
      <c r="I101" s="175">
        <v>0.21626379000529</v>
      </c>
      <c r="J101" s="176">
        <v>1.7996506896988501E-4</v>
      </c>
      <c r="K101" s="177">
        <v>2.05382394285155E-4</v>
      </c>
      <c r="L101" s="118">
        <f t="shared" si="9"/>
        <v>0.70105334974313538</v>
      </c>
      <c r="M101" s="152">
        <v>0.31986477462459501</v>
      </c>
      <c r="N101" s="175">
        <v>0.22423433510079699</v>
      </c>
      <c r="O101" s="223">
        <v>1.8590984774124401E-4</v>
      </c>
      <c r="P101" s="223">
        <v>2.1893223653988999E-4</v>
      </c>
      <c r="Q101" s="118">
        <f t="shared" si="10"/>
        <v>0.70076786435688321</v>
      </c>
      <c r="R101" s="152">
        <v>0.31558852781900698</v>
      </c>
      <c r="S101" s="175">
        <v>0.22116165721168399</v>
      </c>
      <c r="T101" s="178">
        <v>2.2668205176990401E-4</v>
      </c>
      <c r="U101" s="179">
        <v>2.3901900728525E-4</v>
      </c>
      <c r="V101" s="118">
        <f t="shared" si="11"/>
        <v>0.70055242678611063</v>
      </c>
    </row>
    <row r="102" spans="2:22" x14ac:dyDescent="0.2">
      <c r="B102" s="90">
        <v>17</v>
      </c>
      <c r="C102" s="174">
        <v>0.318406831162096</v>
      </c>
      <c r="D102" s="175">
        <v>0.223288800923198</v>
      </c>
      <c r="E102" s="176">
        <v>1.0075261638693E-4</v>
      </c>
      <c r="F102" s="176">
        <v>1.67988949251522E-4</v>
      </c>
      <c r="G102" s="118">
        <f t="shared" si="8"/>
        <v>0.70100362057519949</v>
      </c>
      <c r="H102" s="152">
        <v>0.30835666266306799</v>
      </c>
      <c r="I102" s="175">
        <v>0.21621489375022901</v>
      </c>
      <c r="J102" s="176">
        <v>1.7195448219079699E-4</v>
      </c>
      <c r="K102" s="177">
        <v>1.4894864843634001E-4</v>
      </c>
      <c r="L102" s="118">
        <f t="shared" si="9"/>
        <v>0.70091273613905303</v>
      </c>
      <c r="M102" s="152">
        <v>0.320251510342352</v>
      </c>
      <c r="N102" s="175">
        <v>0.22452695899692701</v>
      </c>
      <c r="O102" s="223">
        <v>1.78340821528174E-4</v>
      </c>
      <c r="P102" s="223">
        <v>2.17467513518851E-4</v>
      </c>
      <c r="Q102" s="118">
        <f t="shared" si="10"/>
        <v>0.70083538607919527</v>
      </c>
      <c r="R102" s="152">
        <v>0.315563089705026</v>
      </c>
      <c r="S102" s="175">
        <v>0.22120834301904499</v>
      </c>
      <c r="T102" s="178">
        <v>2.18347281038196E-4</v>
      </c>
      <c r="U102" s="179">
        <v>2.0281954271927401E-4</v>
      </c>
      <c r="V102" s="118">
        <f t="shared" si="11"/>
        <v>0.70075699919958245</v>
      </c>
    </row>
    <row r="103" spans="2:22" x14ac:dyDescent="0.2">
      <c r="B103" s="90">
        <v>18</v>
      </c>
      <c r="C103" s="174">
        <v>0.31989335308504901</v>
      </c>
      <c r="D103" s="175">
        <v>0.22431589093718199</v>
      </c>
      <c r="E103" s="176">
        <v>1.15123414009098E-4</v>
      </c>
      <c r="F103" s="176">
        <v>1.5507624305141101E-4</v>
      </c>
      <c r="G103" s="118">
        <f t="shared" si="8"/>
        <v>0.70095681420072931</v>
      </c>
      <c r="H103" s="152">
        <v>0.31359408525301202</v>
      </c>
      <c r="I103" s="175">
        <v>0.21983775347268</v>
      </c>
      <c r="J103" s="176">
        <v>1.6606438627800801E-4</v>
      </c>
      <c r="K103" s="177">
        <v>1.93425827102871E-4</v>
      </c>
      <c r="L103" s="118">
        <f t="shared" si="9"/>
        <v>0.70075921873894009</v>
      </c>
      <c r="M103" s="152">
        <v>0.32092430842485298</v>
      </c>
      <c r="N103" s="175">
        <v>0.22499980197769501</v>
      </c>
      <c r="O103" s="223">
        <v>1.8096199525059401E-4</v>
      </c>
      <c r="P103" s="223">
        <v>2.07692784042156E-4</v>
      </c>
      <c r="Q103" s="118">
        <f t="shared" si="10"/>
        <v>0.70083950857633515</v>
      </c>
      <c r="R103" s="152">
        <v>0.31573577173255502</v>
      </c>
      <c r="S103" s="175">
        <v>0.22125931142313501</v>
      </c>
      <c r="T103" s="178">
        <v>2.2794847184899199E-4</v>
      </c>
      <c r="U103" s="179">
        <v>2.5919681511367198E-4</v>
      </c>
      <c r="V103" s="118">
        <f t="shared" si="11"/>
        <v>0.7005350006949802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0.31150059788185802</v>
      </c>
      <c r="D106" s="224">
        <v>0.21841766204920199</v>
      </c>
      <c r="E106" s="225">
        <v>1.24171218519431E-4</v>
      </c>
      <c r="F106" s="182">
        <v>1.7150393644580801E-4</v>
      </c>
      <c r="G106" s="183"/>
      <c r="H106" s="184">
        <v>0.31247537509908502</v>
      </c>
      <c r="I106" s="184">
        <v>0.21910585269220101</v>
      </c>
      <c r="J106" s="190">
        <v>1.6723365329293801E-4</v>
      </c>
      <c r="K106" s="184">
        <v>2.00997813855166E-4</v>
      </c>
      <c r="L106" s="186"/>
      <c r="M106" s="187">
        <v>0.312399581254103</v>
      </c>
      <c r="N106" s="187">
        <v>0.21899655200993301</v>
      </c>
      <c r="O106" s="180">
        <v>1.7772687126156399E-4</v>
      </c>
      <c r="P106" s="181">
        <v>2.07925384136592E-4</v>
      </c>
      <c r="Q106" s="188"/>
      <c r="R106" s="187">
        <v>0.31447836416396302</v>
      </c>
      <c r="S106" s="187">
        <v>0.22041638860462001</v>
      </c>
      <c r="T106" s="190">
        <v>2.39343220904537E-4</v>
      </c>
      <c r="U106" s="184">
        <v>2.43020656462146E-4</v>
      </c>
      <c r="V106" s="136"/>
    </row>
    <row r="107" spans="2:22" x14ac:dyDescent="0.2">
      <c r="B107" s="86" t="s">
        <v>6</v>
      </c>
      <c r="C107" s="219">
        <v>0.41428015917927002</v>
      </c>
      <c r="D107" s="220">
        <v>0.413587159518227</v>
      </c>
      <c r="E107" s="193">
        <v>3.9149774892679901</v>
      </c>
      <c r="F107" s="193">
        <v>3.5106901644261401</v>
      </c>
      <c r="G107" s="194"/>
      <c r="H107" s="195">
        <v>0.33969223202022097</v>
      </c>
      <c r="I107" s="196">
        <v>0.34206765201087502</v>
      </c>
      <c r="J107" s="197">
        <v>2.3572427411277701</v>
      </c>
      <c r="K107" s="198">
        <v>2.2743206840852501</v>
      </c>
      <c r="L107" s="199"/>
      <c r="M107" s="197">
        <v>0.47964134524881902</v>
      </c>
      <c r="N107" s="197">
        <v>0.48017793978665901</v>
      </c>
      <c r="O107" s="191">
        <v>2.4810378120458498</v>
      </c>
      <c r="P107" s="192">
        <v>2.9985609469815699</v>
      </c>
      <c r="Q107" s="198"/>
      <c r="R107" s="197">
        <v>0.228472424310664</v>
      </c>
      <c r="S107" s="198">
        <v>0.227181460187135</v>
      </c>
      <c r="T107" s="200">
        <v>5.4589889302122696</v>
      </c>
      <c r="U107" s="198">
        <v>4.3900957730685297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0.70090805168297288</v>
      </c>
      <c r="I110" s="205">
        <f>D106/C106</f>
        <v>0.70117894968548555</v>
      </c>
    </row>
    <row r="111" spans="2:22" x14ac:dyDescent="0.2">
      <c r="C111" s="203">
        <v>2</v>
      </c>
      <c r="E111" s="204">
        <f>AVERAGE(L86:L103)</f>
        <v>0.70092486889215155</v>
      </c>
      <c r="I111" s="205">
        <f>I106/H106</f>
        <v>0.70119398247853348</v>
      </c>
    </row>
    <row r="112" spans="2:22" x14ac:dyDescent="0.2">
      <c r="C112" s="203">
        <v>3</v>
      </c>
      <c r="E112" s="204">
        <f>AVERAGE(Q86:Q103)</f>
        <v>0.70074694841641327</v>
      </c>
      <c r="I112" s="205">
        <f>N106/M106</f>
        <v>0.70101423033535759</v>
      </c>
    </row>
    <row r="113" spans="3:9" x14ac:dyDescent="0.2">
      <c r="C113" s="203">
        <v>4</v>
      </c>
      <c r="E113" s="204">
        <f>AVERAGE(V86:V103)</f>
        <v>0.70065606997263696</v>
      </c>
      <c r="G113" s="90"/>
      <c r="I113" s="205">
        <f>S106/R106</f>
        <v>0.70089524025156502</v>
      </c>
    </row>
    <row r="114" spans="3:9" x14ac:dyDescent="0.2">
      <c r="C114" s="206" t="s">
        <v>12</v>
      </c>
      <c r="D114" s="101"/>
      <c r="E114" s="207">
        <f>AVERAGE(E110:E113)</f>
        <v>0.70080898474104369</v>
      </c>
      <c r="F114" s="86" t="s">
        <v>9</v>
      </c>
      <c r="G114" s="208"/>
      <c r="I114" s="209">
        <f>AVERAGE(I110:I113)</f>
        <v>0.70107060068773541</v>
      </c>
    </row>
    <row r="115" spans="3:9" x14ac:dyDescent="0.2">
      <c r="E115" s="221">
        <f>STDEV(E110:E113)/SQRT(COUNT(E110:E113))/E114</f>
        <v>9.2543759284513991E-5</v>
      </c>
      <c r="F115" s="211"/>
      <c r="I115" s="221">
        <f>STDEV(I110:I113)/SQRT(COUNT(I110:I113))/I114</f>
        <v>1.0160752056084065E-4</v>
      </c>
    </row>
    <row r="116" spans="3:9" ht="15.75" x14ac:dyDescent="0.3">
      <c r="D116" s="86" t="s">
        <v>17</v>
      </c>
      <c r="E116" s="226">
        <f>E115*SQRT(3)/1</f>
        <v>1.6029049300420224E-4</v>
      </c>
      <c r="F116" s="86" t="s">
        <v>8</v>
      </c>
      <c r="I116" s="221">
        <f>I115*SQRT(3)/1</f>
        <v>1.7598938804247536E-4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0D19A-5C16-4445-B377-4824BE53F28E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4" width="12.7109375" style="86" customWidth="1"/>
    <col min="25" max="26" width="15.7109375" style="86" customWidth="1"/>
    <col min="27" max="32" width="12.7109375" style="86" customWidth="1"/>
    <col min="33" max="34" width="15.7109375" style="86" customWidth="1"/>
    <col min="35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93</v>
      </c>
      <c r="C4" s="154"/>
      <c r="D4" s="159"/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96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29.073</v>
      </c>
      <c r="D9" s="168">
        <v>30.082999999999998</v>
      </c>
      <c r="E9" s="169">
        <v>29.073</v>
      </c>
      <c r="F9" s="169">
        <v>30.082999999999998</v>
      </c>
      <c r="G9" s="170"/>
      <c r="H9" s="86">
        <v>29.073</v>
      </c>
      <c r="I9" s="168">
        <v>30.082999999999998</v>
      </c>
      <c r="J9" s="169">
        <v>29.073</v>
      </c>
      <c r="K9" s="171">
        <v>30.082999999999998</v>
      </c>
      <c r="L9" s="170"/>
      <c r="M9" s="86">
        <v>29.073</v>
      </c>
      <c r="N9" s="168">
        <v>30.082999999999998</v>
      </c>
      <c r="O9" s="169">
        <v>29.073</v>
      </c>
      <c r="P9" s="171">
        <v>30.082999999999998</v>
      </c>
      <c r="Q9" s="170"/>
      <c r="R9" s="86">
        <v>29.073</v>
      </c>
      <c r="S9" s="86">
        <v>30.082999999999998</v>
      </c>
      <c r="T9" s="172">
        <v>29.073</v>
      </c>
      <c r="U9" s="173">
        <v>30.082999999999998</v>
      </c>
      <c r="V9" s="136"/>
    </row>
    <row r="10" spans="1:22" x14ac:dyDescent="0.2">
      <c r="B10" s="90">
        <v>1</v>
      </c>
      <c r="C10" s="174">
        <v>0.125559276751085</v>
      </c>
      <c r="D10" s="175">
        <v>1.82624636710308E-3</v>
      </c>
      <c r="E10" s="176">
        <v>1.5919988794225201E-4</v>
      </c>
      <c r="F10" s="176">
        <v>1.5996993645904899E-4</v>
      </c>
      <c r="G10" s="118">
        <f>(D10-$F$30)/(C10-$E$30)</f>
        <v>1.3289482190217385E-2</v>
      </c>
      <c r="H10" s="152">
        <v>0.12979417844375199</v>
      </c>
      <c r="I10" s="175">
        <v>1.8153897667539799E-3</v>
      </c>
      <c r="J10" s="176">
        <v>1.6141947953007699E-4</v>
      </c>
      <c r="K10" s="177">
        <v>1.71738982566084E-4</v>
      </c>
      <c r="L10" s="118">
        <f>(I10-$K$30)/(H10-$J$30)</f>
        <v>1.272139049625517E-2</v>
      </c>
      <c r="M10" s="152">
        <v>0.13058863607941901</v>
      </c>
      <c r="N10" s="175">
        <v>1.76394666259282E-3</v>
      </c>
      <c r="O10" s="176">
        <v>1.5333645146905201E-4</v>
      </c>
      <c r="P10" s="177">
        <v>1.7657245529142799E-4</v>
      </c>
      <c r="Q10" s="118">
        <f>(N10-$P$30)/(M10-$O$30)</f>
        <v>1.2178419826970854E-2</v>
      </c>
      <c r="R10" s="152">
        <v>0.12761555616883399</v>
      </c>
      <c r="S10" s="152">
        <v>1.7048176095840501E-3</v>
      </c>
      <c r="T10" s="178">
        <v>1.3309883046541199E-4</v>
      </c>
      <c r="U10" s="179">
        <v>1.6341570385386899E-4</v>
      </c>
      <c r="V10" s="118">
        <f>(S10-$U$30)/(R10-$T$30)</f>
        <v>1.207864207152891E-2</v>
      </c>
    </row>
    <row r="11" spans="1:22" x14ac:dyDescent="0.2">
      <c r="B11" s="90">
        <v>2</v>
      </c>
      <c r="C11" s="174">
        <v>0.12643850304807999</v>
      </c>
      <c r="D11" s="175">
        <v>1.8515450773812401E-3</v>
      </c>
      <c r="E11" s="176">
        <v>1.9061503937154299E-4</v>
      </c>
      <c r="F11" s="176">
        <v>1.31474104383634E-4</v>
      </c>
      <c r="G11" s="118">
        <f t="shared" ref="G11:G27" si="0">(D11-$F$30)/(C11-$E$30)</f>
        <v>1.3397299330677057E-2</v>
      </c>
      <c r="H11" s="152">
        <v>0.129604288611676</v>
      </c>
      <c r="I11" s="175">
        <v>1.82993094280683E-3</v>
      </c>
      <c r="J11" s="176">
        <v>1.3950991931423499E-4</v>
      </c>
      <c r="K11" s="177">
        <v>1.53247664668518E-4</v>
      </c>
      <c r="L11" s="118">
        <f t="shared" ref="L11:L27" si="1">(I11-$K$30)/(H11-$J$30)</f>
        <v>1.2852392439526902E-2</v>
      </c>
      <c r="M11" s="152">
        <v>0.131669662094345</v>
      </c>
      <c r="N11" s="175">
        <v>1.7771165657430601E-3</v>
      </c>
      <c r="O11" s="176">
        <v>1.5961334713548899E-4</v>
      </c>
      <c r="P11" s="177">
        <v>1.5790495727726299E-4</v>
      </c>
      <c r="Q11" s="118">
        <f t="shared" ref="Q11:Q27" si="2">(N11-$P$30)/(M11-$O$30)</f>
        <v>1.2178455676535634E-2</v>
      </c>
      <c r="R11" s="152">
        <v>0.127298776168629</v>
      </c>
      <c r="S11" s="152">
        <v>1.7151265188249899E-3</v>
      </c>
      <c r="T11" s="178">
        <v>1.1976794932758699E-4</v>
      </c>
      <c r="U11" s="179">
        <v>1.29649287047981E-4</v>
      </c>
      <c r="V11" s="118">
        <f t="shared" ref="V11:V27" si="3">(S11-$U$30)/(R11-$T$30)</f>
        <v>1.2189807254898804E-2</v>
      </c>
    </row>
    <row r="12" spans="1:22" x14ac:dyDescent="0.2">
      <c r="B12" s="90">
        <v>3</v>
      </c>
      <c r="C12" s="174">
        <v>0.12631476465788599</v>
      </c>
      <c r="D12" s="175">
        <v>1.815072228889E-3</v>
      </c>
      <c r="E12" s="176">
        <v>1.54985370646335E-4</v>
      </c>
      <c r="F12" s="176">
        <v>1.75066803789922E-4</v>
      </c>
      <c r="G12" s="118">
        <f t="shared" si="0"/>
        <v>1.3121313083991868E-2</v>
      </c>
      <c r="H12" s="152">
        <v>0.129203998755857</v>
      </c>
      <c r="I12" s="175">
        <v>1.7830006530963299E-3</v>
      </c>
      <c r="J12" s="176">
        <v>1.6506613764700499E-4</v>
      </c>
      <c r="K12" s="177">
        <v>1.47262625421345E-4</v>
      </c>
      <c r="L12" s="118">
        <f t="shared" si="1"/>
        <v>1.2528571672951816E-2</v>
      </c>
      <c r="M12" s="152">
        <v>0.132097201140188</v>
      </c>
      <c r="N12" s="175">
        <v>1.77809984601374E-3</v>
      </c>
      <c r="O12" s="176">
        <v>1.6012147850340001E-4</v>
      </c>
      <c r="P12" s="177">
        <v>1.4602405087266201E-4</v>
      </c>
      <c r="Q12" s="118">
        <f t="shared" si="2"/>
        <v>1.2146443891102867E-2</v>
      </c>
      <c r="R12" s="152">
        <v>0.12732801541418901</v>
      </c>
      <c r="S12" s="152">
        <v>1.72585266438144E-3</v>
      </c>
      <c r="T12" s="178">
        <v>1.3701443684042901E-4</v>
      </c>
      <c r="U12" s="179">
        <v>2.32009311290405E-4</v>
      </c>
      <c r="V12" s="118">
        <f t="shared" si="3"/>
        <v>1.2271340508986281E-2</v>
      </c>
    </row>
    <row r="13" spans="1:22" x14ac:dyDescent="0.2">
      <c r="B13" s="90">
        <v>4</v>
      </c>
      <c r="C13" s="174">
        <v>0.127578098606834</v>
      </c>
      <c r="D13" s="175">
        <v>1.81978631502044E-3</v>
      </c>
      <c r="E13" s="176">
        <v>1.72297538852652E-4</v>
      </c>
      <c r="F13" s="176">
        <v>1.21252521106207E-4</v>
      </c>
      <c r="G13" s="118">
        <f t="shared" si="0"/>
        <v>1.3028208945268528E-2</v>
      </c>
      <c r="H13" s="152">
        <v>0.128962136804461</v>
      </c>
      <c r="I13" s="175">
        <v>1.81429844491595E-3</v>
      </c>
      <c r="J13" s="176">
        <v>1.3886576511986301E-4</v>
      </c>
      <c r="K13" s="177">
        <v>1.8915159647336699E-4</v>
      </c>
      <c r="L13" s="118">
        <f t="shared" si="1"/>
        <v>1.2795098516954524E-2</v>
      </c>
      <c r="M13" s="152">
        <v>0.131926446472861</v>
      </c>
      <c r="N13" s="175">
        <v>1.7934350782540999E-3</v>
      </c>
      <c r="O13" s="176">
        <v>1.67522937365829E-4</v>
      </c>
      <c r="P13" s="177">
        <v>1.61821467166821E-4</v>
      </c>
      <c r="Q13" s="118">
        <f t="shared" si="2"/>
        <v>1.2278568143314746E-2</v>
      </c>
      <c r="R13" s="152">
        <v>0.128343725066946</v>
      </c>
      <c r="S13" s="152">
        <v>1.7547960627148299E-3</v>
      </c>
      <c r="T13" s="178">
        <v>1.4221478679534501E-4</v>
      </c>
      <c r="U13" s="179">
        <v>1.7635127287034201E-4</v>
      </c>
      <c r="V13" s="118">
        <f t="shared" si="3"/>
        <v>1.239988432796417E-2</v>
      </c>
    </row>
    <row r="14" spans="1:22" x14ac:dyDescent="0.2">
      <c r="B14" s="90">
        <v>5</v>
      </c>
      <c r="C14" s="174">
        <v>0.12750110984458499</v>
      </c>
      <c r="D14" s="175">
        <v>1.82618170529664E-3</v>
      </c>
      <c r="E14" s="176">
        <v>1.78609516227501E-4</v>
      </c>
      <c r="F14" s="176">
        <v>1.68077294706475E-4</v>
      </c>
      <c r="G14" s="118">
        <f t="shared" si="0"/>
        <v>1.30863112676925E-2</v>
      </c>
      <c r="H14" s="152">
        <v>0.12890160985184901</v>
      </c>
      <c r="I14" s="175">
        <v>1.7879516556739399E-3</v>
      </c>
      <c r="J14" s="176">
        <v>1.7870681431456301E-4</v>
      </c>
      <c r="K14" s="177">
        <v>2.07352588937637E-4</v>
      </c>
      <c r="L14" s="118">
        <f t="shared" si="1"/>
        <v>1.2596458210445938E-2</v>
      </c>
      <c r="M14" s="152">
        <v>0.132657582670134</v>
      </c>
      <c r="N14" s="175">
        <v>1.78739359674189E-3</v>
      </c>
      <c r="O14" s="176">
        <v>1.9104094584309299E-4</v>
      </c>
      <c r="P14" s="177">
        <v>1.8918070381698299E-4</v>
      </c>
      <c r="Q14" s="118">
        <f t="shared" si="2"/>
        <v>1.2165215126322831E-2</v>
      </c>
      <c r="R14" s="152">
        <v>0.128165344590325</v>
      </c>
      <c r="S14" s="152">
        <v>1.7864469955627101E-3</v>
      </c>
      <c r="T14" s="178">
        <v>1.0800245786556E-4</v>
      </c>
      <c r="U14" s="179">
        <v>1.8845551393681701E-4</v>
      </c>
      <c r="V14" s="118">
        <f t="shared" si="3"/>
        <v>1.2664393627201669E-2</v>
      </c>
    </row>
    <row r="15" spans="1:22" x14ac:dyDescent="0.2">
      <c r="B15" s="90">
        <v>6</v>
      </c>
      <c r="C15" s="174">
        <v>0.128170207502591</v>
      </c>
      <c r="D15" s="175">
        <v>1.86579278565056E-3</v>
      </c>
      <c r="E15" s="176">
        <v>1.5041168276640801E-4</v>
      </c>
      <c r="F15" s="176">
        <v>2.0159223708473501E-4</v>
      </c>
      <c r="G15" s="118">
        <f t="shared" si="0"/>
        <v>1.3327360110703856E-2</v>
      </c>
      <c r="H15" s="152">
        <v>0.127763282321226</v>
      </c>
      <c r="I15" s="175">
        <v>1.80984832275262E-3</v>
      </c>
      <c r="J15" s="176">
        <v>1.98920337514606E-4</v>
      </c>
      <c r="K15" s="177">
        <v>1.6500192975472299E-4</v>
      </c>
      <c r="L15" s="118">
        <f t="shared" si="1"/>
        <v>1.288043910721543E-2</v>
      </c>
      <c r="M15" s="152">
        <v>0.13213389553091201</v>
      </c>
      <c r="N15" s="175">
        <v>1.76514358062095E-3</v>
      </c>
      <c r="O15" s="176">
        <v>1.55701470230398E-4</v>
      </c>
      <c r="P15" s="177">
        <v>1.9654338338769001E-4</v>
      </c>
      <c r="Q15" s="118">
        <f t="shared" si="2"/>
        <v>1.2044892269358369E-2</v>
      </c>
      <c r="R15" s="152">
        <v>0.128086302776417</v>
      </c>
      <c r="S15" s="152">
        <v>1.7190499980402501E-3</v>
      </c>
      <c r="T15" s="178">
        <v>1.2923242483580701E-4</v>
      </c>
      <c r="U15" s="179">
        <v>1.6186171939850099E-4</v>
      </c>
      <c r="V15" s="118">
        <f t="shared" si="3"/>
        <v>1.2145441011455847E-2</v>
      </c>
    </row>
    <row r="16" spans="1:22" x14ac:dyDescent="0.2">
      <c r="B16" s="90">
        <v>7</v>
      </c>
      <c r="C16" s="174">
        <v>0.126564224080955</v>
      </c>
      <c r="D16" s="175">
        <v>1.8439501549457301E-3</v>
      </c>
      <c r="E16" s="176">
        <v>1.78237680028701E-4</v>
      </c>
      <c r="F16" s="176">
        <v>1.49784501373094E-4</v>
      </c>
      <c r="G16" s="118">
        <f t="shared" si="0"/>
        <v>1.3323886056501087E-2</v>
      </c>
      <c r="H16" s="152">
        <v>0.12839869609096299</v>
      </c>
      <c r="I16" s="175">
        <v>1.74834680032861E-3</v>
      </c>
      <c r="J16" s="176">
        <v>1.4733181578837799E-4</v>
      </c>
      <c r="K16" s="177">
        <v>1.6082166798914001E-4</v>
      </c>
      <c r="L16" s="118">
        <f t="shared" si="1"/>
        <v>1.2337011246444774E-2</v>
      </c>
      <c r="M16" s="152">
        <v>0.13310262062166001</v>
      </c>
      <c r="N16" s="175">
        <v>1.7550468391686099E-3</v>
      </c>
      <c r="O16" s="176">
        <v>1.64265803030244E-4</v>
      </c>
      <c r="P16" s="177">
        <v>1.9832173844155801E-4</v>
      </c>
      <c r="Q16" s="118">
        <f t="shared" si="2"/>
        <v>1.1881173221046414E-2</v>
      </c>
      <c r="R16" s="152">
        <v>0.12783258378904999</v>
      </c>
      <c r="S16" s="152">
        <v>1.7017830759117299E-3</v>
      </c>
      <c r="T16" s="178">
        <v>1.71344695820598E-4</v>
      </c>
      <c r="U16" s="179">
        <v>1.87799143987797E-4</v>
      </c>
      <c r="V16" s="118">
        <f t="shared" si="3"/>
        <v>1.2034347323659258E-2</v>
      </c>
    </row>
    <row r="17" spans="2:22" x14ac:dyDescent="0.2">
      <c r="B17" s="90">
        <v>8</v>
      </c>
      <c r="C17" s="174">
        <v>0.12591202713848099</v>
      </c>
      <c r="D17" s="175">
        <v>1.8196019754258099E-3</v>
      </c>
      <c r="E17" s="176">
        <v>1.5143804870842301E-4</v>
      </c>
      <c r="F17" s="176">
        <v>1.57496144775268E-4</v>
      </c>
      <c r="G17" s="118">
        <f t="shared" si="0"/>
        <v>1.3199361341566516E-2</v>
      </c>
      <c r="H17" s="152">
        <v>0.12956409791552401</v>
      </c>
      <c r="I17" s="175">
        <v>1.75417920544791E-3</v>
      </c>
      <c r="J17" s="176">
        <v>1.6838873767997299E-4</v>
      </c>
      <c r="K17" s="177">
        <v>1.50389913952504E-4</v>
      </c>
      <c r="L17" s="118">
        <f t="shared" si="1"/>
        <v>1.2270974078781983E-2</v>
      </c>
      <c r="M17" s="152">
        <v>0.133084516119445</v>
      </c>
      <c r="N17" s="175">
        <v>1.8199220172334101E-3</v>
      </c>
      <c r="O17" s="176">
        <v>1.6827099293603099E-4</v>
      </c>
      <c r="P17" s="177">
        <v>1.8540881174304699E-4</v>
      </c>
      <c r="Q17" s="118">
        <f t="shared" si="2"/>
        <v>1.2370858686725788E-2</v>
      </c>
      <c r="R17" s="152">
        <v>0.12748254419702101</v>
      </c>
      <c r="S17" s="152">
        <v>1.6623862595332699E-3</v>
      </c>
      <c r="T17" s="178">
        <v>1.5441087318891601E-4</v>
      </c>
      <c r="U17" s="179">
        <v>1.4095994880194E-4</v>
      </c>
      <c r="V17" s="118">
        <f t="shared" si="3"/>
        <v>1.1758041945252437E-2</v>
      </c>
    </row>
    <row r="18" spans="2:22" x14ac:dyDescent="0.2">
      <c r="B18" s="90">
        <v>9</v>
      </c>
      <c r="C18" s="174">
        <v>0.12610474375453901</v>
      </c>
      <c r="D18" s="175">
        <v>1.8076374844466199E-3</v>
      </c>
      <c r="E18" s="176">
        <v>1.7688295595010299E-4</v>
      </c>
      <c r="F18" s="176">
        <v>1.8403899856014701E-4</v>
      </c>
      <c r="G18" s="118">
        <f t="shared" si="0"/>
        <v>1.3084159893283088E-2</v>
      </c>
      <c r="H18" s="152">
        <v>0.12974916465025099</v>
      </c>
      <c r="I18" s="175">
        <v>1.73892529441281E-3</v>
      </c>
      <c r="J18" s="176">
        <v>1.42001393439471E-4</v>
      </c>
      <c r="K18" s="177">
        <v>1.6880248143589599E-4</v>
      </c>
      <c r="L18" s="118">
        <f t="shared" si="1"/>
        <v>1.2135735190096284E-2</v>
      </c>
      <c r="M18" s="152">
        <v>0.134019544873411</v>
      </c>
      <c r="N18" s="175">
        <v>1.77568440787544E-3</v>
      </c>
      <c r="O18" s="176">
        <v>1.46154301344911E-4</v>
      </c>
      <c r="P18" s="177">
        <v>1.98829889419672E-4</v>
      </c>
      <c r="Q18" s="118">
        <f t="shared" si="2"/>
        <v>1.1953962726031673E-2</v>
      </c>
      <c r="R18" s="152">
        <v>0.12628058829012101</v>
      </c>
      <c r="S18" s="152">
        <v>1.6920907772176601E-3</v>
      </c>
      <c r="T18" s="178">
        <v>1.4360282853363601E-4</v>
      </c>
      <c r="U18" s="179">
        <v>1.4385931218192599E-4</v>
      </c>
      <c r="V18" s="118">
        <f t="shared" si="3"/>
        <v>1.210557927885922E-2</v>
      </c>
    </row>
    <row r="19" spans="2:22" x14ac:dyDescent="0.2">
      <c r="B19" s="90">
        <v>10</v>
      </c>
      <c r="C19" s="174">
        <v>0.12728508843299199</v>
      </c>
      <c r="D19" s="175">
        <v>1.82931555225729E-3</v>
      </c>
      <c r="E19" s="176">
        <v>1.55433722708436E-4</v>
      </c>
      <c r="F19" s="176">
        <v>1.2501278004956899E-4</v>
      </c>
      <c r="G19" s="118">
        <f t="shared" si="0"/>
        <v>1.3133202812758687E-2</v>
      </c>
      <c r="H19" s="152">
        <v>0.12937206620553199</v>
      </c>
      <c r="I19" s="175">
        <v>1.7976307483954801E-3</v>
      </c>
      <c r="J19" s="176">
        <v>1.8461484244033799E-4</v>
      </c>
      <c r="K19" s="177">
        <v>1.5268191315554201E-4</v>
      </c>
      <c r="L19" s="118">
        <f t="shared" si="1"/>
        <v>1.2625504609160277E-2</v>
      </c>
      <c r="M19" s="152">
        <v>0.130195000287264</v>
      </c>
      <c r="N19" s="175">
        <v>1.75897074885879E-3</v>
      </c>
      <c r="O19" s="176">
        <v>1.62004555817141E-4</v>
      </c>
      <c r="P19" s="177">
        <v>1.82318147652535E-4</v>
      </c>
      <c r="Q19" s="118">
        <f t="shared" si="2"/>
        <v>1.2177019785165638E-2</v>
      </c>
      <c r="R19" s="152">
        <v>0.12654308944137099</v>
      </c>
      <c r="S19" s="152">
        <v>1.66811160494621E-3</v>
      </c>
      <c r="T19" s="178">
        <v>1.5470958146834499E-4</v>
      </c>
      <c r="U19" s="179">
        <v>1.5731146111269101E-4</v>
      </c>
      <c r="V19" s="118">
        <f t="shared" si="3"/>
        <v>1.1890728793946054E-2</v>
      </c>
    </row>
    <row r="20" spans="2:22" x14ac:dyDescent="0.2">
      <c r="B20" s="90">
        <v>11</v>
      </c>
      <c r="C20" s="174">
        <v>0.12652415939254999</v>
      </c>
      <c r="D20" s="175">
        <v>1.8033618660378799E-3</v>
      </c>
      <c r="E20" s="176">
        <v>1.6816700494160701E-4</v>
      </c>
      <c r="F20" s="176">
        <v>1.7485836422663199E-4</v>
      </c>
      <c r="G20" s="118">
        <f t="shared" si="0"/>
        <v>1.3006892340847141E-2</v>
      </c>
      <c r="H20" s="152">
        <v>0.13090324033607001</v>
      </c>
      <c r="I20" s="175">
        <v>1.78943667679703E-3</v>
      </c>
      <c r="J20" s="176">
        <v>1.6428897988749101E-4</v>
      </c>
      <c r="K20" s="177">
        <v>1.5482581531867901E-4</v>
      </c>
      <c r="L20" s="118">
        <f t="shared" si="1"/>
        <v>1.2414962899113677E-2</v>
      </c>
      <c r="M20" s="152">
        <v>0.12970998075586901</v>
      </c>
      <c r="N20" s="175">
        <v>1.7556932144164399E-3</v>
      </c>
      <c r="O20" s="176">
        <v>1.66816880569859E-4</v>
      </c>
      <c r="P20" s="177">
        <v>1.7663199597544899E-4</v>
      </c>
      <c r="Q20" s="118">
        <f t="shared" si="2"/>
        <v>1.2197309994458215E-2</v>
      </c>
      <c r="R20" s="152">
        <v>0.126207364184028</v>
      </c>
      <c r="S20" s="152">
        <v>1.63259863620765E-3</v>
      </c>
      <c r="T20" s="178">
        <v>1.78144172397036E-4</v>
      </c>
      <c r="U20" s="179">
        <v>1.8366103119448E-4</v>
      </c>
      <c r="V20" s="118">
        <f t="shared" si="3"/>
        <v>1.1640688215943145E-2</v>
      </c>
    </row>
    <row r="21" spans="2:22" x14ac:dyDescent="0.2">
      <c r="B21" s="90">
        <v>12</v>
      </c>
      <c r="C21" s="174">
        <v>0.12642795533911499</v>
      </c>
      <c r="D21" s="175">
        <v>1.8389999361019399E-3</v>
      </c>
      <c r="E21" s="176">
        <v>1.75191302586391E-4</v>
      </c>
      <c r="F21" s="176">
        <v>1.65657289679117E-4</v>
      </c>
      <c r="G21" s="118">
        <f t="shared" si="0"/>
        <v>1.329905980649489E-2</v>
      </c>
      <c r="H21" s="152">
        <v>0.13036783577063801</v>
      </c>
      <c r="I21" s="175">
        <v>1.81413828197615E-3</v>
      </c>
      <c r="J21" s="176">
        <v>1.6360149467906199E-4</v>
      </c>
      <c r="K21" s="177">
        <v>1.7748595139465E-4</v>
      </c>
      <c r="L21" s="118">
        <f t="shared" si="1"/>
        <v>1.2655729995565523E-2</v>
      </c>
      <c r="M21" s="152">
        <v>0.130133484388788</v>
      </c>
      <c r="N21" s="175">
        <v>1.7266428105535E-3</v>
      </c>
      <c r="O21" s="176">
        <v>1.8023770947350301E-4</v>
      </c>
      <c r="P21" s="177">
        <v>1.6055510354094399E-4</v>
      </c>
      <c r="Q21" s="118">
        <f t="shared" si="2"/>
        <v>1.1934052413788568E-2</v>
      </c>
      <c r="R21" s="152">
        <v>0.125099700964005</v>
      </c>
      <c r="S21" s="152">
        <v>1.6678732586698499E-3</v>
      </c>
      <c r="T21" s="178">
        <v>1.4900047197807001E-4</v>
      </c>
      <c r="U21" s="179">
        <v>1.67108044394086E-4</v>
      </c>
      <c r="V21" s="118">
        <f t="shared" si="3"/>
        <v>1.2026173576414481E-2</v>
      </c>
    </row>
    <row r="22" spans="2:22" x14ac:dyDescent="0.2">
      <c r="B22" s="90">
        <v>13</v>
      </c>
      <c r="C22" s="174">
        <v>0.12829342312720299</v>
      </c>
      <c r="D22" s="175">
        <v>1.83207611083534E-3</v>
      </c>
      <c r="E22" s="176">
        <v>1.6497242344060999E-4</v>
      </c>
      <c r="F22" s="176">
        <v>1.45106373819189E-4</v>
      </c>
      <c r="G22" s="118">
        <f t="shared" si="0"/>
        <v>1.3051392259491756E-2</v>
      </c>
      <c r="H22" s="152">
        <v>0.13099038002501001</v>
      </c>
      <c r="I22" s="175">
        <v>1.8154183463620101E-3</v>
      </c>
      <c r="J22" s="176">
        <v>1.5479603886834801E-4</v>
      </c>
      <c r="K22" s="177">
        <v>1.66268300055185E-4</v>
      </c>
      <c r="L22" s="118">
        <f t="shared" si="1"/>
        <v>1.2605291219495223E-2</v>
      </c>
      <c r="M22" s="152">
        <v>0.12683004412425899</v>
      </c>
      <c r="N22" s="175">
        <v>1.67559159279785E-3</v>
      </c>
      <c r="O22" s="176">
        <v>1.73476344609407E-4</v>
      </c>
      <c r="P22" s="177">
        <v>1.43062126913196E-4</v>
      </c>
      <c r="Q22" s="118">
        <f t="shared" si="2"/>
        <v>1.1842255165591219E-2</v>
      </c>
      <c r="R22" s="152">
        <v>0.121031323723296</v>
      </c>
      <c r="S22" s="152">
        <v>1.63856936387557E-3</v>
      </c>
      <c r="T22" s="178">
        <v>1.4843804305105101E-4</v>
      </c>
      <c r="U22" s="179">
        <v>1.6130216773217201E-4</v>
      </c>
      <c r="V22" s="118">
        <f t="shared" si="3"/>
        <v>1.2188499279120465E-2</v>
      </c>
    </row>
    <row r="23" spans="2:22" x14ac:dyDescent="0.2">
      <c r="B23" s="90">
        <v>14</v>
      </c>
      <c r="C23" s="174">
        <v>0.12865314468360201</v>
      </c>
      <c r="D23" s="175">
        <v>1.8255038509119199E-3</v>
      </c>
      <c r="E23" s="176">
        <v>1.66550594173758E-4</v>
      </c>
      <c r="F23" s="176">
        <v>1.6080311198922499E-4</v>
      </c>
      <c r="G23" s="118">
        <f t="shared" si="0"/>
        <v>1.2963700980930089E-2</v>
      </c>
      <c r="H23" s="152">
        <v>0.13115563506654601</v>
      </c>
      <c r="I23" s="175">
        <v>1.82181359733769E-3</v>
      </c>
      <c r="J23" s="176">
        <v>1.6006648441709999E-4</v>
      </c>
      <c r="K23" s="177">
        <v>1.7192281049853401E-4</v>
      </c>
      <c r="L23" s="118">
        <f t="shared" si="1"/>
        <v>1.2638210770528412E-2</v>
      </c>
      <c r="M23" s="152">
        <v>0.12534703080585899</v>
      </c>
      <c r="N23" s="175">
        <v>1.67635792336884E-3</v>
      </c>
      <c r="O23" s="176">
        <v>1.57160535434243E-4</v>
      </c>
      <c r="P23" s="177">
        <v>1.69714043277132E-4</v>
      </c>
      <c r="Q23" s="118">
        <f t="shared" si="2"/>
        <v>1.1988666726659009E-2</v>
      </c>
      <c r="R23" s="152">
        <v>0.121234837682887</v>
      </c>
      <c r="S23" s="152">
        <v>1.65584082661918E-3</v>
      </c>
      <c r="T23" s="178">
        <v>1.4763407953637001E-4</v>
      </c>
      <c r="U23" s="179">
        <v>1.6945987338527199E-4</v>
      </c>
      <c r="V23" s="118">
        <f t="shared" si="3"/>
        <v>1.2310646718655588E-2</v>
      </c>
    </row>
    <row r="24" spans="2:22" x14ac:dyDescent="0.2">
      <c r="B24" s="90">
        <v>15</v>
      </c>
      <c r="C24" s="174">
        <v>0.128326629471781</v>
      </c>
      <c r="D24" s="175">
        <v>1.78801627951348E-3</v>
      </c>
      <c r="E24" s="176">
        <v>1.4520083530975599E-4</v>
      </c>
      <c r="F24" s="176">
        <v>1.51938694500084E-4</v>
      </c>
      <c r="G24" s="118">
        <f t="shared" si="0"/>
        <v>1.2704222327469282E-2</v>
      </c>
      <c r="H24" s="152">
        <v>0.131753599026701</v>
      </c>
      <c r="I24" s="175">
        <v>1.8076969463697301E-3</v>
      </c>
      <c r="J24" s="176">
        <v>1.7674152351693901E-4</v>
      </c>
      <c r="K24" s="177">
        <v>1.47214016088677E-4</v>
      </c>
      <c r="L24" s="118">
        <f t="shared" si="1"/>
        <v>1.2473502012496062E-2</v>
      </c>
      <c r="M24" s="152">
        <v>0.12350309991420599</v>
      </c>
      <c r="N24" s="175">
        <v>1.67355787223841E-3</v>
      </c>
      <c r="O24" s="176">
        <v>1.5695209741740601E-4</v>
      </c>
      <c r="P24" s="177">
        <v>1.6526709898481099E-4</v>
      </c>
      <c r="Q24" s="118">
        <f t="shared" si="2"/>
        <v>1.2145193656630209E-2</v>
      </c>
      <c r="R24" s="152">
        <v>0.122549509840075</v>
      </c>
      <c r="S24" s="152">
        <v>1.64667453494024E-3</v>
      </c>
      <c r="T24" s="178">
        <v>1.23604801993128E-4</v>
      </c>
      <c r="U24" s="179">
        <v>1.6407047906961099E-4</v>
      </c>
      <c r="V24" s="118">
        <f t="shared" si="3"/>
        <v>1.2103541982078683E-2</v>
      </c>
    </row>
    <row r="25" spans="2:22" x14ac:dyDescent="0.2">
      <c r="B25" s="90">
        <v>16</v>
      </c>
      <c r="C25" s="174">
        <v>0.12701464142838101</v>
      </c>
      <c r="D25" s="175">
        <v>1.82669100360792E-3</v>
      </c>
      <c r="E25" s="176">
        <v>2.03270959168671E-4</v>
      </c>
      <c r="F25" s="176">
        <v>1.8069121252658099E-4</v>
      </c>
      <c r="G25" s="118">
        <f t="shared" si="0"/>
        <v>1.3140513044454873E-2</v>
      </c>
      <c r="H25" s="152">
        <v>0.131002028651208</v>
      </c>
      <c r="I25" s="175">
        <v>1.7708391338974101E-3</v>
      </c>
      <c r="J25" s="176">
        <v>1.7692943529241299E-4</v>
      </c>
      <c r="K25" s="177">
        <v>1.7699259571380099E-4</v>
      </c>
      <c r="L25" s="118">
        <f t="shared" si="1"/>
        <v>1.2263446546071477E-2</v>
      </c>
      <c r="M25" s="152">
        <v>0.12561591690328</v>
      </c>
      <c r="N25" s="175">
        <v>1.7477490178695401E-3</v>
      </c>
      <c r="O25" s="176">
        <v>1.5920043904255301E-4</v>
      </c>
      <c r="P25" s="177">
        <v>1.8433274202225001E-4</v>
      </c>
      <c r="Q25" s="118">
        <f t="shared" si="2"/>
        <v>1.2532033148244484E-2</v>
      </c>
      <c r="R25" s="152">
        <v>0.12686117554886001</v>
      </c>
      <c r="S25" s="152">
        <v>1.6775525046516099E-3</v>
      </c>
      <c r="T25" s="178">
        <v>1.6041866574621199E-4</v>
      </c>
      <c r="U25" s="179">
        <v>1.5112270260129299E-4</v>
      </c>
      <c r="V25" s="118">
        <f t="shared" si="3"/>
        <v>1.1935384343283015E-2</v>
      </c>
    </row>
    <row r="26" spans="2:22" x14ac:dyDescent="0.2">
      <c r="B26" s="90">
        <v>17</v>
      </c>
      <c r="C26" s="174">
        <v>0.12780577665968901</v>
      </c>
      <c r="D26" s="175">
        <v>1.78583256640411E-3</v>
      </c>
      <c r="E26" s="176">
        <v>1.5617946902605199E-4</v>
      </c>
      <c r="F26" s="176">
        <v>1.63264971048151E-4</v>
      </c>
      <c r="G26" s="118">
        <f t="shared" si="0"/>
        <v>1.2738955594890957E-2</v>
      </c>
      <c r="H26" s="152">
        <v>0.130780256394253</v>
      </c>
      <c r="I26" s="175">
        <v>1.79937401635606E-3</v>
      </c>
      <c r="J26" s="176">
        <v>1.62086339185452E-4</v>
      </c>
      <c r="K26" s="177">
        <v>1.7221003910630099E-4</v>
      </c>
      <c r="L26" s="118">
        <f t="shared" si="1"/>
        <v>1.2502733301080279E-2</v>
      </c>
      <c r="M26" s="152">
        <v>0.12748602208965101</v>
      </c>
      <c r="N26" s="175">
        <v>1.7097958770124399E-3</v>
      </c>
      <c r="O26" s="176">
        <v>1.3472802876927299E-4</v>
      </c>
      <c r="P26" s="177">
        <v>1.97275546062125E-4</v>
      </c>
      <c r="Q26" s="118">
        <f t="shared" si="2"/>
        <v>1.2049882927727133E-2</v>
      </c>
      <c r="R26" s="152">
        <v>0.12753503287819301</v>
      </c>
      <c r="S26" s="152">
        <v>1.7047745450261399E-3</v>
      </c>
      <c r="T26" s="178">
        <v>1.2961439037686E-4</v>
      </c>
      <c r="U26" s="179">
        <v>1.4257402635053099E-4</v>
      </c>
      <c r="V26" s="118">
        <f t="shared" si="3"/>
        <v>1.2085938877224334E-2</v>
      </c>
    </row>
    <row r="27" spans="2:22" x14ac:dyDescent="0.2">
      <c r="B27" s="90">
        <v>18</v>
      </c>
      <c r="C27" s="174">
        <v>0.12855929111838699</v>
      </c>
      <c r="D27" s="175">
        <v>1.8262124178510301E-3</v>
      </c>
      <c r="E27" s="176">
        <v>1.5573772083063699E-4</v>
      </c>
      <c r="F27" s="176">
        <v>1.61142756488879E-4</v>
      </c>
      <c r="G27" s="118">
        <f t="shared" si="0"/>
        <v>1.2978696073677656E-2</v>
      </c>
      <c r="H27" s="152">
        <v>0.131175196824867</v>
      </c>
      <c r="I27" s="175">
        <v>1.7709288649608401E-3</v>
      </c>
      <c r="J27" s="176">
        <v>1.81111458973832E-4</v>
      </c>
      <c r="K27" s="177">
        <v>1.60433090678405E-4</v>
      </c>
      <c r="L27" s="118">
        <f t="shared" si="1"/>
        <v>1.224792177901045E-2</v>
      </c>
      <c r="M27" s="152">
        <v>0.12869709117726</v>
      </c>
      <c r="N27" s="175">
        <v>1.7462834781862399E-3</v>
      </c>
      <c r="O27" s="176">
        <v>1.5731565907018099E-4</v>
      </c>
      <c r="P27" s="177">
        <v>1.7022437914002801E-4</v>
      </c>
      <c r="Q27" s="118">
        <f t="shared" si="2"/>
        <v>1.2220220386288397E-2</v>
      </c>
      <c r="R27" s="152">
        <v>0.12858447342200699</v>
      </c>
      <c r="S27" s="152">
        <v>1.7135695158577899E-3</v>
      </c>
      <c r="T27" s="178">
        <v>1.6215622040267899E-4</v>
      </c>
      <c r="U27" s="179">
        <v>1.51451499296664E-4</v>
      </c>
      <c r="V27" s="118">
        <f t="shared" si="3"/>
        <v>1.2055664120197431E-2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0.12716850361326301</v>
      </c>
      <c r="D30" s="181">
        <v>1.8239902043155601E-3</v>
      </c>
      <c r="E30" s="182">
        <v>1.6685454181554599E-4</v>
      </c>
      <c r="F30" s="182">
        <v>1.59846005364775E-4</v>
      </c>
      <c r="G30" s="183"/>
      <c r="H30" s="184">
        <v>0.12996898287479899</v>
      </c>
      <c r="I30" s="185">
        <v>1.7927304277023E-3</v>
      </c>
      <c r="J30" s="184">
        <v>1.6469149986717501E-4</v>
      </c>
      <c r="K30" s="185">
        <v>1.6632244351161E-4</v>
      </c>
      <c r="L30" s="186"/>
      <c r="M30" s="187">
        <v>0.12993320978049</v>
      </c>
      <c r="N30" s="188">
        <v>1.7492461738636701E-3</v>
      </c>
      <c r="O30" s="184">
        <v>1.6188444322566699E-4</v>
      </c>
      <c r="P30" s="185">
        <v>1.7555492449920001E-4</v>
      </c>
      <c r="Q30" s="186"/>
      <c r="R30" s="189">
        <v>0.12633777467479201</v>
      </c>
      <c r="S30" s="189">
        <v>1.6926619306980701E-3</v>
      </c>
      <c r="T30" s="190">
        <v>1.4402276170128001E-4</v>
      </c>
      <c r="U30" s="185">
        <v>1.6513458325035399E-4</v>
      </c>
      <c r="V30" s="136"/>
    </row>
    <row r="31" spans="2:22" x14ac:dyDescent="0.2">
      <c r="B31" s="86" t="s">
        <v>6</v>
      </c>
      <c r="C31" s="191">
        <v>0.18182841488058801</v>
      </c>
      <c r="D31" s="192">
        <v>0.25860081190852602</v>
      </c>
      <c r="E31" s="193">
        <v>2.1417685126426802</v>
      </c>
      <c r="F31" s="193">
        <v>3.04088024110253</v>
      </c>
      <c r="G31" s="194"/>
      <c r="H31" s="195">
        <v>0.19987421590556201</v>
      </c>
      <c r="I31" s="196">
        <v>0.35221966951663902</v>
      </c>
      <c r="J31" s="197">
        <v>2.35391563309306</v>
      </c>
      <c r="K31" s="198">
        <v>2.1961687774563399</v>
      </c>
      <c r="L31" s="199"/>
      <c r="M31" s="197">
        <v>0.55540921368537499</v>
      </c>
      <c r="N31" s="198">
        <v>0.56504639736460205</v>
      </c>
      <c r="O31" s="197">
        <v>1.8016892686594499</v>
      </c>
      <c r="P31" s="198">
        <v>2.3484884056947299</v>
      </c>
      <c r="Q31" s="199"/>
      <c r="R31" s="191">
        <v>0.43964086183906398</v>
      </c>
      <c r="S31" s="192">
        <v>0.56654444541204696</v>
      </c>
      <c r="T31" s="200">
        <v>2.9937551502680799</v>
      </c>
      <c r="U31" s="198">
        <v>3.33859595360535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1.3104112081162069E-2</v>
      </c>
      <c r="I34" s="205">
        <f>D30/C30</f>
        <v>1.4343097170212572E-2</v>
      </c>
    </row>
    <row r="35" spans="1:22" x14ac:dyDescent="0.2">
      <c r="C35" s="203">
        <v>2</v>
      </c>
      <c r="E35" s="204">
        <f>AVERAGE(L10:L27)</f>
        <v>1.25302985606219E-2</v>
      </c>
      <c r="I35" s="205">
        <f>I30/H30</f>
        <v>1.3793525101517977E-2</v>
      </c>
    </row>
    <row r="36" spans="1:22" x14ac:dyDescent="0.2">
      <c r="C36" s="203">
        <v>3</v>
      </c>
      <c r="E36" s="204">
        <f>AVERAGE(Q10:Q27)</f>
        <v>1.2126923542886782E-2</v>
      </c>
      <c r="I36" s="205">
        <f>N30/M30</f>
        <v>1.3462656520368101E-2</v>
      </c>
    </row>
    <row r="37" spans="1:22" x14ac:dyDescent="0.2">
      <c r="C37" s="203">
        <v>4</v>
      </c>
      <c r="E37" s="204">
        <f>AVERAGE(V10:V27)</f>
        <v>1.2104707958703878E-2</v>
      </c>
      <c r="G37" s="90"/>
      <c r="I37" s="205">
        <f>S30/R30</f>
        <v>1.3397908385320043E-2</v>
      </c>
    </row>
    <row r="38" spans="1:22" x14ac:dyDescent="0.2">
      <c r="C38" s="206" t="s">
        <v>12</v>
      </c>
      <c r="D38" s="101"/>
      <c r="E38" s="207">
        <f>AVERAGE(E34:E37)</f>
        <v>1.2466510535843658E-2</v>
      </c>
      <c r="F38" s="86" t="s">
        <v>9</v>
      </c>
      <c r="G38" s="208"/>
      <c r="I38" s="209">
        <f>AVERAGE(I34:I37)</f>
        <v>1.3749296794354673E-2</v>
      </c>
    </row>
    <row r="39" spans="1:22" x14ac:dyDescent="0.2">
      <c r="E39" s="210">
        <f>STDEV(E34:E37)/SQRT(COUNT(E34:E37))/E38</f>
        <v>1.8766761297612254E-2</v>
      </c>
      <c r="F39" s="211"/>
      <c r="I39" s="210">
        <f>STDEV(I34:I37)/SQRT(COUNT(I34:I37))/I38</f>
        <v>1.5714376123778691E-2</v>
      </c>
    </row>
    <row r="40" spans="1:22" ht="15.75" x14ac:dyDescent="0.3">
      <c r="D40" s="86" t="s">
        <v>17</v>
      </c>
      <c r="E40" s="212">
        <f>E39*SQRT(3)/1</f>
        <v>3.2504984060981658E-2</v>
      </c>
      <c r="F40" s="86" t="s">
        <v>8</v>
      </c>
      <c r="I40" s="210">
        <f>I39*SQRT(3)/1</f>
        <v>2.7218097855631965E-2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29.073</v>
      </c>
      <c r="D47" s="214">
        <v>30.082999999999998</v>
      </c>
      <c r="E47" s="169">
        <v>29.073</v>
      </c>
      <c r="F47" s="169">
        <v>30.082999999999998</v>
      </c>
      <c r="G47" s="170"/>
      <c r="H47" s="86">
        <v>29.073</v>
      </c>
      <c r="I47" s="168">
        <v>30.082999999999998</v>
      </c>
      <c r="J47" s="169">
        <v>29.073</v>
      </c>
      <c r="K47" s="171">
        <v>30.082999999999998</v>
      </c>
      <c r="L47" s="170"/>
      <c r="M47" s="86">
        <v>29.073</v>
      </c>
      <c r="N47" s="168">
        <v>30.082999999999998</v>
      </c>
      <c r="O47" s="169">
        <v>29.073</v>
      </c>
      <c r="P47" s="171">
        <v>30.082999999999998</v>
      </c>
      <c r="Q47" s="170"/>
      <c r="R47" s="86">
        <v>29.073</v>
      </c>
      <c r="S47" s="168">
        <v>30.082999999999998</v>
      </c>
      <c r="T47" s="172">
        <v>29.073</v>
      </c>
      <c r="U47" s="173">
        <v>30.082999999999998</v>
      </c>
      <c r="V47" s="136"/>
    </row>
    <row r="48" spans="1:22" x14ac:dyDescent="0.2">
      <c r="B48" s="90">
        <v>1</v>
      </c>
      <c r="C48" s="174">
        <v>6.7355271959567406E-2</v>
      </c>
      <c r="D48" s="175">
        <v>0.255004289593389</v>
      </c>
      <c r="E48" s="176">
        <v>1.2645307432215201E-4</v>
      </c>
      <c r="F48" s="176">
        <v>1.78033260337002E-4</v>
      </c>
      <c r="G48" s="118">
        <f>(D48-$F$68)/(C48-$E$68)</f>
        <v>3.7911765877531232</v>
      </c>
      <c r="H48" s="152">
        <v>6.0660940455709397E-2</v>
      </c>
      <c r="I48" s="175">
        <v>0.229552547708404</v>
      </c>
      <c r="J48" s="176">
        <v>1.19134228494927E-4</v>
      </c>
      <c r="K48" s="177">
        <v>1.7462087904328299E-4</v>
      </c>
      <c r="L48" s="118">
        <f>(I48-$K$68)/(H48-$J$68)</f>
        <v>3.7891611955421189</v>
      </c>
      <c r="M48" s="152">
        <v>6.0290393353141999E-2</v>
      </c>
      <c r="N48" s="175">
        <v>0.228073140621572</v>
      </c>
      <c r="O48" s="176">
        <v>1.13295854307132E-4</v>
      </c>
      <c r="P48" s="177">
        <v>1.90174446959418E-4</v>
      </c>
      <c r="Q48" s="118">
        <f>(N48-$P$68)/(M48-$O$68)</f>
        <v>3.7887374304581596</v>
      </c>
      <c r="R48" s="152">
        <v>6.0865446720590702E-2</v>
      </c>
      <c r="S48" s="175">
        <v>0.23056232119919101</v>
      </c>
      <c r="T48" s="178">
        <v>1.4424166589381001E-4</v>
      </c>
      <c r="U48" s="179">
        <v>1.7937806963256201E-4</v>
      </c>
      <c r="V48" s="118">
        <f>(S48-$U$68)/(R48-$T$68)</f>
        <v>3.7942805060797458</v>
      </c>
    </row>
    <row r="49" spans="2:22" x14ac:dyDescent="0.2">
      <c r="B49" s="90">
        <v>2</v>
      </c>
      <c r="C49" s="174">
        <v>6.6891618937519007E-2</v>
      </c>
      <c r="D49" s="175">
        <v>0.253034995691852</v>
      </c>
      <c r="E49" s="176">
        <v>1.48511955347504E-4</v>
      </c>
      <c r="F49" s="176">
        <v>1.4784005522159999E-4</v>
      </c>
      <c r="G49" s="118">
        <f t="shared" ref="G49:G65" si="4">(D49-$F$68)/(C49-$E$68)</f>
        <v>3.7880083120062689</v>
      </c>
      <c r="H49" s="152">
        <v>6.0891284231735898E-2</v>
      </c>
      <c r="I49" s="175">
        <v>0.23053930004941001</v>
      </c>
      <c r="J49" s="176">
        <v>1.3569286847872999E-4</v>
      </c>
      <c r="K49" s="177">
        <v>1.37134752517438E-4</v>
      </c>
      <c r="L49" s="118">
        <f t="shared" ref="L49:L65" si="5">(I49-$K$68)/(H49-$J$68)</f>
        <v>3.7910361965607828</v>
      </c>
      <c r="M49" s="152">
        <v>5.9788068051815302E-2</v>
      </c>
      <c r="N49" s="175">
        <v>0.226451171030847</v>
      </c>
      <c r="O49" s="176">
        <v>1.6763554855543601E-4</v>
      </c>
      <c r="P49" s="177">
        <v>1.99195260206246E-4</v>
      </c>
      <c r="Q49" s="118">
        <f t="shared" ref="Q49:Q65" si="6">(N49-$P$68)/(M49-$O$68)</f>
        <v>3.7934516974102235</v>
      </c>
      <c r="R49" s="152">
        <v>6.0603951936413401E-2</v>
      </c>
      <c r="S49" s="175">
        <v>0.229611502508976</v>
      </c>
      <c r="T49" s="178">
        <v>1.55300994511487E-4</v>
      </c>
      <c r="U49" s="179">
        <v>1.71368080812649E-4</v>
      </c>
      <c r="V49" s="118">
        <f t="shared" ref="V49:V65" si="7">(S49-$U$68)/(R49-$T$68)</f>
        <v>3.794964745230013</v>
      </c>
    </row>
    <row r="50" spans="2:22" x14ac:dyDescent="0.2">
      <c r="B50" s="90">
        <v>3</v>
      </c>
      <c r="C50" s="174">
        <v>6.7051560487139297E-2</v>
      </c>
      <c r="D50" s="175">
        <v>0.25370572919900702</v>
      </c>
      <c r="E50" s="176">
        <v>1.26542743588165E-4</v>
      </c>
      <c r="F50" s="176">
        <v>1.6645015760154901E-4</v>
      </c>
      <c r="G50" s="118">
        <f t="shared" si="4"/>
        <v>3.7889777816591352</v>
      </c>
      <c r="H50" s="152">
        <v>6.1172458512087802E-2</v>
      </c>
      <c r="I50" s="175">
        <v>0.231416095727667</v>
      </c>
      <c r="J50" s="176">
        <v>1.30193217659188E-4</v>
      </c>
      <c r="K50" s="177">
        <v>1.5121906604032801E-4</v>
      </c>
      <c r="L50" s="118">
        <f t="shared" si="5"/>
        <v>3.7879380067328001</v>
      </c>
      <c r="M50" s="152">
        <v>6.0739985616603299E-2</v>
      </c>
      <c r="N50" s="175">
        <v>0.22998094212610601</v>
      </c>
      <c r="O50" s="176">
        <v>1.4160114726863399E-4</v>
      </c>
      <c r="P50" s="177">
        <v>1.5953434979584999E-4</v>
      </c>
      <c r="Q50" s="118">
        <f t="shared" si="6"/>
        <v>3.7921104636635379</v>
      </c>
      <c r="R50" s="152">
        <v>6.1281355309980301E-2</v>
      </c>
      <c r="S50" s="175">
        <v>0.23189778992931701</v>
      </c>
      <c r="T50" s="178">
        <v>1.5975465047709999E-4</v>
      </c>
      <c r="U50" s="179">
        <v>1.7553684021491401E-4</v>
      </c>
      <c r="V50" s="118">
        <f t="shared" si="7"/>
        <v>3.7903120051810988</v>
      </c>
    </row>
    <row r="51" spans="2:22" x14ac:dyDescent="0.2">
      <c r="B51" s="90">
        <v>4</v>
      </c>
      <c r="C51" s="174">
        <v>6.5018233155481803E-2</v>
      </c>
      <c r="D51" s="175">
        <v>0.245835741154182</v>
      </c>
      <c r="E51" s="176">
        <v>1.4572596951660199E-4</v>
      </c>
      <c r="F51" s="176">
        <v>1.8641952080461301E-4</v>
      </c>
      <c r="G51" s="118">
        <f t="shared" si="4"/>
        <v>3.7864231012004885</v>
      </c>
      <c r="H51" s="152">
        <v>6.0245447907885198E-2</v>
      </c>
      <c r="I51" s="175">
        <v>0.227936683011428</v>
      </c>
      <c r="J51" s="176">
        <v>1.13820141323205E-4</v>
      </c>
      <c r="K51" s="177">
        <v>1.4881683736623101E-4</v>
      </c>
      <c r="L51" s="118">
        <f t="shared" si="5"/>
        <v>3.7884710090120031</v>
      </c>
      <c r="M51" s="152">
        <v>6.2543409978761802E-2</v>
      </c>
      <c r="N51" s="175">
        <v>0.236876650625057</v>
      </c>
      <c r="O51" s="176">
        <v>1.2139186829314E-4</v>
      </c>
      <c r="P51" s="177">
        <v>1.4233605496905799E-4</v>
      </c>
      <c r="Q51" s="118">
        <f t="shared" si="6"/>
        <v>3.7930226213656462</v>
      </c>
      <c r="R51" s="152">
        <v>6.1894081826765597E-2</v>
      </c>
      <c r="S51" s="175">
        <v>0.23434031000782601</v>
      </c>
      <c r="T51" s="178">
        <v>1.3307586168862499E-4</v>
      </c>
      <c r="U51" s="179">
        <v>1.7619471906184101E-4</v>
      </c>
      <c r="V51" s="118">
        <f t="shared" si="7"/>
        <v>3.7922570145250472</v>
      </c>
    </row>
    <row r="52" spans="2:22" x14ac:dyDescent="0.2">
      <c r="B52" s="90">
        <v>5</v>
      </c>
      <c r="C52" s="174">
        <v>6.5226923265762501E-2</v>
      </c>
      <c r="D52" s="175">
        <v>0.24660648475178101</v>
      </c>
      <c r="E52" s="176">
        <v>1.3723989585768E-4</v>
      </c>
      <c r="F52" s="176">
        <v>1.5163839197778199E-4</v>
      </c>
      <c r="G52" s="118">
        <f t="shared" si="4"/>
        <v>3.7861243628632244</v>
      </c>
      <c r="H52" s="152">
        <v>6.05295992211509E-2</v>
      </c>
      <c r="I52" s="175">
        <v>0.22899449799028301</v>
      </c>
      <c r="J52" s="176">
        <v>9.6877936320951302E-5</v>
      </c>
      <c r="K52" s="177">
        <v>1.74232509205736E-4</v>
      </c>
      <c r="L52" s="118">
        <f t="shared" si="5"/>
        <v>3.7881617100949883</v>
      </c>
      <c r="M52" s="152">
        <v>6.2485746080175E-2</v>
      </c>
      <c r="N52" s="175">
        <v>0.236670682203629</v>
      </c>
      <c r="O52" s="176">
        <v>1.4690935473065999E-4</v>
      </c>
      <c r="P52" s="177">
        <v>1.6383431820074799E-4</v>
      </c>
      <c r="Q52" s="118">
        <f t="shared" si="6"/>
        <v>3.7932271505177062</v>
      </c>
      <c r="R52" s="152">
        <v>6.20561845003244E-2</v>
      </c>
      <c r="S52" s="175">
        <v>0.23499136565026199</v>
      </c>
      <c r="T52" s="178">
        <v>1.5484209861576199E-4</v>
      </c>
      <c r="U52" s="179">
        <v>1.6356062880302301E-4</v>
      </c>
      <c r="V52" s="118">
        <f t="shared" si="7"/>
        <v>3.7928437064786595</v>
      </c>
    </row>
    <row r="53" spans="2:22" x14ac:dyDescent="0.2">
      <c r="B53" s="90">
        <v>6</v>
      </c>
      <c r="C53" s="174">
        <v>6.5612586609065507E-2</v>
      </c>
      <c r="D53" s="175">
        <v>0.24818271107550199</v>
      </c>
      <c r="E53" s="176">
        <v>1.2964715420481801E-4</v>
      </c>
      <c r="F53" s="176">
        <v>1.55201855244143E-4</v>
      </c>
      <c r="G53" s="118">
        <f t="shared" si="4"/>
        <v>3.7878968307541947</v>
      </c>
      <c r="H53" s="152">
        <v>6.1226192439623198E-2</v>
      </c>
      <c r="I53" s="175">
        <v>0.23164460308187801</v>
      </c>
      <c r="J53" s="176">
        <v>1.25134954926982E-4</v>
      </c>
      <c r="K53" s="177">
        <v>1.5152624054977801E-4</v>
      </c>
      <c r="L53" s="118">
        <f t="shared" si="5"/>
        <v>3.7883465962102569</v>
      </c>
      <c r="M53" s="152">
        <v>6.2715475739003504E-2</v>
      </c>
      <c r="N53" s="175">
        <v>0.23740267958602099</v>
      </c>
      <c r="O53" s="176">
        <v>1.3839352834225301E-4</v>
      </c>
      <c r="P53" s="177">
        <v>1.7213925196540901E-4</v>
      </c>
      <c r="Q53" s="118">
        <f t="shared" si="6"/>
        <v>3.7909992226248987</v>
      </c>
      <c r="R53" s="152">
        <v>6.2415645865870499E-2</v>
      </c>
      <c r="S53" s="175">
        <v>0.23625998345749499</v>
      </c>
      <c r="T53" s="178">
        <v>1.05087143118527E-4</v>
      </c>
      <c r="U53" s="179">
        <v>2.0340715437368499E-4</v>
      </c>
      <c r="V53" s="118">
        <f t="shared" si="7"/>
        <v>3.7913218248221221</v>
      </c>
    </row>
    <row r="54" spans="2:22" x14ac:dyDescent="0.2">
      <c r="B54" s="90">
        <v>7</v>
      </c>
      <c r="C54" s="174">
        <v>6.6924163646831999E-2</v>
      </c>
      <c r="D54" s="175">
        <v>0.25310902927135998</v>
      </c>
      <c r="E54" s="176">
        <v>1.2366123428305799E-4</v>
      </c>
      <c r="F54" s="176">
        <v>1.4199586683383601E-4</v>
      </c>
      <c r="G54" s="118">
        <f t="shared" si="4"/>
        <v>3.7872709762284935</v>
      </c>
      <c r="H54" s="152">
        <v>6.2152856160626303E-2</v>
      </c>
      <c r="I54" s="175">
        <v>0.23502124533747301</v>
      </c>
      <c r="J54" s="176">
        <v>1.2876159479494799E-4</v>
      </c>
      <c r="K54" s="177">
        <v>1.6606104859956199E-4</v>
      </c>
      <c r="L54" s="118">
        <f t="shared" si="5"/>
        <v>3.7861883010266939</v>
      </c>
      <c r="M54" s="152">
        <v>6.2979756052601699E-2</v>
      </c>
      <c r="N54" s="175">
        <v>0.23839785871543401</v>
      </c>
      <c r="O54" s="176">
        <v>1.33089000657167E-4</v>
      </c>
      <c r="P54" s="177">
        <v>1.6802412682733199E-4</v>
      </c>
      <c r="Q54" s="118">
        <f t="shared" si="6"/>
        <v>3.7908924898970731</v>
      </c>
      <c r="R54" s="152">
        <v>6.2681467452778805E-2</v>
      </c>
      <c r="S54" s="175">
        <v>0.237378496930401</v>
      </c>
      <c r="T54" s="178">
        <v>1.44153331581268E-4</v>
      </c>
      <c r="U54" s="179">
        <v>1.78107508545038E-4</v>
      </c>
      <c r="V54" s="118">
        <f t="shared" si="7"/>
        <v>3.7930920684485581</v>
      </c>
    </row>
    <row r="55" spans="2:22" x14ac:dyDescent="0.2">
      <c r="B55" s="90">
        <v>8</v>
      </c>
      <c r="C55" s="174">
        <v>6.7258470728125699E-2</v>
      </c>
      <c r="D55" s="175">
        <v>0.25446294336124697</v>
      </c>
      <c r="E55" s="176">
        <v>1.5152059175850199E-4</v>
      </c>
      <c r="F55" s="176">
        <v>1.5951168704920901E-4</v>
      </c>
      <c r="G55" s="118">
        <f t="shared" si="4"/>
        <v>3.7885790517069964</v>
      </c>
      <c r="H55" s="152">
        <v>6.1995283420987098E-2</v>
      </c>
      <c r="I55" s="175">
        <v>0.234598875183093</v>
      </c>
      <c r="J55" s="176">
        <v>1.37184158109279E-4</v>
      </c>
      <c r="K55" s="177">
        <v>1.83457408513225E-4</v>
      </c>
      <c r="L55" s="118">
        <f t="shared" si="5"/>
        <v>3.7890042118517466</v>
      </c>
      <c r="M55" s="152">
        <v>6.26697454233891E-2</v>
      </c>
      <c r="N55" s="175">
        <v>0.23729873590154099</v>
      </c>
      <c r="O55" s="176">
        <v>1.5385081998892699E-4</v>
      </c>
      <c r="P55" s="177">
        <v>1.5083715488310999E-4</v>
      </c>
      <c r="Q55" s="118">
        <f t="shared" si="6"/>
        <v>3.7921093669470181</v>
      </c>
      <c r="R55" s="152">
        <v>6.2759788008634895E-2</v>
      </c>
      <c r="S55" s="175">
        <v>0.237674046196821</v>
      </c>
      <c r="T55" s="178">
        <v>1.17796535172259E-4</v>
      </c>
      <c r="U55" s="179">
        <v>1.7813739946708699E-4</v>
      </c>
      <c r="V55" s="118">
        <f t="shared" si="7"/>
        <v>3.7930676668278243</v>
      </c>
    </row>
    <row r="56" spans="2:22" x14ac:dyDescent="0.2">
      <c r="B56" s="90">
        <v>9</v>
      </c>
      <c r="C56" s="174">
        <v>6.7487964573906406E-2</v>
      </c>
      <c r="D56" s="175">
        <v>0.25522700950333599</v>
      </c>
      <c r="E56" s="176">
        <v>1.27548539340754E-4</v>
      </c>
      <c r="F56" s="176">
        <v>1.42593671355784E-4</v>
      </c>
      <c r="G56" s="118">
        <f t="shared" si="4"/>
        <v>3.787014318601809</v>
      </c>
      <c r="H56" s="152">
        <v>6.21500013321317E-2</v>
      </c>
      <c r="I56" s="175">
        <v>0.23513990707774099</v>
      </c>
      <c r="J56" s="176">
        <v>1.1041479103268801E-4</v>
      </c>
      <c r="K56" s="177">
        <v>1.9478612813300601E-4</v>
      </c>
      <c r="L56" s="118">
        <f t="shared" si="5"/>
        <v>3.7882755916484658</v>
      </c>
      <c r="M56" s="152">
        <v>6.3025784306327506E-2</v>
      </c>
      <c r="N56" s="175">
        <v>0.23867164620599499</v>
      </c>
      <c r="O56" s="176">
        <v>1.18305673187136E-4</v>
      </c>
      <c r="P56" s="177">
        <v>1.6497528596853901E-4</v>
      </c>
      <c r="Q56" s="118">
        <f t="shared" si="6"/>
        <v>3.7924714676562878</v>
      </c>
      <c r="R56" s="152">
        <v>6.2931913860419006E-2</v>
      </c>
      <c r="S56" s="175">
        <v>0.23818227715965001</v>
      </c>
      <c r="T56" s="178">
        <v>1.4556690030046099E-4</v>
      </c>
      <c r="U56" s="179">
        <v>2.00107468247412E-4</v>
      </c>
      <c r="V56" s="118">
        <f t="shared" si="7"/>
        <v>3.7907636438491332</v>
      </c>
    </row>
    <row r="57" spans="2:22" x14ac:dyDescent="0.2">
      <c r="B57" s="90">
        <v>10</v>
      </c>
      <c r="C57" s="174">
        <v>6.7059837724839699E-2</v>
      </c>
      <c r="D57" s="175">
        <v>0.253839325988442</v>
      </c>
      <c r="E57" s="176">
        <v>1.3018930053201801E-4</v>
      </c>
      <c r="F57" s="176">
        <v>1.62698333065E-4</v>
      </c>
      <c r="G57" s="118">
        <f t="shared" si="4"/>
        <v>3.790505383406729</v>
      </c>
      <c r="H57" s="152">
        <v>6.2127914546401E-2</v>
      </c>
      <c r="I57" s="175">
        <v>0.23509342348707399</v>
      </c>
      <c r="J57" s="176">
        <v>1.4621402363860001E-4</v>
      </c>
      <c r="K57" s="177">
        <v>1.3573526497750901E-4</v>
      </c>
      <c r="L57" s="118">
        <f t="shared" si="5"/>
        <v>3.7888753277449121</v>
      </c>
      <c r="M57" s="152">
        <v>6.2632711042216196E-2</v>
      </c>
      <c r="N57" s="175">
        <v>0.23729080973604</v>
      </c>
      <c r="O57" s="176">
        <v>1.54423976884342E-4</v>
      </c>
      <c r="P57" s="177">
        <v>1.7754906472773E-4</v>
      </c>
      <c r="Q57" s="118">
        <f t="shared" si="6"/>
        <v>3.7942297228199235</v>
      </c>
      <c r="R57" s="152">
        <v>6.2477262998463998E-2</v>
      </c>
      <c r="S57" s="175">
        <v>0.23654410536291001</v>
      </c>
      <c r="T57" s="178">
        <v>1.65433837777676E-4</v>
      </c>
      <c r="U57" s="179">
        <v>1.5597359858993899E-4</v>
      </c>
      <c r="V57" s="118">
        <f t="shared" si="7"/>
        <v>3.7921322317655557</v>
      </c>
    </row>
    <row r="58" spans="2:22" x14ac:dyDescent="0.2">
      <c r="B58" s="90">
        <v>11</v>
      </c>
      <c r="C58" s="174">
        <v>6.7509471379587793E-2</v>
      </c>
      <c r="D58" s="175">
        <v>0.25522432523886901</v>
      </c>
      <c r="E58" s="176">
        <v>1.4124861168235799E-4</v>
      </c>
      <c r="F58" s="176">
        <v>1.96254931156084E-4</v>
      </c>
      <c r="G58" s="118">
        <f t="shared" si="4"/>
        <v>3.7857656137593878</v>
      </c>
      <c r="H58" s="152">
        <v>6.23323550575502E-2</v>
      </c>
      <c r="I58" s="175">
        <v>0.23586820906072101</v>
      </c>
      <c r="J58" s="176">
        <v>1.12080450449688E-4</v>
      </c>
      <c r="K58" s="177">
        <v>1.1789941461477301E-4</v>
      </c>
      <c r="L58" s="118">
        <f t="shared" si="5"/>
        <v>3.7888783170332001</v>
      </c>
      <c r="M58" s="152">
        <v>6.2896391038769706E-2</v>
      </c>
      <c r="N58" s="175">
        <v>0.23812083431945999</v>
      </c>
      <c r="O58" s="176">
        <v>1.20439353412194E-4</v>
      </c>
      <c r="P58" s="177">
        <v>1.78233928067859E-4</v>
      </c>
      <c r="Q58" s="118">
        <f t="shared" si="6"/>
        <v>3.7915139693124633</v>
      </c>
      <c r="R58" s="152">
        <v>6.1543423063294703E-2</v>
      </c>
      <c r="S58" s="175">
        <v>0.23293894410607799</v>
      </c>
      <c r="T58" s="178">
        <v>1.51684281734093E-4</v>
      </c>
      <c r="U58" s="179">
        <v>1.91465245337661E-4</v>
      </c>
      <c r="V58" s="118">
        <f t="shared" si="7"/>
        <v>3.7910911535867138</v>
      </c>
    </row>
    <row r="59" spans="2:22" x14ac:dyDescent="0.2">
      <c r="B59" s="90">
        <v>12</v>
      </c>
      <c r="C59" s="174">
        <v>6.7359009294467698E-2</v>
      </c>
      <c r="D59" s="175">
        <v>0.25491999368215801</v>
      </c>
      <c r="E59" s="176">
        <v>1.09475837728885E-4</v>
      </c>
      <c r="F59" s="176">
        <v>1.98428160264276E-4</v>
      </c>
      <c r="G59" s="118">
        <f t="shared" si="4"/>
        <v>3.7897118612505043</v>
      </c>
      <c r="H59" s="152">
        <v>6.24734071372973E-2</v>
      </c>
      <c r="I59" s="175">
        <v>0.23630376056011099</v>
      </c>
      <c r="J59" s="176">
        <v>1.5204255198466999E-4</v>
      </c>
      <c r="K59" s="177">
        <v>1.6548141767036201E-4</v>
      </c>
      <c r="L59" s="118">
        <f t="shared" si="5"/>
        <v>3.7872925064635816</v>
      </c>
      <c r="M59" s="152">
        <v>6.2635577102776993E-2</v>
      </c>
      <c r="N59" s="175">
        <v>0.237000936213281</v>
      </c>
      <c r="O59" s="176">
        <v>1.1846666656599201E-4</v>
      </c>
      <c r="P59" s="177">
        <v>1.8079472558567801E-4</v>
      </c>
      <c r="Q59" s="118">
        <f t="shared" si="6"/>
        <v>3.7894176127205097</v>
      </c>
      <c r="R59" s="152">
        <v>6.1926105864224902E-2</v>
      </c>
      <c r="S59" s="175">
        <v>0.234481635147576</v>
      </c>
      <c r="T59" s="178">
        <v>1.16115652534642E-4</v>
      </c>
      <c r="U59" s="179">
        <v>1.82087782988598E-4</v>
      </c>
      <c r="V59" s="118">
        <f t="shared" si="7"/>
        <v>3.7925788433331085</v>
      </c>
    </row>
    <row r="60" spans="2:22" x14ac:dyDescent="0.2">
      <c r="B60" s="90">
        <v>13</v>
      </c>
      <c r="C60" s="174">
        <v>6.7862357275415799E-2</v>
      </c>
      <c r="D60" s="175">
        <v>0.25676435826879601</v>
      </c>
      <c r="E60" s="176">
        <v>1.7425161563128E-4</v>
      </c>
      <c r="F60" s="176">
        <v>1.17800856318793E-4</v>
      </c>
      <c r="G60" s="118">
        <f t="shared" si="4"/>
        <v>3.7887790149526124</v>
      </c>
      <c r="H60" s="152">
        <v>6.2094746357484298E-2</v>
      </c>
      <c r="I60" s="175">
        <v>0.23484547849494999</v>
      </c>
      <c r="J60" s="176">
        <v>1.02892535082281E-4</v>
      </c>
      <c r="K60" s="177">
        <v>1.5567870984515899E-4</v>
      </c>
      <c r="L60" s="118">
        <f t="shared" si="5"/>
        <v>3.7869022882367851</v>
      </c>
      <c r="M60" s="152">
        <v>6.2169419681599801E-2</v>
      </c>
      <c r="N60" s="175">
        <v>0.23540535675553001</v>
      </c>
      <c r="O60" s="176">
        <v>1.36190144522804E-4</v>
      </c>
      <c r="P60" s="177">
        <v>1.7961964211979801E-4</v>
      </c>
      <c r="Q60" s="118">
        <f t="shared" si="6"/>
        <v>3.7921724116005455</v>
      </c>
      <c r="R60" s="152">
        <v>6.3813703172688904E-2</v>
      </c>
      <c r="S60" s="175">
        <v>0.24162237667193101</v>
      </c>
      <c r="T60" s="178">
        <v>1.7440531808588701E-4</v>
      </c>
      <c r="U60" s="179">
        <v>2.48173829709915E-4</v>
      </c>
      <c r="V60" s="118">
        <f t="shared" si="7"/>
        <v>3.7922942272557729</v>
      </c>
    </row>
    <row r="61" spans="2:22" x14ac:dyDescent="0.2">
      <c r="B61" s="90">
        <v>14</v>
      </c>
      <c r="C61" s="174">
        <v>6.7216044960508203E-2</v>
      </c>
      <c r="D61" s="175">
        <v>0.254083706485913</v>
      </c>
      <c r="E61" s="176">
        <v>1.19732013742883E-4</v>
      </c>
      <c r="F61" s="176">
        <v>1.27018451387057E-4</v>
      </c>
      <c r="G61" s="118">
        <f t="shared" si="4"/>
        <v>3.7853217462039628</v>
      </c>
      <c r="H61" s="152">
        <v>6.1791731385291898E-2</v>
      </c>
      <c r="I61" s="175">
        <v>0.23388029266323701</v>
      </c>
      <c r="J61" s="176">
        <v>9.5895356795716198E-5</v>
      </c>
      <c r="K61" s="177">
        <v>1.5629716421182899E-4</v>
      </c>
      <c r="L61" s="118">
        <f t="shared" si="5"/>
        <v>3.7898583897529674</v>
      </c>
      <c r="M61" s="152">
        <v>6.1892148436485599E-2</v>
      </c>
      <c r="N61" s="175">
        <v>0.23422098998240601</v>
      </c>
      <c r="O61" s="176">
        <v>1.4863634935406101E-4</v>
      </c>
      <c r="P61" s="177">
        <v>1.6130162179118501E-4</v>
      </c>
      <c r="Q61" s="118">
        <f t="shared" si="6"/>
        <v>3.7900202459385732</v>
      </c>
      <c r="R61" s="152">
        <v>6.3859233941574001E-2</v>
      </c>
      <c r="S61" s="175">
        <v>0.24183314725694999</v>
      </c>
      <c r="T61" s="178">
        <v>1.67794872311652E-4</v>
      </c>
      <c r="U61" s="179">
        <v>2.2160809747890199E-4</v>
      </c>
      <c r="V61" s="118">
        <f t="shared" si="7"/>
        <v>3.792892315072049</v>
      </c>
    </row>
    <row r="62" spans="2:22" x14ac:dyDescent="0.2">
      <c r="B62" s="90">
        <v>15</v>
      </c>
      <c r="C62" s="174">
        <v>6.7012621848380402E-2</v>
      </c>
      <c r="D62" s="175">
        <v>0.25361741002010701</v>
      </c>
      <c r="E62" s="176">
        <v>1.54271667406665E-4</v>
      </c>
      <c r="F62" s="176">
        <v>1.51284991362418E-4</v>
      </c>
      <c r="G62" s="118">
        <f t="shared" si="4"/>
        <v>3.7898632564205181</v>
      </c>
      <c r="H62" s="152">
        <v>6.2629784545825407E-2</v>
      </c>
      <c r="I62" s="175">
        <v>0.23704534396027299</v>
      </c>
      <c r="J62" s="176">
        <v>9.7205463044040897E-5</v>
      </c>
      <c r="K62" s="177">
        <v>1.3144149351738399E-4</v>
      </c>
      <c r="L62" s="118">
        <f t="shared" si="5"/>
        <v>3.7896815879642096</v>
      </c>
      <c r="M62" s="152">
        <v>6.2221172188566001E-2</v>
      </c>
      <c r="N62" s="175">
        <v>0.23573019213375501</v>
      </c>
      <c r="O62" s="176">
        <v>1.38185099935017E-4</v>
      </c>
      <c r="P62" s="177">
        <v>1.88896582577556E-4</v>
      </c>
      <c r="Q62" s="118">
        <f t="shared" si="6"/>
        <v>3.7942435001496455</v>
      </c>
      <c r="R62" s="152">
        <v>6.3146637472021594E-2</v>
      </c>
      <c r="S62" s="175">
        <v>0.23901418625649201</v>
      </c>
      <c r="T62" s="178">
        <v>1.78574090160208E-4</v>
      </c>
      <c r="U62" s="179">
        <v>1.93393833467492E-4</v>
      </c>
      <c r="V62" s="118">
        <f t="shared" si="7"/>
        <v>3.7910484567846865</v>
      </c>
    </row>
    <row r="63" spans="2:22" x14ac:dyDescent="0.2">
      <c r="B63" s="90">
        <v>16</v>
      </c>
      <c r="C63" s="174">
        <v>6.6211800184803202E-2</v>
      </c>
      <c r="D63" s="175">
        <v>0.25051280628473099</v>
      </c>
      <c r="E63" s="176">
        <v>1.3800310986481501E-4</v>
      </c>
      <c r="F63" s="176">
        <v>1.56552508235847E-4</v>
      </c>
      <c r="G63" s="118">
        <f t="shared" si="4"/>
        <v>3.7888099499162573</v>
      </c>
      <c r="H63" s="152">
        <v>6.27400599755467E-2</v>
      </c>
      <c r="I63" s="175">
        <v>0.23762934831891699</v>
      </c>
      <c r="J63" s="176">
        <v>1.4808058778459601E-4</v>
      </c>
      <c r="K63" s="177">
        <v>1.95473627109102E-4</v>
      </c>
      <c r="L63" s="118">
        <f t="shared" si="5"/>
        <v>3.7923341030335891</v>
      </c>
      <c r="M63" s="152">
        <v>6.3130122707538094E-2</v>
      </c>
      <c r="N63" s="175">
        <v>0.239013983321781</v>
      </c>
      <c r="O63" s="176">
        <v>1.32882857120312E-4</v>
      </c>
      <c r="P63" s="177">
        <v>1.8455378810242301E-4</v>
      </c>
      <c r="Q63" s="118">
        <f t="shared" si="6"/>
        <v>3.791624333128774</v>
      </c>
      <c r="R63" s="152">
        <v>6.3165913643088503E-2</v>
      </c>
      <c r="S63" s="175">
        <v>0.23915910331138501</v>
      </c>
      <c r="T63" s="178">
        <v>1.46185337250915E-4</v>
      </c>
      <c r="U63" s="179">
        <v>1.7825696316510001E-4</v>
      </c>
      <c r="V63" s="118">
        <f t="shared" si="7"/>
        <v>3.79218846466744</v>
      </c>
    </row>
    <row r="64" spans="2:22" x14ac:dyDescent="0.2">
      <c r="B64" s="90">
        <v>17</v>
      </c>
      <c r="C64" s="174">
        <v>6.6106194739235E-2</v>
      </c>
      <c r="D64" s="175">
        <v>0.25018686666767098</v>
      </c>
      <c r="E64" s="176">
        <v>1.60090594350559E-4</v>
      </c>
      <c r="F64" s="176">
        <v>1.50753738706023E-4</v>
      </c>
      <c r="G64" s="118">
        <f t="shared" si="4"/>
        <v>3.7899343699147607</v>
      </c>
      <c r="H64" s="152">
        <v>6.3305844027835498E-2</v>
      </c>
      <c r="I64" s="175">
        <v>0.23967354379879499</v>
      </c>
      <c r="J64" s="176">
        <v>1.0838282248211201E-4</v>
      </c>
      <c r="K64" s="177">
        <v>1.7646295949596801E-4</v>
      </c>
      <c r="L64" s="118">
        <f t="shared" si="5"/>
        <v>3.7907285260125203</v>
      </c>
      <c r="M64" s="152">
        <v>6.3578976524014605E-2</v>
      </c>
      <c r="N64" s="175">
        <v>0.24077099824506201</v>
      </c>
      <c r="O64" s="176">
        <v>1.27493691340512E-4</v>
      </c>
      <c r="P64" s="177">
        <v>1.19303563541984E-4</v>
      </c>
      <c r="Q64" s="118">
        <f t="shared" si="6"/>
        <v>3.7924933198526456</v>
      </c>
      <c r="R64" s="152">
        <v>6.3355148577067602E-2</v>
      </c>
      <c r="S64" s="175">
        <v>0.239914646044524</v>
      </c>
      <c r="T64" s="178">
        <v>1.6812537471222499E-4</v>
      </c>
      <c r="U64" s="179">
        <v>1.67287053223836E-4</v>
      </c>
      <c r="V64" s="118">
        <f t="shared" si="7"/>
        <v>3.7927885328770614</v>
      </c>
    </row>
    <row r="65" spans="2:22" x14ac:dyDescent="0.2">
      <c r="B65" s="90">
        <v>18</v>
      </c>
      <c r="C65" s="174">
        <v>6.6527564551488505E-2</v>
      </c>
      <c r="D65" s="175">
        <v>0.25161222822900497</v>
      </c>
      <c r="E65" s="176">
        <v>8.5643018938158096E-5</v>
      </c>
      <c r="F65" s="176">
        <v>1.9523175639813399E-4</v>
      </c>
      <c r="G65" s="118">
        <f t="shared" si="4"/>
        <v>3.7873497079300029</v>
      </c>
      <c r="H65" s="152">
        <v>6.3966801081403596E-2</v>
      </c>
      <c r="I65" s="175">
        <v>0.242147691777087</v>
      </c>
      <c r="J65" s="176">
        <v>1.3432754642308799E-4</v>
      </c>
      <c r="K65" s="177">
        <v>1.70753851366614E-4</v>
      </c>
      <c r="L65" s="118">
        <f t="shared" si="5"/>
        <v>3.7902373233902775</v>
      </c>
      <c r="M65" s="152">
        <v>6.3538191497612306E-2</v>
      </c>
      <c r="N65" s="175">
        <v>0.240522343543704</v>
      </c>
      <c r="O65" s="176">
        <v>1.62361819498177E-4</v>
      </c>
      <c r="P65" s="177">
        <v>1.6641003345359699E-4</v>
      </c>
      <c r="Q65" s="118">
        <f t="shared" si="6"/>
        <v>3.791011038827341</v>
      </c>
      <c r="R65" s="152">
        <v>6.31864551936583E-2</v>
      </c>
      <c r="S65" s="175">
        <v>0.23923362823959601</v>
      </c>
      <c r="T65" s="178">
        <v>1.47893403219702E-4</v>
      </c>
      <c r="U65" s="179">
        <v>1.80947150134103E-4</v>
      </c>
      <c r="V65" s="118">
        <f t="shared" si="7"/>
        <v>3.7921349649638789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6.6760649740118097E-2</v>
      </c>
      <c r="D68" s="216">
        <v>0.25255166413707503</v>
      </c>
      <c r="E68" s="182">
        <v>1.34986496005381E-4</v>
      </c>
      <c r="F68" s="182">
        <v>1.6031712185106401E-4</v>
      </c>
      <c r="G68" s="183"/>
      <c r="H68" s="184">
        <v>6.19159282109207E-2</v>
      </c>
      <c r="I68" s="185">
        <v>0.234296158182697</v>
      </c>
      <c r="J68" s="184">
        <v>1.21907512712538E-4</v>
      </c>
      <c r="K68" s="185">
        <v>1.60393265154294E-4</v>
      </c>
      <c r="L68" s="186"/>
      <c r="M68" s="187">
        <v>6.23296152678555E-2</v>
      </c>
      <c r="N68" s="188">
        <v>0.23599444173706799</v>
      </c>
      <c r="O68" s="217">
        <v>1.3741959744243901E-4</v>
      </c>
      <c r="P68" s="218">
        <v>1.69317399985751E-4</v>
      </c>
      <c r="Q68" s="186"/>
      <c r="R68" s="187">
        <v>6.2442428855992202E-2</v>
      </c>
      <c r="S68" s="188">
        <v>0.23642443696874299</v>
      </c>
      <c r="T68" s="190">
        <v>1.48668408285905E-4</v>
      </c>
      <c r="U68" s="185">
        <v>1.8583285684743101E-4</v>
      </c>
      <c r="V68" s="136"/>
    </row>
    <row r="69" spans="2:22" x14ac:dyDescent="0.2">
      <c r="B69" s="86" t="s">
        <v>6</v>
      </c>
      <c r="C69" s="219">
        <v>0.28710586684563399</v>
      </c>
      <c r="D69" s="220">
        <v>0.290325670791728</v>
      </c>
      <c r="E69" s="193">
        <v>3.5092486852082101</v>
      </c>
      <c r="F69" s="193">
        <v>3.3852262411300398</v>
      </c>
      <c r="G69" s="194"/>
      <c r="H69" s="195">
        <v>0.37374633872327601</v>
      </c>
      <c r="I69" s="196">
        <v>0.37693622444817898</v>
      </c>
      <c r="J69" s="197">
        <v>3.52391921910715</v>
      </c>
      <c r="K69" s="198">
        <v>3.1662030561977699</v>
      </c>
      <c r="L69" s="199"/>
      <c r="M69" s="197">
        <v>0.39750893535257797</v>
      </c>
      <c r="N69" s="198">
        <v>0.39881318346025002</v>
      </c>
      <c r="O69" s="197">
        <v>2.73429041412489</v>
      </c>
      <c r="P69" s="198">
        <v>2.6426087153117002</v>
      </c>
      <c r="Q69" s="199"/>
      <c r="R69" s="197">
        <v>0.35965052015974602</v>
      </c>
      <c r="S69" s="198">
        <v>0.35841588006222302</v>
      </c>
      <c r="T69" s="200">
        <v>3.2189512283018402</v>
      </c>
      <c r="U69" s="198">
        <v>2.7793976115788301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3.7881951236960258</v>
      </c>
      <c r="I72" s="205">
        <f>D68/C68</f>
        <v>3.7829419743545514</v>
      </c>
    </row>
    <row r="73" spans="2:22" x14ac:dyDescent="0.2">
      <c r="C73" s="203">
        <v>2</v>
      </c>
      <c r="E73" s="204">
        <f>AVERAGE(L48:L65)</f>
        <v>3.7889650660173277</v>
      </c>
      <c r="I73" s="205">
        <f>I68/H68</f>
        <v>3.7841015220599079</v>
      </c>
    </row>
    <row r="74" spans="2:22" x14ac:dyDescent="0.2">
      <c r="C74" s="203">
        <v>3</v>
      </c>
      <c r="E74" s="204">
        <f>AVERAGE(Q48:Q65)</f>
        <v>3.7918748924939418</v>
      </c>
      <c r="I74" s="205">
        <f>N68/M68</f>
        <v>3.7862329283263612</v>
      </c>
    </row>
    <row r="75" spans="2:22" x14ac:dyDescent="0.2">
      <c r="C75" s="203">
        <v>4</v>
      </c>
      <c r="E75" s="204">
        <f>AVERAGE(V48:V65)</f>
        <v>3.792336242874915</v>
      </c>
      <c r="G75" s="90"/>
      <c r="I75" s="205">
        <f>S68/R68</f>
        <v>3.786278677820119</v>
      </c>
    </row>
    <row r="76" spans="2:22" x14ac:dyDescent="0.2">
      <c r="C76" s="206" t="s">
        <v>12</v>
      </c>
      <c r="D76" s="101"/>
      <c r="E76" s="207">
        <f>AVERAGE(E72:E75)</f>
        <v>3.7903428312705527</v>
      </c>
      <c r="F76" s="86" t="s">
        <v>9</v>
      </c>
      <c r="G76" s="208"/>
      <c r="I76" s="209">
        <f>AVERAGE(I72:I75)</f>
        <v>3.7848887756402352</v>
      </c>
    </row>
    <row r="77" spans="2:22" x14ac:dyDescent="0.2">
      <c r="E77" s="210">
        <f>STDEV(E72:E75)/SQRT(COUNT(E72:E75))/E76</f>
        <v>2.7281889378507051E-4</v>
      </c>
      <c r="F77" s="211"/>
      <c r="I77" s="221">
        <f>STDEV(I72:I75)/SQRT(COUNT(I72:I75))/I76</f>
        <v>2.1771674764231789E-4</v>
      </c>
    </row>
    <row r="78" spans="2:22" ht="15.75" x14ac:dyDescent="0.3">
      <c r="D78" s="86" t="s">
        <v>17</v>
      </c>
      <c r="E78" s="212">
        <f>E77*SQRT(3)/1</f>
        <v>4.7253618530047908E-4</v>
      </c>
      <c r="F78" s="86" t="s">
        <v>8</v>
      </c>
      <c r="I78" s="221">
        <f>I77*SQRT(3)/1</f>
        <v>3.7709646857514613E-4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29.073</v>
      </c>
      <c r="D85" s="214">
        <v>30.082999999999998</v>
      </c>
      <c r="E85" s="169">
        <v>29.073</v>
      </c>
      <c r="F85" s="169">
        <v>30.082999999999998</v>
      </c>
      <c r="G85" s="170"/>
      <c r="H85" s="86">
        <v>29.073</v>
      </c>
      <c r="I85" s="168">
        <v>30.082999999999998</v>
      </c>
      <c r="J85" s="169">
        <v>29.073</v>
      </c>
      <c r="K85" s="171">
        <v>30.082999999999998</v>
      </c>
      <c r="L85" s="170"/>
      <c r="M85" s="86">
        <v>29.073</v>
      </c>
      <c r="N85" s="168">
        <v>30.082999999999998</v>
      </c>
      <c r="O85" s="222">
        <v>29.073</v>
      </c>
      <c r="P85" s="222">
        <v>30.082999999999998</v>
      </c>
      <c r="Q85" s="170"/>
      <c r="R85" s="86">
        <v>29.073</v>
      </c>
      <c r="S85" s="168">
        <v>30.082999999999998</v>
      </c>
      <c r="T85" s="172">
        <v>29.073</v>
      </c>
      <c r="U85" s="173">
        <v>30.082999999999998</v>
      </c>
      <c r="V85" s="136"/>
    </row>
    <row r="86" spans="1:22" x14ac:dyDescent="0.2">
      <c r="B86" s="90">
        <v>1</v>
      </c>
      <c r="C86" s="174">
        <v>0.35619797485979898</v>
      </c>
      <c r="D86" s="175">
        <v>0.24879577648546899</v>
      </c>
      <c r="E86" s="176">
        <v>1.6774260888488399E-4</v>
      </c>
      <c r="F86" s="176">
        <v>1.55029624533735E-4</v>
      </c>
      <c r="G86" s="118">
        <f>(D86-$F$106)/(C86-$E$106)</f>
        <v>0.6982718353037185</v>
      </c>
      <c r="H86" s="152">
        <v>0.33975306697741198</v>
      </c>
      <c r="I86" s="175">
        <v>0.23737068224504901</v>
      </c>
      <c r="J86" s="176">
        <v>1.37506236052465E-4</v>
      </c>
      <c r="K86" s="177">
        <v>2.2098698061958499E-4</v>
      </c>
      <c r="L86" s="118">
        <f>(I86-$K$106)/(H86-$J$106)</f>
        <v>0.6984116800700374</v>
      </c>
      <c r="M86" s="152">
        <v>0.326088890102398</v>
      </c>
      <c r="N86" s="175">
        <v>0.227795516355808</v>
      </c>
      <c r="O86" s="223">
        <v>1.6414319906941601E-4</v>
      </c>
      <c r="P86" s="223">
        <v>2.2682125684771599E-4</v>
      </c>
      <c r="Q86" s="118">
        <f>(N86-$P$106)/(M86-$O$106)</f>
        <v>0.69832289890188282</v>
      </c>
      <c r="R86" s="152">
        <v>0.31088212971198698</v>
      </c>
      <c r="S86" s="175">
        <v>0.21716386992733</v>
      </c>
      <c r="T86" s="178">
        <v>1.6152819891279601E-4</v>
      </c>
      <c r="U86" s="179">
        <v>2.2444688241747801E-4</v>
      </c>
      <c r="V86" s="118">
        <f>(S86-$U$106)/(R86-$T$106)</f>
        <v>0.69827104420989317</v>
      </c>
    </row>
    <row r="87" spans="1:22" x14ac:dyDescent="0.2">
      <c r="B87" s="90">
        <v>2</v>
      </c>
      <c r="C87" s="174">
        <v>0.35984946952263203</v>
      </c>
      <c r="D87" s="175">
        <v>0.25149322811991798</v>
      </c>
      <c r="E87" s="176">
        <v>1.5994115815968501E-4</v>
      </c>
      <c r="F87" s="176">
        <v>1.8489565531881801E-4</v>
      </c>
      <c r="G87" s="118">
        <f t="shared" ref="G87:G103" si="8">(D87-$F$106)/(C87-$E$106)</f>
        <v>0.69868249832269658</v>
      </c>
      <c r="H87" s="152">
        <v>0.34256092292260099</v>
      </c>
      <c r="I87" s="175">
        <v>0.239341022783609</v>
      </c>
      <c r="J87" s="176">
        <v>1.8461403257835499E-4</v>
      </c>
      <c r="K87" s="177">
        <v>1.9621780069913901E-4</v>
      </c>
      <c r="L87" s="118">
        <f t="shared" ref="L87:L103" si="9">(I87-$K$106)/(H87-$J$106)</f>
        <v>0.69843884623676922</v>
      </c>
      <c r="M87" s="152">
        <v>0.32522095173772297</v>
      </c>
      <c r="N87" s="175">
        <v>0.22713628152153201</v>
      </c>
      <c r="O87" s="223">
        <v>1.9379507124402001E-4</v>
      </c>
      <c r="P87" s="223">
        <v>1.93001349215786E-4</v>
      </c>
      <c r="Q87" s="118">
        <f t="shared" ref="Q87:Q103" si="10">(N87-$P$106)/(M87-$O$106)</f>
        <v>0.69815943544745718</v>
      </c>
      <c r="R87" s="152">
        <v>0.313815055016887</v>
      </c>
      <c r="S87" s="175">
        <v>0.21920107740369901</v>
      </c>
      <c r="T87" s="178">
        <v>2.0633536299497201E-4</v>
      </c>
      <c r="U87" s="179">
        <v>2.3382495607380101E-4</v>
      </c>
      <c r="V87" s="118">
        <f t="shared" ref="V87:V103" si="11">(S87-$U$106)/(R87-$T$106)</f>
        <v>0.69823670809707095</v>
      </c>
    </row>
    <row r="88" spans="1:22" x14ac:dyDescent="0.2">
      <c r="B88" s="90">
        <v>3</v>
      </c>
      <c r="C88" s="174">
        <v>0.35841489967524798</v>
      </c>
      <c r="D88" s="175">
        <v>0.25043792293126799</v>
      </c>
      <c r="E88" s="176">
        <v>1.6334868089792499E-4</v>
      </c>
      <c r="F88" s="176">
        <v>1.7828515083661799E-4</v>
      </c>
      <c r="G88" s="118">
        <f t="shared" si="8"/>
        <v>0.69853457378649619</v>
      </c>
      <c r="H88" s="152">
        <v>0.34498935362119598</v>
      </c>
      <c r="I88" s="175">
        <v>0.24098203221911799</v>
      </c>
      <c r="J88" s="176">
        <v>1.7525805681716799E-4</v>
      </c>
      <c r="K88" s="177">
        <v>1.7055232213312299E-4</v>
      </c>
      <c r="L88" s="118">
        <f t="shared" si="9"/>
        <v>0.69827904472161173</v>
      </c>
      <c r="M88" s="152">
        <v>0.32623663482951598</v>
      </c>
      <c r="N88" s="175">
        <v>0.22791797273028</v>
      </c>
      <c r="O88" s="223">
        <v>1.6731160325888001E-4</v>
      </c>
      <c r="P88" s="223">
        <v>2.0496917861730001E-4</v>
      </c>
      <c r="Q88" s="118">
        <f t="shared" si="10"/>
        <v>0.69838203704617052</v>
      </c>
      <c r="R88" s="152">
        <v>0.31767915237473399</v>
      </c>
      <c r="S88" s="175">
        <v>0.22188815485313801</v>
      </c>
      <c r="T88" s="178">
        <v>1.6200645026932399E-4</v>
      </c>
      <c r="U88" s="179">
        <v>2.1777808359025799E-4</v>
      </c>
      <c r="V88" s="118">
        <f t="shared" si="11"/>
        <v>0.69820213528995323</v>
      </c>
    </row>
    <row r="89" spans="1:22" x14ac:dyDescent="0.2">
      <c r="B89" s="90">
        <v>4</v>
      </c>
      <c r="C89" s="174">
        <v>0.36003048987920999</v>
      </c>
      <c r="D89" s="175">
        <v>0.25155516679866202</v>
      </c>
      <c r="E89" s="176">
        <v>1.6429008295602599E-4</v>
      </c>
      <c r="F89" s="176">
        <v>1.9446739898815001E-4</v>
      </c>
      <c r="G89" s="118">
        <f t="shared" si="8"/>
        <v>0.69850316972207038</v>
      </c>
      <c r="H89" s="152">
        <v>0.34126426055508402</v>
      </c>
      <c r="I89" s="175">
        <v>0.23833285887268499</v>
      </c>
      <c r="J89" s="176">
        <v>1.4711840090321699E-4</v>
      </c>
      <c r="K89" s="177">
        <v>1.9004948222864601E-4</v>
      </c>
      <c r="L89" s="118">
        <f t="shared" si="9"/>
        <v>0.69813826115895605</v>
      </c>
      <c r="M89" s="152">
        <v>0.324695612855463</v>
      </c>
      <c r="N89" s="175">
        <v>0.22676951401654999</v>
      </c>
      <c r="O89" s="223">
        <v>1.4950154950157401E-4</v>
      </c>
      <c r="P89" s="223">
        <v>2.22114868806977E-4</v>
      </c>
      <c r="Q89" s="118">
        <f t="shared" si="10"/>
        <v>0.69815944405230568</v>
      </c>
      <c r="R89" s="152">
        <v>0.31870641157184398</v>
      </c>
      <c r="S89" s="175">
        <v>0.22264478705195601</v>
      </c>
      <c r="T89" s="178">
        <v>2.0542306052353699E-4</v>
      </c>
      <c r="U89" s="179">
        <v>2.0199431431764601E-4</v>
      </c>
      <c r="V89" s="118">
        <f t="shared" si="11"/>
        <v>0.69832581873629007</v>
      </c>
    </row>
    <row r="90" spans="1:22" x14ac:dyDescent="0.2">
      <c r="B90" s="90">
        <v>5</v>
      </c>
      <c r="C90" s="174">
        <v>0.36084275225240098</v>
      </c>
      <c r="D90" s="175">
        <v>0.25209735593146099</v>
      </c>
      <c r="E90" s="176">
        <v>1.4699006785290599E-4</v>
      </c>
      <c r="F90" s="176">
        <v>1.56594626269091E-4</v>
      </c>
      <c r="G90" s="118">
        <f t="shared" si="8"/>
        <v>0.69843336342017648</v>
      </c>
      <c r="H90" s="152">
        <v>0.34229136105726299</v>
      </c>
      <c r="I90" s="175">
        <v>0.23911016633844701</v>
      </c>
      <c r="J90" s="176">
        <v>1.7665654686431099E-4</v>
      </c>
      <c r="K90" s="177">
        <v>1.8863583983111601E-4</v>
      </c>
      <c r="L90" s="118">
        <f t="shared" si="9"/>
        <v>0.69831437188610412</v>
      </c>
      <c r="M90" s="152">
        <v>0.32510665630337399</v>
      </c>
      <c r="N90" s="175">
        <v>0.22710215350896101</v>
      </c>
      <c r="O90" s="223">
        <v>1.51258355417664E-4</v>
      </c>
      <c r="P90" s="223">
        <v>2.31156536923561E-4</v>
      </c>
      <c r="Q90" s="118">
        <f t="shared" si="10"/>
        <v>0.69829998199754384</v>
      </c>
      <c r="R90" s="152">
        <v>0.31866650779685302</v>
      </c>
      <c r="S90" s="175">
        <v>0.22254059543040799</v>
      </c>
      <c r="T90" s="178">
        <v>1.63712578340603E-4</v>
      </c>
      <c r="U90" s="179">
        <v>1.9127404201176799E-4</v>
      </c>
      <c r="V90" s="118">
        <f t="shared" si="11"/>
        <v>0.69808617442333254</v>
      </c>
    </row>
    <row r="91" spans="1:22" x14ac:dyDescent="0.2">
      <c r="B91" s="90">
        <v>6</v>
      </c>
      <c r="C91" s="174">
        <v>0.36295876897475499</v>
      </c>
      <c r="D91" s="175">
        <v>0.25355544348636999</v>
      </c>
      <c r="E91" s="176">
        <v>1.50116554430843E-4</v>
      </c>
      <c r="F91" s="176">
        <v>1.8987311281231899E-4</v>
      </c>
      <c r="G91" s="118">
        <f t="shared" si="8"/>
        <v>0.69837876425166401</v>
      </c>
      <c r="H91" s="152">
        <v>0.34344981628919602</v>
      </c>
      <c r="I91" s="175">
        <v>0.23988475568852999</v>
      </c>
      <c r="J91" s="176">
        <v>1.5679562068619099E-4</v>
      </c>
      <c r="K91" s="177">
        <v>2.11401618543159E-4</v>
      </c>
      <c r="L91" s="118">
        <f t="shared" si="9"/>
        <v>0.69821422708877734</v>
      </c>
      <c r="M91" s="152">
        <v>0.324959644785072</v>
      </c>
      <c r="N91" s="175">
        <v>0.22697029228914301</v>
      </c>
      <c r="O91" s="223">
        <v>1.44826674229641E-4</v>
      </c>
      <c r="P91" s="223">
        <v>1.8356353793441999E-4</v>
      </c>
      <c r="Q91" s="118">
        <f t="shared" si="10"/>
        <v>0.6982100675764723</v>
      </c>
      <c r="R91" s="152">
        <v>0.31814978851637798</v>
      </c>
      <c r="S91" s="175">
        <v>0.222240569007947</v>
      </c>
      <c r="T91" s="178">
        <v>1.56149296480306E-4</v>
      </c>
      <c r="U91" s="179">
        <v>1.9392464796895E-4</v>
      </c>
      <c r="V91" s="118">
        <f t="shared" si="11"/>
        <v>0.69827703006393171</v>
      </c>
    </row>
    <row r="92" spans="1:22" x14ac:dyDescent="0.2">
      <c r="B92" s="90">
        <v>7</v>
      </c>
      <c r="C92" s="174">
        <v>0.35029646231481099</v>
      </c>
      <c r="D92" s="175">
        <v>0.244722011796799</v>
      </c>
      <c r="E92" s="176">
        <v>1.72791979738814E-4</v>
      </c>
      <c r="F92" s="176">
        <v>1.7512564687420599E-4</v>
      </c>
      <c r="G92" s="118">
        <f t="shared" si="8"/>
        <v>0.69840633658690676</v>
      </c>
      <c r="H92" s="152">
        <v>0.34381847301945501</v>
      </c>
      <c r="I92" s="175">
        <v>0.24026522334969799</v>
      </c>
      <c r="J92" s="176">
        <v>1.6819715280519501E-4</v>
      </c>
      <c r="K92" s="177">
        <v>1.9627176027525801E-4</v>
      </c>
      <c r="L92" s="118">
        <f t="shared" si="9"/>
        <v>0.69857235532388662</v>
      </c>
      <c r="M92" s="152">
        <v>0.32678829366998902</v>
      </c>
      <c r="N92" s="175">
        <v>0.22826871144440899</v>
      </c>
      <c r="O92" s="223">
        <v>2.0090997817822601E-4</v>
      </c>
      <c r="P92" s="223">
        <v>2.0049077660208299E-4</v>
      </c>
      <c r="Q92" s="118">
        <f t="shared" si="10"/>
        <v>0.69827631688599778</v>
      </c>
      <c r="R92" s="152">
        <v>0.318609933124752</v>
      </c>
      <c r="S92" s="175">
        <v>0.22251504772410299</v>
      </c>
      <c r="T92" s="178">
        <v>1.66947701587432E-4</v>
      </c>
      <c r="U92" s="179">
        <v>2.2235762330987901E-4</v>
      </c>
      <c r="V92" s="118">
        <f t="shared" si="11"/>
        <v>0.69812997014553224</v>
      </c>
    </row>
    <row r="93" spans="1:22" x14ac:dyDescent="0.2">
      <c r="B93" s="90">
        <v>8</v>
      </c>
      <c r="C93" s="174">
        <v>0.355271499960371</v>
      </c>
      <c r="D93" s="175">
        <v>0.24818785512844099</v>
      </c>
      <c r="E93" s="176">
        <v>1.4926172990704001E-4</v>
      </c>
      <c r="F93" s="176">
        <v>1.9117721657453901E-4</v>
      </c>
      <c r="G93" s="118">
        <f t="shared" si="8"/>
        <v>0.69838168458558059</v>
      </c>
      <c r="H93" s="152">
        <v>0.34436434130582699</v>
      </c>
      <c r="I93" s="175">
        <v>0.240541270244582</v>
      </c>
      <c r="J93" s="176">
        <v>1.6210096920933601E-4</v>
      </c>
      <c r="K93" s="177">
        <v>1.8219282920301901E-4</v>
      </c>
      <c r="L93" s="118">
        <f t="shared" si="9"/>
        <v>0.69826646720460372</v>
      </c>
      <c r="M93" s="152">
        <v>0.327264817764782</v>
      </c>
      <c r="N93" s="175">
        <v>0.228607771481487</v>
      </c>
      <c r="O93" s="223">
        <v>1.6869119577999299E-4</v>
      </c>
      <c r="P93" s="223">
        <v>1.9911576203344501E-4</v>
      </c>
      <c r="Q93" s="118">
        <f t="shared" si="10"/>
        <v>0.69829562195747086</v>
      </c>
      <c r="R93" s="152">
        <v>0.31832505686063201</v>
      </c>
      <c r="S93" s="175">
        <v>0.22241755525589699</v>
      </c>
      <c r="T93" s="178">
        <v>1.7174813054299801E-4</v>
      </c>
      <c r="U93" s="179">
        <v>2.1670795380030399E-4</v>
      </c>
      <c r="V93" s="118">
        <f t="shared" si="11"/>
        <v>0.69844864592691491</v>
      </c>
    </row>
    <row r="94" spans="1:22" x14ac:dyDescent="0.2">
      <c r="B94" s="90">
        <v>9</v>
      </c>
      <c r="C94" s="174">
        <v>0.35368572336623699</v>
      </c>
      <c r="D94" s="175">
        <v>0.247057095666116</v>
      </c>
      <c r="E94" s="176">
        <v>1.2246325418361701E-4</v>
      </c>
      <c r="F94" s="176">
        <v>1.8406308136211099E-4</v>
      </c>
      <c r="G94" s="118">
        <f t="shared" si="8"/>
        <v>0.69831582969767347</v>
      </c>
      <c r="H94" s="152">
        <v>0.34521341591883198</v>
      </c>
      <c r="I94" s="175">
        <v>0.24107856393559801</v>
      </c>
      <c r="J94" s="176">
        <v>1.4823008289603499E-4</v>
      </c>
      <c r="K94" s="177">
        <v>1.71940143883072E-4</v>
      </c>
      <c r="L94" s="118">
        <f t="shared" si="9"/>
        <v>0.69810536165515502</v>
      </c>
      <c r="M94" s="152">
        <v>0.32639590328824802</v>
      </c>
      <c r="N94" s="175">
        <v>0.22791310841437801</v>
      </c>
      <c r="O94" s="223">
        <v>2.4343802317741299E-4</v>
      </c>
      <c r="P94" s="223">
        <v>2.1495843545109601E-4</v>
      </c>
      <c r="Q94" s="118">
        <f t="shared" si="10"/>
        <v>0.69802616305880227</v>
      </c>
      <c r="R94" s="152">
        <v>0.32113473204617599</v>
      </c>
      <c r="S94" s="175">
        <v>0.22427906273772999</v>
      </c>
      <c r="T94" s="178">
        <v>1.2848621084132799E-4</v>
      </c>
      <c r="U94" s="179">
        <v>1.96471038972626E-4</v>
      </c>
      <c r="V94" s="118">
        <f t="shared" si="11"/>
        <v>0.69813426102079701</v>
      </c>
    </row>
    <row r="95" spans="1:22" x14ac:dyDescent="0.2">
      <c r="B95" s="90">
        <v>10</v>
      </c>
      <c r="C95" s="174">
        <v>0.35548168889959503</v>
      </c>
      <c r="D95" s="175">
        <v>0.248246095128176</v>
      </c>
      <c r="E95" s="176">
        <v>1.54530992330296E-4</v>
      </c>
      <c r="F95" s="176">
        <v>1.9227823505056201E-4</v>
      </c>
      <c r="G95" s="118">
        <f t="shared" si="8"/>
        <v>0.69813247570711601</v>
      </c>
      <c r="H95" s="152">
        <v>0.34834348223050299</v>
      </c>
      <c r="I95" s="175">
        <v>0.24343038927298799</v>
      </c>
      <c r="J95" s="176">
        <v>1.6452718887377299E-4</v>
      </c>
      <c r="K95" s="177">
        <v>1.86334052744584E-4</v>
      </c>
      <c r="L95" s="118">
        <f t="shared" si="9"/>
        <v>0.69858418767486008</v>
      </c>
      <c r="M95" s="152">
        <v>0.32805656265483901</v>
      </c>
      <c r="N95" s="175">
        <v>0.229141416878021</v>
      </c>
      <c r="O95" s="223">
        <v>1.8159943704764499E-4</v>
      </c>
      <c r="P95" s="223">
        <v>1.64747154596945E-4</v>
      </c>
      <c r="Q95" s="118">
        <f t="shared" si="10"/>
        <v>0.6982369836283111</v>
      </c>
      <c r="R95" s="152">
        <v>0.31768766961855199</v>
      </c>
      <c r="S95" s="175">
        <v>0.22186189309317</v>
      </c>
      <c r="T95" s="178">
        <v>1.80807887418364E-4</v>
      </c>
      <c r="U95" s="179">
        <v>2.1721242859484E-4</v>
      </c>
      <c r="V95" s="118">
        <f t="shared" si="11"/>
        <v>0.69810069666263685</v>
      </c>
    </row>
    <row r="96" spans="1:22" x14ac:dyDescent="0.2">
      <c r="B96" s="90">
        <v>11</v>
      </c>
      <c r="C96" s="174">
        <v>0.35586108728898502</v>
      </c>
      <c r="D96" s="175">
        <v>0.248670939496</v>
      </c>
      <c r="E96" s="176">
        <v>1.3402642982343301E-4</v>
      </c>
      <c r="F96" s="176">
        <v>1.76230543487999E-4</v>
      </c>
      <c r="G96" s="118">
        <f t="shared" si="8"/>
        <v>0.69858220445055386</v>
      </c>
      <c r="H96" s="152">
        <v>0.34474322408603503</v>
      </c>
      <c r="I96" s="175">
        <v>0.240771745986299</v>
      </c>
      <c r="J96" s="176">
        <v>1.1529818820089999E-4</v>
      </c>
      <c r="K96" s="177">
        <v>2.1696790127943101E-4</v>
      </c>
      <c r="L96" s="118">
        <f t="shared" si="9"/>
        <v>0.69816754342592791</v>
      </c>
      <c r="M96" s="152">
        <v>0.32865065547754102</v>
      </c>
      <c r="N96" s="175">
        <v>0.22955404913105301</v>
      </c>
      <c r="O96" s="223">
        <v>1.9319724258185401E-4</v>
      </c>
      <c r="P96" s="223">
        <v>1.9859822671424801E-4</v>
      </c>
      <c r="Q96" s="118">
        <f t="shared" si="10"/>
        <v>0.69823033075004148</v>
      </c>
      <c r="R96" s="152">
        <v>0.316893161971815</v>
      </c>
      <c r="S96" s="175">
        <v>0.22133853803989201</v>
      </c>
      <c r="T96" s="178">
        <v>1.7190032636279701E-4</v>
      </c>
      <c r="U96" s="179">
        <v>1.9166897358423199E-4</v>
      </c>
      <c r="V96" s="118">
        <f t="shared" si="11"/>
        <v>0.69819949375084112</v>
      </c>
    </row>
    <row r="97" spans="2:22" x14ac:dyDescent="0.2">
      <c r="B97" s="90">
        <v>12</v>
      </c>
      <c r="C97" s="174">
        <v>0.35769509031796098</v>
      </c>
      <c r="D97" s="175">
        <v>0.24985263823801701</v>
      </c>
      <c r="E97" s="176">
        <v>1.4299338809236001E-4</v>
      </c>
      <c r="F97" s="176">
        <v>1.7563500591577299E-4</v>
      </c>
      <c r="G97" s="118">
        <f t="shared" si="8"/>
        <v>0.69830391001647629</v>
      </c>
      <c r="H97" s="152">
        <v>0.34242459721989799</v>
      </c>
      <c r="I97" s="175">
        <v>0.23925914422314401</v>
      </c>
      <c r="J97" s="176">
        <v>1.7920369729530999E-4</v>
      </c>
      <c r="K97" s="177">
        <v>1.7924713155855401E-4</v>
      </c>
      <c r="L97" s="118">
        <f t="shared" si="9"/>
        <v>0.69847781440317946</v>
      </c>
      <c r="M97" s="152">
        <v>0.330143294064695</v>
      </c>
      <c r="N97" s="175">
        <v>0.23059427046511599</v>
      </c>
      <c r="O97" s="223">
        <v>1.8967006072922099E-4</v>
      </c>
      <c r="P97" s="223">
        <v>1.6159081882196E-4</v>
      </c>
      <c r="Q97" s="118">
        <f t="shared" si="10"/>
        <v>0.69822431749587177</v>
      </c>
      <c r="R97" s="152">
        <v>0.317585951494186</v>
      </c>
      <c r="S97" s="175">
        <v>0.22184489273853999</v>
      </c>
      <c r="T97" s="178">
        <v>1.55819090953757E-4</v>
      </c>
      <c r="U97" s="179">
        <v>1.79224962828878E-4</v>
      </c>
      <c r="V97" s="118">
        <f t="shared" si="11"/>
        <v>0.69827084943418238</v>
      </c>
    </row>
    <row r="98" spans="2:22" x14ac:dyDescent="0.2">
      <c r="B98" s="90">
        <v>13</v>
      </c>
      <c r="C98" s="174">
        <v>0.36475109512641302</v>
      </c>
      <c r="D98" s="175">
        <v>0.25482108035707501</v>
      </c>
      <c r="E98" s="176">
        <v>1.3275723355214201E-4</v>
      </c>
      <c r="F98" s="176">
        <v>1.9461465210330001E-4</v>
      </c>
      <c r="G98" s="118">
        <f t="shared" si="8"/>
        <v>0.69841692733710314</v>
      </c>
      <c r="H98" s="152">
        <v>0.34341646496316097</v>
      </c>
      <c r="I98" s="175">
        <v>0.23982281184738199</v>
      </c>
      <c r="J98" s="176">
        <v>1.86721154929513E-4</v>
      </c>
      <c r="K98" s="177">
        <v>2.00475157360465E-4</v>
      </c>
      <c r="L98" s="118">
        <f t="shared" si="9"/>
        <v>0.69810160041395131</v>
      </c>
      <c r="M98" s="152">
        <v>0.32964939797000598</v>
      </c>
      <c r="N98" s="175">
        <v>0.23032491016096501</v>
      </c>
      <c r="O98" s="223">
        <v>1.4819139116833301E-4</v>
      </c>
      <c r="P98" s="223">
        <v>2.11158951838594E-4</v>
      </c>
      <c r="Q98" s="118">
        <f t="shared" si="10"/>
        <v>0.69845343790034475</v>
      </c>
      <c r="R98" s="152">
        <v>0.31806983173543701</v>
      </c>
      <c r="S98" s="175">
        <v>0.22214265017360799</v>
      </c>
      <c r="T98" s="178">
        <v>1.67851563912077E-4</v>
      </c>
      <c r="U98" s="179">
        <v>2.08562011114801E-4</v>
      </c>
      <c r="V98" s="118">
        <f t="shared" si="11"/>
        <v>0.69814463961510609</v>
      </c>
    </row>
    <row r="99" spans="2:22" x14ac:dyDescent="0.2">
      <c r="B99" s="90">
        <v>14</v>
      </c>
      <c r="C99" s="174">
        <v>0.364786283912578</v>
      </c>
      <c r="D99" s="175">
        <v>0.25477055369011797</v>
      </c>
      <c r="E99" s="176">
        <v>1.43655159620087E-4</v>
      </c>
      <c r="F99" s="176">
        <v>1.7073048364431501E-4</v>
      </c>
      <c r="G99" s="118">
        <f t="shared" si="8"/>
        <v>0.69821096081332212</v>
      </c>
      <c r="H99" s="152">
        <v>0.34436957689129399</v>
      </c>
      <c r="I99" s="175">
        <v>0.24059932792632099</v>
      </c>
      <c r="J99" s="176">
        <v>1.7981289232798001E-4</v>
      </c>
      <c r="K99" s="177">
        <v>1.78092487398525E-4</v>
      </c>
      <c r="L99" s="118">
        <f t="shared" si="9"/>
        <v>0.69842452545875355</v>
      </c>
      <c r="M99" s="152">
        <v>0.32989143370280199</v>
      </c>
      <c r="N99" s="175">
        <v>0.23039730361489799</v>
      </c>
      <c r="O99" s="223">
        <v>1.2398354746647101E-4</v>
      </c>
      <c r="P99" s="223">
        <v>2.16195124393885E-4</v>
      </c>
      <c r="Q99" s="118">
        <f t="shared" si="10"/>
        <v>0.69816028781301753</v>
      </c>
      <c r="R99" s="152">
        <v>0.31673375497592499</v>
      </c>
      <c r="S99" s="175">
        <v>0.22121726520544499</v>
      </c>
      <c r="T99" s="178">
        <v>1.62729943996831E-4</v>
      </c>
      <c r="U99" s="179">
        <v>1.8629681225604801E-4</v>
      </c>
      <c r="V99" s="118">
        <f t="shared" si="11"/>
        <v>0.69816798362846755</v>
      </c>
    </row>
    <row r="100" spans="2:22" x14ac:dyDescent="0.2">
      <c r="B100" s="90">
        <v>15</v>
      </c>
      <c r="C100" s="174">
        <v>0.36135014405870303</v>
      </c>
      <c r="D100" s="175">
        <v>0.25253049015055001</v>
      </c>
      <c r="E100" s="176">
        <v>1.6440918908959399E-4</v>
      </c>
      <c r="F100" s="176">
        <v>1.8209821563320501E-4</v>
      </c>
      <c r="G100" s="118">
        <f t="shared" si="8"/>
        <v>0.69865139931321507</v>
      </c>
      <c r="H100" s="152">
        <v>0.34728066436987198</v>
      </c>
      <c r="I100" s="175">
        <v>0.242640226320984</v>
      </c>
      <c r="J100" s="176">
        <v>1.7510815462176699E-4</v>
      </c>
      <c r="K100" s="177">
        <v>1.7508853606602301E-4</v>
      </c>
      <c r="L100" s="118">
        <f t="shared" si="9"/>
        <v>0.69844677700296953</v>
      </c>
      <c r="M100" s="152">
        <v>0.32756356151203703</v>
      </c>
      <c r="N100" s="175">
        <v>0.22876165090516701</v>
      </c>
      <c r="O100" s="223">
        <v>1.4381428374009701E-4</v>
      </c>
      <c r="P100" s="223">
        <v>1.76907769023909E-4</v>
      </c>
      <c r="Q100" s="118">
        <f t="shared" si="10"/>
        <v>0.69812844583187483</v>
      </c>
      <c r="R100" s="152">
        <v>0.31362751191289101</v>
      </c>
      <c r="S100" s="175">
        <v>0.219034679432934</v>
      </c>
      <c r="T100" s="178">
        <v>1.55613318048416E-4</v>
      </c>
      <c r="U100" s="179">
        <v>2.0588191432533001E-4</v>
      </c>
      <c r="V100" s="118">
        <f t="shared" si="11"/>
        <v>0.69812361929531674</v>
      </c>
    </row>
    <row r="101" spans="2:22" x14ac:dyDescent="0.2">
      <c r="B101" s="90">
        <v>16</v>
      </c>
      <c r="C101" s="174">
        <v>0.35555572350153503</v>
      </c>
      <c r="D101" s="175">
        <v>0.24832445756773899</v>
      </c>
      <c r="E101" s="176">
        <v>1.5612343450549699E-4</v>
      </c>
      <c r="F101" s="176">
        <v>1.4768612820767401E-4</v>
      </c>
      <c r="G101" s="118">
        <f t="shared" si="8"/>
        <v>0.69820753468702157</v>
      </c>
      <c r="H101" s="152">
        <v>0.35021301189180998</v>
      </c>
      <c r="I101" s="175">
        <v>0.24469278874692399</v>
      </c>
      <c r="J101" s="176">
        <v>2.5457852032101798E-4</v>
      </c>
      <c r="K101" s="177">
        <v>2.8443303643694602E-4</v>
      </c>
      <c r="L101" s="118">
        <f t="shared" si="9"/>
        <v>0.69845955797683168</v>
      </c>
      <c r="M101" s="152">
        <v>0.32499294225358299</v>
      </c>
      <c r="N101" s="175">
        <v>0.22700987283271801</v>
      </c>
      <c r="O101" s="223">
        <v>2.0061546901181299E-4</v>
      </c>
      <c r="P101" s="223">
        <v>2.01148392931705E-4</v>
      </c>
      <c r="Q101" s="118">
        <f t="shared" si="10"/>
        <v>0.69826034735045894</v>
      </c>
      <c r="R101" s="152">
        <v>0.31498515763175899</v>
      </c>
      <c r="S101" s="175">
        <v>0.219920446210495</v>
      </c>
      <c r="T101" s="178">
        <v>1.68331871961323E-4</v>
      </c>
      <c r="U101" s="179">
        <v>2.1276217174629399E-4</v>
      </c>
      <c r="V101" s="118">
        <f t="shared" si="11"/>
        <v>0.69792655813348314</v>
      </c>
    </row>
    <row r="102" spans="2:22" x14ac:dyDescent="0.2">
      <c r="B102" s="90">
        <v>17</v>
      </c>
      <c r="C102" s="174">
        <v>0.353480763354869</v>
      </c>
      <c r="D102" s="175">
        <v>0.24685705314023401</v>
      </c>
      <c r="E102" s="176">
        <v>1.19459514285385E-4</v>
      </c>
      <c r="F102" s="176">
        <v>1.5471033437638201E-4</v>
      </c>
      <c r="G102" s="118">
        <f t="shared" si="8"/>
        <v>0.69815474687861034</v>
      </c>
      <c r="H102" s="152">
        <v>0.348876909164759</v>
      </c>
      <c r="I102" s="175">
        <v>0.243776375968734</v>
      </c>
      <c r="J102" s="176">
        <v>3.5144323241089798E-4</v>
      </c>
      <c r="K102" s="177">
        <v>3.2794985651753801E-4</v>
      </c>
      <c r="L102" s="118">
        <f t="shared" si="9"/>
        <v>0.6985077401917118</v>
      </c>
      <c r="M102" s="152">
        <v>0.32511591159325298</v>
      </c>
      <c r="N102" s="175">
        <v>0.22696046950360699</v>
      </c>
      <c r="O102" s="223">
        <v>1.79028186112089E-4</v>
      </c>
      <c r="P102" s="223">
        <v>2.06259880011796E-4</v>
      </c>
      <c r="Q102" s="118">
        <f t="shared" si="10"/>
        <v>0.69784406625674067</v>
      </c>
      <c r="R102" s="152">
        <v>0.31675195576298498</v>
      </c>
      <c r="S102" s="175">
        <v>0.22124795761598601</v>
      </c>
      <c r="T102" s="178">
        <v>2.0202376577523699E-4</v>
      </c>
      <c r="U102" s="179">
        <v>1.70913923459905E-4</v>
      </c>
      <c r="V102" s="118">
        <f t="shared" si="11"/>
        <v>0.69822479427456563</v>
      </c>
    </row>
    <row r="103" spans="2:22" x14ac:dyDescent="0.2">
      <c r="B103" s="90">
        <v>18</v>
      </c>
      <c r="C103" s="174">
        <v>0.35630210479910701</v>
      </c>
      <c r="D103" s="175">
        <v>0.24898630586412199</v>
      </c>
      <c r="E103" s="176">
        <v>1.3385987977409001E-4</v>
      </c>
      <c r="F103" s="176">
        <v>1.76739759584864E-4</v>
      </c>
      <c r="G103" s="118">
        <f t="shared" si="8"/>
        <v>0.69860264335709188</v>
      </c>
      <c r="H103" s="152">
        <v>0.35072770364445799</v>
      </c>
      <c r="I103" s="175">
        <v>0.24503539811436201</v>
      </c>
      <c r="J103" s="176">
        <v>1.9455548086652399E-4</v>
      </c>
      <c r="K103" s="177">
        <v>2.9549139009526099E-4</v>
      </c>
      <c r="L103" s="118">
        <f t="shared" si="9"/>
        <v>0.69841139889930737</v>
      </c>
      <c r="M103" s="152">
        <v>0.32742512402623503</v>
      </c>
      <c r="N103" s="175">
        <v>0.228642831865049</v>
      </c>
      <c r="O103" s="223">
        <v>1.5479091200233601E-4</v>
      </c>
      <c r="P103" s="223">
        <v>1.94333117344298E-4</v>
      </c>
      <c r="Q103" s="118">
        <f t="shared" si="10"/>
        <v>0.69806069429004314</v>
      </c>
      <c r="R103" s="152">
        <v>0.316642253163117</v>
      </c>
      <c r="S103" s="175">
        <v>0.221180697749018</v>
      </c>
      <c r="T103" s="178">
        <v>1.7946420631624699E-4</v>
      </c>
      <c r="U103" s="179">
        <v>1.80060605766458E-4</v>
      </c>
      <c r="V103" s="118">
        <f t="shared" si="11"/>
        <v>0.69825429834463271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0.35793400122584501</v>
      </c>
      <c r="D106" s="224">
        <v>0.25005341499869599</v>
      </c>
      <c r="E106" s="225">
        <v>1.48820074338035E-4</v>
      </c>
      <c r="F106" s="182">
        <v>1.7667971508742599E-4</v>
      </c>
      <c r="G106" s="183"/>
      <c r="H106" s="184">
        <v>0.34489448034048098</v>
      </c>
      <c r="I106" s="184">
        <v>0.240940821338025</v>
      </c>
      <c r="J106" s="190">
        <v>1.8098475603666399E-4</v>
      </c>
      <c r="K106" s="184">
        <v>2.0957379593741399E-4</v>
      </c>
      <c r="L106" s="186"/>
      <c r="M106" s="187">
        <v>0.32690257158842001</v>
      </c>
      <c r="N106" s="187">
        <v>0.22832600539550801</v>
      </c>
      <c r="O106" s="180">
        <v>1.72153676650927E-4</v>
      </c>
      <c r="P106" s="181">
        <v>2.00396174339429E-4</v>
      </c>
      <c r="Q106" s="188"/>
      <c r="R106" s="187">
        <v>0.31694144529371698</v>
      </c>
      <c r="S106" s="187">
        <v>0.22137109664729401</v>
      </c>
      <c r="T106" s="190">
        <v>1.7038216473546399E-4</v>
      </c>
      <c r="U106" s="184">
        <v>2.02853519229972E-4</v>
      </c>
      <c r="V106" s="136"/>
    </row>
    <row r="107" spans="2:22" x14ac:dyDescent="0.2">
      <c r="B107" s="86" t="s">
        <v>6</v>
      </c>
      <c r="C107" s="219">
        <v>0.26345257871355798</v>
      </c>
      <c r="D107" s="220">
        <v>0.26470374105162497</v>
      </c>
      <c r="E107" s="193">
        <v>2.47726927858373</v>
      </c>
      <c r="F107" s="193">
        <v>1.9558822875853901</v>
      </c>
      <c r="G107" s="194"/>
      <c r="H107" s="195">
        <v>0.209538650642066</v>
      </c>
      <c r="I107" s="196">
        <v>0.211419742580608</v>
      </c>
      <c r="J107" s="197">
        <v>6.6701467843674802</v>
      </c>
      <c r="K107" s="198">
        <v>5.1592003793425301</v>
      </c>
      <c r="L107" s="199"/>
      <c r="M107" s="197">
        <v>0.129832817125344</v>
      </c>
      <c r="N107" s="197">
        <v>0.13097515241445401</v>
      </c>
      <c r="O107" s="191">
        <v>3.9105042879142502</v>
      </c>
      <c r="P107" s="192">
        <v>2.2923786786003202</v>
      </c>
      <c r="Q107" s="198"/>
      <c r="R107" s="197">
        <v>0.17495946076447799</v>
      </c>
      <c r="S107" s="198">
        <v>0.175112606106021</v>
      </c>
      <c r="T107" s="200">
        <v>2.6797479947637499</v>
      </c>
      <c r="U107" s="198">
        <v>2.0553191066941299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0.69839838101319396</v>
      </c>
      <c r="I110" s="205">
        <f>D106/C106</f>
        <v>0.69860201641173569</v>
      </c>
    </row>
    <row r="111" spans="2:22" x14ac:dyDescent="0.2">
      <c r="C111" s="203">
        <v>2</v>
      </c>
      <c r="E111" s="204">
        <f>AVERAGE(L86:L103)</f>
        <v>0.69835120893296621</v>
      </c>
      <c r="I111" s="205">
        <f>I106/H106</f>
        <v>0.69859285976443408</v>
      </c>
    </row>
    <row r="112" spans="2:22" x14ac:dyDescent="0.2">
      <c r="C112" s="203">
        <v>3</v>
      </c>
      <c r="E112" s="204">
        <f>AVERAGE(Q86:Q103)</f>
        <v>0.69820727101337809</v>
      </c>
      <c r="I112" s="205">
        <f>N106/M106</f>
        <v>0.69845276617455676</v>
      </c>
    </row>
    <row r="113" spans="3:9" x14ac:dyDescent="0.2">
      <c r="C113" s="203">
        <v>4</v>
      </c>
      <c r="E113" s="204">
        <f>AVERAGE(V86:V103)</f>
        <v>0.69819581783627482</v>
      </c>
      <c r="G113" s="90"/>
      <c r="I113" s="205">
        <f>S106/R106</f>
        <v>0.69846055141871488</v>
      </c>
    </row>
    <row r="114" spans="3:9" x14ac:dyDescent="0.2">
      <c r="C114" s="206" t="s">
        <v>12</v>
      </c>
      <c r="D114" s="101"/>
      <c r="E114" s="207">
        <f>AVERAGE(E110:E113)</f>
        <v>0.69828816969895324</v>
      </c>
      <c r="F114" s="86" t="s">
        <v>9</v>
      </c>
      <c r="G114" s="208"/>
      <c r="I114" s="209">
        <f>AVERAGE(I110:I113)</f>
        <v>0.69852704844236035</v>
      </c>
    </row>
    <row r="115" spans="3:9" x14ac:dyDescent="0.2">
      <c r="E115" s="221">
        <f>STDEV(E110:E113)/SQRT(COUNT(E110:E113))/E114</f>
        <v>7.30146197018361E-5</v>
      </c>
      <c r="F115" s="211"/>
      <c r="I115" s="221">
        <f>STDEV(I110:I113)/SQRT(COUNT(I110:I113))/I114</f>
        <v>5.8284738351669708E-5</v>
      </c>
    </row>
    <row r="116" spans="3:9" ht="15.75" x14ac:dyDescent="0.3">
      <c r="D116" s="86" t="s">
        <v>17</v>
      </c>
      <c r="E116" s="226">
        <f>E115*SQRT(3)/1</f>
        <v>1.2646503101889966E-4</v>
      </c>
      <c r="F116" s="86" t="s">
        <v>8</v>
      </c>
      <c r="I116" s="221">
        <f>I115*SQRT(3)/1</f>
        <v>1.0095212813095023E-4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547F-5731-430C-AF5D-89B693A0B77B}">
  <dimension ref="A1:V116"/>
  <sheetViews>
    <sheetView zoomScaleNormal="100" workbookViewId="0"/>
  </sheetViews>
  <sheetFormatPr baseColWidth="10" defaultRowHeight="12.75" x14ac:dyDescent="0.2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4" width="12.7109375" style="86" customWidth="1"/>
    <col min="25" max="26" width="15.7109375" style="86" customWidth="1"/>
    <col min="27" max="32" width="12.7109375" style="86" customWidth="1"/>
    <col min="33" max="34" width="15.7109375" style="86" customWidth="1"/>
    <col min="35" max="16384" width="11.42578125" style="86"/>
  </cols>
  <sheetData>
    <row r="1" spans="1:22" x14ac:dyDescent="0.2">
      <c r="D1" s="87"/>
    </row>
    <row r="2" spans="1:22" ht="15.75" x14ac:dyDescent="0.25">
      <c r="A2" s="154"/>
      <c r="B2" s="154" t="s">
        <v>14</v>
      </c>
      <c r="C2" s="154"/>
      <c r="D2" s="155"/>
      <c r="E2" s="156"/>
      <c r="F2" s="156"/>
      <c r="G2" s="156"/>
      <c r="H2" s="156"/>
      <c r="I2" s="156"/>
      <c r="J2" s="156"/>
    </row>
    <row r="3" spans="1:22" ht="15.75" x14ac:dyDescent="0.25">
      <c r="A3" s="157"/>
      <c r="B3" s="154" t="s">
        <v>85</v>
      </c>
      <c r="C3" s="158"/>
      <c r="D3" s="159"/>
      <c r="E3" s="156"/>
      <c r="F3" s="156"/>
      <c r="G3" s="156"/>
      <c r="H3" s="156"/>
      <c r="I3" s="156"/>
      <c r="J3" s="156"/>
    </row>
    <row r="4" spans="1:22" ht="15.75" x14ac:dyDescent="0.25">
      <c r="A4" s="157"/>
      <c r="B4" s="154" t="s">
        <v>94</v>
      </c>
      <c r="C4" s="154"/>
      <c r="D4" s="159"/>
      <c r="E4" s="160"/>
      <c r="F4" s="160"/>
      <c r="G4" s="160"/>
      <c r="H4" s="160"/>
      <c r="I4" s="160"/>
      <c r="J4" s="160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2">
      <c r="B5" s="87" t="s">
        <v>96</v>
      </c>
    </row>
    <row r="6" spans="1:22" ht="15.75" x14ac:dyDescent="0.25">
      <c r="A6" s="161"/>
      <c r="C6" s="154" t="s">
        <v>73</v>
      </c>
      <c r="D6" s="159"/>
      <c r="E6" s="154"/>
    </row>
    <row r="8" spans="1:22" x14ac:dyDescent="0.2">
      <c r="A8" s="161"/>
      <c r="C8" s="162" t="s">
        <v>49</v>
      </c>
      <c r="D8" s="163"/>
      <c r="E8" s="164" t="s">
        <v>50</v>
      </c>
      <c r="F8" s="164"/>
      <c r="G8" s="165" t="s">
        <v>10</v>
      </c>
      <c r="H8" s="162" t="s">
        <v>51</v>
      </c>
      <c r="I8" s="163"/>
      <c r="J8" s="166" t="s">
        <v>52</v>
      </c>
      <c r="K8" s="164"/>
      <c r="L8" s="165" t="s">
        <v>15</v>
      </c>
      <c r="M8" s="162" t="s">
        <v>53</v>
      </c>
      <c r="N8" s="163"/>
      <c r="O8" s="166" t="s">
        <v>54</v>
      </c>
      <c r="P8" s="164"/>
      <c r="Q8" s="165" t="s">
        <v>16</v>
      </c>
      <c r="R8" s="162" t="s">
        <v>55</v>
      </c>
      <c r="S8" s="163"/>
      <c r="T8" s="166" t="s">
        <v>56</v>
      </c>
      <c r="U8" s="167"/>
      <c r="V8" s="165" t="s">
        <v>18</v>
      </c>
    </row>
    <row r="9" spans="1:22" x14ac:dyDescent="0.2">
      <c r="B9" s="90" t="s">
        <v>0</v>
      </c>
      <c r="C9" s="109">
        <v>29.073</v>
      </c>
      <c r="D9" s="168">
        <v>30.082999999999998</v>
      </c>
      <c r="E9" s="169">
        <v>29.073</v>
      </c>
      <c r="F9" s="169">
        <v>30.082999999999998</v>
      </c>
      <c r="G9" s="170"/>
      <c r="H9" s="86">
        <v>29.073</v>
      </c>
      <c r="I9" s="168">
        <v>30.082999999999998</v>
      </c>
      <c r="J9" s="169">
        <v>29.073</v>
      </c>
      <c r="K9" s="171">
        <v>30.082999999999998</v>
      </c>
      <c r="L9" s="170"/>
      <c r="M9" s="86">
        <v>29.073</v>
      </c>
      <c r="N9" s="168">
        <v>30.082999999999998</v>
      </c>
      <c r="O9" s="169">
        <v>29.073</v>
      </c>
      <c r="P9" s="171">
        <v>30.082999999999998</v>
      </c>
      <c r="Q9" s="170"/>
      <c r="R9" s="86">
        <v>29.073</v>
      </c>
      <c r="S9" s="86">
        <v>30.082999999999998</v>
      </c>
      <c r="T9" s="172">
        <v>29.073</v>
      </c>
      <c r="U9" s="173">
        <v>30.082999999999998</v>
      </c>
      <c r="V9" s="136"/>
    </row>
    <row r="10" spans="1:22" x14ac:dyDescent="0.2">
      <c r="B10" s="90">
        <v>1</v>
      </c>
      <c r="C10" s="174">
        <v>0.120003171115262</v>
      </c>
      <c r="D10" s="175">
        <v>1.5626483425700199E-3</v>
      </c>
      <c r="E10" s="176">
        <v>1.45214081532706E-4</v>
      </c>
      <c r="F10" s="176">
        <v>2.02941105316283E-4</v>
      </c>
      <c r="G10" s="118">
        <f>(D10-$F$30)/(C10-$E$30)</f>
        <v>1.1522338550614623E-2</v>
      </c>
      <c r="H10" s="152">
        <v>0.11348732662022901</v>
      </c>
      <c r="I10" s="175">
        <v>1.4463203346459399E-3</v>
      </c>
      <c r="J10" s="176">
        <v>1.01111745634421E-4</v>
      </c>
      <c r="K10" s="177">
        <v>1.54199581036549E-4</v>
      </c>
      <c r="L10" s="118">
        <f>(I10-$K$30)/(H10-$J$30)</f>
        <v>1.1279023938585863E-2</v>
      </c>
      <c r="M10" s="152">
        <v>0.10368511900939199</v>
      </c>
      <c r="N10" s="175">
        <v>1.35001295820355E-3</v>
      </c>
      <c r="O10" s="176">
        <v>8.3243684341051196E-5</v>
      </c>
      <c r="P10" s="177">
        <v>1.46775092193035E-4</v>
      </c>
      <c r="Q10" s="118">
        <f>(N10-$P$30)/(M10-$O$30)</f>
        <v>1.1541732215613845E-2</v>
      </c>
      <c r="R10" s="152">
        <v>9.8585204049733893E-2</v>
      </c>
      <c r="S10" s="152">
        <v>1.25084704338408E-3</v>
      </c>
      <c r="T10" s="178">
        <v>8.6000223642750101E-5</v>
      </c>
      <c r="U10" s="179">
        <v>1.45513613167112E-4</v>
      </c>
      <c r="V10" s="118">
        <f>(S10-$U$30)/(R10-$T$30)</f>
        <v>1.1289848746200572E-2</v>
      </c>
    </row>
    <row r="11" spans="1:22" x14ac:dyDescent="0.2">
      <c r="B11" s="90">
        <v>2</v>
      </c>
      <c r="C11" s="174">
        <v>0.121073994620589</v>
      </c>
      <c r="D11" s="175">
        <v>1.5386914778015199E-3</v>
      </c>
      <c r="E11" s="176">
        <v>1.41896316415406E-4</v>
      </c>
      <c r="F11" s="176">
        <v>2.0276248101283001E-4</v>
      </c>
      <c r="G11" s="118">
        <f t="shared" ref="G11:G27" si="0">(D11-$F$30)/(C11-$E$30)</f>
        <v>1.1222203288528829E-2</v>
      </c>
      <c r="H11" s="152">
        <v>0.113475327372552</v>
      </c>
      <c r="I11" s="175">
        <v>1.43785896190527E-3</v>
      </c>
      <c r="J11" s="176">
        <v>1.38473313534192E-4</v>
      </c>
      <c r="K11" s="177">
        <v>1.844208217236E-4</v>
      </c>
      <c r="L11" s="118">
        <f t="shared" ref="L11:L27" si="1">(I11-$K$30)/(H11-$J$30)</f>
        <v>1.1205572912013215E-2</v>
      </c>
      <c r="M11" s="152">
        <v>0.10385972115069</v>
      </c>
      <c r="N11" s="175">
        <v>1.31938863030753E-3</v>
      </c>
      <c r="O11" s="176">
        <v>7.7624796052610902E-5</v>
      </c>
      <c r="P11" s="177">
        <v>1.16642128535506E-4</v>
      </c>
      <c r="Q11" s="118">
        <f t="shared" ref="Q11:Q27" si="2">(N11-$P$30)/(M11-$O$30)</f>
        <v>1.1227142557363304E-2</v>
      </c>
      <c r="R11" s="152">
        <v>9.8239938674734295E-2</v>
      </c>
      <c r="S11" s="152">
        <v>1.25754910403617E-3</v>
      </c>
      <c r="T11" s="178">
        <v>7.6525678579603996E-5</v>
      </c>
      <c r="U11" s="179">
        <v>1.4631757586732E-4</v>
      </c>
      <c r="V11" s="118">
        <f t="shared" ref="V11:V27" si="3">(S11-$U$30)/(R11-$T$30)</f>
        <v>1.1397841274870223E-2</v>
      </c>
    </row>
    <row r="12" spans="1:22" x14ac:dyDescent="0.2">
      <c r="B12" s="90">
        <v>3</v>
      </c>
      <c r="C12" s="174">
        <v>0.121115539826205</v>
      </c>
      <c r="D12" s="175">
        <v>1.55725501822051E-3</v>
      </c>
      <c r="E12" s="176">
        <v>1.5346370723276701E-4</v>
      </c>
      <c r="F12" s="176">
        <v>1.68613683520328E-4</v>
      </c>
      <c r="G12" s="118">
        <f t="shared" si="0"/>
        <v>1.1371803446538086E-2</v>
      </c>
      <c r="H12" s="152">
        <v>0.11277926195494201</v>
      </c>
      <c r="I12" s="175">
        <v>1.47203262152147E-3</v>
      </c>
      <c r="J12" s="176">
        <v>1.1294773973468499E-4</v>
      </c>
      <c r="K12" s="177">
        <v>1.5622438416162401E-4</v>
      </c>
      <c r="L12" s="118">
        <f t="shared" si="1"/>
        <v>1.1578144453219662E-2</v>
      </c>
      <c r="M12" s="152">
        <v>0.104151519558176</v>
      </c>
      <c r="N12" s="175">
        <v>1.3537963789934701E-3</v>
      </c>
      <c r="O12" s="176">
        <v>9.6304732469268403E-5</v>
      </c>
      <c r="P12" s="177">
        <v>1.4671553998526501E-4</v>
      </c>
      <c r="Q12" s="118">
        <f t="shared" si="2"/>
        <v>1.1526357555183943E-2</v>
      </c>
      <c r="R12" s="152">
        <v>9.9079099832276293E-2</v>
      </c>
      <c r="S12" s="152">
        <v>1.26931505252852E-3</v>
      </c>
      <c r="T12" s="178">
        <v>9.2157231504832901E-5</v>
      </c>
      <c r="U12" s="179">
        <v>1.15916325531761E-4</v>
      </c>
      <c r="V12" s="118">
        <f t="shared" si="3"/>
        <v>1.1420078070795463E-2</v>
      </c>
    </row>
    <row r="13" spans="1:22" x14ac:dyDescent="0.2">
      <c r="B13" s="90">
        <v>4</v>
      </c>
      <c r="C13" s="174">
        <v>0.12000552701430001</v>
      </c>
      <c r="D13" s="175">
        <v>1.5859972480725701E-3</v>
      </c>
      <c r="E13" s="176">
        <v>1.3824181224019301E-4</v>
      </c>
      <c r="F13" s="176">
        <v>1.9567313948613501E-4</v>
      </c>
      <c r="G13" s="118">
        <f t="shared" si="0"/>
        <v>1.1716911616583543E-2</v>
      </c>
      <c r="H13" s="152">
        <v>0.113070122879184</v>
      </c>
      <c r="I13" s="175">
        <v>1.4852829610898499E-3</v>
      </c>
      <c r="J13" s="176">
        <v>1.20820697372742E-4</v>
      </c>
      <c r="K13" s="177">
        <v>1.73426230598491E-4</v>
      </c>
      <c r="L13" s="118">
        <f t="shared" si="1"/>
        <v>1.1665641021668692E-2</v>
      </c>
      <c r="M13" s="152">
        <v>0.104441868284246</v>
      </c>
      <c r="N13" s="175">
        <v>1.3312726076219401E-3</v>
      </c>
      <c r="O13" s="176">
        <v>1.09138804600102E-4</v>
      </c>
      <c r="P13" s="177">
        <v>1.4601394617752E-4</v>
      </c>
      <c r="Q13" s="118">
        <f t="shared" si="2"/>
        <v>1.1278401811076831E-2</v>
      </c>
      <c r="R13" s="152">
        <v>0.100225602079976</v>
      </c>
      <c r="S13" s="152">
        <v>1.2727670294542901E-3</v>
      </c>
      <c r="T13" s="178">
        <v>9.6324237130191698E-5</v>
      </c>
      <c r="U13" s="179">
        <v>1.43133741395138E-4</v>
      </c>
      <c r="V13" s="118">
        <f t="shared" si="3"/>
        <v>1.1323802239832733E-2</v>
      </c>
    </row>
    <row r="14" spans="1:22" x14ac:dyDescent="0.2">
      <c r="B14" s="90">
        <v>5</v>
      </c>
      <c r="C14" s="174">
        <v>0.11982057576626901</v>
      </c>
      <c r="D14" s="175">
        <v>1.58797181771543E-3</v>
      </c>
      <c r="E14" s="176">
        <v>1.3258440881027799E-4</v>
      </c>
      <c r="F14" s="176">
        <v>1.7429184346182399E-4</v>
      </c>
      <c r="G14" s="118">
        <f t="shared" si="0"/>
        <v>1.1751518544149336E-2</v>
      </c>
      <c r="H14" s="152">
        <v>0.113265647670459</v>
      </c>
      <c r="I14" s="175">
        <v>1.4191285705715199E-3</v>
      </c>
      <c r="J14" s="176">
        <v>1.33088275234418E-4</v>
      </c>
      <c r="K14" s="177">
        <v>1.8841669378155099E-4</v>
      </c>
      <c r="L14" s="118">
        <f t="shared" si="1"/>
        <v>1.1060796033742361E-2</v>
      </c>
      <c r="M14" s="152">
        <v>0.103695099460027</v>
      </c>
      <c r="N14" s="175">
        <v>1.2986270119391E-3</v>
      </c>
      <c r="O14" s="176">
        <v>9.6335643866605003E-5</v>
      </c>
      <c r="P14" s="177">
        <v>1.3028793512936501E-4</v>
      </c>
      <c r="Q14" s="118">
        <f t="shared" si="2"/>
        <v>1.1044559965198143E-2</v>
      </c>
      <c r="R14" s="152">
        <v>0.100661233207735</v>
      </c>
      <c r="S14" s="152">
        <v>1.2863196909514399E-3</v>
      </c>
      <c r="T14" s="178">
        <v>1.3003001329391201E-4</v>
      </c>
      <c r="U14" s="179">
        <v>1.48434687594791E-4</v>
      </c>
      <c r="V14" s="118">
        <f t="shared" si="3"/>
        <v>1.1409504569732788E-2</v>
      </c>
    </row>
    <row r="15" spans="1:22" x14ac:dyDescent="0.2">
      <c r="B15" s="90">
        <v>6</v>
      </c>
      <c r="C15" s="174">
        <v>0.119322704760862</v>
      </c>
      <c r="D15" s="175">
        <v>1.5611533728611101E-3</v>
      </c>
      <c r="E15" s="176">
        <v>1.2263936674799801E-4</v>
      </c>
      <c r="F15" s="176">
        <v>2.1063443163204699E-4</v>
      </c>
      <c r="G15" s="118">
        <f t="shared" si="0"/>
        <v>1.1575583060485565E-2</v>
      </c>
      <c r="H15" s="152">
        <v>0.113359363074613</v>
      </c>
      <c r="I15" s="175">
        <v>1.4555203045734601E-3</v>
      </c>
      <c r="J15" s="176">
        <v>1.0831506915431201E-4</v>
      </c>
      <c r="K15" s="177">
        <v>1.43652134259331E-4</v>
      </c>
      <c r="L15" s="118">
        <f t="shared" si="1"/>
        <v>1.1373013473386217E-2</v>
      </c>
      <c r="M15" s="152">
        <v>0.10436865477321899</v>
      </c>
      <c r="N15" s="175">
        <v>1.33289313007046E-3</v>
      </c>
      <c r="O15" s="176">
        <v>1.08066905780479E-4</v>
      </c>
      <c r="P15" s="177">
        <v>1.59325297159076E-4</v>
      </c>
      <c r="Q15" s="118">
        <f t="shared" si="2"/>
        <v>1.1301864448460285E-2</v>
      </c>
      <c r="R15" s="152">
        <v>9.9649665805921606E-2</v>
      </c>
      <c r="S15" s="152">
        <v>1.2380612780219201E-3</v>
      </c>
      <c r="T15" s="178">
        <v>9.3674272906468296E-5</v>
      </c>
      <c r="U15" s="179">
        <v>1.7114072889472601E-4</v>
      </c>
      <c r="V15" s="118">
        <f t="shared" si="3"/>
        <v>1.1040731735655656E-2</v>
      </c>
    </row>
    <row r="16" spans="1:22" x14ac:dyDescent="0.2">
      <c r="B16" s="90">
        <v>7</v>
      </c>
      <c r="C16" s="174">
        <v>0.118858811485994</v>
      </c>
      <c r="D16" s="175">
        <v>1.55171282530214E-3</v>
      </c>
      <c r="E16" s="176">
        <v>1.71906355647943E-4</v>
      </c>
      <c r="F16" s="176">
        <v>1.7082998888855801E-4</v>
      </c>
      <c r="G16" s="118">
        <f t="shared" si="0"/>
        <v>1.154129311984955E-2</v>
      </c>
      <c r="H16" s="152">
        <v>0.11386213085128</v>
      </c>
      <c r="I16" s="175">
        <v>1.42828439243288E-3</v>
      </c>
      <c r="J16" s="176">
        <v>9.3264980235989106E-5</v>
      </c>
      <c r="K16" s="177">
        <v>1.48576120537953E-4</v>
      </c>
      <c r="L16" s="118">
        <f t="shared" si="1"/>
        <v>1.108328772533502E-2</v>
      </c>
      <c r="M16" s="152">
        <v>0.10333194018973201</v>
      </c>
      <c r="N16" s="175">
        <v>1.2916786744096801E-3</v>
      </c>
      <c r="O16" s="176">
        <v>1.037839884305E-4</v>
      </c>
      <c r="P16" s="177">
        <v>1.6209076657125999E-4</v>
      </c>
      <c r="Q16" s="118">
        <f t="shared" si="2"/>
        <v>1.1016103638203021E-2</v>
      </c>
      <c r="R16" s="152">
        <v>9.9239401769215294E-2</v>
      </c>
      <c r="S16" s="152">
        <v>1.2148553318386099E-3</v>
      </c>
      <c r="T16" s="178">
        <v>6.9630218214544506E-5</v>
      </c>
      <c r="U16" s="179">
        <v>1.19834345316641E-4</v>
      </c>
      <c r="V16" s="118">
        <f t="shared" si="3"/>
        <v>1.0852376648525204E-2</v>
      </c>
    </row>
    <row r="17" spans="2:22" x14ac:dyDescent="0.2">
      <c r="B17" s="90">
        <v>8</v>
      </c>
      <c r="C17" s="174">
        <v>0.119219937748915</v>
      </c>
      <c r="D17" s="175">
        <v>1.55796417552198E-3</v>
      </c>
      <c r="E17" s="176">
        <v>1.3859847916795299E-4</v>
      </c>
      <c r="F17" s="176">
        <v>1.8843570010940701E-4</v>
      </c>
      <c r="G17" s="118">
        <f t="shared" si="0"/>
        <v>1.1558790290392848E-2</v>
      </c>
      <c r="H17" s="152">
        <v>0.113563264729571</v>
      </c>
      <c r="I17" s="175">
        <v>1.41952167899677E-3</v>
      </c>
      <c r="J17" s="176">
        <v>1.0931437933382199E-4</v>
      </c>
      <c r="K17" s="177">
        <v>1.7060537505833701E-4</v>
      </c>
      <c r="L17" s="118">
        <f t="shared" si="1"/>
        <v>1.1035243310281516E-2</v>
      </c>
      <c r="M17" s="152">
        <v>0.10331911167529401</v>
      </c>
      <c r="N17" s="175">
        <v>1.33862699786428E-3</v>
      </c>
      <c r="O17" s="176">
        <v>8.5967846001026895E-5</v>
      </c>
      <c r="P17" s="177">
        <v>1.4639856738799499E-4</v>
      </c>
      <c r="Q17" s="118">
        <f t="shared" si="2"/>
        <v>1.1472345006418378E-2</v>
      </c>
      <c r="R17" s="152">
        <v>9.9371112319366697E-2</v>
      </c>
      <c r="S17" s="152">
        <v>1.2356334191542999E-3</v>
      </c>
      <c r="T17" s="178">
        <v>1.07912620992343E-4</v>
      </c>
      <c r="U17" s="179">
        <v>1.3669205454972999E-4</v>
      </c>
      <c r="V17" s="118">
        <f t="shared" si="3"/>
        <v>1.1047254019041755E-2</v>
      </c>
    </row>
    <row r="18" spans="2:22" x14ac:dyDescent="0.2">
      <c r="B18" s="90">
        <v>9</v>
      </c>
      <c r="C18" s="174">
        <v>0.119768423747211</v>
      </c>
      <c r="D18" s="175">
        <v>1.59654992625946E-3</v>
      </c>
      <c r="E18" s="176">
        <v>1.2876241559023799E-4</v>
      </c>
      <c r="F18" s="176">
        <v>1.61474278278449E-4</v>
      </c>
      <c r="G18" s="118">
        <f t="shared" si="0"/>
        <v>1.1828350676334044E-2</v>
      </c>
      <c r="H18" s="152">
        <v>0.113321275101472</v>
      </c>
      <c r="I18" s="175">
        <v>1.47177011590128E-3</v>
      </c>
      <c r="J18" s="176">
        <v>1.01481062073304E-4</v>
      </c>
      <c r="K18" s="177">
        <v>1.58350234812721E-4</v>
      </c>
      <c r="L18" s="118">
        <f t="shared" si="1"/>
        <v>1.1520388589084735E-2</v>
      </c>
      <c r="M18" s="152">
        <v>0.103214351397766</v>
      </c>
      <c r="N18" s="175">
        <v>1.2863261069418601E-3</v>
      </c>
      <c r="O18" s="176">
        <v>1.0089804603791799E-4</v>
      </c>
      <c r="P18" s="177">
        <v>1.46249119052239E-4</v>
      </c>
      <c r="Q18" s="118">
        <f t="shared" si="2"/>
        <v>1.0976754393482623E-2</v>
      </c>
      <c r="R18" s="152">
        <v>9.9976424509712697E-2</v>
      </c>
      <c r="S18" s="152">
        <v>1.2707676424967001E-3</v>
      </c>
      <c r="T18" s="178">
        <v>1.0396652015083199E-4</v>
      </c>
      <c r="U18" s="179">
        <v>1.10449147708539E-4</v>
      </c>
      <c r="V18" s="118">
        <f t="shared" si="3"/>
        <v>1.1332033641295014E-2</v>
      </c>
    </row>
    <row r="19" spans="2:22" x14ac:dyDescent="0.2">
      <c r="B19" s="90">
        <v>10</v>
      </c>
      <c r="C19" s="174">
        <v>0.117367916676831</v>
      </c>
      <c r="D19" s="175">
        <v>1.5212009452817601E-3</v>
      </c>
      <c r="E19" s="176">
        <v>1.6320791774679001E-4</v>
      </c>
      <c r="F19" s="176">
        <v>1.5857895333394199E-4</v>
      </c>
      <c r="G19" s="118">
        <f t="shared" si="0"/>
        <v>1.1427791846604288E-2</v>
      </c>
      <c r="H19" s="152">
        <v>0.11357862008273301</v>
      </c>
      <c r="I19" s="175">
        <v>1.46285597048164E-3</v>
      </c>
      <c r="J19" s="176">
        <v>1.4603546422851599E-4</v>
      </c>
      <c r="K19" s="177">
        <v>1.6179261391352799E-4</v>
      </c>
      <c r="L19" s="118">
        <f t="shared" si="1"/>
        <v>1.1415690457472817E-2</v>
      </c>
      <c r="M19" s="152">
        <v>0.10269225752639199</v>
      </c>
      <c r="N19" s="175">
        <v>1.33038110700104E-3</v>
      </c>
      <c r="O19" s="176">
        <v>1.5850395654162401E-4</v>
      </c>
      <c r="P19" s="177">
        <v>1.4385703818423599E-4</v>
      </c>
      <c r="Q19" s="118">
        <f t="shared" si="2"/>
        <v>1.1462066691299417E-2</v>
      </c>
      <c r="R19" s="152">
        <v>9.86666332264068E-2</v>
      </c>
      <c r="S19" s="152">
        <v>1.2555235876347201E-3</v>
      </c>
      <c r="T19" s="178">
        <v>7.60773584757741E-5</v>
      </c>
      <c r="U19" s="179">
        <v>1.34675068061248E-4</v>
      </c>
      <c r="V19" s="118">
        <f t="shared" si="3"/>
        <v>1.1327961341934647E-2</v>
      </c>
    </row>
    <row r="20" spans="2:22" x14ac:dyDescent="0.2">
      <c r="B20" s="90">
        <v>11</v>
      </c>
      <c r="C20" s="174">
        <v>0.117473585219322</v>
      </c>
      <c r="D20" s="175">
        <v>1.5034723531867501E-3</v>
      </c>
      <c r="E20" s="176">
        <v>1.4425760758029099E-4</v>
      </c>
      <c r="F20" s="176">
        <v>1.63015661373146E-4</v>
      </c>
      <c r="G20" s="118">
        <f t="shared" si="0"/>
        <v>1.126639858939496E-2</v>
      </c>
      <c r="H20" s="152">
        <v>0.113715622400492</v>
      </c>
      <c r="I20" s="175">
        <v>1.4440858102383099E-3</v>
      </c>
      <c r="J20" s="176">
        <v>1.7598572783184501E-4</v>
      </c>
      <c r="K20" s="177">
        <v>1.82723916803598E-4</v>
      </c>
      <c r="L20" s="118">
        <f t="shared" si="1"/>
        <v>1.123668518950968E-2</v>
      </c>
      <c r="M20" s="152">
        <v>0.10187192527065</v>
      </c>
      <c r="N20" s="175">
        <v>1.3112262732351101E-3</v>
      </c>
      <c r="O20" s="176">
        <v>8.5395607340985194E-5</v>
      </c>
      <c r="P20" s="177">
        <v>1.5487422552377801E-4</v>
      </c>
      <c r="Q20" s="118">
        <f t="shared" si="2"/>
        <v>1.1366236729273102E-2</v>
      </c>
      <c r="R20" s="152">
        <v>9.8603264039515304E-2</v>
      </c>
      <c r="S20" s="152">
        <v>1.2370260468443301E-3</v>
      </c>
      <c r="T20" s="178">
        <v>7.4493295713705496E-5</v>
      </c>
      <c r="U20" s="179">
        <v>1.6290317293868E-4</v>
      </c>
      <c r="V20" s="118">
        <f t="shared" si="3"/>
        <v>1.1147491190396671E-2</v>
      </c>
    </row>
    <row r="21" spans="2:22" x14ac:dyDescent="0.2">
      <c r="B21" s="90">
        <v>12</v>
      </c>
      <c r="C21" s="174">
        <v>0.118138244637274</v>
      </c>
      <c r="D21" s="175">
        <v>1.56571748488418E-3</v>
      </c>
      <c r="E21" s="176">
        <v>1.4040183120903399E-4</v>
      </c>
      <c r="F21" s="176">
        <v>1.87192518600178E-4</v>
      </c>
      <c r="G21" s="118">
        <f t="shared" si="0"/>
        <v>1.173046332753554E-2</v>
      </c>
      <c r="H21" s="152">
        <v>0.11313724889554</v>
      </c>
      <c r="I21" s="175">
        <v>1.4762038543836701E-3</v>
      </c>
      <c r="J21" s="176">
        <v>1.3491643233015001E-4</v>
      </c>
      <c r="K21" s="177">
        <v>1.5598617181631299E-4</v>
      </c>
      <c r="L21" s="118">
        <f t="shared" si="1"/>
        <v>1.1578378120685132E-2</v>
      </c>
      <c r="M21" s="152">
        <v>0.10180642279975</v>
      </c>
      <c r="N21" s="175">
        <v>1.29984674795326E-3</v>
      </c>
      <c r="O21" s="176">
        <v>1.3569812282537101E-4</v>
      </c>
      <c r="P21" s="177">
        <v>1.8140530220352901E-4</v>
      </c>
      <c r="Q21" s="118">
        <f t="shared" si="2"/>
        <v>1.1261663798420824E-2</v>
      </c>
      <c r="R21" s="152">
        <v>9.8663779806401106E-2</v>
      </c>
      <c r="S21" s="152">
        <v>1.24351950848935E-3</v>
      </c>
      <c r="T21" s="178">
        <v>6.7409875856377203E-5</v>
      </c>
      <c r="U21" s="179">
        <v>1.42000005994973E-4</v>
      </c>
      <c r="V21" s="118">
        <f t="shared" si="3"/>
        <v>1.1206518426256874E-2</v>
      </c>
    </row>
    <row r="22" spans="2:22" x14ac:dyDescent="0.2">
      <c r="B22" s="90">
        <v>13</v>
      </c>
      <c r="C22" s="174">
        <v>0.118432750830227</v>
      </c>
      <c r="D22" s="175">
        <v>1.56675276830899E-3</v>
      </c>
      <c r="E22" s="176">
        <v>1.71710475203867E-4</v>
      </c>
      <c r="F22" s="176">
        <v>1.6398422138352801E-4</v>
      </c>
      <c r="G22" s="118">
        <f t="shared" si="0"/>
        <v>1.1710009840093709E-2</v>
      </c>
      <c r="H22" s="152">
        <v>0.112402785494924</v>
      </c>
      <c r="I22" s="175">
        <v>1.4149738100057399E-3</v>
      </c>
      <c r="J22" s="176">
        <v>1.2576344120872999E-4</v>
      </c>
      <c r="K22" s="177">
        <v>1.74339199260389E-4</v>
      </c>
      <c r="L22" s="118">
        <f t="shared" si="1"/>
        <v>1.1108792732400959E-2</v>
      </c>
      <c r="M22" s="152">
        <v>0.101646005311734</v>
      </c>
      <c r="N22" s="175">
        <v>1.2831001077343899E-3</v>
      </c>
      <c r="O22" s="176">
        <v>1.07054557951461E-4</v>
      </c>
      <c r="P22" s="177">
        <v>1.63978422316771E-4</v>
      </c>
      <c r="Q22" s="118">
        <f t="shared" si="2"/>
        <v>1.1114527537184797E-2</v>
      </c>
      <c r="R22" s="152">
        <v>0.100169730380386</v>
      </c>
      <c r="S22" s="152">
        <v>1.25927347711552E-3</v>
      </c>
      <c r="T22" s="178">
        <v>6.6252022117731395E-5</v>
      </c>
      <c r="U22" s="179">
        <v>1.4590200975229199E-4</v>
      </c>
      <c r="V22" s="118">
        <f t="shared" si="3"/>
        <v>1.1195303043374905E-2</v>
      </c>
    </row>
    <row r="23" spans="2:22" x14ac:dyDescent="0.2">
      <c r="B23" s="90">
        <v>14</v>
      </c>
      <c r="C23" s="174">
        <v>0.11932125365643401</v>
      </c>
      <c r="D23" s="175">
        <v>1.5692283006135501E-3</v>
      </c>
      <c r="E23" s="176">
        <v>1.5164105340880301E-4</v>
      </c>
      <c r="F23" s="176">
        <v>1.9643886941140599E-4</v>
      </c>
      <c r="G23" s="118">
        <f t="shared" si="0"/>
        <v>1.1643479806588489E-2</v>
      </c>
      <c r="H23" s="152">
        <v>0.111963702587008</v>
      </c>
      <c r="I23" s="175">
        <v>1.4340387061175599E-3</v>
      </c>
      <c r="J23" s="176">
        <v>1.5723678726300199E-4</v>
      </c>
      <c r="K23" s="177">
        <v>1.614104635829E-4</v>
      </c>
      <c r="L23" s="118">
        <f t="shared" si="1"/>
        <v>1.1322865322018353E-2</v>
      </c>
      <c r="M23" s="152">
        <v>0.101904157594757</v>
      </c>
      <c r="N23" s="175">
        <v>1.27426137173623E-3</v>
      </c>
      <c r="O23" s="176">
        <v>1.37663645670649E-4</v>
      </c>
      <c r="P23" s="177">
        <v>1.32997267504167E-4</v>
      </c>
      <c r="Q23" s="118">
        <f t="shared" si="2"/>
        <v>1.0999514753408041E-2</v>
      </c>
      <c r="R23" s="152">
        <v>0.100431281511981</v>
      </c>
      <c r="S23" s="152">
        <v>1.24737102048025E-3</v>
      </c>
      <c r="T23" s="178">
        <v>5.9255151395648399E-5</v>
      </c>
      <c r="U23" s="179">
        <v>1.71258530728923E-4</v>
      </c>
      <c r="V23" s="118">
        <f t="shared" si="3"/>
        <v>1.1047509562372956E-2</v>
      </c>
    </row>
    <row r="24" spans="2:22" x14ac:dyDescent="0.2">
      <c r="B24" s="90">
        <v>15</v>
      </c>
      <c r="C24" s="174">
        <v>0.120117409639145</v>
      </c>
      <c r="D24" s="175">
        <v>1.5619785449352301E-3</v>
      </c>
      <c r="E24" s="176">
        <v>1.66648416853286E-4</v>
      </c>
      <c r="F24" s="176">
        <v>2.0347772228731899E-4</v>
      </c>
      <c r="G24" s="118">
        <f t="shared" si="0"/>
        <v>1.1505784064925821E-2</v>
      </c>
      <c r="H24" s="152">
        <v>0.111150076159188</v>
      </c>
      <c r="I24" s="175">
        <v>1.4556381747138001E-3</v>
      </c>
      <c r="J24" s="176">
        <v>9.5392751101341995E-5</v>
      </c>
      <c r="K24" s="177">
        <v>1.61734416169395E-4</v>
      </c>
      <c r="L24" s="118">
        <f t="shared" si="1"/>
        <v>1.1600377270812706E-2</v>
      </c>
      <c r="M24" s="152">
        <v>0.10324987918061899</v>
      </c>
      <c r="N24" s="175">
        <v>1.36365409620989E-3</v>
      </c>
      <c r="O24" s="176">
        <v>1.0842420525922799E-4</v>
      </c>
      <c r="P24" s="177">
        <v>1.8206102808534101E-4</v>
      </c>
      <c r="Q24" s="118">
        <f t="shared" si="2"/>
        <v>1.1722690477359464E-2</v>
      </c>
      <c r="R24" s="152">
        <v>0.10066473571725799</v>
      </c>
      <c r="S24" s="152">
        <v>1.2679352559255899E-3</v>
      </c>
      <c r="T24" s="178">
        <v>9.1411387672235103E-5</v>
      </c>
      <c r="U24" s="179">
        <v>1.3191349906218399E-4</v>
      </c>
      <c r="V24" s="118">
        <f t="shared" si="3"/>
        <v>1.1226323490814524E-2</v>
      </c>
    </row>
    <row r="25" spans="2:22" x14ac:dyDescent="0.2">
      <c r="B25" s="90">
        <v>16</v>
      </c>
      <c r="C25" s="174">
        <v>0.120542169105142</v>
      </c>
      <c r="D25" s="175">
        <v>1.58168376756782E-3</v>
      </c>
      <c r="E25" s="176">
        <v>1.29940382116172E-4</v>
      </c>
      <c r="F25" s="176">
        <v>1.9232155236622499E-4</v>
      </c>
      <c r="G25" s="118">
        <f t="shared" si="0"/>
        <v>1.1628859631730789E-2</v>
      </c>
      <c r="H25" s="152">
        <v>0.108958625834064</v>
      </c>
      <c r="I25" s="175">
        <v>1.4063627991164E-3</v>
      </c>
      <c r="J25" s="176">
        <v>1.16323189515466E-4</v>
      </c>
      <c r="K25" s="177">
        <v>1.85849782876046E-4</v>
      </c>
      <c r="L25" s="118">
        <f t="shared" si="1"/>
        <v>1.1381210398529462E-2</v>
      </c>
      <c r="M25" s="152">
        <v>0.106332130207338</v>
      </c>
      <c r="N25" s="175">
        <v>1.3043873986776501E-3</v>
      </c>
      <c r="O25" s="176">
        <v>8.7440242290460796E-5</v>
      </c>
      <c r="P25" s="177">
        <v>1.90456907715954E-4</v>
      </c>
      <c r="Q25" s="118">
        <f t="shared" si="2"/>
        <v>1.0824607744254968E-2</v>
      </c>
      <c r="R25" s="152">
        <v>0.10216761318001701</v>
      </c>
      <c r="S25" s="152">
        <v>1.2728906860393599E-3</v>
      </c>
      <c r="T25" s="178">
        <v>7.4371266098701E-5</v>
      </c>
      <c r="U25" s="179">
        <v>1.3182002791308999E-4</v>
      </c>
      <c r="V25" s="118">
        <f t="shared" si="3"/>
        <v>1.1109591569622608E-2</v>
      </c>
    </row>
    <row r="26" spans="2:22" x14ac:dyDescent="0.2">
      <c r="B26" s="90">
        <v>17</v>
      </c>
      <c r="C26" s="174">
        <v>0.11967770296889001</v>
      </c>
      <c r="D26" s="175">
        <v>1.51516264784076E-3</v>
      </c>
      <c r="E26" s="176">
        <v>1.2840902590647299E-4</v>
      </c>
      <c r="F26" s="176">
        <v>1.7259353516847401E-4</v>
      </c>
      <c r="G26" s="118">
        <f t="shared" si="0"/>
        <v>1.1156452936233775E-2</v>
      </c>
      <c r="H26" s="152">
        <v>0.108219862941748</v>
      </c>
      <c r="I26" s="175">
        <v>1.3834847027912099E-3</v>
      </c>
      <c r="J26" s="176">
        <v>9.7328840134121004E-5</v>
      </c>
      <c r="K26" s="177">
        <v>1.8761336657573E-4</v>
      </c>
      <c r="L26" s="118">
        <f t="shared" si="1"/>
        <v>1.1247351402362629E-2</v>
      </c>
      <c r="M26" s="152">
        <v>0.105632765332353</v>
      </c>
      <c r="N26" s="175">
        <v>1.3166776356893801E-3</v>
      </c>
      <c r="O26" s="176">
        <v>1.2872712745960101E-4</v>
      </c>
      <c r="P26" s="177">
        <v>1.5584374738730701E-4</v>
      </c>
      <c r="Q26" s="118">
        <f t="shared" si="2"/>
        <v>1.1012813760310979E-2</v>
      </c>
      <c r="R26" s="152">
        <v>0.10167705729715</v>
      </c>
      <c r="S26" s="152">
        <v>1.2881707516306799E-3</v>
      </c>
      <c r="T26" s="178">
        <v>8.9860810904299502E-5</v>
      </c>
      <c r="U26" s="179">
        <v>1.12391936183806E-4</v>
      </c>
      <c r="V26" s="118">
        <f t="shared" si="3"/>
        <v>1.1313641361473011E-2</v>
      </c>
    </row>
    <row r="27" spans="2:22" x14ac:dyDescent="0.2">
      <c r="B27" s="90">
        <v>18</v>
      </c>
      <c r="C27" s="174">
        <v>0.11910501876902201</v>
      </c>
      <c r="D27" s="175">
        <v>1.5342451440014599E-3</v>
      </c>
      <c r="E27" s="176">
        <v>1.2846792417826099E-4</v>
      </c>
      <c r="F27" s="176">
        <v>1.5543645386594299E-4</v>
      </c>
      <c r="G27" s="118">
        <f t="shared" si="0"/>
        <v>1.1370570905463482E-2</v>
      </c>
      <c r="H27" s="152">
        <v>0.10847286908585101</v>
      </c>
      <c r="I27" s="175">
        <v>1.37230004550245E-3</v>
      </c>
      <c r="J27" s="176">
        <v>1.0009698615504501E-4</v>
      </c>
      <c r="K27" s="177">
        <v>1.68423351326022E-4</v>
      </c>
      <c r="L27" s="118">
        <f t="shared" si="1"/>
        <v>1.1117863708819351E-2</v>
      </c>
      <c r="M27" s="152">
        <v>0.10427913778484101</v>
      </c>
      <c r="N27" s="175">
        <v>1.3428434834386999E-3</v>
      </c>
      <c r="O27" s="176">
        <v>1.15386739840921E-4</v>
      </c>
      <c r="P27" s="177">
        <v>1.75780542752198E-4</v>
      </c>
      <c r="Q27" s="118">
        <f t="shared" si="2"/>
        <v>1.1407094699794907E-2</v>
      </c>
      <c r="R27" s="152">
        <v>0.102761294805116</v>
      </c>
      <c r="S27" s="152">
        <v>1.2629034499130501E-3</v>
      </c>
      <c r="T27" s="178">
        <v>6.5566480989064199E-5</v>
      </c>
      <c r="U27" s="179">
        <v>1.2790448991613999E-4</v>
      </c>
      <c r="V27" s="118">
        <f t="shared" si="3"/>
        <v>1.0948086764128314E-2</v>
      </c>
    </row>
    <row r="28" spans="2:22" x14ac:dyDescent="0.2">
      <c r="B28" s="86" t="s">
        <v>1</v>
      </c>
      <c r="C28" s="109" t="s">
        <v>2</v>
      </c>
      <c r="D28" s="168" t="s">
        <v>83</v>
      </c>
      <c r="E28" s="169" t="s">
        <v>2</v>
      </c>
      <c r="F28" s="169" t="s">
        <v>83</v>
      </c>
      <c r="G28" s="170"/>
      <c r="H28" s="86" t="s">
        <v>2</v>
      </c>
      <c r="I28" s="168" t="s">
        <v>83</v>
      </c>
      <c r="J28" s="169" t="s">
        <v>2</v>
      </c>
      <c r="K28" s="171" t="s">
        <v>83</v>
      </c>
      <c r="L28" s="118"/>
      <c r="M28" s="86" t="s">
        <v>2</v>
      </c>
      <c r="N28" s="168" t="s">
        <v>83</v>
      </c>
      <c r="O28" s="169" t="s">
        <v>2</v>
      </c>
      <c r="P28" s="171" t="s">
        <v>83</v>
      </c>
      <c r="Q28" s="170"/>
      <c r="R28" s="86" t="s">
        <v>2</v>
      </c>
      <c r="S28" s="86" t="s">
        <v>83</v>
      </c>
      <c r="T28" s="172" t="s">
        <v>2</v>
      </c>
      <c r="U28" s="173" t="s">
        <v>83</v>
      </c>
      <c r="V28" s="136"/>
    </row>
    <row r="29" spans="2:22" x14ac:dyDescent="0.2">
      <c r="B29" s="86" t="s">
        <v>3</v>
      </c>
      <c r="C29" s="109" t="s">
        <v>4</v>
      </c>
      <c r="D29" s="168" t="s">
        <v>4</v>
      </c>
      <c r="E29" s="169" t="s">
        <v>4</v>
      </c>
      <c r="F29" s="169" t="s">
        <v>4</v>
      </c>
      <c r="G29" s="170"/>
      <c r="H29" s="86" t="s">
        <v>4</v>
      </c>
      <c r="I29" s="168" t="s">
        <v>4</v>
      </c>
      <c r="J29" s="169" t="s">
        <v>4</v>
      </c>
      <c r="K29" s="171" t="s">
        <v>4</v>
      </c>
      <c r="L29" s="170"/>
      <c r="M29" s="86" t="s">
        <v>4</v>
      </c>
      <c r="N29" s="168" t="s">
        <v>4</v>
      </c>
      <c r="O29" s="169" t="s">
        <v>4</v>
      </c>
      <c r="P29" s="171" t="s">
        <v>4</v>
      </c>
      <c r="Q29" s="170"/>
      <c r="R29" s="86" t="s">
        <v>4</v>
      </c>
      <c r="S29" s="86" t="s">
        <v>4</v>
      </c>
      <c r="T29" s="172" t="s">
        <v>4</v>
      </c>
      <c r="U29" s="173" t="s">
        <v>4</v>
      </c>
      <c r="V29" s="136"/>
    </row>
    <row r="30" spans="2:22" x14ac:dyDescent="0.2">
      <c r="B30" s="86" t="s">
        <v>5</v>
      </c>
      <c r="C30" s="180">
        <v>0.11940915208821599</v>
      </c>
      <c r="D30" s="181">
        <v>1.5566325644969601E-3</v>
      </c>
      <c r="E30" s="182">
        <v>1.44332865421581E-4</v>
      </c>
      <c r="F30" s="182">
        <v>1.8159422997200101E-4</v>
      </c>
      <c r="G30" s="183"/>
      <c r="H30" s="184">
        <v>0.112321285207547</v>
      </c>
      <c r="I30" s="185">
        <v>1.43809243416607E-3</v>
      </c>
      <c r="J30" s="184">
        <v>1.20438715670895E-4</v>
      </c>
      <c r="K30" s="185">
        <v>1.6765249212744899E-4</v>
      </c>
      <c r="L30" s="186"/>
      <c r="M30" s="187">
        <v>0.10352678147261</v>
      </c>
      <c r="N30" s="188">
        <v>1.3182778176681999E-3</v>
      </c>
      <c r="O30" s="184">
        <v>1.0698103626443699E-4</v>
      </c>
      <c r="P30" s="185">
        <v>1.54541826325808E-4</v>
      </c>
      <c r="Q30" s="186"/>
      <c r="R30" s="189">
        <v>9.9935170678494806E-2</v>
      </c>
      <c r="S30" s="189">
        <v>1.25726274310772E-3</v>
      </c>
      <c r="T30" s="190">
        <v>8.4495481424389703E-5</v>
      </c>
      <c r="U30" s="185">
        <v>1.3878894225428299E-4</v>
      </c>
      <c r="V30" s="136"/>
    </row>
    <row r="31" spans="2:22" x14ac:dyDescent="0.2">
      <c r="B31" s="86" t="s">
        <v>6</v>
      </c>
      <c r="C31" s="191">
        <v>0.211275603835447</v>
      </c>
      <c r="D31" s="192">
        <v>0.38769440113082398</v>
      </c>
      <c r="E31" s="193">
        <v>2.5535128474928199</v>
      </c>
      <c r="F31" s="193">
        <v>2.3411028011863899</v>
      </c>
      <c r="G31" s="194"/>
      <c r="H31" s="195">
        <v>0.39088292337094699</v>
      </c>
      <c r="I31" s="196">
        <v>0.51773139176996996</v>
      </c>
      <c r="J31" s="197">
        <v>4.5547570068512302</v>
      </c>
      <c r="K31" s="198">
        <v>1.9702889903333201</v>
      </c>
      <c r="L31" s="199"/>
      <c r="M31" s="197">
        <v>0.29110333335504501</v>
      </c>
      <c r="N31" s="198">
        <v>0.47005546542941401</v>
      </c>
      <c r="O31" s="197">
        <v>4.7678667661633698</v>
      </c>
      <c r="P31" s="198">
        <v>2.9414055939841801</v>
      </c>
      <c r="Q31" s="199"/>
      <c r="R31" s="191">
        <v>0.30679319189631699</v>
      </c>
      <c r="S31" s="192">
        <v>0.356199516726113</v>
      </c>
      <c r="T31" s="200">
        <v>5.0360075102379298</v>
      </c>
      <c r="U31" s="198">
        <v>3.0754766445818298</v>
      </c>
      <c r="V31" s="201"/>
    </row>
    <row r="33" spans="1:22" x14ac:dyDescent="0.2">
      <c r="C33" s="162" t="s">
        <v>11</v>
      </c>
      <c r="D33" s="202"/>
      <c r="E33" s="102" t="s">
        <v>7</v>
      </c>
      <c r="I33" s="90" t="s">
        <v>79</v>
      </c>
    </row>
    <row r="34" spans="1:22" x14ac:dyDescent="0.2">
      <c r="C34" s="203">
        <v>1</v>
      </c>
      <c r="E34" s="204">
        <f>AVERAGE(G10:G27)</f>
        <v>1.1529366863447073E-2</v>
      </c>
      <c r="I34" s="205">
        <f>D30/C30</f>
        <v>1.3036124428276364E-2</v>
      </c>
    </row>
    <row r="35" spans="1:22" x14ac:dyDescent="0.2">
      <c r="C35" s="203">
        <v>2</v>
      </c>
      <c r="E35" s="204">
        <f>AVERAGE(L10:L27)</f>
        <v>1.1322795892218242E-2</v>
      </c>
      <c r="I35" s="205">
        <f>I30/H30</f>
        <v>1.2803383005356165E-2</v>
      </c>
    </row>
    <row r="36" spans="1:22" x14ac:dyDescent="0.2">
      <c r="C36" s="203">
        <v>3</v>
      </c>
      <c r="E36" s="204">
        <f>AVERAGE(Q10:Q27)</f>
        <v>1.1253137654572606E-2</v>
      </c>
      <c r="I36" s="205">
        <f>N30/M30</f>
        <v>1.2733688799327502E-2</v>
      </c>
    </row>
    <row r="37" spans="1:22" x14ac:dyDescent="0.2">
      <c r="C37" s="203">
        <v>4</v>
      </c>
      <c r="E37" s="204">
        <f>AVERAGE(V10:V27)</f>
        <v>1.1201994316462439E-2</v>
      </c>
      <c r="G37" s="90"/>
      <c r="I37" s="205">
        <f>S30/R30</f>
        <v>1.2580783467639307E-2</v>
      </c>
    </row>
    <row r="38" spans="1:22" x14ac:dyDescent="0.2">
      <c r="C38" s="206" t="s">
        <v>12</v>
      </c>
      <c r="D38" s="101"/>
      <c r="E38" s="207">
        <f>AVERAGE(E34:E37)</f>
        <v>1.1326823681675091E-2</v>
      </c>
      <c r="F38" s="86" t="s">
        <v>9</v>
      </c>
      <c r="G38" s="208"/>
      <c r="I38" s="209">
        <f>AVERAGE(I34:I37)</f>
        <v>1.2788494925149834E-2</v>
      </c>
    </row>
    <row r="39" spans="1:22" x14ac:dyDescent="0.2">
      <c r="E39" s="210">
        <f>STDEV(E34:E37)/SQRT(COUNT(E34:E37))/E38</f>
        <v>6.3486152032324154E-3</v>
      </c>
      <c r="F39" s="211"/>
      <c r="I39" s="210">
        <f>STDEV(I34:I37)/SQRT(COUNT(I34:I37))/I38</f>
        <v>7.4075944904957109E-3</v>
      </c>
    </row>
    <row r="40" spans="1:22" ht="15.75" x14ac:dyDescent="0.3">
      <c r="D40" s="86" t="s">
        <v>17</v>
      </c>
      <c r="E40" s="212">
        <f>E39*SQRT(3)/1</f>
        <v>1.0996124089702757E-2</v>
      </c>
      <c r="F40" s="86" t="s">
        <v>8</v>
      </c>
      <c r="I40" s="210">
        <f>I39*SQRT(3)/1</f>
        <v>1.2830330019405861E-2</v>
      </c>
    </row>
    <row r="44" spans="1:22" ht="15.75" x14ac:dyDescent="0.25">
      <c r="A44" s="161"/>
      <c r="C44" s="154" t="s">
        <v>80</v>
      </c>
      <c r="D44" s="159"/>
      <c r="E44" s="154"/>
    </row>
    <row r="46" spans="1:22" x14ac:dyDescent="0.2">
      <c r="C46" s="162" t="s">
        <v>57</v>
      </c>
      <c r="D46" s="163"/>
      <c r="E46" s="166" t="s">
        <v>58</v>
      </c>
      <c r="F46" s="164"/>
      <c r="G46" s="165" t="s">
        <v>10</v>
      </c>
      <c r="H46" s="162" t="s">
        <v>59</v>
      </c>
      <c r="I46" s="163"/>
      <c r="J46" s="166" t="s">
        <v>60</v>
      </c>
      <c r="K46" s="164"/>
      <c r="L46" s="165" t="s">
        <v>15</v>
      </c>
      <c r="M46" s="162" t="s">
        <v>61</v>
      </c>
      <c r="N46" s="163"/>
      <c r="O46" s="166" t="s">
        <v>62</v>
      </c>
      <c r="P46" s="164"/>
      <c r="Q46" s="165" t="s">
        <v>16</v>
      </c>
      <c r="R46" s="162" t="s">
        <v>63</v>
      </c>
      <c r="S46" s="163"/>
      <c r="T46" s="166" t="s">
        <v>64</v>
      </c>
      <c r="U46" s="167"/>
      <c r="V46" s="165" t="s">
        <v>18</v>
      </c>
    </row>
    <row r="47" spans="1:22" x14ac:dyDescent="0.2">
      <c r="B47" s="90" t="s">
        <v>0</v>
      </c>
      <c r="C47" s="213">
        <v>29.073</v>
      </c>
      <c r="D47" s="214">
        <v>30.082999999999998</v>
      </c>
      <c r="E47" s="169">
        <v>29.073</v>
      </c>
      <c r="F47" s="169">
        <v>30.082999999999998</v>
      </c>
      <c r="G47" s="170"/>
      <c r="H47" s="86">
        <v>29.073</v>
      </c>
      <c r="I47" s="168">
        <v>30.082999999999998</v>
      </c>
      <c r="J47" s="169">
        <v>29.073</v>
      </c>
      <c r="K47" s="171">
        <v>30.082999999999998</v>
      </c>
      <c r="L47" s="170"/>
      <c r="M47" s="86">
        <v>29.073</v>
      </c>
      <c r="N47" s="168">
        <v>30.082999999999998</v>
      </c>
      <c r="O47" s="169">
        <v>29.073</v>
      </c>
      <c r="P47" s="171">
        <v>30.082999999999998</v>
      </c>
      <c r="Q47" s="170"/>
      <c r="R47" s="86">
        <v>29.073</v>
      </c>
      <c r="S47" s="168">
        <v>30.082999999999998</v>
      </c>
      <c r="T47" s="172">
        <v>29.073</v>
      </c>
      <c r="U47" s="173">
        <v>30.082999999999998</v>
      </c>
      <c r="V47" s="136"/>
    </row>
    <row r="48" spans="1:22" x14ac:dyDescent="0.2">
      <c r="B48" s="90">
        <v>1</v>
      </c>
      <c r="C48" s="174">
        <v>5.1217495168627801E-2</v>
      </c>
      <c r="D48" s="175">
        <v>0.19477991157088401</v>
      </c>
      <c r="E48" s="176">
        <v>8.2903212252993002E-5</v>
      </c>
      <c r="F48" s="176">
        <v>1.5600212931121701E-4</v>
      </c>
      <c r="G48" s="118">
        <f>(D48-$F$68)/(C48-$E$68)</f>
        <v>3.8064440624805935</v>
      </c>
      <c r="H48" s="152">
        <v>4.6799249198126003E-2</v>
      </c>
      <c r="I48" s="175">
        <v>0.17807104316928299</v>
      </c>
      <c r="J48" s="176">
        <v>4.9539995243047298E-5</v>
      </c>
      <c r="K48" s="177">
        <v>1.42194252217246E-4</v>
      </c>
      <c r="L48" s="118">
        <f>(I48-$K$68)/(H48-$J$68)</f>
        <v>3.807622624481326</v>
      </c>
      <c r="M48" s="152">
        <v>5.2871820716707998E-2</v>
      </c>
      <c r="N48" s="175">
        <v>0.20121233221620899</v>
      </c>
      <c r="O48" s="176">
        <v>9.2983193860428497E-5</v>
      </c>
      <c r="P48" s="177">
        <v>1.4799766998575901E-4</v>
      </c>
      <c r="Q48" s="118">
        <f>(N48-$P$68)/(M48-$O$68)</f>
        <v>3.8082142002072588</v>
      </c>
      <c r="R48" s="152">
        <v>4.7185321695054398E-2</v>
      </c>
      <c r="S48" s="175">
        <v>0.179419129449569</v>
      </c>
      <c r="T48" s="178">
        <v>1.01411646113835E-4</v>
      </c>
      <c r="U48" s="179">
        <v>1.3985530541052601E-4</v>
      </c>
      <c r="V48" s="118">
        <f>(S48-$U$68)/(R48-$T$68)</f>
        <v>3.8046014077499493</v>
      </c>
    </row>
    <row r="49" spans="2:22" x14ac:dyDescent="0.2">
      <c r="B49" s="90">
        <v>2</v>
      </c>
      <c r="C49" s="174">
        <v>5.1429452146639403E-2</v>
      </c>
      <c r="D49" s="175">
        <v>0.19563652126026199</v>
      </c>
      <c r="E49" s="176">
        <v>7.6327890211968502E-5</v>
      </c>
      <c r="F49" s="176">
        <v>1.3515888763280501E-4</v>
      </c>
      <c r="G49" s="118">
        <f t="shared" ref="G49:G65" si="4">(D49-$F$68)/(C49-$E$68)</f>
        <v>3.8074141383814704</v>
      </c>
      <c r="H49" s="152">
        <v>4.67240233451863E-2</v>
      </c>
      <c r="I49" s="175">
        <v>0.17778035919917401</v>
      </c>
      <c r="J49" s="176">
        <v>7.59306201300579E-5</v>
      </c>
      <c r="K49" s="177">
        <v>1.3183224000897699E-4</v>
      </c>
      <c r="L49" s="118">
        <f t="shared" ref="L49:L65" si="5">(I49-$K$68)/(H49-$J$68)</f>
        <v>3.8075314835325553</v>
      </c>
      <c r="M49" s="152">
        <v>5.3319512831390602E-2</v>
      </c>
      <c r="N49" s="175">
        <v>0.20269249387900201</v>
      </c>
      <c r="O49" s="176">
        <v>8.3717830401504095E-5</v>
      </c>
      <c r="P49" s="177">
        <v>1.3995796619277801E-4</v>
      </c>
      <c r="Q49" s="118">
        <f t="shared" ref="Q49:Q65" si="6">(N49-$P$68)/(M49-$O$68)</f>
        <v>3.8039929584553369</v>
      </c>
      <c r="R49" s="152">
        <v>4.7324203662863502E-2</v>
      </c>
      <c r="S49" s="175">
        <v>0.17998784080652599</v>
      </c>
      <c r="T49" s="178">
        <v>3.0668152475023098E-5</v>
      </c>
      <c r="U49" s="179">
        <v>1.2032235879184001E-4</v>
      </c>
      <c r="V49" s="118">
        <f t="shared" ref="V49:V65" si="7">(S49-$U$68)/(R49-$T$68)</f>
        <v>3.8054545978022847</v>
      </c>
    </row>
    <row r="50" spans="2:22" x14ac:dyDescent="0.2">
      <c r="B50" s="90">
        <v>3</v>
      </c>
      <c r="C50" s="174">
        <v>5.1667954424166801E-2</v>
      </c>
      <c r="D50" s="175">
        <v>0.19642803819239199</v>
      </c>
      <c r="E50" s="176">
        <v>7.9974199837823607E-5</v>
      </c>
      <c r="F50" s="176">
        <v>2.01109378404061E-4</v>
      </c>
      <c r="G50" s="118">
        <f t="shared" si="4"/>
        <v>3.8051544450591295</v>
      </c>
      <c r="H50" s="152">
        <v>4.6209090085658398E-2</v>
      </c>
      <c r="I50" s="175">
        <v>0.175547385494425</v>
      </c>
      <c r="J50" s="176">
        <v>6.6665429234066597E-5</v>
      </c>
      <c r="K50" s="177">
        <v>1.7378714239365799E-4</v>
      </c>
      <c r="L50" s="118">
        <f t="shared" si="5"/>
        <v>3.8016290057769875</v>
      </c>
      <c r="M50" s="152">
        <v>5.37040355678794E-2</v>
      </c>
      <c r="N50" s="175">
        <v>0.20430530003320299</v>
      </c>
      <c r="O50" s="176">
        <v>4.2861587252312298E-5</v>
      </c>
      <c r="P50" s="177">
        <v>1.5550145189273301E-4</v>
      </c>
      <c r="Q50" s="118">
        <f t="shared" si="6"/>
        <v>3.8067916742904471</v>
      </c>
      <c r="R50" s="152">
        <v>4.7050571810496399E-2</v>
      </c>
      <c r="S50" s="175">
        <v>0.178931581064359</v>
      </c>
      <c r="T50" s="178">
        <v>5.8911154194702497E-5</v>
      </c>
      <c r="U50" s="179">
        <v>1.12967826935424E-4</v>
      </c>
      <c r="V50" s="118">
        <f t="shared" si="7"/>
        <v>3.8051360692334608</v>
      </c>
    </row>
    <row r="51" spans="2:22" x14ac:dyDescent="0.2">
      <c r="B51" s="90">
        <v>4</v>
      </c>
      <c r="C51" s="174">
        <v>5.1241082446782799E-2</v>
      </c>
      <c r="D51" s="175">
        <v>0.19486493414126899</v>
      </c>
      <c r="E51" s="176">
        <v>8.0819623481710298E-5</v>
      </c>
      <c r="F51" s="176">
        <v>1.37402284695138E-4</v>
      </c>
      <c r="G51" s="118">
        <f t="shared" si="4"/>
        <v>3.8063509913915419</v>
      </c>
      <c r="H51" s="152">
        <v>4.7051650923250699E-2</v>
      </c>
      <c r="I51" s="175">
        <v>0.17891470253834099</v>
      </c>
      <c r="J51" s="176">
        <v>7.7701406078820899E-5</v>
      </c>
      <c r="K51" s="177">
        <v>1.2178518934536101E-4</v>
      </c>
      <c r="L51" s="118">
        <f t="shared" si="5"/>
        <v>3.8051240924770777</v>
      </c>
      <c r="M51" s="152">
        <v>5.41870925602458E-2</v>
      </c>
      <c r="N51" s="175">
        <v>0.20612522820389301</v>
      </c>
      <c r="O51" s="176">
        <v>6.0040872924604699E-5</v>
      </c>
      <c r="P51" s="177">
        <v>1.3261158074580801E-4</v>
      </c>
      <c r="Q51" s="118">
        <f t="shared" si="6"/>
        <v>3.8064411024566169</v>
      </c>
      <c r="R51" s="152">
        <v>4.7049325109134003E-2</v>
      </c>
      <c r="S51" s="175">
        <v>0.17906136103641801</v>
      </c>
      <c r="T51" s="178">
        <v>4.66306095399508E-5</v>
      </c>
      <c r="U51" s="179">
        <v>1.44203780226284E-4</v>
      </c>
      <c r="V51" s="118">
        <f t="shared" si="7"/>
        <v>3.807999251757658</v>
      </c>
    </row>
    <row r="52" spans="2:22" x14ac:dyDescent="0.2">
      <c r="B52" s="90">
        <v>5</v>
      </c>
      <c r="C52" s="174">
        <v>4.9867081217838401E-2</v>
      </c>
      <c r="D52" s="175">
        <v>0.18955258148638399</v>
      </c>
      <c r="E52" s="176">
        <v>7.9509562638895503E-5</v>
      </c>
      <c r="F52" s="176">
        <v>1.4906439517983199E-4</v>
      </c>
      <c r="G52" s="118">
        <f t="shared" si="4"/>
        <v>3.8046953169170887</v>
      </c>
      <c r="H52" s="152">
        <v>4.5950436687703301E-2</v>
      </c>
      <c r="I52" s="175">
        <v>0.17470976110942199</v>
      </c>
      <c r="J52" s="176">
        <v>6.3737436888086299E-5</v>
      </c>
      <c r="K52" s="177">
        <v>1.3247527108633701E-4</v>
      </c>
      <c r="L52" s="118">
        <f t="shared" si="5"/>
        <v>3.8048040466396524</v>
      </c>
      <c r="M52" s="152">
        <v>5.4316778157904297E-2</v>
      </c>
      <c r="N52" s="175">
        <v>0.20658326454283199</v>
      </c>
      <c r="O52" s="176">
        <v>5.91774220986592E-5</v>
      </c>
      <c r="P52" s="177">
        <v>1.7086641245907599E-4</v>
      </c>
      <c r="Q52" s="118">
        <f t="shared" si="6"/>
        <v>3.8057846685825907</v>
      </c>
      <c r="R52" s="152">
        <v>4.6698821059130799E-2</v>
      </c>
      <c r="S52" s="175">
        <v>0.17772316487682699</v>
      </c>
      <c r="T52" s="178">
        <v>5.0024776762963399E-5</v>
      </c>
      <c r="U52" s="179">
        <v>1.4523450952129099E-4</v>
      </c>
      <c r="V52" s="118">
        <f t="shared" si="7"/>
        <v>3.8079246916699416</v>
      </c>
    </row>
    <row r="53" spans="2:22" x14ac:dyDescent="0.2">
      <c r="B53" s="90">
        <v>6</v>
      </c>
      <c r="C53" s="174">
        <v>4.9905314293167698E-2</v>
      </c>
      <c r="D53" s="175">
        <v>0.18973760874374401</v>
      </c>
      <c r="E53" s="176">
        <v>1.04847634984066E-4</v>
      </c>
      <c r="F53" s="176">
        <v>1.18760863599535E-4</v>
      </c>
      <c r="G53" s="118">
        <f t="shared" si="4"/>
        <v>3.8054894233736465</v>
      </c>
      <c r="H53" s="152">
        <v>4.50682854671733E-2</v>
      </c>
      <c r="I53" s="175">
        <v>0.17131485814102801</v>
      </c>
      <c r="J53" s="176">
        <v>9.1665570439481903E-5</v>
      </c>
      <c r="K53" s="177">
        <v>1.5845000112635899E-4</v>
      </c>
      <c r="L53" s="118">
        <f t="shared" si="5"/>
        <v>3.8039487166360422</v>
      </c>
      <c r="M53" s="152">
        <v>5.4057025898375299E-2</v>
      </c>
      <c r="N53" s="175">
        <v>0.205672225887615</v>
      </c>
      <c r="O53" s="176">
        <v>8.4009374737230899E-5</v>
      </c>
      <c r="P53" s="177">
        <v>1.6362173481959799E-4</v>
      </c>
      <c r="Q53" s="118">
        <f t="shared" si="6"/>
        <v>3.8072208252628195</v>
      </c>
      <c r="R53" s="152">
        <v>4.6727400042027502E-2</v>
      </c>
      <c r="S53" s="175">
        <v>0.177813610399843</v>
      </c>
      <c r="T53" s="178">
        <v>5.8420924172124902E-5</v>
      </c>
      <c r="U53" s="179">
        <v>1.6791082600379399E-4</v>
      </c>
      <c r="V53" s="118">
        <f t="shared" si="7"/>
        <v>3.8075307725900798</v>
      </c>
    </row>
    <row r="54" spans="2:22" x14ac:dyDescent="0.2">
      <c r="B54" s="90">
        <v>7</v>
      </c>
      <c r="C54" s="174">
        <v>5.0916365425596799E-2</v>
      </c>
      <c r="D54" s="175">
        <v>0.19371643994731699</v>
      </c>
      <c r="E54" s="176">
        <v>6.33393156460286E-5</v>
      </c>
      <c r="F54" s="176">
        <v>1.62288683775381E-4</v>
      </c>
      <c r="G54" s="118">
        <f t="shared" si="4"/>
        <v>3.8080722517757395</v>
      </c>
      <c r="H54" s="152">
        <v>4.5460988868367101E-2</v>
      </c>
      <c r="I54" s="175">
        <v>0.17285891737810399</v>
      </c>
      <c r="J54" s="176">
        <v>5.0462038887555203E-5</v>
      </c>
      <c r="K54" s="177">
        <v>1.3502064139939E-4</v>
      </c>
      <c r="L54" s="118">
        <f t="shared" si="5"/>
        <v>3.8050553896896497</v>
      </c>
      <c r="M54" s="152">
        <v>5.3508431868711702E-2</v>
      </c>
      <c r="N54" s="175">
        <v>0.20382459918547299</v>
      </c>
      <c r="O54" s="176">
        <v>8.4493287151028303E-5</v>
      </c>
      <c r="P54" s="177">
        <v>1.44751251217091E-4</v>
      </c>
      <c r="Q54" s="118">
        <f t="shared" si="6"/>
        <v>3.8117312018435237</v>
      </c>
      <c r="R54" s="152">
        <v>4.8377008034579901E-2</v>
      </c>
      <c r="S54" s="175">
        <v>0.18406564792841501</v>
      </c>
      <c r="T54" s="178">
        <v>6.4840852764921295E-5</v>
      </c>
      <c r="U54" s="179">
        <v>1.47500712834946E-4</v>
      </c>
      <c r="V54" s="118">
        <f t="shared" si="7"/>
        <v>3.8069326636265153</v>
      </c>
    </row>
    <row r="55" spans="2:22" x14ac:dyDescent="0.2">
      <c r="B55" s="90">
        <v>8</v>
      </c>
      <c r="C55" s="174">
        <v>5.0866076426713598E-2</v>
      </c>
      <c r="D55" s="175">
        <v>0.19335619315973299</v>
      </c>
      <c r="E55" s="176">
        <v>1.6467299073362701E-4</v>
      </c>
      <c r="F55" s="176">
        <v>1.7188351311827799E-4</v>
      </c>
      <c r="G55" s="118">
        <f t="shared" si="4"/>
        <v>3.8047492606302251</v>
      </c>
      <c r="H55" s="152">
        <v>4.5503497272654098E-2</v>
      </c>
      <c r="I55" s="175">
        <v>0.17303639737637599</v>
      </c>
      <c r="J55" s="176">
        <v>6.1269138293224297E-5</v>
      </c>
      <c r="K55" s="177">
        <v>1.44077234570186E-4</v>
      </c>
      <c r="L55" s="118">
        <f t="shared" si="5"/>
        <v>3.8054016614056527</v>
      </c>
      <c r="M55" s="152">
        <v>5.4402418621344803E-2</v>
      </c>
      <c r="N55" s="175">
        <v>0.20715499544489099</v>
      </c>
      <c r="O55" s="176">
        <v>9.5830617799883201E-5</v>
      </c>
      <c r="P55" s="177">
        <v>1.5960666636264599E-4</v>
      </c>
      <c r="Q55" s="118">
        <f t="shared" si="6"/>
        <v>3.8103093593236799</v>
      </c>
      <c r="R55" s="152">
        <v>4.9772770499208502E-2</v>
      </c>
      <c r="S55" s="175">
        <v>0.18950402040783901</v>
      </c>
      <c r="T55" s="178">
        <v>6.5842052227343406E-5</v>
      </c>
      <c r="U55" s="179">
        <v>1.69559653681061E-4</v>
      </c>
      <c r="V55" s="118">
        <f t="shared" si="7"/>
        <v>3.8094433277225854</v>
      </c>
    </row>
    <row r="56" spans="2:22" x14ac:dyDescent="0.2">
      <c r="B56" s="90">
        <v>9</v>
      </c>
      <c r="C56" s="174">
        <v>5.0314597323912302E-2</v>
      </c>
      <c r="D56" s="175">
        <v>0.19129540596667799</v>
      </c>
      <c r="E56" s="176">
        <v>7.6826313737502502E-5</v>
      </c>
      <c r="F56" s="176">
        <v>1.5589218187120899E-4</v>
      </c>
      <c r="G56" s="118">
        <f t="shared" si="4"/>
        <v>3.8054948978801559</v>
      </c>
      <c r="H56" s="152">
        <v>4.5226185492511201E-2</v>
      </c>
      <c r="I56" s="175">
        <v>0.171742769922484</v>
      </c>
      <c r="J56" s="176">
        <v>5.5085224985307801E-5</v>
      </c>
      <c r="K56" s="177">
        <v>1.5334314059874701E-4</v>
      </c>
      <c r="L56" s="118">
        <f t="shared" si="5"/>
        <v>3.8001237114247917</v>
      </c>
      <c r="M56" s="152">
        <v>5.4413856824352499E-2</v>
      </c>
      <c r="N56" s="175">
        <v>0.206974654036052</v>
      </c>
      <c r="O56" s="176">
        <v>8.0105627861814697E-5</v>
      </c>
      <c r="P56" s="177">
        <v>1.1614697698018999E-4</v>
      </c>
      <c r="Q56" s="118">
        <f t="shared" si="6"/>
        <v>3.8061882500377329</v>
      </c>
      <c r="R56" s="152">
        <v>5.1204362156701599E-2</v>
      </c>
      <c r="S56" s="175">
        <v>0.19486359365901501</v>
      </c>
      <c r="T56" s="178">
        <v>9.8175450798228907E-5</v>
      </c>
      <c r="U56" s="179">
        <v>1.3829468588393701E-4</v>
      </c>
      <c r="V56" s="118">
        <f t="shared" si="7"/>
        <v>3.8076053191235819</v>
      </c>
    </row>
    <row r="57" spans="2:22" x14ac:dyDescent="0.2">
      <c r="B57" s="90">
        <v>10</v>
      </c>
      <c r="C57" s="174">
        <v>4.9719551550302499E-2</v>
      </c>
      <c r="D57" s="175">
        <v>0.18911979642665</v>
      </c>
      <c r="E57" s="176">
        <v>8.8103724760725806E-5</v>
      </c>
      <c r="F57" s="176">
        <v>1.6261250534619601E-4</v>
      </c>
      <c r="G57" s="118">
        <f t="shared" si="4"/>
        <v>3.807284687787031</v>
      </c>
      <c r="H57" s="152">
        <v>4.6950237396080001E-2</v>
      </c>
      <c r="I57" s="175">
        <v>0.17841922202375299</v>
      </c>
      <c r="J57" s="176">
        <v>6.5798689947501701E-5</v>
      </c>
      <c r="K57" s="177">
        <v>9.1457148641204002E-5</v>
      </c>
      <c r="L57" s="118">
        <f t="shared" si="5"/>
        <v>3.8027865647748742</v>
      </c>
      <c r="M57" s="152">
        <v>5.3021258693029601E-2</v>
      </c>
      <c r="N57" s="175">
        <v>0.20174740766298099</v>
      </c>
      <c r="O57" s="176">
        <v>9.9379333411800798E-5</v>
      </c>
      <c r="P57" s="177">
        <v>1.2649905130833399E-4</v>
      </c>
      <c r="Q57" s="118">
        <f t="shared" si="6"/>
        <v>3.807571695380235</v>
      </c>
      <c r="R57" s="152">
        <v>5.2565795840531102E-2</v>
      </c>
      <c r="S57" s="175">
        <v>0.19988841207338801</v>
      </c>
      <c r="T57" s="178">
        <v>4.3041179146693699E-5</v>
      </c>
      <c r="U57" s="179">
        <v>1.20501012060901E-4</v>
      </c>
      <c r="V57" s="118">
        <f t="shared" si="7"/>
        <v>3.8045770863717059</v>
      </c>
    </row>
    <row r="58" spans="2:22" x14ac:dyDescent="0.2">
      <c r="B58" s="90">
        <v>11</v>
      </c>
      <c r="C58" s="174">
        <v>5.0292000362750999E-2</v>
      </c>
      <c r="D58" s="175">
        <v>0.191158344245308</v>
      </c>
      <c r="E58" s="176">
        <v>1.05229741046339E-4</v>
      </c>
      <c r="F58" s="176">
        <v>1.42543300663199E-4</v>
      </c>
      <c r="G58" s="118">
        <f t="shared" si="4"/>
        <v>3.8044777121956379</v>
      </c>
      <c r="H58" s="152">
        <v>4.8248645156627697E-2</v>
      </c>
      <c r="I58" s="175">
        <v>0.18335223279311</v>
      </c>
      <c r="J58" s="176">
        <v>3.2893038639912503E-5</v>
      </c>
      <c r="K58" s="177">
        <v>1.6062579813475801E-4</v>
      </c>
      <c r="L58" s="118">
        <f t="shared" si="5"/>
        <v>3.802691987784582</v>
      </c>
      <c r="M58" s="152">
        <v>5.2480064266317898E-2</v>
      </c>
      <c r="N58" s="175">
        <v>0.19973374487748499</v>
      </c>
      <c r="O58" s="176">
        <v>3.2700088076252999E-5</v>
      </c>
      <c r="P58" s="177">
        <v>1.3415155368611499E-4</v>
      </c>
      <c r="Q58" s="118">
        <f t="shared" si="6"/>
        <v>3.80846810448105</v>
      </c>
      <c r="R58" s="152">
        <v>4.9241168007478298E-2</v>
      </c>
      <c r="S58" s="175">
        <v>0.18730341433968301</v>
      </c>
      <c r="T58" s="178">
        <v>5.9120364582395601E-5</v>
      </c>
      <c r="U58" s="179">
        <v>1.4938371062651101E-4</v>
      </c>
      <c r="V58" s="118">
        <f t="shared" si="7"/>
        <v>3.8058745752189163</v>
      </c>
    </row>
    <row r="59" spans="2:22" x14ac:dyDescent="0.2">
      <c r="B59" s="90">
        <v>12</v>
      </c>
      <c r="C59" s="174">
        <v>5.1310088788182003E-2</v>
      </c>
      <c r="D59" s="175">
        <v>0.19506681363891301</v>
      </c>
      <c r="E59" s="176">
        <v>6.8138685764359202E-5</v>
      </c>
      <c r="F59" s="176">
        <v>1.2318910825164699E-4</v>
      </c>
      <c r="G59" s="118">
        <f t="shared" si="4"/>
        <v>3.8051643907572328</v>
      </c>
      <c r="H59" s="152">
        <v>4.8433317408974899E-2</v>
      </c>
      <c r="I59" s="175">
        <v>0.18423847660069501</v>
      </c>
      <c r="J59" s="176">
        <v>1.18551600677548E-4</v>
      </c>
      <c r="K59" s="177">
        <v>1.28050727836249E-4</v>
      </c>
      <c r="L59" s="118">
        <f t="shared" si="5"/>
        <v>3.8064961724548487</v>
      </c>
      <c r="M59" s="152">
        <v>5.1868801276693799E-2</v>
      </c>
      <c r="N59" s="175">
        <v>0.19730812370893699</v>
      </c>
      <c r="O59" s="176">
        <v>8.6766424413976107E-5</v>
      </c>
      <c r="P59" s="177">
        <v>1.4013662557425E-4</v>
      </c>
      <c r="Q59" s="118">
        <f t="shared" si="6"/>
        <v>3.8065827244623307</v>
      </c>
      <c r="R59" s="152">
        <v>4.6417671110243301E-2</v>
      </c>
      <c r="S59" s="175">
        <v>0.176499508606484</v>
      </c>
      <c r="T59" s="178">
        <v>6.3244806849025695E-5</v>
      </c>
      <c r="U59" s="179">
        <v>1.0084934395627801E-4</v>
      </c>
      <c r="V59" s="118">
        <f t="shared" si="7"/>
        <v>3.8046226289414027</v>
      </c>
    </row>
    <row r="60" spans="2:22" x14ac:dyDescent="0.2">
      <c r="B60" s="90">
        <v>13</v>
      </c>
      <c r="C60" s="174">
        <v>5.1302942759228101E-2</v>
      </c>
      <c r="D60" s="175">
        <v>0.19526353905952701</v>
      </c>
      <c r="E60" s="176">
        <v>8.7637922421808195E-5</v>
      </c>
      <c r="F60" s="176">
        <v>1.2741892065973101E-4</v>
      </c>
      <c r="G60" s="118">
        <f t="shared" si="4"/>
        <v>3.8095363043603618</v>
      </c>
      <c r="H60" s="152">
        <v>4.84365747000092E-2</v>
      </c>
      <c r="I60" s="175">
        <v>0.18401416600346801</v>
      </c>
      <c r="J60" s="176">
        <v>5.1738702418596397E-5</v>
      </c>
      <c r="K60" s="177">
        <v>1.2131400383041701E-4</v>
      </c>
      <c r="L60" s="118">
        <f t="shared" si="5"/>
        <v>3.8016023438339626</v>
      </c>
      <c r="M60" s="152">
        <v>5.0515190417421099E-2</v>
      </c>
      <c r="N60" s="175">
        <v>0.19203868208539901</v>
      </c>
      <c r="O60" s="176">
        <v>4.5928011625362902E-5</v>
      </c>
      <c r="P60" s="177">
        <v>1.8721130708839801E-4</v>
      </c>
      <c r="Q60" s="118">
        <f t="shared" si="6"/>
        <v>3.8042667819823559</v>
      </c>
      <c r="R60" s="152">
        <v>5.2845704297019597E-2</v>
      </c>
      <c r="S60" s="175">
        <v>0.20116335690727599</v>
      </c>
      <c r="T60" s="178">
        <v>6.2470155234483894E-5</v>
      </c>
      <c r="U60" s="179">
        <v>1.43173052006166E-4</v>
      </c>
      <c r="V60" s="118">
        <f t="shared" si="7"/>
        <v>3.808556054243871</v>
      </c>
    </row>
    <row r="61" spans="2:22" x14ac:dyDescent="0.2">
      <c r="B61" s="90">
        <v>14</v>
      </c>
      <c r="C61" s="174">
        <v>5.1755992314141602E-2</v>
      </c>
      <c r="D61" s="175">
        <v>0.19685924605550001</v>
      </c>
      <c r="E61" s="176">
        <v>9.7433725926372399E-5</v>
      </c>
      <c r="F61" s="176">
        <v>1.40170550989934E-4</v>
      </c>
      <c r="G61" s="118">
        <f t="shared" si="4"/>
        <v>3.8070164462900911</v>
      </c>
      <c r="H61" s="152">
        <v>4.8237972525695401E-2</v>
      </c>
      <c r="I61" s="175">
        <v>0.18345287563743201</v>
      </c>
      <c r="J61" s="176">
        <v>3.8727830617743697E-5</v>
      </c>
      <c r="K61" s="177">
        <v>1.18810834548575E-4</v>
      </c>
      <c r="L61" s="118">
        <f t="shared" si="5"/>
        <v>3.8056238226624126</v>
      </c>
      <c r="M61" s="152">
        <v>5.0931921044005603E-2</v>
      </c>
      <c r="N61" s="175">
        <v>0.19392541060000401</v>
      </c>
      <c r="O61" s="176">
        <v>7.5761763263232696E-5</v>
      </c>
      <c r="P61" s="177">
        <v>1.9151109004622501E-4</v>
      </c>
      <c r="Q61" s="118">
        <f t="shared" si="6"/>
        <v>3.8101930373115285</v>
      </c>
      <c r="R61" s="152">
        <v>5.2313299063841703E-2</v>
      </c>
      <c r="S61" s="175">
        <v>0.19907858381635801</v>
      </c>
      <c r="T61" s="178">
        <v>9.4953918897055801E-5</v>
      </c>
      <c r="U61" s="179">
        <v>1.66821172921247E-4</v>
      </c>
      <c r="V61" s="118">
        <f t="shared" si="7"/>
        <v>3.8074636120926799</v>
      </c>
    </row>
    <row r="62" spans="2:22" x14ac:dyDescent="0.2">
      <c r="B62" s="90">
        <v>15</v>
      </c>
      <c r="C62" s="174">
        <v>5.1363829655075098E-2</v>
      </c>
      <c r="D62" s="175">
        <v>0.19532133063000001</v>
      </c>
      <c r="E62" s="176">
        <v>4.5061533755502098E-5</v>
      </c>
      <c r="F62" s="176">
        <v>1.6376002835656101E-4</v>
      </c>
      <c r="G62" s="118">
        <f t="shared" si="4"/>
        <v>3.8061399369841196</v>
      </c>
      <c r="H62" s="152">
        <v>4.7706108732313797E-2</v>
      </c>
      <c r="I62" s="175">
        <v>0.18147196966879001</v>
      </c>
      <c r="J62" s="176">
        <v>6.3558794623274695E-5</v>
      </c>
      <c r="K62" s="177">
        <v>1.5255997981263001E-4</v>
      </c>
      <c r="L62" s="118">
        <f t="shared" si="5"/>
        <v>3.8065299710033562</v>
      </c>
      <c r="M62" s="152">
        <v>5.1838853278994901E-2</v>
      </c>
      <c r="N62" s="175">
        <v>0.19715374624288901</v>
      </c>
      <c r="O62" s="176">
        <v>5.5068597358807502E-5</v>
      </c>
      <c r="P62" s="177">
        <v>1.5714279980315199E-4</v>
      </c>
      <c r="Q62" s="118">
        <f t="shared" si="6"/>
        <v>3.8058026399235723</v>
      </c>
      <c r="R62" s="152">
        <v>5.2480755524556597E-2</v>
      </c>
      <c r="S62" s="175">
        <v>0.19967073337083799</v>
      </c>
      <c r="T62" s="178">
        <v>5.4728992506249701E-5</v>
      </c>
      <c r="U62" s="179">
        <v>1.7674589536133801E-4</v>
      </c>
      <c r="V62" s="118">
        <f t="shared" si="7"/>
        <v>3.8065967909306107</v>
      </c>
    </row>
    <row r="63" spans="2:22" x14ac:dyDescent="0.2">
      <c r="B63" s="90">
        <v>16</v>
      </c>
      <c r="C63" s="174">
        <v>4.9249931390654103E-2</v>
      </c>
      <c r="D63" s="175">
        <v>0.18743488029215499</v>
      </c>
      <c r="E63" s="176">
        <v>7.7209135147014103E-5</v>
      </c>
      <c r="F63" s="176">
        <v>1.5054186815091999E-4</v>
      </c>
      <c r="G63" s="118">
        <f t="shared" si="4"/>
        <v>3.8093809591074499</v>
      </c>
      <c r="H63" s="152">
        <v>4.70368900611738E-2</v>
      </c>
      <c r="I63" s="175">
        <v>0.17890871925281801</v>
      </c>
      <c r="J63" s="176">
        <v>8.1264056167619899E-5</v>
      </c>
      <c r="K63" s="177">
        <v>9.4311816692213001E-5</v>
      </c>
      <c r="L63" s="118">
        <f t="shared" si="5"/>
        <v>3.8061925273722395</v>
      </c>
      <c r="M63" s="152">
        <v>5.1565122550010098E-2</v>
      </c>
      <c r="N63" s="175">
        <v>0.19621748861160801</v>
      </c>
      <c r="O63" s="176">
        <v>1.3072685441182E-4</v>
      </c>
      <c r="P63" s="177">
        <v>2.5146404907754098E-4</v>
      </c>
      <c r="Q63" s="118">
        <f t="shared" si="6"/>
        <v>3.8078518368394967</v>
      </c>
      <c r="R63" s="152">
        <v>5.3880314482675398E-2</v>
      </c>
      <c r="S63" s="175">
        <v>0.20505691666214801</v>
      </c>
      <c r="T63" s="178">
        <v>7.2290978957210097E-5</v>
      </c>
      <c r="U63" s="179">
        <v>1.5195430814716901E-4</v>
      </c>
      <c r="V63" s="118">
        <f t="shared" si="7"/>
        <v>3.8076862016255024</v>
      </c>
    </row>
    <row r="64" spans="2:22" x14ac:dyDescent="0.2">
      <c r="B64" s="90">
        <v>17</v>
      </c>
      <c r="C64" s="174">
        <v>4.8952614294150099E-2</v>
      </c>
      <c r="D64" s="175">
        <v>0.186086552776727</v>
      </c>
      <c r="E64" s="176">
        <v>6.6961351639738701E-5</v>
      </c>
      <c r="F64" s="176">
        <v>1.39901105576635E-4</v>
      </c>
      <c r="G64" s="118">
        <f t="shared" si="4"/>
        <v>3.8049662429679985</v>
      </c>
      <c r="H64" s="152">
        <v>4.6858543896362403E-2</v>
      </c>
      <c r="I64" s="175">
        <v>0.178233640404555</v>
      </c>
      <c r="J64" s="176">
        <v>7.9379392736109096E-5</v>
      </c>
      <c r="K64" s="177">
        <v>1.5504688102379601E-4</v>
      </c>
      <c r="L64" s="118">
        <f t="shared" si="5"/>
        <v>3.8062724785630908</v>
      </c>
      <c r="M64" s="152">
        <v>5.1315045587123E-2</v>
      </c>
      <c r="N64" s="175">
        <v>0.19523865064402801</v>
      </c>
      <c r="O64" s="176">
        <v>1.01985223193867E-4</v>
      </c>
      <c r="P64" s="177">
        <v>2.2037567550186601E-4</v>
      </c>
      <c r="Q64" s="118">
        <f t="shared" si="6"/>
        <v>3.807333034822983</v>
      </c>
      <c r="R64" s="152">
        <v>5.4421385762182202E-2</v>
      </c>
      <c r="S64" s="175">
        <v>0.207307815104257</v>
      </c>
      <c r="T64" s="178">
        <v>9.7085874605652004E-5</v>
      </c>
      <c r="U64" s="179">
        <v>1.66600499295124E-4</v>
      </c>
      <c r="V64" s="118">
        <f t="shared" si="7"/>
        <v>3.8111939743691807</v>
      </c>
    </row>
    <row r="65" spans="2:22" x14ac:dyDescent="0.2">
      <c r="B65" s="90">
        <v>18</v>
      </c>
      <c r="C65" s="174">
        <v>4.8839196882179199E-2</v>
      </c>
      <c r="D65" s="175">
        <v>0.185769318908489</v>
      </c>
      <c r="E65" s="176">
        <v>9.8117298905377306E-5</v>
      </c>
      <c r="F65" s="176">
        <v>1.5693833593432199E-4</v>
      </c>
      <c r="G65" s="118">
        <f t="shared" si="4"/>
        <v>3.807311010624165</v>
      </c>
      <c r="H65" s="152">
        <v>4.61365713223078E-2</v>
      </c>
      <c r="I65" s="175">
        <v>0.17533878734109801</v>
      </c>
      <c r="J65" s="176">
        <v>9.2866594594025195E-5</v>
      </c>
      <c r="K65" s="177">
        <v>1.07044355215045E-4</v>
      </c>
      <c r="L65" s="118">
        <f t="shared" si="5"/>
        <v>3.8030853283698547</v>
      </c>
      <c r="M65" s="152">
        <v>5.1550286010917497E-2</v>
      </c>
      <c r="N65" s="175">
        <v>0.19597723343412701</v>
      </c>
      <c r="O65" s="176">
        <v>9.0294450480008507E-5</v>
      </c>
      <c r="P65" s="177">
        <v>1.7096507989014699E-4</v>
      </c>
      <c r="Q65" s="118">
        <f t="shared" si="6"/>
        <v>3.804281771882096</v>
      </c>
      <c r="R65" s="152">
        <v>5.4595370935667999E-2</v>
      </c>
      <c r="S65" s="175">
        <v>0.20789710004248499</v>
      </c>
      <c r="T65" s="178">
        <v>5.3533258670533097E-5</v>
      </c>
      <c r="U65" s="179">
        <v>1.7021724473008601E-4</v>
      </c>
      <c r="V65" s="118">
        <f t="shared" si="7"/>
        <v>3.8098404770243319</v>
      </c>
    </row>
    <row r="66" spans="2:22" x14ac:dyDescent="0.2">
      <c r="B66" s="86" t="s">
        <v>1</v>
      </c>
      <c r="C66" s="109" t="s">
        <v>2</v>
      </c>
      <c r="D66" s="168" t="s">
        <v>83</v>
      </c>
      <c r="E66" s="169" t="s">
        <v>2</v>
      </c>
      <c r="F66" s="169" t="s">
        <v>83</v>
      </c>
      <c r="G66" s="170"/>
      <c r="H66" s="86" t="s">
        <v>2</v>
      </c>
      <c r="I66" s="168" t="s">
        <v>83</v>
      </c>
      <c r="J66" s="169" t="s">
        <v>2</v>
      </c>
      <c r="K66" s="171" t="s">
        <v>83</v>
      </c>
      <c r="L66" s="170"/>
      <c r="M66" s="86" t="s">
        <v>2</v>
      </c>
      <c r="N66" s="168" t="s">
        <v>83</v>
      </c>
      <c r="O66" s="169" t="s">
        <v>2</v>
      </c>
      <c r="P66" s="171" t="s">
        <v>83</v>
      </c>
      <c r="Q66" s="170"/>
      <c r="R66" s="86" t="s">
        <v>2</v>
      </c>
      <c r="S66" s="168" t="s">
        <v>83</v>
      </c>
      <c r="T66" s="172" t="s">
        <v>2</v>
      </c>
      <c r="U66" s="173" t="s">
        <v>83</v>
      </c>
      <c r="V66" s="136"/>
    </row>
    <row r="67" spans="2:22" x14ac:dyDescent="0.2">
      <c r="B67" s="86" t="s">
        <v>3</v>
      </c>
      <c r="C67" s="174" t="s">
        <v>4</v>
      </c>
      <c r="D67" s="175" t="s">
        <v>4</v>
      </c>
      <c r="E67" s="169" t="s">
        <v>4</v>
      </c>
      <c r="F67" s="169" t="s">
        <v>4</v>
      </c>
      <c r="G67" s="170"/>
      <c r="H67" s="86" t="s">
        <v>4</v>
      </c>
      <c r="I67" s="168" t="s">
        <v>4</v>
      </c>
      <c r="J67" s="169" t="s">
        <v>4</v>
      </c>
      <c r="K67" s="171" t="s">
        <v>4</v>
      </c>
      <c r="L67" s="170"/>
      <c r="M67" s="86" t="s">
        <v>4</v>
      </c>
      <c r="N67" s="168" t="s">
        <v>4</v>
      </c>
      <c r="O67" s="169" t="s">
        <v>4</v>
      </c>
      <c r="P67" s="171" t="s">
        <v>4</v>
      </c>
      <c r="Q67" s="170"/>
      <c r="R67" s="86" t="s">
        <v>4</v>
      </c>
      <c r="S67" s="168" t="s">
        <v>4</v>
      </c>
      <c r="T67" s="172" t="s">
        <v>4</v>
      </c>
      <c r="U67" s="173" t="s">
        <v>4</v>
      </c>
      <c r="V67" s="136"/>
    </row>
    <row r="68" spans="2:22" x14ac:dyDescent="0.2">
      <c r="B68" s="86" t="s">
        <v>5</v>
      </c>
      <c r="C68" s="215">
        <v>5.0567309270561599E-2</v>
      </c>
      <c r="D68" s="216">
        <v>0.19230263647233001</v>
      </c>
      <c r="E68" s="182">
        <v>8.5728547938436299E-5</v>
      </c>
      <c r="F68" s="182">
        <v>1.49702113417589E-4</v>
      </c>
      <c r="G68" s="183"/>
      <c r="H68" s="184">
        <v>4.6779903807787501E-2</v>
      </c>
      <c r="I68" s="185">
        <v>0.17785590466968601</v>
      </c>
      <c r="J68" s="184">
        <v>6.7601975588998901E-5</v>
      </c>
      <c r="K68" s="185">
        <v>1.3456592547117499E-4</v>
      </c>
      <c r="L68" s="186"/>
      <c r="M68" s="187">
        <v>5.2770417565079199E-2</v>
      </c>
      <c r="N68" s="188">
        <v>0.200771421183146</v>
      </c>
      <c r="O68" s="217">
        <v>7.7879475573477494E-5</v>
      </c>
      <c r="P68" s="218">
        <v>1.6169549681287299E-4</v>
      </c>
      <c r="Q68" s="186"/>
      <c r="R68" s="187">
        <v>5.0008402727410702E-2</v>
      </c>
      <c r="S68" s="188">
        <v>0.190290877252874</v>
      </c>
      <c r="T68" s="190">
        <v>6.5299730472132895E-5</v>
      </c>
      <c r="U68" s="185">
        <v>1.46227549910773E-4</v>
      </c>
      <c r="V68" s="136"/>
    </row>
    <row r="69" spans="2:22" x14ac:dyDescent="0.2">
      <c r="B69" s="86" t="s">
        <v>6</v>
      </c>
      <c r="C69" s="219">
        <v>0.44217928929238098</v>
      </c>
      <c r="D69" s="220">
        <v>0.44276887914886798</v>
      </c>
      <c r="E69" s="193">
        <v>6.8129480143517096</v>
      </c>
      <c r="F69" s="193">
        <v>3.08974917089034</v>
      </c>
      <c r="G69" s="194"/>
      <c r="H69" s="195">
        <v>0.55917593613876904</v>
      </c>
      <c r="I69" s="196">
        <v>0.56218961859892302</v>
      </c>
      <c r="J69" s="197">
        <v>7.2999949367203403</v>
      </c>
      <c r="K69" s="198">
        <v>4.0100426373296498</v>
      </c>
      <c r="L69" s="199"/>
      <c r="M69" s="197">
        <v>0.57832000329585997</v>
      </c>
      <c r="N69" s="198">
        <v>0.58071371378355596</v>
      </c>
      <c r="O69" s="197">
        <v>7.4210602636310803</v>
      </c>
      <c r="P69" s="198">
        <v>4.9507312090145499</v>
      </c>
      <c r="Q69" s="199"/>
      <c r="R69" s="197">
        <v>1.4165115653853699</v>
      </c>
      <c r="S69" s="198">
        <v>1.4236117955898899</v>
      </c>
      <c r="T69" s="200">
        <v>7.3189243720020096</v>
      </c>
      <c r="U69" s="198">
        <v>3.5013102093695698</v>
      </c>
      <c r="V69" s="201"/>
    </row>
    <row r="71" spans="2:22" x14ac:dyDescent="0.2">
      <c r="C71" s="162" t="s">
        <v>11</v>
      </c>
      <c r="D71" s="202"/>
      <c r="E71" s="102" t="s">
        <v>7</v>
      </c>
      <c r="I71" s="90" t="s">
        <v>79</v>
      </c>
    </row>
    <row r="72" spans="2:22" x14ac:dyDescent="0.2">
      <c r="C72" s="203">
        <v>1</v>
      </c>
      <c r="E72" s="204">
        <f>AVERAGE(G48:G65)</f>
        <v>3.8063968043868712</v>
      </c>
      <c r="I72" s="205">
        <f>D68/C68</f>
        <v>3.8029042724699895</v>
      </c>
    </row>
    <row r="73" spans="2:22" x14ac:dyDescent="0.2">
      <c r="C73" s="203">
        <v>2</v>
      </c>
      <c r="E73" s="204">
        <f>AVERAGE(L48:L65)</f>
        <v>3.8045845516046097</v>
      </c>
      <c r="I73" s="205">
        <f>I68/H68</f>
        <v>3.8019724324460484</v>
      </c>
    </row>
    <row r="74" spans="2:22" x14ac:dyDescent="0.2">
      <c r="C74" s="203">
        <v>3</v>
      </c>
      <c r="E74" s="204">
        <f>AVERAGE(Q48:Q65)</f>
        <v>3.8071681037525362</v>
      </c>
      <c r="I74" s="205">
        <f>N68/M68</f>
        <v>3.8046206652722492</v>
      </c>
    </row>
    <row r="75" spans="2:22" x14ac:dyDescent="0.2">
      <c r="C75" s="203">
        <v>4</v>
      </c>
      <c r="E75" s="204">
        <f>AVERAGE(V48:V65)</f>
        <v>3.8071688612274599</v>
      </c>
      <c r="G75" s="90"/>
      <c r="I75" s="205">
        <f>S68/R68</f>
        <v>3.8051780675764593</v>
      </c>
    </row>
    <row r="76" spans="2:22" x14ac:dyDescent="0.2">
      <c r="C76" s="206" t="s">
        <v>12</v>
      </c>
      <c r="D76" s="101"/>
      <c r="E76" s="207">
        <f>AVERAGE(E72:E75)</f>
        <v>3.8063295802428692</v>
      </c>
      <c r="F76" s="86" t="s">
        <v>9</v>
      </c>
      <c r="G76" s="208"/>
      <c r="I76" s="209">
        <f>AVERAGE(I72:I75)</f>
        <v>3.8036688594411867</v>
      </c>
    </row>
    <row r="77" spans="2:22" x14ac:dyDescent="0.2">
      <c r="E77" s="210">
        <f>STDEV(E72:E75)/SQRT(COUNT(E72:E75))/E76</f>
        <v>1.6011499842080872E-4</v>
      </c>
      <c r="F77" s="211"/>
      <c r="I77" s="221">
        <f>STDEV(I72:I75)/SQRT(COUNT(I72:I75))/I76</f>
        <v>1.9565464142961452E-4</v>
      </c>
    </row>
    <row r="78" spans="2:22" ht="15.75" x14ac:dyDescent="0.3">
      <c r="D78" s="86" t="s">
        <v>17</v>
      </c>
      <c r="E78" s="212">
        <f>E77*SQRT(3)/1</f>
        <v>2.7732731231865126E-4</v>
      </c>
      <c r="F78" s="86" t="s">
        <v>8</v>
      </c>
      <c r="I78" s="221">
        <f>I77*SQRT(3)/1</f>
        <v>3.3888377969276294E-4</v>
      </c>
    </row>
    <row r="82" spans="1:22" ht="15.75" x14ac:dyDescent="0.25">
      <c r="A82" s="161"/>
      <c r="C82" s="154" t="s">
        <v>74</v>
      </c>
      <c r="D82" s="159"/>
      <c r="E82" s="87"/>
      <c r="F82" s="87"/>
      <c r="G82" s="86" t="s">
        <v>13</v>
      </c>
    </row>
    <row r="84" spans="1:22" x14ac:dyDescent="0.2">
      <c r="C84" s="162" t="s">
        <v>65</v>
      </c>
      <c r="D84" s="202"/>
      <c r="E84" s="166" t="s">
        <v>66</v>
      </c>
      <c r="F84" s="164"/>
      <c r="G84" s="165" t="s">
        <v>10</v>
      </c>
      <c r="H84" s="162" t="s">
        <v>67</v>
      </c>
      <c r="I84" s="202"/>
      <c r="J84" s="166" t="s">
        <v>68</v>
      </c>
      <c r="K84" s="164"/>
      <c r="L84" s="165" t="s">
        <v>15</v>
      </c>
      <c r="M84" s="162" t="s">
        <v>69</v>
      </c>
      <c r="N84" s="202"/>
      <c r="O84" s="166" t="s">
        <v>70</v>
      </c>
      <c r="P84" s="164"/>
      <c r="Q84" s="165" t="s">
        <v>16</v>
      </c>
      <c r="R84" s="162" t="s">
        <v>71</v>
      </c>
      <c r="S84" s="202"/>
      <c r="T84" s="166" t="s">
        <v>72</v>
      </c>
      <c r="U84" s="167"/>
      <c r="V84" s="165" t="s">
        <v>18</v>
      </c>
    </row>
    <row r="85" spans="1:22" x14ac:dyDescent="0.2">
      <c r="B85" s="90" t="s">
        <v>0</v>
      </c>
      <c r="C85" s="213">
        <v>29.073</v>
      </c>
      <c r="D85" s="214">
        <v>30.082999999999998</v>
      </c>
      <c r="E85" s="169">
        <v>29.073</v>
      </c>
      <c r="F85" s="169">
        <v>30.082999999999998</v>
      </c>
      <c r="G85" s="170"/>
      <c r="H85" s="86">
        <v>29.073</v>
      </c>
      <c r="I85" s="168">
        <v>30.082999999999998</v>
      </c>
      <c r="J85" s="169">
        <v>29.073</v>
      </c>
      <c r="K85" s="171">
        <v>30.082999999999998</v>
      </c>
      <c r="L85" s="170"/>
      <c r="M85" s="86">
        <v>29.073</v>
      </c>
      <c r="N85" s="168">
        <v>30.082999999999998</v>
      </c>
      <c r="O85" s="222">
        <v>29.073</v>
      </c>
      <c r="P85" s="222">
        <v>30.082999999999998</v>
      </c>
      <c r="Q85" s="170"/>
      <c r="R85" s="86">
        <v>29.073</v>
      </c>
      <c r="S85" s="168">
        <v>30.082999999999998</v>
      </c>
      <c r="T85" s="172">
        <v>29.073</v>
      </c>
      <c r="U85" s="173">
        <v>30.082999999999998</v>
      </c>
      <c r="V85" s="136"/>
    </row>
    <row r="86" spans="1:22" x14ac:dyDescent="0.2">
      <c r="B86" s="90">
        <v>1</v>
      </c>
      <c r="C86" s="174">
        <v>0.221018043229505</v>
      </c>
      <c r="D86" s="175">
        <v>0.154707923256621</v>
      </c>
      <c r="E86" s="176">
        <v>1.3671093679903899E-4</v>
      </c>
      <c r="F86" s="176">
        <v>2.0016122800154399E-4</v>
      </c>
      <c r="G86" s="118">
        <f>(D86-$F$106)/(C86-$E$106)</f>
        <v>0.69951196871081411</v>
      </c>
      <c r="H86" s="152">
        <v>0.29924303101258698</v>
      </c>
      <c r="I86" s="175">
        <v>0.20976218721008899</v>
      </c>
      <c r="J86" s="176">
        <v>1.20760122365057E-4</v>
      </c>
      <c r="K86" s="177">
        <v>1.9206476596815201E-4</v>
      </c>
      <c r="L86" s="118">
        <f>(I86-$K$106)/(H86-$J$106)</f>
        <v>0.70063415018534025</v>
      </c>
      <c r="M86" s="152">
        <v>0.30552807070129601</v>
      </c>
      <c r="N86" s="175">
        <v>0.214104552593333</v>
      </c>
      <c r="O86" s="223">
        <v>1.2280386637388601E-4</v>
      </c>
      <c r="P86" s="223">
        <v>1.9027101832016201E-4</v>
      </c>
      <c r="Q86" s="118">
        <f>(N86-$P$106)/(M86-$O$106)</f>
        <v>0.70043791689410639</v>
      </c>
      <c r="R86" s="152">
        <v>0.29177822561678701</v>
      </c>
      <c r="S86" s="175">
        <v>0.20457976649450199</v>
      </c>
      <c r="T86" s="178">
        <v>1.2938934862784899E-4</v>
      </c>
      <c r="U86" s="179">
        <v>2.12929625852669E-4</v>
      </c>
      <c r="V86" s="118">
        <f>(S86-$U$106)/(R86-$T$106)</f>
        <v>0.70083629831282424</v>
      </c>
    </row>
    <row r="87" spans="1:22" x14ac:dyDescent="0.2">
      <c r="B87" s="90">
        <v>2</v>
      </c>
      <c r="C87" s="174">
        <v>0.21568525873511901</v>
      </c>
      <c r="D87" s="175">
        <v>0.150962038304013</v>
      </c>
      <c r="E87" s="176">
        <v>8.4794473990410006E-5</v>
      </c>
      <c r="F87" s="176">
        <v>1.33795049822108E-4</v>
      </c>
      <c r="G87" s="118">
        <f t="shared" ref="G87:G103" si="8">(D87-$F$106)/(C87-$E$106)</f>
        <v>0.69943989392953143</v>
      </c>
      <c r="H87" s="152">
        <v>0.30060448741776602</v>
      </c>
      <c r="I87" s="175">
        <v>0.210664264796042</v>
      </c>
      <c r="J87" s="176">
        <v>1.1807011392617799E-4</v>
      </c>
      <c r="K87" s="177">
        <v>1.7366665512375299E-4</v>
      </c>
      <c r="L87" s="118">
        <f t="shared" ref="L87:L103" si="9">(I87-$K$106)/(H87-$J$106)</f>
        <v>0.70046175025074875</v>
      </c>
      <c r="M87" s="152">
        <v>0.30704509196444002</v>
      </c>
      <c r="N87" s="175">
        <v>0.21519892064021001</v>
      </c>
      <c r="O87" s="223">
        <v>1.55831659223771E-4</v>
      </c>
      <c r="P87" s="223">
        <v>1.7434376835474599E-4</v>
      </c>
      <c r="Q87" s="118">
        <f t="shared" ref="Q87:Q103" si="10">(N87-$P$106)/(M87-$O$106)</f>
        <v>0.70054149607462579</v>
      </c>
      <c r="R87" s="152">
        <v>0.28917538308968699</v>
      </c>
      <c r="S87" s="175">
        <v>0.20263314970524601</v>
      </c>
      <c r="T87" s="178">
        <v>1.6367277643312899E-4</v>
      </c>
      <c r="U87" s="179">
        <v>2.0039616378943401E-4</v>
      </c>
      <c r="V87" s="118">
        <f t="shared" ref="V87:V103" si="11">(S87-$U$106)/(R87-$T$106)</f>
        <v>0.70041264209331244</v>
      </c>
    </row>
    <row r="88" spans="1:22" x14ac:dyDescent="0.2">
      <c r="B88" s="90">
        <v>3</v>
      </c>
      <c r="C88" s="174">
        <v>0.21551267266554999</v>
      </c>
      <c r="D88" s="175">
        <v>0.15092444770614499</v>
      </c>
      <c r="E88" s="176">
        <v>9.5135708207909299E-5</v>
      </c>
      <c r="F88" s="176">
        <v>1.71700540137109E-4</v>
      </c>
      <c r="G88" s="118">
        <f t="shared" si="8"/>
        <v>0.69982576902419036</v>
      </c>
      <c r="H88" s="152">
        <v>0.30218066646520497</v>
      </c>
      <c r="I88" s="175">
        <v>0.21188685552721501</v>
      </c>
      <c r="J88" s="176">
        <v>1.28680744664582E-4</v>
      </c>
      <c r="K88" s="177">
        <v>1.43355000569144E-4</v>
      </c>
      <c r="L88" s="118">
        <f t="shared" si="9"/>
        <v>0.70085416675849344</v>
      </c>
      <c r="M88" s="152">
        <v>0.30088581104144801</v>
      </c>
      <c r="N88" s="175">
        <v>0.21090443981488299</v>
      </c>
      <c r="O88" s="223">
        <v>1.4079715350435299E-4</v>
      </c>
      <c r="P88" s="223">
        <v>2.14862000044055E-4</v>
      </c>
      <c r="Q88" s="118">
        <f t="shared" si="10"/>
        <v>0.70060916498590065</v>
      </c>
      <c r="R88" s="152">
        <v>0.28755826540046597</v>
      </c>
      <c r="S88" s="175">
        <v>0.20159192215930399</v>
      </c>
      <c r="T88" s="178">
        <v>1.76107160144609E-4</v>
      </c>
      <c r="U88" s="179">
        <v>1.67139241108186E-4</v>
      </c>
      <c r="V88" s="118">
        <f t="shared" si="11"/>
        <v>0.70073072610928155</v>
      </c>
    </row>
    <row r="89" spans="1:22" x14ac:dyDescent="0.2">
      <c r="B89" s="90">
        <v>4</v>
      </c>
      <c r="C89" s="174">
        <v>0.25015349130301601</v>
      </c>
      <c r="D89" s="175">
        <v>0.17517075930850801</v>
      </c>
      <c r="E89" s="176">
        <v>1.02322377213663E-4</v>
      </c>
      <c r="F89" s="176">
        <v>1.6571549403608099E-4</v>
      </c>
      <c r="G89" s="118">
        <f t="shared" si="8"/>
        <v>0.69984086194021933</v>
      </c>
      <c r="H89" s="152">
        <v>0.30815874792909398</v>
      </c>
      <c r="I89" s="175">
        <v>0.21600225689920799</v>
      </c>
      <c r="J89" s="176">
        <v>1.3626825953846601E-4</v>
      </c>
      <c r="K89" s="177">
        <v>1.8511926689766299E-4</v>
      </c>
      <c r="L89" s="118">
        <f t="shared" si="9"/>
        <v>0.70061277028488855</v>
      </c>
      <c r="M89" s="152">
        <v>0.29865037032530101</v>
      </c>
      <c r="N89" s="175">
        <v>0.20932901838095599</v>
      </c>
      <c r="O89" s="223">
        <v>1.17592252304679E-4</v>
      </c>
      <c r="P89" s="223">
        <v>1.81385031994524E-4</v>
      </c>
      <c r="Q89" s="118">
        <f t="shared" si="10"/>
        <v>0.70057817368857112</v>
      </c>
      <c r="R89" s="152">
        <v>0.28656378923106302</v>
      </c>
      <c r="S89" s="175">
        <v>0.200807758915625</v>
      </c>
      <c r="T89" s="178">
        <v>1.5097066947994799E-4</v>
      </c>
      <c r="U89" s="179">
        <v>2.00663577908776E-4</v>
      </c>
      <c r="V89" s="118">
        <f t="shared" si="11"/>
        <v>0.70042591825281664</v>
      </c>
    </row>
    <row r="90" spans="1:22" x14ac:dyDescent="0.2">
      <c r="B90" s="90">
        <v>5</v>
      </c>
      <c r="C90" s="174">
        <v>0.25430900442537102</v>
      </c>
      <c r="D90" s="175">
        <v>0.17816804902452801</v>
      </c>
      <c r="E90" s="176">
        <v>1.11463344585233E-4</v>
      </c>
      <c r="F90" s="176">
        <v>1.8818596519166799E-4</v>
      </c>
      <c r="G90" s="118">
        <f t="shared" si="8"/>
        <v>0.70019132665705797</v>
      </c>
      <c r="H90" s="152">
        <v>0.30322407921628602</v>
      </c>
      <c r="I90" s="175">
        <v>0.21255650753452501</v>
      </c>
      <c r="J90" s="176">
        <v>1.45677556885354E-4</v>
      </c>
      <c r="K90" s="177">
        <v>1.7766819797904499E-4</v>
      </c>
      <c r="L90" s="118">
        <f t="shared" si="9"/>
        <v>0.70065085015507444</v>
      </c>
      <c r="M90" s="152">
        <v>0.30372826732194802</v>
      </c>
      <c r="N90" s="175">
        <v>0.21284225144555299</v>
      </c>
      <c r="O90" s="223">
        <v>2.7077449898472501E-4</v>
      </c>
      <c r="P90" s="223">
        <v>2.8403095711833002E-4</v>
      </c>
      <c r="Q90" s="118">
        <f t="shared" si="10"/>
        <v>0.70043247984105605</v>
      </c>
      <c r="R90" s="152">
        <v>0.289779594340209</v>
      </c>
      <c r="S90" s="175">
        <v>0.20314403278669799</v>
      </c>
      <c r="T90" s="178">
        <v>1.24172508193283E-4</v>
      </c>
      <c r="U90" s="179">
        <v>2.0572921120058399E-4</v>
      </c>
      <c r="V90" s="118">
        <f t="shared" si="11"/>
        <v>0.7007153868284014</v>
      </c>
    </row>
    <row r="91" spans="1:22" x14ac:dyDescent="0.2">
      <c r="B91" s="90">
        <v>6</v>
      </c>
      <c r="C91" s="174">
        <v>0.25829738719397399</v>
      </c>
      <c r="D91" s="175">
        <v>0.18096583921833201</v>
      </c>
      <c r="E91" s="176">
        <v>8.6988368950663005E-5</v>
      </c>
      <c r="F91" s="176">
        <v>2.2900519232103701E-4</v>
      </c>
      <c r="G91" s="118">
        <f t="shared" si="8"/>
        <v>0.70021130803984866</v>
      </c>
      <c r="H91" s="152">
        <v>0.30126930070061397</v>
      </c>
      <c r="I91" s="175">
        <v>0.21116943588357501</v>
      </c>
      <c r="J91" s="176">
        <v>1.0044823262532501E-4</v>
      </c>
      <c r="K91" s="177">
        <v>1.8432409085710901E-4</v>
      </c>
      <c r="L91" s="118">
        <f t="shared" si="9"/>
        <v>0.70059289275480463</v>
      </c>
      <c r="M91" s="152">
        <v>0.30720646812392</v>
      </c>
      <c r="N91" s="175">
        <v>0.21531684833088899</v>
      </c>
      <c r="O91" s="223">
        <v>1.92563372392975E-4</v>
      </c>
      <c r="P91" s="223">
        <v>2.56811352621023E-4</v>
      </c>
      <c r="Q91" s="118">
        <f t="shared" si="10"/>
        <v>0.70055737868359691</v>
      </c>
      <c r="R91" s="152">
        <v>0.29165061165349299</v>
      </c>
      <c r="S91" s="175">
        <v>0.20437452984059001</v>
      </c>
      <c r="T91" s="178">
        <v>2.1787160423055401E-4</v>
      </c>
      <c r="U91" s="179">
        <v>2.2287009317288099E-4</v>
      </c>
      <c r="V91" s="118">
        <f t="shared" si="11"/>
        <v>0.70043905225573722</v>
      </c>
    </row>
    <row r="92" spans="1:22" x14ac:dyDescent="0.2">
      <c r="B92" s="90">
        <v>7</v>
      </c>
      <c r="C92" s="174">
        <v>0.25567877553143697</v>
      </c>
      <c r="D92" s="175">
        <v>0.17917340244947699</v>
      </c>
      <c r="E92" s="176">
        <v>1.5567315508522301E-4</v>
      </c>
      <c r="F92" s="176">
        <v>1.90094742216158E-4</v>
      </c>
      <c r="G92" s="118">
        <f t="shared" si="8"/>
        <v>0.700372293546908</v>
      </c>
      <c r="H92" s="152">
        <v>0.30366255017877902</v>
      </c>
      <c r="I92" s="175">
        <v>0.21287650286054</v>
      </c>
      <c r="J92" s="176">
        <v>6.0461146786403198E-5</v>
      </c>
      <c r="K92" s="177">
        <v>1.66730492799729E-4</v>
      </c>
      <c r="L92" s="118">
        <f t="shared" si="9"/>
        <v>0.70069295246879915</v>
      </c>
      <c r="M92" s="152">
        <v>0.30959324892219398</v>
      </c>
      <c r="N92" s="175">
        <v>0.21696904078333701</v>
      </c>
      <c r="O92" s="223">
        <v>1.23663192937398E-4</v>
      </c>
      <c r="P92" s="223">
        <v>2.25268294349303E-4</v>
      </c>
      <c r="Q92" s="118">
        <f t="shared" si="10"/>
        <v>0.70049312168585343</v>
      </c>
      <c r="R92" s="152">
        <v>0.28809014764773</v>
      </c>
      <c r="S92" s="175">
        <v>0.20188380525891</v>
      </c>
      <c r="T92" s="178">
        <v>1.59079244238606E-4</v>
      </c>
      <c r="U92" s="179">
        <v>2.2937350027364901E-4</v>
      </c>
      <c r="V92" s="118">
        <f t="shared" si="11"/>
        <v>0.70045003848952081</v>
      </c>
    </row>
    <row r="93" spans="1:22" x14ac:dyDescent="0.2">
      <c r="B93" s="90">
        <v>8</v>
      </c>
      <c r="C93" s="174">
        <v>0.256354131043872</v>
      </c>
      <c r="D93" s="175">
        <v>0.17960943300465701</v>
      </c>
      <c r="E93" s="176">
        <v>1.19392006650161E-4</v>
      </c>
      <c r="F93" s="176">
        <v>1.59965123146556E-4</v>
      </c>
      <c r="G93" s="118">
        <f t="shared" si="8"/>
        <v>0.70022802461367795</v>
      </c>
      <c r="H93" s="152">
        <v>0.30779214074174799</v>
      </c>
      <c r="I93" s="175">
        <v>0.21564629769635801</v>
      </c>
      <c r="J93" s="176">
        <v>1.13791576397304E-4</v>
      </c>
      <c r="K93" s="177">
        <v>1.9742839583163099E-4</v>
      </c>
      <c r="L93" s="118">
        <f t="shared" si="9"/>
        <v>0.70029065389848832</v>
      </c>
      <c r="M93" s="152">
        <v>0.31008791311131501</v>
      </c>
      <c r="N93" s="175">
        <v>0.21739849800351299</v>
      </c>
      <c r="O93" s="223">
        <v>1.38770675082748E-4</v>
      </c>
      <c r="P93" s="223">
        <v>1.7029847390373601E-4</v>
      </c>
      <c r="Q93" s="118">
        <f t="shared" si="10"/>
        <v>0.70076074320533799</v>
      </c>
      <c r="R93" s="152">
        <v>0.288126081598716</v>
      </c>
      <c r="S93" s="175">
        <v>0.201909098924622</v>
      </c>
      <c r="T93" s="178">
        <v>1.2706756747088801E-4</v>
      </c>
      <c r="U93" s="179">
        <v>1.9565575774516599E-4</v>
      </c>
      <c r="V93" s="118">
        <f t="shared" si="11"/>
        <v>0.70045046812747302</v>
      </c>
    </row>
    <row r="94" spans="1:22" x14ac:dyDescent="0.2">
      <c r="B94" s="90">
        <v>9</v>
      </c>
      <c r="C94" s="174">
        <v>0.25841025379134103</v>
      </c>
      <c r="D94" s="175">
        <v>0.181009368729871</v>
      </c>
      <c r="E94" s="176">
        <v>5.2752425894426801E-5</v>
      </c>
      <c r="F94" s="176">
        <v>1.5329966499866499E-4</v>
      </c>
      <c r="G94" s="118">
        <f t="shared" si="8"/>
        <v>0.70007387353068362</v>
      </c>
      <c r="H94" s="152">
        <v>0.31205350933797599</v>
      </c>
      <c r="I94" s="175">
        <v>0.21861533212070899</v>
      </c>
      <c r="J94" s="176">
        <v>7.5567707407686198E-5</v>
      </c>
      <c r="K94" s="177">
        <v>1.85412162195749E-4</v>
      </c>
      <c r="L94" s="118">
        <f t="shared" si="9"/>
        <v>0.70024204841084858</v>
      </c>
      <c r="M94" s="152">
        <v>0.30916645906622398</v>
      </c>
      <c r="N94" s="175">
        <v>0.21665987564573599</v>
      </c>
      <c r="O94" s="223">
        <v>1.3517784163326999E-4</v>
      </c>
      <c r="P94" s="223">
        <v>2.2523840238298999E-4</v>
      </c>
      <c r="Q94" s="118">
        <f t="shared" si="10"/>
        <v>0.70046010889733579</v>
      </c>
      <c r="R94" s="152">
        <v>0.28874569874502398</v>
      </c>
      <c r="S94" s="175">
        <v>0.20241043280051199</v>
      </c>
      <c r="T94" s="178">
        <v>1.03508578156365E-4</v>
      </c>
      <c r="U94" s="179">
        <v>1.9613401567206501E-4</v>
      </c>
      <c r="V94" s="118">
        <f t="shared" si="11"/>
        <v>0.70068373971726727</v>
      </c>
    </row>
    <row r="95" spans="1:22" x14ac:dyDescent="0.2">
      <c r="B95" s="90">
        <v>10</v>
      </c>
      <c r="C95" s="174">
        <v>0.27219571583273999</v>
      </c>
      <c r="D95" s="175">
        <v>0.190775988371958</v>
      </c>
      <c r="E95" s="176">
        <v>8.6587743958750496E-5</v>
      </c>
      <c r="F95" s="176">
        <v>1.4150704797881E-4</v>
      </c>
      <c r="G95" s="118">
        <f t="shared" si="8"/>
        <v>0.70049937516576555</v>
      </c>
      <c r="H95" s="152">
        <v>0.30308163645076203</v>
      </c>
      <c r="I95" s="175">
        <v>0.212504493346335</v>
      </c>
      <c r="J95" s="176">
        <v>1.0952191277769099E-4</v>
      </c>
      <c r="K95" s="177">
        <v>1.6690835396250501E-4</v>
      </c>
      <c r="L95" s="118">
        <f t="shared" si="9"/>
        <v>0.70080858249143196</v>
      </c>
      <c r="M95" s="152">
        <v>0.30991467471214001</v>
      </c>
      <c r="N95" s="175">
        <v>0.21717333576603201</v>
      </c>
      <c r="O95" s="223">
        <v>1.3879456239490899E-4</v>
      </c>
      <c r="P95" s="223">
        <v>1.87145089423795E-4</v>
      </c>
      <c r="Q95" s="118">
        <f t="shared" si="10"/>
        <v>0.70042577703847175</v>
      </c>
      <c r="R95" s="152">
        <v>0.29544929574644002</v>
      </c>
      <c r="S95" s="175">
        <v>0.207102705997568</v>
      </c>
      <c r="T95" s="178">
        <v>1.5040163310976599E-4</v>
      </c>
      <c r="U95" s="179">
        <v>1.4796328446416599E-4</v>
      </c>
      <c r="V95" s="118">
        <f t="shared" si="11"/>
        <v>0.70066738983460641</v>
      </c>
    </row>
    <row r="96" spans="1:22" x14ac:dyDescent="0.2">
      <c r="B96" s="90">
        <v>11</v>
      </c>
      <c r="C96" s="174">
        <v>0.27099061283734799</v>
      </c>
      <c r="D96" s="175">
        <v>0.18985313982011001</v>
      </c>
      <c r="E96" s="176">
        <v>9.5494365643037296E-5</v>
      </c>
      <c r="F96" s="176">
        <v>1.70866782541618E-4</v>
      </c>
      <c r="G96" s="118">
        <f t="shared" si="8"/>
        <v>0.7002089472140407</v>
      </c>
      <c r="H96" s="152">
        <v>0.30310097055259</v>
      </c>
      <c r="I96" s="175">
        <v>0.212422612089813</v>
      </c>
      <c r="J96" s="176">
        <v>6.9890295719801901E-5</v>
      </c>
      <c r="K96" s="177">
        <v>1.9212430732984E-4</v>
      </c>
      <c r="L96" s="118">
        <f t="shared" si="9"/>
        <v>0.70049362031306561</v>
      </c>
      <c r="M96" s="152">
        <v>0.30978642314365401</v>
      </c>
      <c r="N96" s="175">
        <v>0.21705567591578501</v>
      </c>
      <c r="O96" s="223">
        <v>1.6037493392091301E-4</v>
      </c>
      <c r="P96" s="223">
        <v>1.9863664756877801E-4</v>
      </c>
      <c r="Q96" s="118">
        <f t="shared" si="10"/>
        <v>0.70033590268817114</v>
      </c>
      <c r="R96" s="152">
        <v>0.29696178727115402</v>
      </c>
      <c r="S96" s="175">
        <v>0.20816216848137301</v>
      </c>
      <c r="T96" s="178">
        <v>1.53390614033185E-4</v>
      </c>
      <c r="U96" s="179">
        <v>2.0015799976164699E-4</v>
      </c>
      <c r="V96" s="118">
        <f t="shared" si="11"/>
        <v>0.70066640942094827</v>
      </c>
    </row>
    <row r="97" spans="2:22" x14ac:dyDescent="0.2">
      <c r="B97" s="90">
        <v>12</v>
      </c>
      <c r="C97" s="174">
        <v>0.27269005053217299</v>
      </c>
      <c r="D97" s="175">
        <v>0.19110126499525101</v>
      </c>
      <c r="E97" s="176">
        <v>9.6480674250751393E-5</v>
      </c>
      <c r="F97" s="176">
        <v>1.7208764211432801E-4</v>
      </c>
      <c r="G97" s="118">
        <f t="shared" si="8"/>
        <v>0.70042232024334983</v>
      </c>
      <c r="H97" s="152">
        <v>0.30248125288514</v>
      </c>
      <c r="I97" s="175">
        <v>0.21198340131186799</v>
      </c>
      <c r="J97" s="176">
        <v>1.2754495347431699E-4</v>
      </c>
      <c r="K97" s="177">
        <v>1.9548840003219499E-4</v>
      </c>
      <c r="L97" s="118">
        <f t="shared" si="9"/>
        <v>0.70047674535562598</v>
      </c>
      <c r="M97" s="152">
        <v>0.30909994134783197</v>
      </c>
      <c r="N97" s="175">
        <v>0.21668375460139799</v>
      </c>
      <c r="O97" s="223">
        <v>1.3171080204994599E-4</v>
      </c>
      <c r="P97" s="223">
        <v>2.0295345874105601E-4</v>
      </c>
      <c r="Q97" s="118">
        <f t="shared" si="10"/>
        <v>0.70068820410541277</v>
      </c>
      <c r="R97" s="152">
        <v>0.294393077196342</v>
      </c>
      <c r="S97" s="175">
        <v>0.20634989121847999</v>
      </c>
      <c r="T97" s="178">
        <v>1.5285259680952601E-4</v>
      </c>
      <c r="U97" s="179">
        <v>1.6255365277715301E-4</v>
      </c>
      <c r="V97" s="118">
        <f t="shared" si="11"/>
        <v>0.70062403591342659</v>
      </c>
    </row>
    <row r="98" spans="2:22" x14ac:dyDescent="0.2">
      <c r="B98" s="90">
        <v>13</v>
      </c>
      <c r="C98" s="174">
        <v>0.27243149121333199</v>
      </c>
      <c r="D98" s="175">
        <v>0.19096311738914501</v>
      </c>
      <c r="E98" s="176">
        <v>8.6452427287322405E-5</v>
      </c>
      <c r="F98" s="176">
        <v>1.77819445813996E-4</v>
      </c>
      <c r="G98" s="118">
        <f t="shared" si="8"/>
        <v>0.70058004297656595</v>
      </c>
      <c r="H98" s="152">
        <v>0.31025425877778201</v>
      </c>
      <c r="I98" s="175">
        <v>0.21750225022226299</v>
      </c>
      <c r="J98" s="176">
        <v>9.5475811694038904E-5</v>
      </c>
      <c r="K98" s="177">
        <v>1.53489424509626E-4</v>
      </c>
      <c r="L98" s="118">
        <f t="shared" si="9"/>
        <v>0.70071546972274024</v>
      </c>
      <c r="M98" s="152">
        <v>0.30377392419010202</v>
      </c>
      <c r="N98" s="175">
        <v>0.212884422500833</v>
      </c>
      <c r="O98" s="223">
        <v>1.02317418500068E-4</v>
      </c>
      <c r="P98" s="223">
        <v>1.8983744141616799E-4</v>
      </c>
      <c r="Q98" s="118">
        <f t="shared" si="10"/>
        <v>0.70046604509153243</v>
      </c>
      <c r="R98" s="152">
        <v>0.29382151971784998</v>
      </c>
      <c r="S98" s="175">
        <v>0.206001343346285</v>
      </c>
      <c r="T98" s="178">
        <v>1.4010243965128101E-4</v>
      </c>
      <c r="U98" s="179">
        <v>1.7012307155615699E-4</v>
      </c>
      <c r="V98" s="118">
        <f t="shared" si="11"/>
        <v>0.70080075662353769</v>
      </c>
    </row>
    <row r="99" spans="2:22" x14ac:dyDescent="0.2">
      <c r="B99" s="90">
        <v>14</v>
      </c>
      <c r="C99" s="174">
        <v>0.27224003370053901</v>
      </c>
      <c r="D99" s="175">
        <v>0.19071859547565101</v>
      </c>
      <c r="E99" s="176">
        <v>1.01994852247235E-4</v>
      </c>
      <c r="F99" s="176">
        <v>1.72223926566299E-4</v>
      </c>
      <c r="G99" s="118">
        <f t="shared" si="8"/>
        <v>0.7001744063272527</v>
      </c>
      <c r="H99" s="152">
        <v>0.31130931824903402</v>
      </c>
      <c r="I99" s="175">
        <v>0.21823536933458401</v>
      </c>
      <c r="J99" s="176">
        <v>1.10065619974981E-4</v>
      </c>
      <c r="K99" s="177">
        <v>1.9572167524421099E-4</v>
      </c>
      <c r="L99" s="118">
        <f t="shared" si="9"/>
        <v>0.70069561949746728</v>
      </c>
      <c r="M99" s="152">
        <v>0.30352978999709701</v>
      </c>
      <c r="N99" s="175">
        <v>0.21269420926385901</v>
      </c>
      <c r="O99" s="223">
        <v>1.2357719238202899E-4</v>
      </c>
      <c r="P99" s="223">
        <v>1.5950334621903599E-4</v>
      </c>
      <c r="Q99" s="118">
        <f t="shared" si="10"/>
        <v>0.70040274166714001</v>
      </c>
      <c r="R99" s="152">
        <v>0.294121023957436</v>
      </c>
      <c r="S99" s="175">
        <v>0.206103382705491</v>
      </c>
      <c r="T99" s="178">
        <v>1.05831069908048E-4</v>
      </c>
      <c r="U99" s="179">
        <v>1.9489114371704601E-4</v>
      </c>
      <c r="V99" s="118">
        <f t="shared" si="11"/>
        <v>0.70043388047743527</v>
      </c>
    </row>
    <row r="100" spans="2:22" x14ac:dyDescent="0.2">
      <c r="B100" s="90">
        <v>15</v>
      </c>
      <c r="C100" s="174">
        <v>0.27356853166314699</v>
      </c>
      <c r="D100" s="175">
        <v>0.191684832376875</v>
      </c>
      <c r="E100" s="176">
        <v>1.0014880444556E-4</v>
      </c>
      <c r="F100" s="176">
        <v>1.9560751744717201E-4</v>
      </c>
      <c r="G100" s="118">
        <f t="shared" si="8"/>
        <v>0.70030625485879205</v>
      </c>
      <c r="H100" s="152">
        <v>0.31275197716787501</v>
      </c>
      <c r="I100" s="175">
        <v>0.21915848074502101</v>
      </c>
      <c r="J100" s="176">
        <v>1.3084902090126899E-4</v>
      </c>
      <c r="K100" s="177">
        <v>1.8397067948880901E-4</v>
      </c>
      <c r="L100" s="118">
        <f t="shared" si="9"/>
        <v>0.70041493640629771</v>
      </c>
      <c r="M100" s="152">
        <v>0.300306673764065</v>
      </c>
      <c r="N100" s="175">
        <v>0.21048021640842601</v>
      </c>
      <c r="O100" s="223">
        <v>1.10505653196841E-4</v>
      </c>
      <c r="P100" s="223">
        <v>2.0429800286923301E-4</v>
      </c>
      <c r="Q100" s="118">
        <f t="shared" si="10"/>
        <v>0.70054761715395375</v>
      </c>
      <c r="R100" s="152">
        <v>0.29575983708036802</v>
      </c>
      <c r="S100" s="175">
        <v>0.20728213963341899</v>
      </c>
      <c r="T100" s="178">
        <v>1.09672025053027E-4</v>
      </c>
      <c r="U100" s="179">
        <v>1.8361143340217499E-4</v>
      </c>
      <c r="V100" s="118">
        <f t="shared" si="11"/>
        <v>0.70053832891695245</v>
      </c>
    </row>
    <row r="101" spans="2:22" x14ac:dyDescent="0.2">
      <c r="B101" s="90">
        <v>16</v>
      </c>
      <c r="C101" s="174">
        <v>0.27779813194566899</v>
      </c>
      <c r="D101" s="175">
        <v>0.19466234269237701</v>
      </c>
      <c r="E101" s="176">
        <v>7.4336915144657199E-5</v>
      </c>
      <c r="F101" s="176">
        <v>1.59187982247319E-4</v>
      </c>
      <c r="G101" s="118">
        <f t="shared" si="8"/>
        <v>0.70036205176097222</v>
      </c>
      <c r="H101" s="152">
        <v>0.31341672366075102</v>
      </c>
      <c r="I101" s="175">
        <v>0.219627850263762</v>
      </c>
      <c r="J101" s="176">
        <v>1.0342563530864799E-4</v>
      </c>
      <c r="K101" s="177">
        <v>1.50320801460115E-4</v>
      </c>
      <c r="L101" s="118">
        <f t="shared" si="9"/>
        <v>0.70042697299358314</v>
      </c>
      <c r="M101" s="152">
        <v>0.29911017020033998</v>
      </c>
      <c r="N101" s="175">
        <v>0.20967714555324099</v>
      </c>
      <c r="O101" s="223">
        <v>1.18715763605865E-4</v>
      </c>
      <c r="P101" s="223">
        <v>1.7887703487876901E-4</v>
      </c>
      <c r="Q101" s="118">
        <f t="shared" si="10"/>
        <v>0.70066514402701252</v>
      </c>
      <c r="R101" s="152">
        <v>0.293576101843537</v>
      </c>
      <c r="S101" s="175">
        <v>0.205757011031969</v>
      </c>
      <c r="T101" s="178">
        <v>1.6075789803707901E-4</v>
      </c>
      <c r="U101" s="179">
        <v>1.8561239395809199E-4</v>
      </c>
      <c r="V101" s="118">
        <f t="shared" si="11"/>
        <v>0.70055421545412111</v>
      </c>
    </row>
    <row r="102" spans="2:22" x14ac:dyDescent="0.2">
      <c r="B102" s="90">
        <v>17</v>
      </c>
      <c r="C102" s="174">
        <v>0.28180182293568201</v>
      </c>
      <c r="D102" s="175">
        <v>0.197468453693179</v>
      </c>
      <c r="E102" s="176">
        <v>9.6069114593447203E-5</v>
      </c>
      <c r="F102" s="176">
        <v>1.66421393898373E-4</v>
      </c>
      <c r="G102" s="118">
        <f t="shared" si="8"/>
        <v>0.70036942747814346</v>
      </c>
      <c r="H102" s="152">
        <v>0.31487221682407501</v>
      </c>
      <c r="I102" s="175">
        <v>0.22069750944352101</v>
      </c>
      <c r="J102" s="176">
        <v>1.08402451408907E-4</v>
      </c>
      <c r="K102" s="177">
        <v>1.9267568919979501E-4</v>
      </c>
      <c r="L102" s="118">
        <f t="shared" si="9"/>
        <v>0.70058643456048852</v>
      </c>
      <c r="M102" s="152">
        <v>0.30128310329501501</v>
      </c>
      <c r="N102" s="175">
        <v>0.211117120607418</v>
      </c>
      <c r="O102" s="223">
        <v>1.2772717127492101E-4</v>
      </c>
      <c r="P102" s="223">
        <v>1.77980317754231E-4</v>
      </c>
      <c r="Q102" s="118">
        <f t="shared" si="10"/>
        <v>0.70039110883602274</v>
      </c>
      <c r="R102" s="152">
        <v>0.296130040962168</v>
      </c>
      <c r="S102" s="175">
        <v>0.207515293656299</v>
      </c>
      <c r="T102" s="178">
        <v>1.10193384301562E-4</v>
      </c>
      <c r="U102" s="179">
        <v>1.8426730822988899E-4</v>
      </c>
      <c r="V102" s="118">
        <f t="shared" si="11"/>
        <v>0.70044985204823529</v>
      </c>
    </row>
    <row r="103" spans="2:22" x14ac:dyDescent="0.2">
      <c r="B103" s="90">
        <v>18</v>
      </c>
      <c r="C103" s="174">
        <v>0.28308331622619298</v>
      </c>
      <c r="D103" s="175">
        <v>0.19832934611728401</v>
      </c>
      <c r="E103" s="176">
        <v>8.9266708095878802E-5</v>
      </c>
      <c r="F103" s="176">
        <v>1.48756418462866E-4</v>
      </c>
      <c r="G103" s="118">
        <f t="shared" si="8"/>
        <v>0.70023999900968958</v>
      </c>
      <c r="H103" s="152">
        <v>0.31310587645465199</v>
      </c>
      <c r="I103" s="175">
        <v>0.21948115360217399</v>
      </c>
      <c r="J103" s="176">
        <v>1.21389409091999E-4</v>
      </c>
      <c r="K103" s="177">
        <v>1.8959690384117201E-4</v>
      </c>
      <c r="L103" s="118">
        <f t="shared" si="9"/>
        <v>0.70065390588510168</v>
      </c>
      <c r="M103" s="152">
        <v>0.30193789846117097</v>
      </c>
      <c r="N103" s="175">
        <v>0.21163985495208901</v>
      </c>
      <c r="O103" s="223">
        <v>1.33410879154812E-4</v>
      </c>
      <c r="P103" s="223">
        <v>1.80879706018478E-4</v>
      </c>
      <c r="Q103" s="118">
        <f t="shared" si="10"/>
        <v>0.70060357528754902</v>
      </c>
      <c r="R103" s="152">
        <v>0.29600980874994298</v>
      </c>
      <c r="S103" s="175">
        <v>0.207481291173231</v>
      </c>
      <c r="T103" s="178">
        <v>1.43176349717994E-4</v>
      </c>
      <c r="U103" s="179">
        <v>1.8474556072656801E-4</v>
      </c>
      <c r="V103" s="118">
        <f t="shared" si="11"/>
        <v>0.70061957095714023</v>
      </c>
    </row>
    <row r="104" spans="2:22" x14ac:dyDescent="0.2">
      <c r="B104" s="86" t="s">
        <v>1</v>
      </c>
      <c r="C104" s="109" t="s">
        <v>2</v>
      </c>
      <c r="D104" s="168" t="s">
        <v>83</v>
      </c>
      <c r="E104" s="169" t="s">
        <v>2</v>
      </c>
      <c r="F104" s="169" t="s">
        <v>83</v>
      </c>
      <c r="G104" s="170"/>
      <c r="H104" s="86" t="s">
        <v>2</v>
      </c>
      <c r="I104" s="168" t="s">
        <v>83</v>
      </c>
      <c r="J104" s="169" t="s">
        <v>2</v>
      </c>
      <c r="K104" s="171" t="s">
        <v>83</v>
      </c>
      <c r="L104" s="170"/>
      <c r="M104" s="86" t="s">
        <v>2</v>
      </c>
      <c r="N104" s="168" t="s">
        <v>83</v>
      </c>
      <c r="O104" s="86" t="s">
        <v>2</v>
      </c>
      <c r="P104" s="86" t="s">
        <v>83</v>
      </c>
      <c r="Q104" s="170"/>
      <c r="R104" s="86" t="s">
        <v>2</v>
      </c>
      <c r="S104" s="168" t="s">
        <v>83</v>
      </c>
      <c r="T104" s="172" t="s">
        <v>2</v>
      </c>
      <c r="U104" s="173" t="s">
        <v>83</v>
      </c>
      <c r="V104" s="136"/>
    </row>
    <row r="105" spans="2:22" x14ac:dyDescent="0.2">
      <c r="B105" s="86" t="s">
        <v>3</v>
      </c>
      <c r="C105" s="174" t="s">
        <v>4</v>
      </c>
      <c r="D105" s="175" t="s">
        <v>4</v>
      </c>
      <c r="E105" s="169" t="s">
        <v>4</v>
      </c>
      <c r="F105" s="169" t="s">
        <v>4</v>
      </c>
      <c r="G105" s="170"/>
      <c r="H105" s="86" t="s">
        <v>4</v>
      </c>
      <c r="I105" s="168" t="s">
        <v>4</v>
      </c>
      <c r="J105" s="169" t="s">
        <v>4</v>
      </c>
      <c r="K105" s="171" t="s">
        <v>4</v>
      </c>
      <c r="L105" s="170"/>
      <c r="M105" s="86" t="s">
        <v>4</v>
      </c>
      <c r="N105" s="168" t="s">
        <v>4</v>
      </c>
      <c r="O105" s="86" t="s">
        <v>4</v>
      </c>
      <c r="P105" s="86" t="s">
        <v>4</v>
      </c>
      <c r="Q105" s="170"/>
      <c r="R105" s="86" t="s">
        <v>4</v>
      </c>
      <c r="S105" s="168" t="s">
        <v>4</v>
      </c>
      <c r="T105" s="172" t="s">
        <v>4</v>
      </c>
      <c r="U105" s="173" t="s">
        <v>4</v>
      </c>
      <c r="V105" s="136"/>
    </row>
    <row r="106" spans="2:22" x14ac:dyDescent="0.2">
      <c r="B106" s="86" t="s">
        <v>5</v>
      </c>
      <c r="C106" s="215">
        <v>0.25901215137811201</v>
      </c>
      <c r="D106" s="224">
        <v>0.181458241218555</v>
      </c>
      <c r="E106" s="225">
        <v>9.84480223912984E-5</v>
      </c>
      <c r="F106" s="182">
        <v>1.72022286496762E-4</v>
      </c>
      <c r="G106" s="183"/>
      <c r="H106" s="184">
        <v>0.30680904133459502</v>
      </c>
      <c r="I106" s="184">
        <v>0.21504404227153401</v>
      </c>
      <c r="J106" s="190">
        <v>1.0979392060822301E-4</v>
      </c>
      <c r="K106" s="184">
        <v>1.7922584796056901E-4</v>
      </c>
      <c r="L106" s="186"/>
      <c r="M106" s="187">
        <v>0.30503523887163903</v>
      </c>
      <c r="N106" s="187">
        <v>0.21378495451152699</v>
      </c>
      <c r="O106" s="180">
        <v>1.41394938273228E-4</v>
      </c>
      <c r="P106" s="181">
        <v>2.00145574665467E-4</v>
      </c>
      <c r="Q106" s="188"/>
      <c r="R106" s="187">
        <v>0.292093904991579</v>
      </c>
      <c r="S106" s="187">
        <v>0.20472720689611801</v>
      </c>
      <c r="T106" s="190">
        <v>1.4323430375537199E-4</v>
      </c>
      <c r="U106" s="184">
        <v>1.9137872418423899E-4</v>
      </c>
      <c r="V106" s="136"/>
    </row>
    <row r="107" spans="2:22" x14ac:dyDescent="0.2">
      <c r="B107" s="86" t="s">
        <v>6</v>
      </c>
      <c r="C107" s="219">
        <v>1.95618546410703</v>
      </c>
      <c r="D107" s="220">
        <v>1.9632748809685301</v>
      </c>
      <c r="E107" s="193">
        <v>5.4356028858316501</v>
      </c>
      <c r="F107" s="193">
        <v>3.1322079819108199</v>
      </c>
      <c r="G107" s="194"/>
      <c r="H107" s="195">
        <v>0.40093943841970198</v>
      </c>
      <c r="I107" s="196">
        <v>0.39918401081834398</v>
      </c>
      <c r="J107" s="197">
        <v>4.9327057423382596</v>
      </c>
      <c r="K107" s="198">
        <v>2.1947855861964101</v>
      </c>
      <c r="L107" s="199"/>
      <c r="M107" s="197">
        <v>0.31357233038730398</v>
      </c>
      <c r="N107" s="197">
        <v>0.313038450161855</v>
      </c>
      <c r="O107" s="191">
        <v>6.3749730184987703</v>
      </c>
      <c r="P107" s="192">
        <v>3.7241215851584402</v>
      </c>
      <c r="Q107" s="198"/>
      <c r="R107" s="197">
        <v>0.27878030751830501</v>
      </c>
      <c r="S107" s="198">
        <v>0.279458201796497</v>
      </c>
      <c r="T107" s="200">
        <v>4.7148315453876597</v>
      </c>
      <c r="U107" s="198">
        <v>2.5603266275393599</v>
      </c>
      <c r="V107" s="201"/>
    </row>
    <row r="109" spans="2:22" x14ac:dyDescent="0.2">
      <c r="C109" s="162" t="s">
        <v>11</v>
      </c>
      <c r="D109" s="202"/>
      <c r="E109" s="102" t="s">
        <v>7</v>
      </c>
      <c r="I109" s="90" t="s">
        <v>79</v>
      </c>
    </row>
    <row r="110" spans="2:22" x14ac:dyDescent="0.2">
      <c r="C110" s="203">
        <v>1</v>
      </c>
      <c r="E110" s="204">
        <f>AVERAGE(G86:G103)</f>
        <v>0.70015878583486146</v>
      </c>
      <c r="I110" s="205">
        <f>D106/C106</f>
        <v>0.7005781012708473</v>
      </c>
    </row>
    <row r="111" spans="2:22" x14ac:dyDescent="0.2">
      <c r="C111" s="203">
        <v>2</v>
      </c>
      <c r="E111" s="204">
        <f>AVERAGE(L86:L103)</f>
        <v>0.70057247346629359</v>
      </c>
      <c r="I111" s="205">
        <f>I106/H106</f>
        <v>0.70090516673208014</v>
      </c>
    </row>
    <row r="112" spans="2:22" x14ac:dyDescent="0.2">
      <c r="C112" s="203">
        <v>3</v>
      </c>
      <c r="E112" s="204">
        <f>AVERAGE(Q86:Q103)</f>
        <v>0.70052203888064724</v>
      </c>
      <c r="I112" s="205">
        <f>N106/M106</f>
        <v>0.7008533023998883</v>
      </c>
    </row>
    <row r="113" spans="3:9" x14ac:dyDescent="0.2">
      <c r="C113" s="203">
        <v>4</v>
      </c>
      <c r="E113" s="204">
        <f>AVERAGE(V86:V103)</f>
        <v>0.70058326165739104</v>
      </c>
      <c r="G113" s="90"/>
      <c r="I113" s="205">
        <f>S106/R106</f>
        <v>0.70089516897663529</v>
      </c>
    </row>
    <row r="114" spans="3:9" x14ac:dyDescent="0.2">
      <c r="C114" s="206" t="s">
        <v>12</v>
      </c>
      <c r="D114" s="101"/>
      <c r="E114" s="207">
        <f>AVERAGE(E110:E113)</f>
        <v>0.70045913995979836</v>
      </c>
      <c r="F114" s="86" t="s">
        <v>9</v>
      </c>
      <c r="G114" s="208"/>
      <c r="I114" s="209">
        <f>AVERAGE(I110:I113)</f>
        <v>0.70080793484486281</v>
      </c>
    </row>
    <row r="115" spans="3:9" x14ac:dyDescent="0.2">
      <c r="E115" s="221">
        <f>STDEV(E110:E113)/SQRT(COUNT(E110:E113))/E114</f>
        <v>1.4419558625957828E-4</v>
      </c>
      <c r="F115" s="211"/>
      <c r="I115" s="221">
        <f>STDEV(I110:I113)/SQRT(COUNT(I110:I113))/I114</f>
        <v>1.1048727074395867E-4</v>
      </c>
    </row>
    <row r="116" spans="3:9" ht="15.75" x14ac:dyDescent="0.3">
      <c r="D116" s="86" t="s">
        <v>17</v>
      </c>
      <c r="E116" s="226">
        <f>E115*SQRT(3)/1</f>
        <v>2.4975408162877024E-4</v>
      </c>
      <c r="F116" s="86" t="s">
        <v>8</v>
      </c>
      <c r="I116" s="221">
        <f>I115*SQRT(3)/1</f>
        <v>1.9136956651815478E-4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6"/>
  <sheetViews>
    <sheetView zoomScaleNormal="100" workbookViewId="0"/>
  </sheetViews>
  <sheetFormatPr baseColWidth="10" defaultRowHeight="12.75" x14ac:dyDescent="0.2"/>
  <cols>
    <col min="1" max="1" width="5.7109375" customWidth="1"/>
    <col min="2" max="6" width="12.7109375" customWidth="1"/>
    <col min="7" max="7" width="15.85546875" bestFit="1" customWidth="1"/>
    <col min="8" max="8" width="12.7109375" customWidth="1"/>
    <col min="9" max="9" width="15.7109375" customWidth="1"/>
    <col min="10" max="10" width="16.7109375" customWidth="1"/>
    <col min="11" max="11" width="12.7109375" customWidth="1"/>
    <col min="12" max="12" width="15.85546875" bestFit="1" customWidth="1"/>
    <col min="13" max="16" width="12.7109375" customWidth="1"/>
    <col min="17" max="18" width="15.7109375" customWidth="1"/>
    <col min="19" max="21" width="12.7109375" customWidth="1"/>
    <col min="22" max="22" width="15.85546875" bestFit="1" customWidth="1"/>
    <col min="23" max="24" width="12.7109375" customWidth="1"/>
    <col min="25" max="26" width="15.7109375" customWidth="1"/>
    <col min="27" max="32" width="12.7109375" customWidth="1"/>
    <col min="33" max="34" width="15.7109375" customWidth="1"/>
  </cols>
  <sheetData>
    <row r="1" spans="1:22" x14ac:dyDescent="0.2">
      <c r="D1" s="28"/>
    </row>
    <row r="2" spans="1:22" ht="15.75" x14ac:dyDescent="0.25">
      <c r="A2" s="30"/>
      <c r="B2" s="30" t="s">
        <v>14</v>
      </c>
      <c r="C2" s="30"/>
      <c r="D2" s="35"/>
      <c r="E2" s="20"/>
      <c r="F2" s="20"/>
      <c r="G2" s="20"/>
      <c r="H2" s="20"/>
      <c r="I2" s="20"/>
      <c r="J2" s="20"/>
    </row>
    <row r="3" spans="1:22" ht="15.75" x14ac:dyDescent="0.25">
      <c r="A3" s="29"/>
      <c r="B3" s="30" t="s">
        <v>85</v>
      </c>
      <c r="C3" s="72"/>
      <c r="D3" s="31"/>
      <c r="E3" s="20"/>
      <c r="F3" s="20"/>
      <c r="G3" s="20"/>
      <c r="H3" s="20"/>
      <c r="I3" s="20"/>
      <c r="J3" s="20"/>
    </row>
    <row r="4" spans="1:22" ht="15.75" x14ac:dyDescent="0.25">
      <c r="A4" s="29"/>
      <c r="B4" s="30" t="s">
        <v>86</v>
      </c>
      <c r="C4" s="30"/>
      <c r="D4" s="31"/>
      <c r="E4" s="36"/>
      <c r="F4" s="36"/>
      <c r="G4" s="36"/>
      <c r="H4" s="36"/>
      <c r="I4" s="36"/>
      <c r="J4" s="36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x14ac:dyDescent="0.2">
      <c r="B5" s="87" t="s">
        <v>96</v>
      </c>
    </row>
    <row r="6" spans="1:22" ht="15.75" x14ac:dyDescent="0.25">
      <c r="A6" s="75"/>
      <c r="C6" s="30" t="s">
        <v>73</v>
      </c>
      <c r="D6" s="31"/>
      <c r="E6" s="30"/>
    </row>
    <row r="8" spans="1:22" x14ac:dyDescent="0.2">
      <c r="A8" s="75"/>
      <c r="C8" s="73" t="s">
        <v>49</v>
      </c>
      <c r="D8" s="2"/>
      <c r="E8" s="8" t="s">
        <v>50</v>
      </c>
      <c r="F8" s="8"/>
      <c r="G8" s="39" t="s">
        <v>10</v>
      </c>
      <c r="H8" s="73" t="s">
        <v>51</v>
      </c>
      <c r="I8" s="2"/>
      <c r="J8" s="7" t="s">
        <v>52</v>
      </c>
      <c r="K8" s="8"/>
      <c r="L8" s="39" t="s">
        <v>15</v>
      </c>
      <c r="M8" s="73" t="s">
        <v>53</v>
      </c>
      <c r="N8" s="2"/>
      <c r="O8" s="7" t="s">
        <v>54</v>
      </c>
      <c r="P8" s="8"/>
      <c r="Q8" s="39" t="s">
        <v>16</v>
      </c>
      <c r="R8" s="73" t="s">
        <v>55</v>
      </c>
      <c r="S8" s="2"/>
      <c r="T8" s="7" t="s">
        <v>56</v>
      </c>
      <c r="U8" s="40"/>
      <c r="V8" s="39" t="s">
        <v>18</v>
      </c>
    </row>
    <row r="9" spans="1:22" x14ac:dyDescent="0.2">
      <c r="B9" s="37" t="s">
        <v>0</v>
      </c>
      <c r="C9" s="3">
        <v>29.073</v>
      </c>
      <c r="D9" s="4">
        <v>30.082999999999998</v>
      </c>
      <c r="E9" s="9">
        <v>29.073</v>
      </c>
      <c r="F9" s="9">
        <v>30.082999999999998</v>
      </c>
      <c r="G9" s="42"/>
      <c r="H9">
        <v>29.073</v>
      </c>
      <c r="I9" s="4">
        <v>30.082999999999998</v>
      </c>
      <c r="J9" s="9">
        <v>29.073</v>
      </c>
      <c r="K9" s="10">
        <v>30.082999999999998</v>
      </c>
      <c r="L9" s="42"/>
      <c r="M9">
        <v>29.073</v>
      </c>
      <c r="N9" s="4">
        <v>30.082999999999998</v>
      </c>
      <c r="O9" s="9">
        <v>29.073</v>
      </c>
      <c r="P9" s="10">
        <v>30.082999999999998</v>
      </c>
      <c r="Q9" s="42"/>
      <c r="R9">
        <v>29.073</v>
      </c>
      <c r="S9">
        <v>30.082999999999998</v>
      </c>
      <c r="T9" s="44">
        <v>29.073</v>
      </c>
      <c r="U9" s="45">
        <v>30.082999999999998</v>
      </c>
      <c r="V9" s="46"/>
    </row>
    <row r="10" spans="1:22" x14ac:dyDescent="0.2">
      <c r="B10" s="37">
        <v>1</v>
      </c>
      <c r="C10" s="47">
        <v>0.12130141196213499</v>
      </c>
      <c r="D10" s="6">
        <v>1.76264927488704E-3</v>
      </c>
      <c r="E10" s="11">
        <v>5.4208097010558399E-4</v>
      </c>
      <c r="F10" s="11">
        <v>4.9073302126148902E-4</v>
      </c>
      <c r="G10" s="48">
        <f>(D10-$F$30)/(C10-$E$30)</f>
        <v>1.0523292305713658E-2</v>
      </c>
      <c r="H10" s="5">
        <v>0.121335107443094</v>
      </c>
      <c r="I10" s="6">
        <v>1.67155094104855E-3</v>
      </c>
      <c r="J10" s="11">
        <v>4.9549923811927402E-4</v>
      </c>
      <c r="K10" s="12">
        <v>4.31031795139578E-4</v>
      </c>
      <c r="L10" s="48">
        <f>(I10-$K$30)/(H10-$J$30)</f>
        <v>1.0061648594956644E-2</v>
      </c>
      <c r="M10" s="5">
        <v>0.11927721997195199</v>
      </c>
      <c r="N10" s="6">
        <v>1.6123972093654499E-3</v>
      </c>
      <c r="O10" s="11">
        <v>4.8600575767765702E-4</v>
      </c>
      <c r="P10" s="12">
        <v>4.1127080651051997E-4</v>
      </c>
      <c r="Q10" s="48">
        <f>(N10-$P$30)/(M10-$O$30)</f>
        <v>1.0035388095202116E-2</v>
      </c>
      <c r="R10" s="5">
        <v>0.11697359804488699</v>
      </c>
      <c r="S10" s="5">
        <v>1.5498970371340601E-3</v>
      </c>
      <c r="T10" s="51">
        <v>3.8486926311217699E-4</v>
      </c>
      <c r="U10" s="52">
        <v>3.9792071745697801E-4</v>
      </c>
      <c r="V10" s="53">
        <f>(S10-$U$30)/(R10-$T$30)</f>
        <v>1.0028134109484006E-2</v>
      </c>
    </row>
    <row r="11" spans="1:22" x14ac:dyDescent="0.2">
      <c r="B11" s="37">
        <v>2</v>
      </c>
      <c r="C11" s="47">
        <v>0.12218775491351801</v>
      </c>
      <c r="D11" s="6">
        <v>1.76202356053143E-3</v>
      </c>
      <c r="E11" s="11">
        <v>5.6255900865361398E-4</v>
      </c>
      <c r="F11" s="11">
        <v>4.8516434347145202E-4</v>
      </c>
      <c r="G11" s="48">
        <f t="shared" ref="G11:G27" si="0">(D11-$F$30)/(C11-$E$30)</f>
        <v>1.0441461315395289E-2</v>
      </c>
      <c r="H11" s="5">
        <v>0.121633439068263</v>
      </c>
      <c r="I11" s="6">
        <v>1.6823956290843399E-3</v>
      </c>
      <c r="J11" s="11">
        <v>5.0682886283819897E-4</v>
      </c>
      <c r="K11" s="12">
        <v>4.7757488234292998E-4</v>
      </c>
      <c r="L11" s="48">
        <f t="shared" ref="L11:L27" si="1">(I11-$K$30)/(H11-$J$30)</f>
        <v>1.0126404660643068E-2</v>
      </c>
      <c r="M11" s="5">
        <v>0.120850275507384</v>
      </c>
      <c r="N11" s="6">
        <v>1.62687606616306E-3</v>
      </c>
      <c r="O11" s="11">
        <v>4.5754800928717103E-4</v>
      </c>
      <c r="P11" s="12">
        <v>4.1555863321094099E-4</v>
      </c>
      <c r="Q11" s="48">
        <f t="shared" ref="Q11:Q27" si="2">(N11-$P$30)/(M11-$O$30)</f>
        <v>1.0024528079251164E-2</v>
      </c>
      <c r="R11" s="5">
        <v>0.118022706855041</v>
      </c>
      <c r="S11" s="5">
        <v>1.5596108286004601E-3</v>
      </c>
      <c r="T11" s="51">
        <v>3.8740992609951599E-4</v>
      </c>
      <c r="U11" s="52">
        <v>3.76630750724422E-4</v>
      </c>
      <c r="V11" s="53">
        <f t="shared" ref="V11:V27" si="3">(S11-$U$30)/(R11-$T$30)</f>
        <v>1.0021274240352453E-2</v>
      </c>
    </row>
    <row r="12" spans="1:22" x14ac:dyDescent="0.2">
      <c r="B12" s="37">
        <v>3</v>
      </c>
      <c r="C12" s="47">
        <v>0.1223560083466</v>
      </c>
      <c r="D12" s="6">
        <v>1.72325982989875E-3</v>
      </c>
      <c r="E12" s="11">
        <v>5.4492096508421996E-4</v>
      </c>
      <c r="F12" s="11">
        <v>5.0094730770895203E-4</v>
      </c>
      <c r="G12" s="48">
        <f t="shared" si="0"/>
        <v>1.0108770798668683E-2</v>
      </c>
      <c r="H12" s="5">
        <v>0.12159375320106899</v>
      </c>
      <c r="I12" s="6">
        <v>1.69490887681943E-3</v>
      </c>
      <c r="J12" s="11">
        <v>5.2515383012817301E-4</v>
      </c>
      <c r="K12" s="12">
        <v>4.38893047351027E-4</v>
      </c>
      <c r="L12" s="48">
        <f t="shared" si="1"/>
        <v>1.0233074149748819E-2</v>
      </c>
      <c r="M12" s="5">
        <v>0.12047573991256499</v>
      </c>
      <c r="N12" s="6">
        <v>1.61650846837622E-3</v>
      </c>
      <c r="O12" s="11">
        <v>4.8361431918027498E-4</v>
      </c>
      <c r="P12" s="12">
        <v>4.0126594909385899E-4</v>
      </c>
      <c r="Q12" s="48">
        <f t="shared" si="2"/>
        <v>9.9694233713697924E-3</v>
      </c>
      <c r="R12" s="5">
        <v>0.118428432244001</v>
      </c>
      <c r="S12" s="5">
        <v>1.5220672491180001E-3</v>
      </c>
      <c r="T12" s="51">
        <v>4.0761589847798099E-4</v>
      </c>
      <c r="U12" s="52">
        <v>3.99141554475102E-4</v>
      </c>
      <c r="V12" s="53">
        <f t="shared" si="3"/>
        <v>9.6687087329145448E-3</v>
      </c>
    </row>
    <row r="13" spans="1:22" x14ac:dyDescent="0.2">
      <c r="B13" s="37">
        <v>4</v>
      </c>
      <c r="C13" s="47">
        <v>0.12165488418892</v>
      </c>
      <c r="D13" s="6">
        <v>1.7502721199468699E-3</v>
      </c>
      <c r="E13" s="11">
        <v>5.4954849149989598E-4</v>
      </c>
      <c r="F13" s="11">
        <v>5.0660064390625704E-4</v>
      </c>
      <c r="G13" s="48">
        <f t="shared" si="0"/>
        <v>1.0390365299513189E-2</v>
      </c>
      <c r="H13" s="5">
        <v>0.12086802032301699</v>
      </c>
      <c r="I13" s="6">
        <v>1.65236662038775E-3</v>
      </c>
      <c r="J13" s="11">
        <v>5.1950422833970701E-4</v>
      </c>
      <c r="K13" s="12">
        <v>4.6213287101044002E-4</v>
      </c>
      <c r="L13" s="48">
        <f t="shared" si="1"/>
        <v>9.9412945175163542E-3</v>
      </c>
      <c r="M13" s="5">
        <v>0.118820930204761</v>
      </c>
      <c r="N13" s="6">
        <v>1.64854336456573E-3</v>
      </c>
      <c r="O13" s="11">
        <v>4.6883045888712101E-4</v>
      </c>
      <c r="P13" s="12">
        <v>3.9808725432704801E-4</v>
      </c>
      <c r="Q13" s="48">
        <f t="shared" si="2"/>
        <v>1.0379484366884963E-2</v>
      </c>
      <c r="R13" s="5">
        <v>0.115843682428574</v>
      </c>
      <c r="S13" s="5">
        <v>1.54851659849553E-3</v>
      </c>
      <c r="T13" s="51">
        <v>3.5814011271574598E-4</v>
      </c>
      <c r="U13" s="52">
        <v>3.6868253281298899E-4</v>
      </c>
      <c r="V13" s="53">
        <f t="shared" si="3"/>
        <v>1.0114334676608539E-2</v>
      </c>
    </row>
    <row r="14" spans="1:22" x14ac:dyDescent="0.2">
      <c r="B14" s="37">
        <v>5</v>
      </c>
      <c r="C14" s="47">
        <v>0.122855907594735</v>
      </c>
      <c r="D14" s="6">
        <v>1.7940355636030701E-3</v>
      </c>
      <c r="E14" s="11">
        <v>5.3349673617556002E-4</v>
      </c>
      <c r="F14" s="11">
        <v>5.1711563595779496E-4</v>
      </c>
      <c r="G14" s="48">
        <f t="shared" si="0"/>
        <v>1.0646173079019992E-2</v>
      </c>
      <c r="H14" s="5">
        <v>0.120320475913925</v>
      </c>
      <c r="I14" s="6">
        <v>1.6781862396825699E-3</v>
      </c>
      <c r="J14" s="11">
        <v>5.0488236031796005E-4</v>
      </c>
      <c r="K14" s="12">
        <v>4.5097072049789998E-4</v>
      </c>
      <c r="L14" s="48">
        <f t="shared" si="1"/>
        <v>1.0202247688546358E-2</v>
      </c>
      <c r="M14" s="5">
        <v>0.117083759369118</v>
      </c>
      <c r="N14" s="6">
        <v>1.6338660138678E-3</v>
      </c>
      <c r="O14" s="11">
        <v>4.78746657223897E-4</v>
      </c>
      <c r="P14" s="12">
        <v>4.18967424748104E-4</v>
      </c>
      <c r="Q14" s="48">
        <f t="shared" si="2"/>
        <v>1.0408241659923004E-2</v>
      </c>
      <c r="R14" s="5">
        <v>0.116141169875375</v>
      </c>
      <c r="S14" s="5">
        <v>1.5219938268959501E-3</v>
      </c>
      <c r="T14" s="51">
        <v>3.98039823441696E-4</v>
      </c>
      <c r="U14" s="52">
        <v>3.63617360706159E-4</v>
      </c>
      <c r="V14" s="53">
        <f t="shared" si="3"/>
        <v>9.8591615186893918E-3</v>
      </c>
    </row>
    <row r="15" spans="1:22" x14ac:dyDescent="0.2">
      <c r="B15" s="37">
        <v>6</v>
      </c>
      <c r="C15" s="47">
        <v>0.122237951729225</v>
      </c>
      <c r="D15" s="6">
        <v>1.7606160318711401E-3</v>
      </c>
      <c r="E15" s="11">
        <v>5.6738738663519904E-4</v>
      </c>
      <c r="F15" s="11">
        <v>4.84657953546603E-4</v>
      </c>
      <c r="G15" s="48">
        <f t="shared" si="0"/>
        <v>1.0425586221756088E-2</v>
      </c>
      <c r="H15" s="5">
        <v>0.11939889900949199</v>
      </c>
      <c r="I15" s="6">
        <v>1.6667500694377199E-3</v>
      </c>
      <c r="J15" s="11">
        <v>5.2662167124914905E-4</v>
      </c>
      <c r="K15" s="12">
        <v>4.5762676341457899E-4</v>
      </c>
      <c r="L15" s="48">
        <f t="shared" si="1"/>
        <v>1.0185138052420219E-2</v>
      </c>
      <c r="M15" s="5">
        <v>0.11796628183206</v>
      </c>
      <c r="N15" s="6">
        <v>1.6434151088408999E-3</v>
      </c>
      <c r="O15" s="11">
        <v>4.6218993663444801E-4</v>
      </c>
      <c r="P15" s="12">
        <v>4.2827382053602098E-4</v>
      </c>
      <c r="Q15" s="48">
        <f t="shared" si="2"/>
        <v>1.0411336039883725E-2</v>
      </c>
      <c r="R15" s="5">
        <v>0.11704011280531799</v>
      </c>
      <c r="S15" s="5">
        <v>1.53248497151405E-3</v>
      </c>
      <c r="T15" s="51">
        <v>3.5879516973001701E-4</v>
      </c>
      <c r="U15" s="52">
        <v>3.7074394749794998E-4</v>
      </c>
      <c r="V15" s="53">
        <f t="shared" si="3"/>
        <v>9.8731228505827707E-3</v>
      </c>
    </row>
    <row r="16" spans="1:22" x14ac:dyDescent="0.2">
      <c r="B16" s="37">
        <v>7</v>
      </c>
      <c r="C16" s="47">
        <v>0.11989303653686301</v>
      </c>
      <c r="D16" s="6">
        <v>1.7662806018812001E-3</v>
      </c>
      <c r="E16" s="11">
        <v>5.3416960039331203E-4</v>
      </c>
      <c r="F16" s="11">
        <v>4.8106786187636098E-4</v>
      </c>
      <c r="G16" s="48">
        <f t="shared" si="0"/>
        <v>1.0677918358442914E-2</v>
      </c>
      <c r="H16" s="5">
        <v>0.116577717449933</v>
      </c>
      <c r="I16" s="6">
        <v>1.66282060353171E-3</v>
      </c>
      <c r="J16" s="11">
        <v>5.3246615419832305E-4</v>
      </c>
      <c r="K16" s="12">
        <v>4.59837164975088E-4</v>
      </c>
      <c r="L16" s="48">
        <f t="shared" si="1"/>
        <v>1.0398860693437423E-2</v>
      </c>
      <c r="M16" s="5">
        <v>0.11958191987385799</v>
      </c>
      <c r="N16" s="6">
        <v>1.61465273656585E-3</v>
      </c>
      <c r="O16" s="11">
        <v>4.7071327427983001E-4</v>
      </c>
      <c r="P16" s="12">
        <v>4.54887609786838E-4</v>
      </c>
      <c r="Q16" s="48">
        <f t="shared" si="2"/>
        <v>1.0028652973252951E-2</v>
      </c>
      <c r="R16" s="5">
        <v>0.11681670669262301</v>
      </c>
      <c r="S16" s="5">
        <v>1.53675554551919E-3</v>
      </c>
      <c r="T16" s="51">
        <v>4.4142362330011397E-4</v>
      </c>
      <c r="U16" s="52">
        <v>3.77635881376071E-4</v>
      </c>
      <c r="V16" s="53">
        <f t="shared" si="3"/>
        <v>9.9287575547876115E-3</v>
      </c>
    </row>
    <row r="17" spans="2:22" x14ac:dyDescent="0.2">
      <c r="B17" s="37">
        <v>8</v>
      </c>
      <c r="C17" s="47">
        <v>0.121096748055815</v>
      </c>
      <c r="D17" s="6">
        <v>1.74728828114549E-3</v>
      </c>
      <c r="E17" s="11">
        <v>5.4645217155820298E-4</v>
      </c>
      <c r="F17" s="11">
        <v>4.6842327720500302E-4</v>
      </c>
      <c r="G17" s="48">
        <f t="shared" si="0"/>
        <v>1.0413722391372192E-2</v>
      </c>
      <c r="H17" s="5">
        <v>0.11715451271499</v>
      </c>
      <c r="I17" s="6">
        <v>1.6164849999118101E-3</v>
      </c>
      <c r="J17" s="11">
        <v>4.9323440914928005E-4</v>
      </c>
      <c r="K17" s="12">
        <v>4.8506653062886E-4</v>
      </c>
      <c r="L17" s="48">
        <f t="shared" si="1"/>
        <v>9.9501720935204364E-3</v>
      </c>
      <c r="M17" s="5">
        <v>0.119575862286917</v>
      </c>
      <c r="N17" s="6">
        <v>1.6177038155566099E-3</v>
      </c>
      <c r="O17" s="11">
        <v>4.7981399123044201E-4</v>
      </c>
      <c r="P17" s="12">
        <v>4.12949884743408E-4</v>
      </c>
      <c r="Q17" s="48">
        <f t="shared" si="2"/>
        <v>1.0054778857340454E-2</v>
      </c>
      <c r="R17" s="5">
        <v>0.117256324496472</v>
      </c>
      <c r="S17" s="5">
        <v>1.54569867124791E-3</v>
      </c>
      <c r="T17" s="51">
        <v>4.2360597854326602E-4</v>
      </c>
      <c r="U17" s="52">
        <v>3.8920333914140102E-4</v>
      </c>
      <c r="V17" s="53">
        <f t="shared" si="3"/>
        <v>9.9679392824381444E-3</v>
      </c>
    </row>
    <row r="18" spans="2:22" x14ac:dyDescent="0.2">
      <c r="B18" s="37">
        <v>9</v>
      </c>
      <c r="C18" s="47">
        <v>0.122100825828677</v>
      </c>
      <c r="D18" s="6">
        <v>1.7483350926162399E-3</v>
      </c>
      <c r="E18" s="11">
        <v>5.5690867735759498E-4</v>
      </c>
      <c r="F18" s="11">
        <v>4.9912328978352397E-4</v>
      </c>
      <c r="G18" s="48">
        <f t="shared" si="0"/>
        <v>1.0336305299921654E-2</v>
      </c>
      <c r="H18" s="5">
        <v>0.117534428573959</v>
      </c>
      <c r="I18" s="6">
        <v>1.6778375072778501E-3</v>
      </c>
      <c r="J18" s="11">
        <v>5.2728229079427496E-4</v>
      </c>
      <c r="K18" s="12">
        <v>4.32575814854278E-4</v>
      </c>
      <c r="L18" s="48">
        <f t="shared" si="1"/>
        <v>1.0442172425300451E-2</v>
      </c>
      <c r="M18" s="5">
        <v>0.119938910960474</v>
      </c>
      <c r="N18" s="6">
        <v>1.6028971953962099E-3</v>
      </c>
      <c r="O18" s="11">
        <v>4.38935052515969E-4</v>
      </c>
      <c r="P18" s="12">
        <v>4.4319987084806702E-4</v>
      </c>
      <c r="Q18" s="48">
        <f t="shared" si="2"/>
        <v>9.9002909119658353E-3</v>
      </c>
      <c r="R18" s="5">
        <v>0.117803096077919</v>
      </c>
      <c r="S18" s="5">
        <v>1.56693517535879E-3</v>
      </c>
      <c r="T18" s="51">
        <v>4.3199937448693801E-4</v>
      </c>
      <c r="U18" s="52">
        <v>4.0130896103921898E-4</v>
      </c>
      <c r="V18" s="53">
        <f t="shared" si="3"/>
        <v>1.0102412505644297E-2</v>
      </c>
    </row>
    <row r="19" spans="2:22" x14ac:dyDescent="0.2">
      <c r="B19" s="37">
        <v>10</v>
      </c>
      <c r="C19" s="47">
        <v>0.123260630022527</v>
      </c>
      <c r="D19" s="6">
        <v>1.7340455902205901E-3</v>
      </c>
      <c r="E19" s="11">
        <v>5.6659487577865003E-4</v>
      </c>
      <c r="F19" s="11">
        <v>4.66314450562595E-4</v>
      </c>
      <c r="G19" s="48">
        <f t="shared" si="0"/>
        <v>1.0122145958117956E-2</v>
      </c>
      <c r="H19" s="5">
        <v>0.117509746903014</v>
      </c>
      <c r="I19" s="6">
        <v>1.7104314803128599E-3</v>
      </c>
      <c r="J19" s="11">
        <v>5.3570653250613104E-4</v>
      </c>
      <c r="K19" s="12">
        <v>4.3392020259104601E-4</v>
      </c>
      <c r="L19" s="48">
        <f t="shared" si="1"/>
        <v>1.0722975253481168E-2</v>
      </c>
      <c r="M19" s="5">
        <v>0.11975602634191999</v>
      </c>
      <c r="N19" s="6">
        <v>1.6093584635701499E-3</v>
      </c>
      <c r="O19" s="11">
        <v>4.7282302386655699E-4</v>
      </c>
      <c r="P19" s="12">
        <v>4.2839244668574898E-4</v>
      </c>
      <c r="Q19" s="48">
        <f t="shared" si="2"/>
        <v>9.9696339896767957E-3</v>
      </c>
      <c r="R19" s="5">
        <v>0.11719738841583401</v>
      </c>
      <c r="S19" s="5">
        <v>1.5464406187631599E-3</v>
      </c>
      <c r="T19" s="51">
        <v>3.9939596415625601E-4</v>
      </c>
      <c r="U19" s="52">
        <v>3.7404025425801901E-4</v>
      </c>
      <c r="V19" s="53">
        <f t="shared" si="3"/>
        <v>9.9793224563698123E-3</v>
      </c>
    </row>
    <row r="20" spans="2:22" x14ac:dyDescent="0.2">
      <c r="B20" s="37">
        <v>11</v>
      </c>
      <c r="C20" s="47">
        <v>0.12382176258126899</v>
      </c>
      <c r="D20" s="6">
        <v>1.77421016295304E-3</v>
      </c>
      <c r="E20" s="11">
        <v>5.4420349190955101E-4</v>
      </c>
      <c r="F20" s="11">
        <v>5.0094730770895203E-4</v>
      </c>
      <c r="G20" s="48">
        <f t="shared" si="0"/>
        <v>1.0401912913140233E-2</v>
      </c>
      <c r="H20" s="5">
        <v>0.11898970586126</v>
      </c>
      <c r="I20" s="6">
        <v>1.67283203817902E-3</v>
      </c>
      <c r="J20" s="11">
        <v>5.0404875838246902E-4</v>
      </c>
      <c r="K20" s="12">
        <v>4.5217393968626098E-4</v>
      </c>
      <c r="L20" s="48">
        <f t="shared" si="1"/>
        <v>1.0271653475449609E-2</v>
      </c>
      <c r="M20" s="5">
        <v>0.12039757658282001</v>
      </c>
      <c r="N20" s="6">
        <v>1.62779962175516E-3</v>
      </c>
      <c r="O20" s="11">
        <v>4.62689475505657E-4</v>
      </c>
      <c r="P20" s="12">
        <v>4.3783180680638501E-4</v>
      </c>
      <c r="Q20" s="48">
        <f t="shared" si="2"/>
        <v>1.0070068104864167E-2</v>
      </c>
      <c r="R20" s="5">
        <v>0.117573244258299</v>
      </c>
      <c r="S20" s="5">
        <v>1.52871176408467E-3</v>
      </c>
      <c r="T20" s="51">
        <v>3.9751286141283498E-4</v>
      </c>
      <c r="U20" s="52">
        <v>3.5096428899715102E-4</v>
      </c>
      <c r="V20" s="53">
        <f t="shared" si="3"/>
        <v>9.7959926200565754E-3</v>
      </c>
    </row>
    <row r="21" spans="2:22" x14ac:dyDescent="0.2">
      <c r="B21" s="37">
        <v>12</v>
      </c>
      <c r="C21" s="47">
        <v>0.123193850506697</v>
      </c>
      <c r="D21" s="6">
        <v>1.7723925917990399E-3</v>
      </c>
      <c r="E21" s="11">
        <v>5.8163236068085997E-4</v>
      </c>
      <c r="F21" s="11">
        <v>5.0511643422177096E-4</v>
      </c>
      <c r="G21" s="48">
        <f t="shared" si="0"/>
        <v>1.044035170009769E-2</v>
      </c>
      <c r="H21" s="5">
        <v>0.12028653703513199</v>
      </c>
      <c r="I21" s="6">
        <v>1.66222579511513E-3</v>
      </c>
      <c r="J21" s="11">
        <v>5.1394357384448299E-4</v>
      </c>
      <c r="K21" s="12">
        <v>4.8132701066702399E-4</v>
      </c>
      <c r="L21" s="48">
        <f t="shared" si="1"/>
        <v>1.0071878307984896E-2</v>
      </c>
      <c r="M21" s="5">
        <v>0.120944100013275</v>
      </c>
      <c r="N21" s="6">
        <v>1.62106662312688E-3</v>
      </c>
      <c r="O21" s="11">
        <v>4.6209162924259599E-4</v>
      </c>
      <c r="P21" s="12">
        <v>3.9173760658798299E-4</v>
      </c>
      <c r="Q21" s="48">
        <f t="shared" si="2"/>
        <v>9.9685009949274806E-3</v>
      </c>
      <c r="R21" s="5">
        <v>0.11730041359793</v>
      </c>
      <c r="S21" s="5">
        <v>1.5515060635547999E-3</v>
      </c>
      <c r="T21" s="51">
        <v>4.3006413498694899E-4</v>
      </c>
      <c r="U21" s="52">
        <v>3.4980306095743201E-4</v>
      </c>
      <c r="V21" s="53">
        <f t="shared" si="3"/>
        <v>1.0013861645625059E-2</v>
      </c>
    </row>
    <row r="22" spans="2:22" x14ac:dyDescent="0.2">
      <c r="B22" s="37">
        <v>13</v>
      </c>
      <c r="C22" s="47">
        <v>0.12296376720433801</v>
      </c>
      <c r="D22" s="6">
        <v>1.75174560506643E-3</v>
      </c>
      <c r="E22" s="11">
        <v>5.6363493817342201E-4</v>
      </c>
      <c r="F22" s="11">
        <v>4.8633677304947499E-4</v>
      </c>
      <c r="G22" s="48">
        <f t="shared" si="0"/>
        <v>1.0291297774292165E-2</v>
      </c>
      <c r="H22" s="5">
        <v>0.120827927361583</v>
      </c>
      <c r="I22" s="6">
        <v>1.62035830212726E-3</v>
      </c>
      <c r="J22" s="11">
        <v>5.0369117886500203E-4</v>
      </c>
      <c r="K22" s="12">
        <v>4.53798060685371E-4</v>
      </c>
      <c r="L22" s="48">
        <f t="shared" si="1"/>
        <v>9.6785592727575993E-3</v>
      </c>
      <c r="M22" s="5">
        <v>0.12110586382606101</v>
      </c>
      <c r="N22" s="6">
        <v>1.63351234545424E-3</v>
      </c>
      <c r="O22" s="11">
        <v>4.6579308448856999E-4</v>
      </c>
      <c r="P22" s="12">
        <v>4.1675864114627202E-4</v>
      </c>
      <c r="Q22" s="48">
        <f t="shared" si="2"/>
        <v>1.0058299300126926E-2</v>
      </c>
      <c r="R22" s="5">
        <v>0.11741225155337399</v>
      </c>
      <c r="S22" s="5">
        <v>1.5590964358542299E-3</v>
      </c>
      <c r="T22" s="51">
        <v>4.58249716295876E-4</v>
      </c>
      <c r="U22" s="52">
        <v>3.8476168138036398E-4</v>
      </c>
      <c r="V22" s="53">
        <f t="shared" si="3"/>
        <v>1.0069163191683717E-2</v>
      </c>
    </row>
    <row r="23" spans="2:22" x14ac:dyDescent="0.2">
      <c r="B23" s="37">
        <v>14</v>
      </c>
      <c r="C23" s="47">
        <v>0.12360555603699</v>
      </c>
      <c r="D23" s="6">
        <v>1.7280227614783099E-3</v>
      </c>
      <c r="E23" s="11">
        <v>5.7852568965538595E-4</v>
      </c>
      <c r="F23" s="11">
        <v>4.8483467125465702E-4</v>
      </c>
      <c r="G23" s="48">
        <f t="shared" si="0"/>
        <v>1.0044823525094898E-2</v>
      </c>
      <c r="H23" s="5">
        <v>0.12108871661599201</v>
      </c>
      <c r="I23" s="6">
        <v>1.65395822126016E-3</v>
      </c>
      <c r="J23" s="11">
        <v>5.3376894526565395E-4</v>
      </c>
      <c r="K23" s="12">
        <v>4.62309581530917E-4</v>
      </c>
      <c r="L23" s="48">
        <f t="shared" si="1"/>
        <v>9.9362982431936368E-3</v>
      </c>
      <c r="M23" s="5">
        <v>0.121496418853071</v>
      </c>
      <c r="N23" s="6">
        <v>1.6423835663615699E-3</v>
      </c>
      <c r="O23" s="11">
        <v>4.5012990816881398E-4</v>
      </c>
      <c r="P23" s="12">
        <v>4.0786465579868399E-4</v>
      </c>
      <c r="Q23" s="48">
        <f t="shared" si="2"/>
        <v>1.0099139743657467E-2</v>
      </c>
      <c r="R23" s="5">
        <v>0.117880603870624</v>
      </c>
      <c r="S23" s="5">
        <v>1.5389093790618401E-3</v>
      </c>
      <c r="T23" s="51">
        <v>3.92560962829521E-4</v>
      </c>
      <c r="U23" s="52">
        <v>3.9730713281181402E-4</v>
      </c>
      <c r="V23" s="53">
        <f t="shared" si="3"/>
        <v>9.8571711721516572E-3</v>
      </c>
    </row>
    <row r="24" spans="2:22" x14ac:dyDescent="0.2">
      <c r="B24" s="37">
        <v>15</v>
      </c>
      <c r="C24" s="47">
        <v>0.123212734096294</v>
      </c>
      <c r="D24" s="6">
        <v>1.72651984272796E-3</v>
      </c>
      <c r="E24" s="11">
        <v>6.0741438029661096E-4</v>
      </c>
      <c r="F24" s="11">
        <v>5.0044486013554304E-4</v>
      </c>
      <c r="G24" s="48">
        <f t="shared" si="0"/>
        <v>1.0064740720069132E-2</v>
      </c>
      <c r="H24" s="5">
        <v>0.12182964084721</v>
      </c>
      <c r="I24" s="6">
        <v>1.62528032418141E-3</v>
      </c>
      <c r="J24" s="11">
        <v>5.3272663128793802E-4</v>
      </c>
      <c r="K24" s="12">
        <v>4.82278073832601E-4</v>
      </c>
      <c r="L24" s="48">
        <f t="shared" si="1"/>
        <v>9.6392134304169406E-3</v>
      </c>
      <c r="M24" s="5">
        <v>0.12192203539126199</v>
      </c>
      <c r="N24" s="6">
        <v>1.64957491346989E-3</v>
      </c>
      <c r="O24" s="11">
        <v>4.8863317514521597E-4</v>
      </c>
      <c r="P24" s="12">
        <v>4.3086549065849902E-4</v>
      </c>
      <c r="Q24" s="48">
        <f t="shared" si="2"/>
        <v>1.0122959114062793E-2</v>
      </c>
      <c r="R24" s="5">
        <v>0.11802611838758501</v>
      </c>
      <c r="S24" s="5">
        <v>1.5352845935257199E-3</v>
      </c>
      <c r="T24" s="51">
        <v>4.19300469186168E-4</v>
      </c>
      <c r="U24" s="52">
        <v>4.2822970012279299E-4</v>
      </c>
      <c r="V24" s="53">
        <f t="shared" si="3"/>
        <v>9.814157355139538E-3</v>
      </c>
    </row>
    <row r="25" spans="2:22" x14ac:dyDescent="0.2">
      <c r="B25" s="37">
        <v>16</v>
      </c>
      <c r="C25" s="47">
        <v>0.122815336228088</v>
      </c>
      <c r="D25" s="6">
        <v>1.76625069243225E-3</v>
      </c>
      <c r="E25" s="11">
        <v>5.8530380325701496E-4</v>
      </c>
      <c r="F25" s="11">
        <v>5.0211263039497502E-4</v>
      </c>
      <c r="G25" s="48">
        <f t="shared" si="0"/>
        <v>1.0422437813174739E-2</v>
      </c>
      <c r="H25" s="5">
        <v>0.12154331246790299</v>
      </c>
      <c r="I25" s="6">
        <v>1.7011697495977101E-3</v>
      </c>
      <c r="J25" s="11">
        <v>5.3511700394499396E-4</v>
      </c>
      <c r="K25" s="12">
        <v>4.5248370151633401E-4</v>
      </c>
      <c r="L25" s="48">
        <f t="shared" si="1"/>
        <v>1.0289070853878559E-2</v>
      </c>
      <c r="M25" s="5">
        <v>0.122238924716598</v>
      </c>
      <c r="N25" s="6">
        <v>1.63702753120517E-3</v>
      </c>
      <c r="O25" s="11">
        <v>4.37727559141206E-4</v>
      </c>
      <c r="P25" s="12">
        <v>4.0060504381139202E-4</v>
      </c>
      <c r="Q25" s="48">
        <f t="shared" si="2"/>
        <v>9.9935760917426817E-3</v>
      </c>
      <c r="R25" s="5">
        <v>0.117331809154574</v>
      </c>
      <c r="S25" s="5">
        <v>1.54414333931036E-3</v>
      </c>
      <c r="T25" s="51">
        <v>4.2560860689053599E-4</v>
      </c>
      <c r="U25" s="52">
        <v>3.7808422996726202E-4</v>
      </c>
      <c r="V25" s="53">
        <f t="shared" si="3"/>
        <v>9.9482017740336551E-3</v>
      </c>
    </row>
    <row r="26" spans="2:22" x14ac:dyDescent="0.2">
      <c r="B26" s="37">
        <v>17</v>
      </c>
      <c r="C26" s="47">
        <v>0.12309595355493</v>
      </c>
      <c r="D26" s="6">
        <v>1.7541673479372999E-3</v>
      </c>
      <c r="E26" s="11">
        <v>5.5119440414279895E-4</v>
      </c>
      <c r="F26" s="11">
        <v>4.6845316965235301E-4</v>
      </c>
      <c r="G26" s="48">
        <f t="shared" si="0"/>
        <v>1.0299959472662103E-2</v>
      </c>
      <c r="H26" s="5">
        <v>0.12159732469196401</v>
      </c>
      <c r="I26" s="6">
        <v>1.65746602485869E-3</v>
      </c>
      <c r="J26" s="11">
        <v>5.1052328206464403E-4</v>
      </c>
      <c r="K26" s="12">
        <v>4.3876335893496102E-4</v>
      </c>
      <c r="L26" s="48">
        <f t="shared" si="1"/>
        <v>9.9235307963164675E-3</v>
      </c>
      <c r="M26" s="5">
        <v>0.121749089429229</v>
      </c>
      <c r="N26" s="6">
        <v>1.6233273972122799E-3</v>
      </c>
      <c r="O26" s="11">
        <v>4.8381951133192903E-4</v>
      </c>
      <c r="P26" s="12">
        <v>4.44275974112481E-4</v>
      </c>
      <c r="Q26" s="48">
        <f t="shared" si="2"/>
        <v>9.9209774382262861E-3</v>
      </c>
      <c r="R26" s="5">
        <v>0.11800142304236901</v>
      </c>
      <c r="S26" s="5">
        <v>1.5483905976050099E-3</v>
      </c>
      <c r="T26" s="51">
        <v>4.1329839683005697E-4</v>
      </c>
      <c r="U26" s="52">
        <v>3.7037266211510899E-4</v>
      </c>
      <c r="V26" s="53">
        <f t="shared" si="3"/>
        <v>9.9276715181496333E-3</v>
      </c>
    </row>
    <row r="27" spans="2:22" x14ac:dyDescent="0.2">
      <c r="B27" s="37">
        <v>18</v>
      </c>
      <c r="C27" s="47">
        <v>0.123438401106039</v>
      </c>
      <c r="D27" s="6">
        <v>1.75784617256842E-3</v>
      </c>
      <c r="E27" s="11">
        <v>5.5502355264559604E-4</v>
      </c>
      <c r="F27" s="11">
        <v>5.0845006195141505E-4</v>
      </c>
      <c r="G27" s="48">
        <f t="shared" si="0"/>
        <v>1.0301193441515593E-2</v>
      </c>
      <c r="H27" s="5">
        <v>0.121735212257662</v>
      </c>
      <c r="I27" s="6">
        <v>1.65755576616523E-3</v>
      </c>
      <c r="J27" s="11">
        <v>5.1723863281486805E-4</v>
      </c>
      <c r="K27" s="12">
        <v>4.5394841148338602E-4</v>
      </c>
      <c r="L27" s="48">
        <f t="shared" si="1"/>
        <v>9.9129828980639313E-3</v>
      </c>
      <c r="M27" s="5">
        <v>0.120533500797079</v>
      </c>
      <c r="N27" s="6">
        <v>1.6284724037726401E-3</v>
      </c>
      <c r="O27" s="11">
        <v>4.5307167004907199E-4</v>
      </c>
      <c r="P27" s="12">
        <v>4.18808506478222E-4</v>
      </c>
      <c r="Q27" s="48">
        <f t="shared" si="2"/>
        <v>1.0064271457478617E-2</v>
      </c>
      <c r="R27" s="5">
        <v>0.11812977895338</v>
      </c>
      <c r="S27" s="5">
        <v>1.56406373444883E-3</v>
      </c>
      <c r="T27" s="51">
        <v>4.4003943112572798E-4</v>
      </c>
      <c r="U27" s="52">
        <v>3.7910048751623902E-4</v>
      </c>
      <c r="V27" s="53">
        <f t="shared" si="3"/>
        <v>1.0049985539035623E-2</v>
      </c>
    </row>
    <row r="28" spans="2:22" x14ac:dyDescent="0.2">
      <c r="B28" t="s">
        <v>1</v>
      </c>
      <c r="C28" s="3" t="s">
        <v>2</v>
      </c>
      <c r="D28" s="4" t="s">
        <v>83</v>
      </c>
      <c r="E28" s="9" t="s">
        <v>2</v>
      </c>
      <c r="F28" s="9" t="s">
        <v>83</v>
      </c>
      <c r="G28" s="42"/>
      <c r="H28" t="s">
        <v>2</v>
      </c>
      <c r="I28" s="4" t="s">
        <v>83</v>
      </c>
      <c r="J28" s="9" t="s">
        <v>2</v>
      </c>
      <c r="K28" s="10" t="s">
        <v>83</v>
      </c>
      <c r="L28" s="48"/>
      <c r="M28" t="s">
        <v>2</v>
      </c>
      <c r="N28" s="4" t="s">
        <v>83</v>
      </c>
      <c r="O28" s="9" t="s">
        <v>2</v>
      </c>
      <c r="P28" s="10" t="s">
        <v>83</v>
      </c>
      <c r="Q28" s="42"/>
      <c r="R28" t="s">
        <v>2</v>
      </c>
      <c r="S28" t="s">
        <v>83</v>
      </c>
      <c r="T28" s="44" t="s">
        <v>2</v>
      </c>
      <c r="U28" s="45" t="s">
        <v>83</v>
      </c>
      <c r="V28" s="46"/>
    </row>
    <row r="29" spans="2:22" x14ac:dyDescent="0.2">
      <c r="B29" t="s">
        <v>3</v>
      </c>
      <c r="C29" s="3" t="s">
        <v>4</v>
      </c>
      <c r="D29" s="4" t="s">
        <v>4</v>
      </c>
      <c r="E29" s="9" t="s">
        <v>4</v>
      </c>
      <c r="F29" s="9" t="s">
        <v>4</v>
      </c>
      <c r="G29" s="42"/>
      <c r="H29" t="s">
        <v>4</v>
      </c>
      <c r="I29" s="4" t="s">
        <v>4</v>
      </c>
      <c r="J29" s="9" t="s">
        <v>4</v>
      </c>
      <c r="K29" s="10" t="s">
        <v>4</v>
      </c>
      <c r="L29" s="42"/>
      <c r="M29" t="s">
        <v>4</v>
      </c>
      <c r="N29" s="4" t="s">
        <v>4</v>
      </c>
      <c r="O29" s="9" t="s">
        <v>4</v>
      </c>
      <c r="P29" s="10" t="s">
        <v>4</v>
      </c>
      <c r="Q29" s="42"/>
      <c r="R29" t="s">
        <v>4</v>
      </c>
      <c r="S29" t="s">
        <v>4</v>
      </c>
      <c r="T29" s="44" t="s">
        <v>4</v>
      </c>
      <c r="U29" s="45" t="s">
        <v>4</v>
      </c>
      <c r="V29" s="46"/>
    </row>
    <row r="30" spans="2:22" x14ac:dyDescent="0.2">
      <c r="B30" t="s">
        <v>5</v>
      </c>
      <c r="C30" s="125">
        <v>0.122505140027426</v>
      </c>
      <c r="D30" s="126">
        <v>1.7544422846424801E-3</v>
      </c>
      <c r="E30" s="54">
        <v>5.59502861333504E-4</v>
      </c>
      <c r="F30" s="54">
        <v>4.9204687186939797E-4</v>
      </c>
      <c r="G30" s="55"/>
      <c r="H30" s="56">
        <v>0.120101359874415</v>
      </c>
      <c r="I30" s="57">
        <v>1.66469884383218E-3</v>
      </c>
      <c r="J30" s="56">
        <v>5.1767986578391803E-4</v>
      </c>
      <c r="K30" s="57">
        <v>4.5592844061903201E-4</v>
      </c>
      <c r="L30" s="58"/>
      <c r="M30" s="59">
        <v>0.120206357548356</v>
      </c>
      <c r="N30" s="60">
        <v>1.6271879358125401E-3</v>
      </c>
      <c r="O30" s="56">
        <v>4.66843138547579E-4</v>
      </c>
      <c r="P30" s="57">
        <v>4.2008896810502599E-4</v>
      </c>
      <c r="Q30" s="58"/>
      <c r="R30" s="122">
        <v>0.117398825597454</v>
      </c>
      <c r="S30" s="122">
        <v>1.5444725794495899E-3</v>
      </c>
      <c r="T30" s="61">
        <v>4.0932942853452102E-4</v>
      </c>
      <c r="U30" s="57">
        <v>3.8097491907536E-4</v>
      </c>
      <c r="V30" s="46"/>
    </row>
    <row r="31" spans="2:22" x14ac:dyDescent="0.2">
      <c r="B31" t="s">
        <v>6</v>
      </c>
      <c r="C31" s="123">
        <v>0.19507810655205199</v>
      </c>
      <c r="D31" s="124">
        <v>0.24630263165472699</v>
      </c>
      <c r="E31" s="16">
        <v>0.81644076182031999</v>
      </c>
      <c r="F31" s="16">
        <v>0.71109950627665897</v>
      </c>
      <c r="G31" s="62"/>
      <c r="H31" s="63">
        <v>0.35099611476808001</v>
      </c>
      <c r="I31" s="64">
        <v>0.36575473154179</v>
      </c>
      <c r="J31" s="65">
        <v>0.64221144970572897</v>
      </c>
      <c r="K31" s="66">
        <v>0.89082403515656405</v>
      </c>
      <c r="L31" s="67"/>
      <c r="M31" s="65">
        <v>0.26782646799778997</v>
      </c>
      <c r="N31" s="66">
        <v>0.19796421991371899</v>
      </c>
      <c r="O31" s="65">
        <v>0.77645549345762899</v>
      </c>
      <c r="P31" s="66">
        <v>0.98425625036821796</v>
      </c>
      <c r="Q31" s="67"/>
      <c r="R31" s="123">
        <v>0.13677696520667801</v>
      </c>
      <c r="S31" s="124">
        <v>0.20346637789494401</v>
      </c>
      <c r="T31" s="68">
        <v>1.57986012331783</v>
      </c>
      <c r="U31" s="66">
        <v>1.18572083506546</v>
      </c>
      <c r="V31" s="69"/>
    </row>
    <row r="33" spans="1:22" x14ac:dyDescent="0.2">
      <c r="C33" s="18" t="s">
        <v>11</v>
      </c>
      <c r="D33" s="1"/>
      <c r="E33" s="22" t="s">
        <v>7</v>
      </c>
      <c r="I33" s="37" t="s">
        <v>79</v>
      </c>
    </row>
    <row r="34" spans="1:22" x14ac:dyDescent="0.2">
      <c r="C34" s="34">
        <v>1</v>
      </c>
      <c r="E34" s="38">
        <f>AVERAGE(G10:G27)</f>
        <v>1.0352914354887119E-2</v>
      </c>
      <c r="I34" s="79">
        <f>D30/C30</f>
        <v>1.432137691732528E-2</v>
      </c>
    </row>
    <row r="35" spans="1:22" x14ac:dyDescent="0.2">
      <c r="C35" s="34">
        <v>2</v>
      </c>
      <c r="E35" s="23">
        <f>AVERAGE(L10:L27)</f>
        <v>1.0110398633757366E-2</v>
      </c>
      <c r="I35" s="79">
        <f>I30/H30</f>
        <v>1.3860782638705226E-2</v>
      </c>
    </row>
    <row r="36" spans="1:22" x14ac:dyDescent="0.2">
      <c r="C36" s="34">
        <v>3</v>
      </c>
      <c r="E36" s="23">
        <f>AVERAGE(Q10:Q27)</f>
        <v>1.0082197254990957E-2</v>
      </c>
      <c r="I36" s="79">
        <f>N30/M30</f>
        <v>1.353662126529342E-2</v>
      </c>
    </row>
    <row r="37" spans="1:22" x14ac:dyDescent="0.2">
      <c r="C37" s="34">
        <v>4</v>
      </c>
      <c r="D37" s="19"/>
      <c r="E37" s="24">
        <f>AVERAGE(V10:V27)</f>
        <v>9.945520707985947E-3</v>
      </c>
      <c r="G37" s="74"/>
      <c r="I37" s="79">
        <f>S30/R30</f>
        <v>1.3155775380116618E-2</v>
      </c>
    </row>
    <row r="38" spans="1:22" x14ac:dyDescent="0.2">
      <c r="C38" s="32" t="s">
        <v>12</v>
      </c>
      <c r="D38" s="33"/>
      <c r="E38" s="78">
        <f>AVERAGE(E34:E37)</f>
        <v>1.0122757737905348E-2</v>
      </c>
      <c r="F38" s="19" t="s">
        <v>9</v>
      </c>
      <c r="G38" s="27"/>
      <c r="I38" s="80">
        <f>AVERAGE(I34:I37)</f>
        <v>1.3718639050360136E-2</v>
      </c>
    </row>
    <row r="39" spans="1:22" x14ac:dyDescent="0.2">
      <c r="E39" s="83">
        <f>STDEV(E34:E37)/SQRT(COUNT(E34:E37))/E38</f>
        <v>8.3718448184172574E-3</v>
      </c>
      <c r="F39" s="21"/>
      <c r="I39" s="82">
        <f>STDEV(I34:I37)/SQRT(COUNT(I34:I37))/I38</f>
        <v>1.8021118605416771E-2</v>
      </c>
    </row>
    <row r="40" spans="1:22" ht="15.75" x14ac:dyDescent="0.3">
      <c r="D40" s="19" t="s">
        <v>17</v>
      </c>
      <c r="E40" s="84">
        <f>E39*SQRT(3)/1</f>
        <v>1.4500460578580931E-2</v>
      </c>
      <c r="F40" s="19" t="s">
        <v>8</v>
      </c>
      <c r="G40" s="19"/>
      <c r="I40" s="82">
        <f>I39*SQRT(3)/1</f>
        <v>3.1213493033806636E-2</v>
      </c>
    </row>
    <row r="44" spans="1:22" ht="15.75" x14ac:dyDescent="0.25">
      <c r="A44" s="75"/>
      <c r="C44" s="30" t="s">
        <v>80</v>
      </c>
      <c r="D44" s="31"/>
      <c r="E44" s="30"/>
    </row>
    <row r="46" spans="1:22" x14ac:dyDescent="0.2">
      <c r="C46" s="73" t="s">
        <v>57</v>
      </c>
      <c r="D46" s="2"/>
      <c r="E46" s="7" t="s">
        <v>58</v>
      </c>
      <c r="F46" s="8"/>
      <c r="G46" s="39" t="s">
        <v>10</v>
      </c>
      <c r="H46" s="73" t="s">
        <v>59</v>
      </c>
      <c r="I46" s="2"/>
      <c r="J46" s="7" t="s">
        <v>60</v>
      </c>
      <c r="K46" s="8"/>
      <c r="L46" s="39" t="s">
        <v>15</v>
      </c>
      <c r="M46" s="73" t="s">
        <v>61</v>
      </c>
      <c r="N46" s="2"/>
      <c r="O46" s="7" t="s">
        <v>62</v>
      </c>
      <c r="P46" s="8"/>
      <c r="Q46" s="39" t="s">
        <v>16</v>
      </c>
      <c r="R46" s="73" t="s">
        <v>63</v>
      </c>
      <c r="S46" s="2"/>
      <c r="T46" s="7" t="s">
        <v>64</v>
      </c>
      <c r="U46" s="40"/>
      <c r="V46" s="39" t="s">
        <v>18</v>
      </c>
    </row>
    <row r="47" spans="1:22" x14ac:dyDescent="0.2">
      <c r="B47" s="37" t="s">
        <v>0</v>
      </c>
      <c r="C47" s="41">
        <v>29.073</v>
      </c>
      <c r="D47" s="25">
        <v>30.082999999999998</v>
      </c>
      <c r="E47" s="9">
        <v>29.073</v>
      </c>
      <c r="F47" s="9">
        <v>30.082999999999998</v>
      </c>
      <c r="G47" s="42"/>
      <c r="H47">
        <v>29.073</v>
      </c>
      <c r="I47" s="4">
        <v>30.082999999999998</v>
      </c>
      <c r="J47" s="9">
        <v>29.073</v>
      </c>
      <c r="K47" s="10">
        <v>30.082999999999998</v>
      </c>
      <c r="L47" s="42"/>
      <c r="M47">
        <v>29.073</v>
      </c>
      <c r="N47" s="4">
        <v>30.082999999999998</v>
      </c>
      <c r="O47" s="9">
        <v>29.073</v>
      </c>
      <c r="P47" s="10">
        <v>30.082999999999998</v>
      </c>
      <c r="Q47" s="42"/>
      <c r="R47" s="19">
        <v>29.073</v>
      </c>
      <c r="S47" s="43">
        <v>30.082999999999998</v>
      </c>
      <c r="T47" s="44">
        <v>29.073</v>
      </c>
      <c r="U47" s="45">
        <v>30.082999999999998</v>
      </c>
      <c r="V47" s="46"/>
    </row>
    <row r="48" spans="1:22" x14ac:dyDescent="0.2">
      <c r="B48" s="37">
        <v>1</v>
      </c>
      <c r="C48" s="47">
        <v>5.9545706547043803E-2</v>
      </c>
      <c r="D48" s="6">
        <v>0.22531721314428599</v>
      </c>
      <c r="E48" s="11">
        <v>4.2348920940419899E-4</v>
      </c>
      <c r="F48" s="11">
        <v>3.5626729576645501E-4</v>
      </c>
      <c r="G48" s="48">
        <f>(D48-$F$68)/(C48-$E$68)</f>
        <v>3.8025993164635072</v>
      </c>
      <c r="H48" s="5">
        <v>5.7330423384620799E-2</v>
      </c>
      <c r="I48" s="6">
        <v>0.21696190569318</v>
      </c>
      <c r="J48" s="11">
        <v>3.2782288813033199E-4</v>
      </c>
      <c r="K48" s="12">
        <v>3.24511733198126E-4</v>
      </c>
      <c r="L48" s="48">
        <f>(I48-$K$68)/(H48-$J$68)</f>
        <v>3.8023808347422272</v>
      </c>
      <c r="M48" s="5">
        <v>5.58655934443677E-2</v>
      </c>
      <c r="N48" s="6">
        <v>0.21156358898466801</v>
      </c>
      <c r="O48" s="11">
        <v>3.38499508332891E-4</v>
      </c>
      <c r="P48" s="12">
        <v>3.4565621518660601E-4</v>
      </c>
      <c r="Q48" s="48">
        <f>(N48-$P$68)/(M48-$O$68)</f>
        <v>3.8046897071974501</v>
      </c>
      <c r="R48" s="49">
        <v>5.3808313982610698E-2</v>
      </c>
      <c r="S48" s="50">
        <v>0.203436710120875</v>
      </c>
      <c r="T48" s="51">
        <v>3.21912963439542E-4</v>
      </c>
      <c r="U48" s="52">
        <v>2.8081499888148902E-4</v>
      </c>
      <c r="V48" s="53">
        <f>(S48-$U$68)/(R48-$T$68)</f>
        <v>3.7968347573281824</v>
      </c>
    </row>
    <row r="49" spans="2:22" x14ac:dyDescent="0.2">
      <c r="B49" s="37">
        <v>2</v>
      </c>
      <c r="C49" s="47">
        <v>5.9784027887323302E-2</v>
      </c>
      <c r="D49" s="6">
        <v>0.22611237830023201</v>
      </c>
      <c r="E49" s="11">
        <v>4.1027758531054403E-4</v>
      </c>
      <c r="F49" s="11">
        <v>3.5858977091169801E-4</v>
      </c>
      <c r="G49" s="48">
        <f t="shared" ref="G49:G65" si="4">(D49-$F$68)/(C49-$E$68)</f>
        <v>3.8007291929157927</v>
      </c>
      <c r="H49" s="5">
        <v>5.7463343865307097E-2</v>
      </c>
      <c r="I49" s="6">
        <v>0.21733640028703199</v>
      </c>
      <c r="J49" s="11">
        <v>3.6936838135412798E-4</v>
      </c>
      <c r="K49" s="12">
        <v>3.2159386376723998E-4</v>
      </c>
      <c r="L49" s="48">
        <f t="shared" ref="L49:L65" si="5">(I49-$K$68)/(H49-$J$68)</f>
        <v>3.8000880468034124</v>
      </c>
      <c r="M49" s="5">
        <v>5.6371230396317598E-2</v>
      </c>
      <c r="N49" s="6">
        <v>0.21348914230604499</v>
      </c>
      <c r="O49" s="11">
        <v>3.3560031659257602E-4</v>
      </c>
      <c r="P49" s="12">
        <v>3.6658800703435503E-4</v>
      </c>
      <c r="Q49" s="48">
        <f t="shared" ref="Q49:Q65" si="6">(N49-$P$68)/(M49-$O$68)</f>
        <v>3.8047211504261167</v>
      </c>
      <c r="R49" s="49">
        <v>5.43675117140342E-2</v>
      </c>
      <c r="S49" s="50">
        <v>0.20581164208913399</v>
      </c>
      <c r="T49" s="51">
        <v>3.3356951501811499E-4</v>
      </c>
      <c r="U49" s="52">
        <v>3.0246028924954099E-4</v>
      </c>
      <c r="V49" s="53">
        <f t="shared" ref="V49:V65" si="7">(S49-$U$68)/(R49-$T$68)</f>
        <v>3.8014915990192746</v>
      </c>
    </row>
    <row r="50" spans="2:22" x14ac:dyDescent="0.2">
      <c r="B50" s="37">
        <v>3</v>
      </c>
      <c r="C50" s="47">
        <v>6.0188035411193198E-2</v>
      </c>
      <c r="D50" s="6">
        <v>0.22778395457805101</v>
      </c>
      <c r="E50" s="11">
        <v>4.0540546920987398E-4</v>
      </c>
      <c r="F50" s="11">
        <v>3.4444657643955997E-4</v>
      </c>
      <c r="G50" s="48">
        <f t="shared" si="4"/>
        <v>3.8030043776892954</v>
      </c>
      <c r="H50" s="5">
        <v>5.7907327560117502E-2</v>
      </c>
      <c r="I50" s="6">
        <v>0.21903346556266501</v>
      </c>
      <c r="J50" s="11">
        <v>3.6231449288629198E-4</v>
      </c>
      <c r="K50" s="12">
        <v>3.6271278938685E-4</v>
      </c>
      <c r="L50" s="48">
        <f t="shared" si="5"/>
        <v>3.8002598811242083</v>
      </c>
      <c r="M50" s="5">
        <v>5.6720220672051999E-2</v>
      </c>
      <c r="N50" s="6">
        <v>0.21472189227188801</v>
      </c>
      <c r="O50" s="11">
        <v>3.6226124094763799E-4</v>
      </c>
      <c r="P50" s="12">
        <v>3.0620559467095401E-4</v>
      </c>
      <c r="Q50" s="48">
        <f t="shared" si="6"/>
        <v>3.8030349065174645</v>
      </c>
      <c r="R50" s="49">
        <v>5.44545252968145E-2</v>
      </c>
      <c r="S50" s="50">
        <v>0.206349065774038</v>
      </c>
      <c r="T50" s="51">
        <v>3.21823298183239E-4</v>
      </c>
      <c r="U50" s="52">
        <v>3.0382988323000197E-4</v>
      </c>
      <c r="V50" s="53">
        <f t="shared" si="7"/>
        <v>3.8053078920119474</v>
      </c>
    </row>
    <row r="51" spans="2:22" x14ac:dyDescent="0.2">
      <c r="B51" s="37">
        <v>4</v>
      </c>
      <c r="C51" s="47">
        <v>6.1004424282476398E-2</v>
      </c>
      <c r="D51" s="6">
        <v>0.230851778395775</v>
      </c>
      <c r="E51" s="11">
        <v>3.71452807915753E-4</v>
      </c>
      <c r="F51" s="11">
        <v>3.3596773035474202E-4</v>
      </c>
      <c r="G51" s="48">
        <f t="shared" si="4"/>
        <v>3.8023955089170554</v>
      </c>
      <c r="H51" s="5">
        <v>5.7263467684472498E-2</v>
      </c>
      <c r="I51" s="6">
        <v>0.21676316497933401</v>
      </c>
      <c r="J51" s="11">
        <v>3.4020287104383901E-4</v>
      </c>
      <c r="K51" s="12">
        <v>3.4882535172634801E-4</v>
      </c>
      <c r="L51" s="48">
        <f t="shared" si="5"/>
        <v>3.8033623741472473</v>
      </c>
      <c r="M51" s="5">
        <v>5.66981517954857E-2</v>
      </c>
      <c r="N51" s="6">
        <v>0.21465951536472599</v>
      </c>
      <c r="O51" s="11">
        <v>3.2603491942526103E-4</v>
      </c>
      <c r="P51" s="12">
        <v>3.1251062532906799E-4</v>
      </c>
      <c r="Q51" s="48">
        <f t="shared" si="6"/>
        <v>3.8034173549773058</v>
      </c>
      <c r="R51" s="49">
        <v>5.4650479151436997E-2</v>
      </c>
      <c r="S51" s="50">
        <v>0.20662486783189099</v>
      </c>
      <c r="T51" s="51">
        <v>2.7795678375498099E-4</v>
      </c>
      <c r="U51" s="52">
        <v>2.9387604352571698E-4</v>
      </c>
      <c r="V51" s="53">
        <f t="shared" si="7"/>
        <v>3.796661704405432</v>
      </c>
    </row>
    <row r="52" spans="2:22" x14ac:dyDescent="0.2">
      <c r="B52" s="37">
        <v>5</v>
      </c>
      <c r="C52" s="47">
        <v>6.1264393034270198E-2</v>
      </c>
      <c r="D52" s="6">
        <v>0.23166162356810299</v>
      </c>
      <c r="E52" s="11">
        <v>4.3544292258643799E-4</v>
      </c>
      <c r="F52" s="11">
        <v>3.68862200785234E-4</v>
      </c>
      <c r="G52" s="48">
        <f t="shared" si="4"/>
        <v>3.7994606641034157</v>
      </c>
      <c r="H52" s="5">
        <v>5.7739441450478303E-2</v>
      </c>
      <c r="I52" s="6">
        <v>0.21841139190994799</v>
      </c>
      <c r="J52" s="11">
        <v>3.6991845239950903E-4</v>
      </c>
      <c r="K52" s="12">
        <v>3.3392438342694101E-4</v>
      </c>
      <c r="L52" s="48">
        <f t="shared" si="5"/>
        <v>3.8005376450871129</v>
      </c>
      <c r="M52" s="5">
        <v>5.6799221825560901E-2</v>
      </c>
      <c r="N52" s="6">
        <v>0.215060169133198</v>
      </c>
      <c r="O52" s="11">
        <v>3.3791483851829601E-4</v>
      </c>
      <c r="P52" s="12">
        <v>3.216690818095E-4</v>
      </c>
      <c r="Q52" s="48">
        <f t="shared" si="6"/>
        <v>3.8037050667525807</v>
      </c>
      <c r="R52" s="49">
        <v>5.4666015828381903E-2</v>
      </c>
      <c r="S52" s="50">
        <v>0.20694480510715599</v>
      </c>
      <c r="T52" s="51">
        <v>3.0674772014377801E-4</v>
      </c>
      <c r="U52" s="52">
        <v>2.9714469437388299E-4</v>
      </c>
      <c r="V52" s="53">
        <f t="shared" si="7"/>
        <v>3.8014622042798463</v>
      </c>
    </row>
    <row r="53" spans="2:22" x14ac:dyDescent="0.2">
      <c r="B53" s="37">
        <v>6</v>
      </c>
      <c r="C53" s="47">
        <v>6.1495296409822299E-2</v>
      </c>
      <c r="D53" s="6">
        <v>0.232638594905342</v>
      </c>
      <c r="E53" s="11">
        <v>3.7913497843462802E-4</v>
      </c>
      <c r="F53" s="11">
        <v>3.9893053032880499E-4</v>
      </c>
      <c r="G53" s="48">
        <f t="shared" si="4"/>
        <v>3.8010916514224529</v>
      </c>
      <c r="H53" s="5">
        <v>5.7657225890088801E-2</v>
      </c>
      <c r="I53" s="6">
        <v>0.218162225912547</v>
      </c>
      <c r="J53" s="11">
        <v>3.5896110111569002E-4</v>
      </c>
      <c r="K53" s="12">
        <v>3.7020539431124899E-4</v>
      </c>
      <c r="L53" s="48">
        <f t="shared" si="5"/>
        <v>3.8016424159343374</v>
      </c>
      <c r="M53" s="5">
        <v>5.68804892179662E-2</v>
      </c>
      <c r="N53" s="6">
        <v>0.215195912374959</v>
      </c>
      <c r="O53" s="11">
        <v>3.4732359647289801E-4</v>
      </c>
      <c r="P53" s="12">
        <v>3.0930076838371802E-4</v>
      </c>
      <c r="Q53" s="48">
        <f t="shared" si="6"/>
        <v>3.8006383742623044</v>
      </c>
      <c r="R53" s="49">
        <v>5.4642710901157202E-2</v>
      </c>
      <c r="S53" s="50">
        <v>0.206897638225891</v>
      </c>
      <c r="T53" s="51">
        <v>3.1904441218328299E-4</v>
      </c>
      <c r="U53" s="52">
        <v>3.1778750485003199E-4</v>
      </c>
      <c r="V53" s="53">
        <f t="shared" si="7"/>
        <v>3.802224613127088</v>
      </c>
    </row>
    <row r="54" spans="2:22" x14ac:dyDescent="0.2">
      <c r="B54" s="37">
        <v>7</v>
      </c>
      <c r="C54" s="47">
        <v>6.0808428234727999E-2</v>
      </c>
      <c r="D54" s="6">
        <v>0.22981092803431</v>
      </c>
      <c r="E54" s="11">
        <v>3.9080227267378599E-4</v>
      </c>
      <c r="F54" s="11">
        <v>3.60959711241551E-4</v>
      </c>
      <c r="G54" s="48">
        <f t="shared" si="4"/>
        <v>3.797503083946987</v>
      </c>
      <c r="H54" s="5">
        <v>5.75623874594361E-2</v>
      </c>
      <c r="I54" s="6">
        <v>0.21768867699973701</v>
      </c>
      <c r="J54" s="11">
        <v>3.5692379829099102E-4</v>
      </c>
      <c r="K54" s="12">
        <v>3.4151178862937E-4</v>
      </c>
      <c r="L54" s="48">
        <f t="shared" si="5"/>
        <v>3.7996667567302609</v>
      </c>
      <c r="M54" s="5">
        <v>5.61912278015484E-2</v>
      </c>
      <c r="N54" s="6">
        <v>0.212649383737744</v>
      </c>
      <c r="O54" s="11">
        <v>3.0838787519306301E-4</v>
      </c>
      <c r="P54" s="12">
        <v>3.2681312683405098E-4</v>
      </c>
      <c r="Q54" s="48">
        <f t="shared" si="6"/>
        <v>3.8019474337913253</v>
      </c>
      <c r="R54" s="49">
        <v>5.4016588766157003E-2</v>
      </c>
      <c r="S54" s="50">
        <v>0.204378865242758</v>
      </c>
      <c r="T54" s="51">
        <v>2.8495356516052001E-4</v>
      </c>
      <c r="U54" s="52">
        <v>3.25768577046461E-4</v>
      </c>
      <c r="V54" s="53">
        <f t="shared" si="7"/>
        <v>3.799653073148455</v>
      </c>
    </row>
    <row r="55" spans="2:22" x14ac:dyDescent="0.2">
      <c r="B55" s="37">
        <v>8</v>
      </c>
      <c r="C55" s="47">
        <v>6.0405748270703503E-2</v>
      </c>
      <c r="D55" s="6">
        <v>0.228486418800636</v>
      </c>
      <c r="E55" s="11">
        <v>3.5278294058714902E-4</v>
      </c>
      <c r="F55" s="11">
        <v>3.5704427483022199E-4</v>
      </c>
      <c r="G55" s="48">
        <f t="shared" si="4"/>
        <v>3.8009133040490544</v>
      </c>
      <c r="H55" s="5">
        <v>5.7909211493442997E-2</v>
      </c>
      <c r="I55" s="6">
        <v>0.219140913529664</v>
      </c>
      <c r="J55" s="11">
        <v>3.6646532593748502E-4</v>
      </c>
      <c r="K55" s="12">
        <v>3.5239131003152402E-4</v>
      </c>
      <c r="L55" s="48">
        <f t="shared" si="5"/>
        <v>3.8020026194364549</v>
      </c>
      <c r="M55" s="5">
        <v>5.5956671088419403E-2</v>
      </c>
      <c r="N55" s="6">
        <v>0.21169129560762101</v>
      </c>
      <c r="O55" s="11">
        <v>3.4764304382470398E-4</v>
      </c>
      <c r="P55" s="12">
        <v>3.1500732980535502E-4</v>
      </c>
      <c r="Q55" s="48">
        <f t="shared" si="6"/>
        <v>3.800754932188414</v>
      </c>
      <c r="R55" s="49">
        <v>5.3833293930633699E-2</v>
      </c>
      <c r="S55" s="50">
        <v>0.203841317859383</v>
      </c>
      <c r="T55" s="51">
        <v>3.1013106264533998E-4</v>
      </c>
      <c r="U55" s="52">
        <v>3.3219463265756101E-4</v>
      </c>
      <c r="V55" s="53">
        <f t="shared" si="7"/>
        <v>3.8026218910963481</v>
      </c>
    </row>
    <row r="56" spans="2:22" x14ac:dyDescent="0.2">
      <c r="B56" s="37">
        <v>9</v>
      </c>
      <c r="C56" s="47">
        <v>6.0841784935525001E-2</v>
      </c>
      <c r="D56" s="6">
        <v>0.23013171389919701</v>
      </c>
      <c r="E56" s="11">
        <v>3.9298158157340801E-4</v>
      </c>
      <c r="F56" s="11">
        <v>3.9449560180020897E-4</v>
      </c>
      <c r="G56" s="48">
        <f t="shared" si="4"/>
        <v>3.8007140985204204</v>
      </c>
      <c r="H56" s="5">
        <v>5.7893754992823801E-2</v>
      </c>
      <c r="I56" s="6">
        <v>0.219070971232742</v>
      </c>
      <c r="J56" s="11">
        <v>3.48943146837039E-4</v>
      </c>
      <c r="K56" s="12">
        <v>3.60192358180577E-4</v>
      </c>
      <c r="L56" s="48">
        <f t="shared" si="5"/>
        <v>3.8018083480329063</v>
      </c>
      <c r="M56" s="5">
        <v>5.5891697614722201E-2</v>
      </c>
      <c r="N56" s="6">
        <v>0.211662417968843</v>
      </c>
      <c r="O56" s="11">
        <v>3.1507262872082801E-4</v>
      </c>
      <c r="P56" s="12">
        <v>3.2331620538301499E-4</v>
      </c>
      <c r="Q56" s="48">
        <f t="shared" si="6"/>
        <v>3.8046808985237801</v>
      </c>
      <c r="R56" s="49">
        <v>5.4318766901648503E-2</v>
      </c>
      <c r="S56" s="50">
        <v>0.20545183838786399</v>
      </c>
      <c r="T56" s="51">
        <v>3.0112009510957E-4</v>
      </c>
      <c r="U56" s="52">
        <v>3.1348446437278398E-4</v>
      </c>
      <c r="V56" s="53">
        <f t="shared" si="7"/>
        <v>3.7982607999917768</v>
      </c>
    </row>
    <row r="57" spans="2:22" x14ac:dyDescent="0.2">
      <c r="B57" s="37">
        <v>10</v>
      </c>
      <c r="C57" s="47">
        <v>6.1134560931805797E-2</v>
      </c>
      <c r="D57" s="6">
        <v>0.23135864985344501</v>
      </c>
      <c r="E57" s="11">
        <v>4.0032414633899401E-4</v>
      </c>
      <c r="F57" s="11">
        <v>3.6820725749730701E-4</v>
      </c>
      <c r="G57" s="48">
        <f t="shared" si="4"/>
        <v>3.8025937211545102</v>
      </c>
      <c r="H57" s="5">
        <v>5.5672054399992899E-2</v>
      </c>
      <c r="I57" s="6">
        <v>0.21071719744329201</v>
      </c>
      <c r="J57" s="11">
        <v>3.6945804974710501E-4</v>
      </c>
      <c r="K57" s="12">
        <v>3.7387861163548598E-4</v>
      </c>
      <c r="L57" s="48">
        <f t="shared" si="5"/>
        <v>3.8034844849638776</v>
      </c>
      <c r="M57" s="5">
        <v>5.5858252356978597E-2</v>
      </c>
      <c r="N57" s="6">
        <v>0.21140586225116301</v>
      </c>
      <c r="O57" s="11">
        <v>3.2633491463400299E-4</v>
      </c>
      <c r="P57" s="12">
        <v>3.3258523328597798E-4</v>
      </c>
      <c r="Q57" s="48">
        <f t="shared" si="6"/>
        <v>3.8023515543585389</v>
      </c>
      <c r="R57" s="49">
        <v>5.4696921432615099E-2</v>
      </c>
      <c r="S57" s="50">
        <v>0.20720803946995001</v>
      </c>
      <c r="T57" s="51">
        <v>3.0717808053897801E-4</v>
      </c>
      <c r="U57" s="52">
        <v>3.1567992692649999E-4</v>
      </c>
      <c r="V57" s="53">
        <f t="shared" si="7"/>
        <v>3.8041418966201421</v>
      </c>
    </row>
    <row r="58" spans="2:22" x14ac:dyDescent="0.2">
      <c r="B58" s="37">
        <v>11</v>
      </c>
      <c r="C58" s="47">
        <v>6.1010785026280198E-2</v>
      </c>
      <c r="D58" s="6">
        <v>0.22967806008612901</v>
      </c>
      <c r="E58" s="11">
        <v>3.9906876465372102E-4</v>
      </c>
      <c r="F58" s="11">
        <v>3.5793471327293699E-4</v>
      </c>
      <c r="G58" s="48">
        <f t="shared" si="4"/>
        <v>3.7826351037157058</v>
      </c>
      <c r="H58" s="5">
        <v>5.5691959402717997E-2</v>
      </c>
      <c r="I58" s="6">
        <v>0.210677176666414</v>
      </c>
      <c r="J58" s="11">
        <v>3.8512025203240701E-4</v>
      </c>
      <c r="K58" s="12">
        <v>3.8421083029994301E-4</v>
      </c>
      <c r="L58" s="48">
        <f t="shared" si="5"/>
        <v>3.8013928408207236</v>
      </c>
      <c r="M58" s="5">
        <v>5.5495124572053502E-2</v>
      </c>
      <c r="N58" s="6">
        <v>0.21016494246140299</v>
      </c>
      <c r="O58" s="11">
        <v>3.4089060060968698E-4</v>
      </c>
      <c r="P58" s="12">
        <v>3.36604765323397E-4</v>
      </c>
      <c r="Q58" s="48">
        <f t="shared" si="6"/>
        <v>3.8048868559008615</v>
      </c>
      <c r="R58" s="49">
        <v>5.4793883575743503E-2</v>
      </c>
      <c r="S58" s="50">
        <v>0.20735965588484301</v>
      </c>
      <c r="T58" s="51">
        <v>3.1213949766991397E-4</v>
      </c>
      <c r="U58" s="52">
        <v>3.01090697146186E-4</v>
      </c>
      <c r="V58" s="53">
        <f t="shared" si="7"/>
        <v>3.8001548471416728</v>
      </c>
    </row>
    <row r="59" spans="2:22" x14ac:dyDescent="0.2">
      <c r="B59" s="37">
        <v>12</v>
      </c>
      <c r="C59" s="47">
        <v>6.0977523453855598E-2</v>
      </c>
      <c r="D59" s="6">
        <v>0.22947334057792701</v>
      </c>
      <c r="E59" s="11">
        <v>3.7458913580446402E-4</v>
      </c>
      <c r="F59" s="11">
        <v>3.8401824931262103E-4</v>
      </c>
      <c r="G59" s="48">
        <f t="shared" si="4"/>
        <v>3.7813328182109318</v>
      </c>
      <c r="H59" s="5">
        <v>5.5810841659542199E-2</v>
      </c>
      <c r="I59" s="6">
        <v>0.21109674426566699</v>
      </c>
      <c r="J59" s="11">
        <v>3.7687066462309702E-4</v>
      </c>
      <c r="K59" s="12">
        <v>3.2644705945940799E-4</v>
      </c>
      <c r="L59" s="48">
        <f t="shared" si="5"/>
        <v>3.8008094028023267</v>
      </c>
      <c r="M59" s="5">
        <v>5.5290515528459899E-2</v>
      </c>
      <c r="N59" s="6">
        <v>0.20919518223415001</v>
      </c>
      <c r="O59" s="11">
        <v>3.57987076456736E-4</v>
      </c>
      <c r="P59" s="12">
        <v>2.9623153352012098E-4</v>
      </c>
      <c r="Q59" s="48">
        <f t="shared" si="6"/>
        <v>3.8014061463124955</v>
      </c>
      <c r="R59" s="49">
        <v>5.4740519493924E-2</v>
      </c>
      <c r="S59" s="50">
        <v>0.20731831583555299</v>
      </c>
      <c r="T59" s="51">
        <v>3.0030386844315802E-4</v>
      </c>
      <c r="U59" s="52">
        <v>3.1097562140187501E-4</v>
      </c>
      <c r="V59" s="53">
        <f t="shared" si="7"/>
        <v>3.8031208898741617</v>
      </c>
    </row>
    <row r="60" spans="2:22" x14ac:dyDescent="0.2">
      <c r="B60" s="37">
        <v>13</v>
      </c>
      <c r="C60" s="47">
        <v>6.0833178595626002E-2</v>
      </c>
      <c r="D60" s="6">
        <v>0.22992282497799599</v>
      </c>
      <c r="E60" s="11">
        <v>3.6558700429995699E-4</v>
      </c>
      <c r="F60" s="11">
        <v>3.6903889740519001E-4</v>
      </c>
      <c r="G60" s="48">
        <f t="shared" si="4"/>
        <v>3.7977993485692854</v>
      </c>
      <c r="H60" s="5">
        <v>5.6089516650950397E-2</v>
      </c>
      <c r="I60" s="6">
        <v>0.211906712534392</v>
      </c>
      <c r="J60" s="11">
        <v>3.6732798078862401E-4</v>
      </c>
      <c r="K60" s="12">
        <v>3.40550280327625E-4</v>
      </c>
      <c r="L60" s="48">
        <f t="shared" si="5"/>
        <v>3.7963371895762692</v>
      </c>
      <c r="M60" s="5">
        <v>5.51139515687342E-2</v>
      </c>
      <c r="N60" s="6">
        <v>0.208577207078633</v>
      </c>
      <c r="O60" s="11">
        <v>3.40534990060817E-4</v>
      </c>
      <c r="P60" s="12">
        <v>3.3250620746338598E-4</v>
      </c>
      <c r="Q60" s="48">
        <f t="shared" si="6"/>
        <v>3.8023778121613674</v>
      </c>
      <c r="R60" s="49">
        <v>5.4728440162924101E-2</v>
      </c>
      <c r="S60" s="50">
        <v>0.207014062793514</v>
      </c>
      <c r="T60" s="51">
        <v>3.0802799821386898E-4</v>
      </c>
      <c r="U60" s="52">
        <v>3.17021857960454E-4</v>
      </c>
      <c r="V60" s="53">
        <f t="shared" si="7"/>
        <v>3.798374331214029</v>
      </c>
    </row>
    <row r="61" spans="2:22" x14ac:dyDescent="0.2">
      <c r="B61" s="37">
        <v>14</v>
      </c>
      <c r="C61" s="47">
        <v>6.1354047970169398E-2</v>
      </c>
      <c r="D61" s="6">
        <v>0.232102965078988</v>
      </c>
      <c r="E61" s="11">
        <v>3.5841111878571699E-4</v>
      </c>
      <c r="F61" s="11">
        <v>3.7725532512803599E-4</v>
      </c>
      <c r="G61" s="48">
        <f t="shared" si="4"/>
        <v>3.8011124575309485</v>
      </c>
      <c r="H61" s="5">
        <v>5.6596113437118602E-2</v>
      </c>
      <c r="I61" s="6">
        <v>0.21403632604571199</v>
      </c>
      <c r="J61" s="11">
        <v>3.4821229445605002E-4</v>
      </c>
      <c r="K61" s="12">
        <v>3.4214050219343002E-4</v>
      </c>
      <c r="L61" s="48">
        <f t="shared" si="5"/>
        <v>3.8000076274207584</v>
      </c>
      <c r="M61" s="5">
        <v>5.5261194638832702E-2</v>
      </c>
      <c r="N61" s="6">
        <v>0.20918517065678499</v>
      </c>
      <c r="O61" s="11">
        <v>3.8522749658309802E-4</v>
      </c>
      <c r="P61" s="12">
        <v>3.4796698643605698E-4</v>
      </c>
      <c r="Q61" s="48">
        <f t="shared" si="6"/>
        <v>3.8032535220530308</v>
      </c>
      <c r="R61" s="49">
        <v>5.51945916899464E-2</v>
      </c>
      <c r="S61" s="50">
        <v>0.209064672339379</v>
      </c>
      <c r="T61" s="51">
        <v>2.9224794114639198E-4</v>
      </c>
      <c r="U61" s="52">
        <v>2.8068376077689102E-4</v>
      </c>
      <c r="V61" s="53">
        <f t="shared" si="7"/>
        <v>3.8034755255803421</v>
      </c>
    </row>
    <row r="62" spans="2:22" x14ac:dyDescent="0.2">
      <c r="B62" s="37">
        <v>15</v>
      </c>
      <c r="C62" s="47">
        <v>6.1642426506882099E-2</v>
      </c>
      <c r="D62" s="6">
        <v>0.233409730856495</v>
      </c>
      <c r="E62" s="11">
        <v>3.7261406246107001E-4</v>
      </c>
      <c r="F62" s="11">
        <v>3.7457540750458599E-4</v>
      </c>
      <c r="G62" s="48">
        <f t="shared" si="4"/>
        <v>3.8045507580549054</v>
      </c>
      <c r="H62" s="5">
        <v>5.7086985947571799E-2</v>
      </c>
      <c r="I62" s="6">
        <v>0.216086636393021</v>
      </c>
      <c r="J62" s="11">
        <v>3.5407797240051499E-4</v>
      </c>
      <c r="K62" s="12">
        <v>3.4040303769168899E-4</v>
      </c>
      <c r="L62" s="48">
        <f t="shared" si="5"/>
        <v>3.8032688588693571</v>
      </c>
      <c r="M62" s="5">
        <v>5.5712913061067598E-2</v>
      </c>
      <c r="N62" s="6">
        <v>0.21079216328915701</v>
      </c>
      <c r="O62" s="11">
        <v>3.7111385751843702E-4</v>
      </c>
      <c r="P62" s="12">
        <v>3.4363794394487299E-4</v>
      </c>
      <c r="Q62" s="48">
        <f t="shared" si="6"/>
        <v>3.8012485879761884</v>
      </c>
      <c r="R62" s="49">
        <v>5.4988179608935997E-2</v>
      </c>
      <c r="S62" s="50">
        <v>0.20808735458869199</v>
      </c>
      <c r="T62" s="51">
        <v>3.0076318626918801E-4</v>
      </c>
      <c r="U62" s="52">
        <v>2.7113649351829199E-4</v>
      </c>
      <c r="V62" s="53">
        <f t="shared" si="7"/>
        <v>3.7999599659020991</v>
      </c>
    </row>
    <row r="63" spans="2:22" x14ac:dyDescent="0.2">
      <c r="B63" s="37">
        <v>16</v>
      </c>
      <c r="C63" s="47">
        <v>6.0955369810795898E-2</v>
      </c>
      <c r="D63" s="6">
        <v>0.23063353751767399</v>
      </c>
      <c r="E63" s="11">
        <v>3.9704571100645603E-4</v>
      </c>
      <c r="F63" s="11">
        <v>3.8786006924192699E-4</v>
      </c>
      <c r="G63" s="48">
        <f t="shared" si="4"/>
        <v>3.8018718428634348</v>
      </c>
      <c r="H63" s="5">
        <v>5.83241028720888E-2</v>
      </c>
      <c r="I63" s="6">
        <v>0.22061383681263499</v>
      </c>
      <c r="J63" s="11">
        <v>3.7482896296616401E-4</v>
      </c>
      <c r="K63" s="12">
        <v>3.2740445306628902E-4</v>
      </c>
      <c r="L63" s="48">
        <f t="shared" si="5"/>
        <v>3.8001997851520639</v>
      </c>
      <c r="M63" s="5">
        <v>5.61331134959542E-2</v>
      </c>
      <c r="N63" s="6">
        <v>0.21270019119116301</v>
      </c>
      <c r="O63" s="11">
        <v>3.70790483145978E-4</v>
      </c>
      <c r="P63" s="12">
        <v>3.33956448709639E-4</v>
      </c>
      <c r="Q63" s="48">
        <f t="shared" si="6"/>
        <v>3.8068187182317872</v>
      </c>
      <c r="R63" s="49">
        <v>5.4644950394900298E-2</v>
      </c>
      <c r="S63" s="50">
        <v>0.207049159580912</v>
      </c>
      <c r="T63" s="51">
        <v>3.1557890966550401E-4</v>
      </c>
      <c r="U63" s="52">
        <v>2.8009993516115502E-4</v>
      </c>
      <c r="V63" s="53">
        <f t="shared" si="7"/>
        <v>3.8048564140768919</v>
      </c>
    </row>
    <row r="64" spans="2:22" x14ac:dyDescent="0.2">
      <c r="B64" s="37">
        <v>17</v>
      </c>
      <c r="C64" s="47">
        <v>6.11404139699026E-2</v>
      </c>
      <c r="D64" s="6">
        <v>0.23120009727618601</v>
      </c>
      <c r="E64" s="11">
        <v>3.91509075033562E-4</v>
      </c>
      <c r="F64" s="11">
        <v>3.7578470819752102E-4</v>
      </c>
      <c r="G64" s="48">
        <f t="shared" si="4"/>
        <v>3.7996174890820598</v>
      </c>
      <c r="H64" s="5">
        <v>5.8503538006314602E-2</v>
      </c>
      <c r="I64" s="6">
        <v>0.22126425877119299</v>
      </c>
      <c r="J64" s="11">
        <v>3.7105942765712301E-4</v>
      </c>
      <c r="K64" s="12">
        <v>3.60401582529538E-4</v>
      </c>
      <c r="L64" s="48">
        <f t="shared" si="5"/>
        <v>3.7996585581126121</v>
      </c>
      <c r="M64" s="5">
        <v>5.7063449973895203E-2</v>
      </c>
      <c r="N64" s="6">
        <v>0.21596644632445</v>
      </c>
      <c r="O64" s="11">
        <v>3.4145870524003E-4</v>
      </c>
      <c r="P64" s="12">
        <v>3.2498994404379499E-4</v>
      </c>
      <c r="Q64" s="48">
        <f t="shared" si="6"/>
        <v>3.8019636499039215</v>
      </c>
      <c r="R64" s="49">
        <v>5.4424064559841702E-2</v>
      </c>
      <c r="S64" s="50">
        <v>0.20601231019767199</v>
      </c>
      <c r="T64" s="51">
        <v>3.1557890966550401E-4</v>
      </c>
      <c r="U64" s="52">
        <v>3.0209713662204899E-4</v>
      </c>
      <c r="V64" s="53">
        <f t="shared" si="7"/>
        <v>3.8012270411154345</v>
      </c>
    </row>
    <row r="65" spans="2:22" x14ac:dyDescent="0.2">
      <c r="B65" s="37">
        <v>18</v>
      </c>
      <c r="C65" s="47">
        <v>6.0945686373266902E-2</v>
      </c>
      <c r="D65" s="6">
        <v>0.230782290789801</v>
      </c>
      <c r="E65" s="11">
        <v>3.8715046853335101E-4</v>
      </c>
      <c r="F65" s="11">
        <v>3.7614338019321502E-4</v>
      </c>
      <c r="G65" s="48">
        <f t="shared" si="4"/>
        <v>3.8049362359961991</v>
      </c>
      <c r="H65" s="5">
        <v>5.8423168737586698E-2</v>
      </c>
      <c r="I65" s="6">
        <v>0.221016768373859</v>
      </c>
      <c r="J65" s="11">
        <v>3.8051274260631098E-4</v>
      </c>
      <c r="K65" s="12">
        <v>3.6856136617759898E-4</v>
      </c>
      <c r="L65" s="48">
        <f t="shared" si="5"/>
        <v>3.8006555423250754</v>
      </c>
      <c r="M65" s="5">
        <v>5.7271183688647698E-2</v>
      </c>
      <c r="N65" s="6">
        <v>0.21668814505881101</v>
      </c>
      <c r="O65" s="11">
        <v>3.74589542151095E-4</v>
      </c>
      <c r="P65" s="12">
        <v>3.4092048929937601E-4</v>
      </c>
      <c r="Q65" s="48">
        <f t="shared" si="6"/>
        <v>3.8007673906851829</v>
      </c>
      <c r="R65" s="49">
        <v>5.43013696328708E-2</v>
      </c>
      <c r="S65" s="50">
        <v>0.20563507565366199</v>
      </c>
      <c r="T65" s="51">
        <v>2.99471038048847E-4</v>
      </c>
      <c r="U65" s="52">
        <v>2.8264034819152598E-4</v>
      </c>
      <c r="V65" s="53">
        <f t="shared" si="7"/>
        <v>3.8028782681715811</v>
      </c>
    </row>
    <row r="66" spans="2:22" x14ac:dyDescent="0.2">
      <c r="B66" t="s">
        <v>1</v>
      </c>
      <c r="C66" s="3" t="s">
        <v>2</v>
      </c>
      <c r="D66" s="4" t="s">
        <v>83</v>
      </c>
      <c r="E66" s="9" t="s">
        <v>2</v>
      </c>
      <c r="F66" s="9" t="s">
        <v>83</v>
      </c>
      <c r="G66" s="42"/>
      <c r="H66" t="s">
        <v>2</v>
      </c>
      <c r="I66" s="4" t="s">
        <v>83</v>
      </c>
      <c r="J66" s="9" t="s">
        <v>2</v>
      </c>
      <c r="K66" s="10" t="s">
        <v>83</v>
      </c>
      <c r="L66" s="42"/>
      <c r="M66" t="s">
        <v>2</v>
      </c>
      <c r="N66" s="4" t="s">
        <v>83</v>
      </c>
      <c r="O66" s="9" t="s">
        <v>2</v>
      </c>
      <c r="P66" s="10" t="s">
        <v>83</v>
      </c>
      <c r="Q66" s="42"/>
      <c r="R66" s="19" t="s">
        <v>2</v>
      </c>
      <c r="S66" s="43" t="s">
        <v>83</v>
      </c>
      <c r="T66" s="44" t="s">
        <v>2</v>
      </c>
      <c r="U66" s="45" t="s">
        <v>83</v>
      </c>
      <c r="V66" s="46"/>
    </row>
    <row r="67" spans="2:22" x14ac:dyDescent="0.2">
      <c r="B67" t="s">
        <v>3</v>
      </c>
      <c r="C67" s="47" t="s">
        <v>4</v>
      </c>
      <c r="D67" s="6" t="s">
        <v>4</v>
      </c>
      <c r="E67" s="9" t="s">
        <v>4</v>
      </c>
      <c r="F67" s="9" t="s">
        <v>4</v>
      </c>
      <c r="G67" s="42"/>
      <c r="H67" t="s">
        <v>4</v>
      </c>
      <c r="I67" s="4" t="s">
        <v>4</v>
      </c>
      <c r="J67" s="9" t="s">
        <v>4</v>
      </c>
      <c r="K67" s="10" t="s">
        <v>4</v>
      </c>
      <c r="L67" s="42"/>
      <c r="M67" t="s">
        <v>4</v>
      </c>
      <c r="N67" s="4" t="s">
        <v>4</v>
      </c>
      <c r="O67" s="9" t="s">
        <v>4</v>
      </c>
      <c r="P67" s="10" t="s">
        <v>4</v>
      </c>
      <c r="Q67" s="42"/>
      <c r="R67" s="19" t="s">
        <v>4</v>
      </c>
      <c r="S67" s="43" t="s">
        <v>4</v>
      </c>
      <c r="T67" s="44" t="s">
        <v>4</v>
      </c>
      <c r="U67" s="45" t="s">
        <v>4</v>
      </c>
      <c r="V67" s="46"/>
    </row>
    <row r="68" spans="2:22" x14ac:dyDescent="0.2">
      <c r="B68" t="s">
        <v>5</v>
      </c>
      <c r="C68" s="13">
        <v>6.08517687584261E-2</v>
      </c>
      <c r="D68" s="14">
        <v>0.23007533892447601</v>
      </c>
      <c r="E68" s="54">
        <v>3.8933718081183698E-4</v>
      </c>
      <c r="F68" s="54">
        <v>3.69243427789545E-4</v>
      </c>
      <c r="G68" s="55"/>
      <c r="H68" s="56">
        <v>5.7273603605259599E-2</v>
      </c>
      <c r="I68" s="57">
        <v>0.21666582074516899</v>
      </c>
      <c r="J68" s="56">
        <v>3.6268826695959398E-4</v>
      </c>
      <c r="K68" s="57">
        <v>3.4888148311329101E-4</v>
      </c>
      <c r="L68" s="58"/>
      <c r="M68" s="59">
        <v>5.6143011263392398E-2</v>
      </c>
      <c r="N68" s="60">
        <v>0.212520479349745</v>
      </c>
      <c r="O68" s="70">
        <v>3.4598142413489098E-4</v>
      </c>
      <c r="P68" s="71">
        <v>3.2869258369240301E-4</v>
      </c>
      <c r="Q68" s="58"/>
      <c r="R68" s="59">
        <v>5.4515062612476503E-2</v>
      </c>
      <c r="S68" s="60">
        <v>0.20636029983239801</v>
      </c>
      <c r="T68" s="61">
        <v>3.0714160251665103E-4</v>
      </c>
      <c r="U68" s="57">
        <v>3.0159927032735501E-4</v>
      </c>
      <c r="V68" s="46"/>
    </row>
    <row r="69" spans="2:22" x14ac:dyDescent="0.2">
      <c r="B69" t="s">
        <v>6</v>
      </c>
      <c r="C69" s="15">
        <v>0.21415634557907201</v>
      </c>
      <c r="D69" s="17">
        <v>0.21572158464993599</v>
      </c>
      <c r="E69" s="16">
        <v>1.3187191883163201</v>
      </c>
      <c r="F69" s="16">
        <v>1.0520358996889001</v>
      </c>
      <c r="G69" s="62"/>
      <c r="H69" s="63">
        <v>0.38290785321580201</v>
      </c>
      <c r="I69" s="64">
        <v>0.38436565615169499</v>
      </c>
      <c r="J69" s="65">
        <v>0.95344021820089297</v>
      </c>
      <c r="K69" s="66">
        <v>1.2636156838203101</v>
      </c>
      <c r="L69" s="67"/>
      <c r="M69" s="65">
        <v>0.27348969594460898</v>
      </c>
      <c r="N69" s="66">
        <v>0.27314191711408697</v>
      </c>
      <c r="O69" s="65">
        <v>1.42871730757914</v>
      </c>
      <c r="P69" s="66">
        <v>1.23816697502215</v>
      </c>
      <c r="Q69" s="67"/>
      <c r="R69" s="65">
        <v>0.15895516552582201</v>
      </c>
      <c r="S69" s="66">
        <v>0.16418287030176101</v>
      </c>
      <c r="T69" s="68">
        <v>1.0527914740259099</v>
      </c>
      <c r="U69" s="66">
        <v>1.3605461306975299</v>
      </c>
      <c r="V69" s="69"/>
    </row>
    <row r="71" spans="2:22" x14ac:dyDescent="0.2">
      <c r="C71" s="18" t="s">
        <v>11</v>
      </c>
      <c r="D71" s="1"/>
      <c r="E71" s="22" t="s">
        <v>7</v>
      </c>
      <c r="I71" s="37" t="s">
        <v>79</v>
      </c>
    </row>
    <row r="72" spans="2:22" x14ac:dyDescent="0.2">
      <c r="C72" s="34">
        <v>1</v>
      </c>
      <c r="E72" s="24">
        <f>AVERAGE(G48:G65)</f>
        <v>3.7991589429558865</v>
      </c>
      <c r="I72" s="79">
        <f>D68/C68</f>
        <v>3.7809145669675814</v>
      </c>
    </row>
    <row r="73" spans="2:22" x14ac:dyDescent="0.2">
      <c r="C73" s="34">
        <v>2</v>
      </c>
      <c r="E73" s="23">
        <f>AVERAGE(L48:L65)</f>
        <v>3.8009757340045138</v>
      </c>
      <c r="I73" s="79">
        <f>I68/H68</f>
        <v>3.782996129219848</v>
      </c>
    </row>
    <row r="74" spans="2:22" x14ac:dyDescent="0.2">
      <c r="C74" s="34">
        <v>3</v>
      </c>
      <c r="E74" s="23">
        <f>AVERAGE(Q48:Q65)</f>
        <v>3.8029257812344515</v>
      </c>
      <c r="I74" s="79">
        <f>N68/M68</f>
        <v>3.7853416581578565</v>
      </c>
    </row>
    <row r="75" spans="2:22" x14ac:dyDescent="0.2">
      <c r="C75" s="34">
        <v>4</v>
      </c>
      <c r="D75" s="19"/>
      <c r="E75" s="24">
        <f>AVERAGE(V48:V65)</f>
        <v>3.8012615396724834</v>
      </c>
      <c r="G75" s="26"/>
      <c r="I75" s="79">
        <f>S68/R68</f>
        <v>3.7853813229441231</v>
      </c>
    </row>
    <row r="76" spans="2:22" x14ac:dyDescent="0.2">
      <c r="C76" s="32" t="s">
        <v>12</v>
      </c>
      <c r="D76" s="33"/>
      <c r="E76" s="78">
        <f>AVERAGE(E72:E75)</f>
        <v>3.8010804994668335</v>
      </c>
      <c r="F76" s="19" t="s">
        <v>9</v>
      </c>
      <c r="G76" s="27"/>
      <c r="I76" s="80">
        <f>AVERAGE(I72:I75)</f>
        <v>3.7836584193223519</v>
      </c>
    </row>
    <row r="77" spans="2:22" x14ac:dyDescent="0.2">
      <c r="E77" s="82">
        <f>STDEV(E72:E75)/SQRT(COUNT(E72:E75))/E76</f>
        <v>2.0294940091634419E-4</v>
      </c>
      <c r="F77" s="21"/>
      <c r="I77" s="81">
        <f>STDEV(I72:I75)/SQRT(COUNT(I72:I75))/I76</f>
        <v>2.8310617704181533E-4</v>
      </c>
    </row>
    <row r="78" spans="2:22" ht="15.75" x14ac:dyDescent="0.3">
      <c r="D78" s="19" t="s">
        <v>17</v>
      </c>
      <c r="E78" s="84">
        <f>E77*SQRT(3)/1</f>
        <v>3.5151867375277378E-4</v>
      </c>
      <c r="F78" s="19" t="s">
        <v>8</v>
      </c>
      <c r="G78" s="19"/>
      <c r="I78" s="81">
        <f>I77*SQRT(3)/1</f>
        <v>4.9035428257301374E-4</v>
      </c>
    </row>
    <row r="82" spans="1:22" ht="15.75" x14ac:dyDescent="0.25">
      <c r="A82" s="75"/>
      <c r="C82" s="30" t="s">
        <v>74</v>
      </c>
      <c r="D82" s="31"/>
      <c r="E82" s="28"/>
      <c r="F82" s="28"/>
      <c r="G82" s="19" t="s">
        <v>13</v>
      </c>
    </row>
    <row r="84" spans="1:22" x14ac:dyDescent="0.2">
      <c r="C84" s="73" t="s">
        <v>65</v>
      </c>
      <c r="D84" s="1"/>
      <c r="E84" s="7" t="s">
        <v>66</v>
      </c>
      <c r="F84" s="8"/>
      <c r="G84" s="39" t="s">
        <v>10</v>
      </c>
      <c r="H84" s="73" t="s">
        <v>67</v>
      </c>
      <c r="I84" s="1"/>
      <c r="J84" s="7" t="s">
        <v>68</v>
      </c>
      <c r="K84" s="8"/>
      <c r="L84" s="39" t="s">
        <v>15</v>
      </c>
      <c r="M84" s="73" t="s">
        <v>69</v>
      </c>
      <c r="N84" s="1"/>
      <c r="O84" s="7" t="s">
        <v>70</v>
      </c>
      <c r="P84" s="8"/>
      <c r="Q84" s="39" t="s">
        <v>16</v>
      </c>
      <c r="R84" s="73" t="s">
        <v>71</v>
      </c>
      <c r="S84" s="1"/>
      <c r="T84" s="7" t="s">
        <v>72</v>
      </c>
      <c r="U84" s="40"/>
      <c r="V84" s="39" t="s">
        <v>18</v>
      </c>
    </row>
    <row r="85" spans="1:22" x14ac:dyDescent="0.2">
      <c r="B85" s="37" t="s">
        <v>0</v>
      </c>
      <c r="C85" s="41">
        <v>29.073</v>
      </c>
      <c r="D85" s="25">
        <v>30.082999999999998</v>
      </c>
      <c r="E85" s="9">
        <v>29.073</v>
      </c>
      <c r="F85" s="9">
        <v>30.082999999999998</v>
      </c>
      <c r="G85" s="42"/>
      <c r="H85">
        <v>29.073</v>
      </c>
      <c r="I85" s="4">
        <v>30.082999999999998</v>
      </c>
      <c r="J85" s="9">
        <v>29.073</v>
      </c>
      <c r="K85" s="10">
        <v>30.082999999999998</v>
      </c>
      <c r="L85" s="42"/>
      <c r="M85">
        <v>29.073</v>
      </c>
      <c r="N85" s="4">
        <v>30.082999999999998</v>
      </c>
      <c r="O85" s="138">
        <v>29.073</v>
      </c>
      <c r="P85" s="138">
        <v>30.082999999999998</v>
      </c>
      <c r="Q85" s="42"/>
      <c r="R85" s="19">
        <v>29.073</v>
      </c>
      <c r="S85" s="43">
        <v>30.082999999999998</v>
      </c>
      <c r="T85" s="44">
        <v>29.073</v>
      </c>
      <c r="U85" s="45">
        <v>30.082999999999998</v>
      </c>
      <c r="V85" s="46"/>
    </row>
    <row r="86" spans="1:22" x14ac:dyDescent="0.2">
      <c r="B86" s="37">
        <v>1</v>
      </c>
      <c r="C86" s="47">
        <v>0.33619323631118098</v>
      </c>
      <c r="D86" s="6">
        <v>0.23620956088843101</v>
      </c>
      <c r="E86" s="11">
        <v>2.9216803987903902E-4</v>
      </c>
      <c r="F86" s="11">
        <v>2.6468687815712501E-4</v>
      </c>
      <c r="G86" s="48">
        <f>(D86-$F$106)/(C86-$E$106)</f>
        <v>0.70234152326875754</v>
      </c>
      <c r="H86" s="5">
        <v>0.32862548865692298</v>
      </c>
      <c r="I86" s="6">
        <v>0.23097439586798399</v>
      </c>
      <c r="J86" s="11">
        <v>3.1824270999953301E-4</v>
      </c>
      <c r="K86" s="12">
        <v>2.9399618156876998E-4</v>
      </c>
      <c r="L86" s="48">
        <f>(I86-$K$106)/(H86-$J$106)</f>
        <v>0.70255783659647497</v>
      </c>
      <c r="M86" s="5">
        <v>0.32720847629344302</v>
      </c>
      <c r="N86" s="6">
        <v>0.22996147902365599</v>
      </c>
      <c r="O86" s="139">
        <v>4.1528693417636301E-4</v>
      </c>
      <c r="P86" s="139">
        <v>3.58812302091182E-4</v>
      </c>
      <c r="Q86" s="48">
        <f>(N86-$P$106)/(M86-$O$106)</f>
        <v>0.70252476340884984</v>
      </c>
      <c r="R86" s="49">
        <v>0.314862609983174</v>
      </c>
      <c r="S86" s="50">
        <v>0.22132830663816999</v>
      </c>
      <c r="T86" s="51">
        <v>3.3479575317262999E-4</v>
      </c>
      <c r="U86" s="52">
        <v>3.0719806423763101E-4</v>
      </c>
      <c r="V86" s="53">
        <f>(S86-$U$106)/(R86-$T$106)</f>
        <v>0.70268792335590469</v>
      </c>
    </row>
    <row r="87" spans="1:22" x14ac:dyDescent="0.2">
      <c r="B87" s="37">
        <v>2</v>
      </c>
      <c r="C87" s="47">
        <v>0.337567692038515</v>
      </c>
      <c r="D87" s="6">
        <v>0.23725442890538101</v>
      </c>
      <c r="E87" s="11">
        <v>3.0430249548262498E-4</v>
      </c>
      <c r="F87" s="11">
        <v>3.1967846806410402E-4</v>
      </c>
      <c r="G87" s="48">
        <f t="shared" ref="G87:G103" si="8">(D87-$F$106)/(C87-$E$106)</f>
        <v>0.7025773329731454</v>
      </c>
      <c r="H87" s="5">
        <v>0.33006817601885402</v>
      </c>
      <c r="I87" s="6">
        <v>0.23190505316655499</v>
      </c>
      <c r="J87" s="11">
        <v>4.7397310460993799E-4</v>
      </c>
      <c r="K87" s="12">
        <v>4.8962835685766005E-4</v>
      </c>
      <c r="L87" s="48">
        <f t="shared" ref="L87:L103" si="9">(I87-$K$106)/(H87-$J$106)</f>
        <v>0.70230636573774574</v>
      </c>
      <c r="M87" s="5">
        <v>0.33098782437030899</v>
      </c>
      <c r="N87" s="6">
        <v>0.23257805086154301</v>
      </c>
      <c r="O87" s="139">
        <v>3.5332534162273301E-4</v>
      </c>
      <c r="P87" s="139">
        <v>3.16621470492587E-4</v>
      </c>
      <c r="Q87" s="48">
        <f t="shared" ref="Q87:Q103" si="10">(N87-$P$106)/(M87-$O$106)</f>
        <v>0.70240828385485921</v>
      </c>
      <c r="R87" s="49">
        <v>0.31772058767244099</v>
      </c>
      <c r="S87" s="50">
        <v>0.223371587328968</v>
      </c>
      <c r="T87" s="51">
        <v>3.4893296599579902E-4</v>
      </c>
      <c r="U87" s="52">
        <v>3.1345063134255002E-4</v>
      </c>
      <c r="V87" s="53">
        <f t="shared" ref="V87:V103" si="11">(S87-$U$106)/(R87-$T$106)</f>
        <v>0.7027982451144138</v>
      </c>
    </row>
    <row r="88" spans="1:22" x14ac:dyDescent="0.2">
      <c r="B88" s="37">
        <v>3</v>
      </c>
      <c r="C88" s="47">
        <v>0.33913689414862702</v>
      </c>
      <c r="D88" s="6">
        <v>0.23831351177412299</v>
      </c>
      <c r="E88" s="11">
        <v>3.0762006924206498E-4</v>
      </c>
      <c r="F88" s="11">
        <v>2.91988767299791E-4</v>
      </c>
      <c r="G88" s="48">
        <f t="shared" si="8"/>
        <v>0.70244923850587404</v>
      </c>
      <c r="H88" s="5">
        <v>0.33083470940235199</v>
      </c>
      <c r="I88" s="6">
        <v>0.23246377565924201</v>
      </c>
      <c r="J88" s="11">
        <v>6.1038409653304203E-4</v>
      </c>
      <c r="K88" s="12">
        <v>6.1503770723018904E-4</v>
      </c>
      <c r="L88" s="48">
        <f t="shared" si="9"/>
        <v>0.70236803679191651</v>
      </c>
      <c r="M88" s="5">
        <v>0.33380748123218001</v>
      </c>
      <c r="N88" s="6">
        <v>0.23459740464392401</v>
      </c>
      <c r="O88" s="139">
        <v>3.4011453711203202E-4</v>
      </c>
      <c r="P88" s="139">
        <v>3.2585149313405599E-4</v>
      </c>
      <c r="Q88" s="48">
        <f t="shared" si="10"/>
        <v>0.70252464716666796</v>
      </c>
      <c r="R88" s="49">
        <v>0.31844468646017898</v>
      </c>
      <c r="S88" s="50">
        <v>0.22379562943798501</v>
      </c>
      <c r="T88" s="51">
        <v>3.5861692232227901E-4</v>
      </c>
      <c r="U88" s="52">
        <v>3.1544550622283001E-4</v>
      </c>
      <c r="V88" s="53">
        <f t="shared" si="11"/>
        <v>0.70253150108487805</v>
      </c>
    </row>
    <row r="89" spans="1:22" x14ac:dyDescent="0.2">
      <c r="B89" s="37">
        <v>4</v>
      </c>
      <c r="C89" s="47">
        <v>0.34063736084041502</v>
      </c>
      <c r="D89" s="6">
        <v>0.23944491392780501</v>
      </c>
      <c r="E89" s="11">
        <v>3.2051214837305501E-4</v>
      </c>
      <c r="F89" s="11">
        <v>2.8074187672691501E-4</v>
      </c>
      <c r="G89" s="48">
        <f t="shared" si="8"/>
        <v>0.70267666215555291</v>
      </c>
      <c r="H89" s="5">
        <v>0.329405706732534</v>
      </c>
      <c r="I89" s="6">
        <v>0.23150633555952599</v>
      </c>
      <c r="J89" s="11">
        <v>3.3079711804966002E-4</v>
      </c>
      <c r="K89" s="12">
        <v>3.6995935118725999E-4</v>
      </c>
      <c r="L89" s="48">
        <f t="shared" si="9"/>
        <v>0.70250857828168722</v>
      </c>
      <c r="M89" s="5">
        <v>0.33243583911427199</v>
      </c>
      <c r="N89" s="6">
        <v>0.233569693021041</v>
      </c>
      <c r="O89" s="139">
        <v>3.4383539504455199E-4</v>
      </c>
      <c r="P89" s="139">
        <v>3.2154481636636101E-4</v>
      </c>
      <c r="Q89" s="48">
        <f t="shared" si="10"/>
        <v>0.70233163324279269</v>
      </c>
      <c r="R89" s="49">
        <v>0.32058878024921</v>
      </c>
      <c r="S89" s="50">
        <v>0.225270702957485</v>
      </c>
      <c r="T89" s="51">
        <v>3.0904405616949897E-4</v>
      </c>
      <c r="U89" s="52">
        <v>2.9831777822247001E-4</v>
      </c>
      <c r="V89" s="53">
        <f t="shared" si="11"/>
        <v>0.70243401548467255</v>
      </c>
    </row>
    <row r="90" spans="1:22" x14ac:dyDescent="0.2">
      <c r="B90" s="37">
        <v>5</v>
      </c>
      <c r="C90" s="47">
        <v>0.34153776701888</v>
      </c>
      <c r="D90" s="6">
        <v>0.24002347552332101</v>
      </c>
      <c r="E90" s="11">
        <v>2.7737010574260302E-4</v>
      </c>
      <c r="F90" s="11">
        <v>2.8165000903957002E-4</v>
      </c>
      <c r="G90" s="48">
        <f t="shared" si="8"/>
        <v>0.70251802491102588</v>
      </c>
      <c r="H90" s="5">
        <v>0.330167572568975</v>
      </c>
      <c r="I90" s="6">
        <v>0.23204442365348599</v>
      </c>
      <c r="J90" s="11">
        <v>3.4881101551214997E-4</v>
      </c>
      <c r="K90" s="12">
        <v>3.2534472614343302E-4</v>
      </c>
      <c r="L90" s="48">
        <f t="shared" si="9"/>
        <v>0.70251728256517709</v>
      </c>
      <c r="M90" s="5">
        <v>0.33386200429232199</v>
      </c>
      <c r="N90" s="6">
        <v>0.234750307193626</v>
      </c>
      <c r="O90" s="139">
        <v>3.3064518369290698E-4</v>
      </c>
      <c r="P90" s="139">
        <v>2.95307065970687E-4</v>
      </c>
      <c r="Q90" s="48">
        <f t="shared" si="10"/>
        <v>0.70286824838111872</v>
      </c>
      <c r="R90" s="49">
        <v>0.32192810442620701</v>
      </c>
      <c r="S90" s="50">
        <v>0.22624565701236299</v>
      </c>
      <c r="T90" s="51">
        <v>3.3286361280969798E-4</v>
      </c>
      <c r="U90" s="52">
        <v>3.2046236432379599E-4</v>
      </c>
      <c r="V90" s="53">
        <f t="shared" si="11"/>
        <v>0.70254025979839563</v>
      </c>
    </row>
    <row r="91" spans="1:22" x14ac:dyDescent="0.2">
      <c r="B91" s="37">
        <v>6</v>
      </c>
      <c r="C91" s="47">
        <v>0.33944180515087502</v>
      </c>
      <c r="D91" s="6">
        <v>0.23852246600499499</v>
      </c>
      <c r="E91" s="11">
        <v>2.8293767667942498E-4</v>
      </c>
      <c r="F91" s="11">
        <v>3.2888853160437001E-4</v>
      </c>
      <c r="G91" s="48">
        <f t="shared" si="8"/>
        <v>0.70243381637133195</v>
      </c>
      <c r="H91" s="5">
        <v>0.33234138392677198</v>
      </c>
      <c r="I91" s="6">
        <v>0.233566970344118</v>
      </c>
      <c r="J91" s="11">
        <v>3.1778562882391103E-4</v>
      </c>
      <c r="K91" s="12">
        <v>3.28584004051704E-4</v>
      </c>
      <c r="L91" s="48">
        <f t="shared" si="9"/>
        <v>0.70250344670989795</v>
      </c>
      <c r="M91" s="5">
        <v>0.33624227593767197</v>
      </c>
      <c r="N91" s="6">
        <v>0.23625977611007101</v>
      </c>
      <c r="O91" s="139">
        <v>3.2102805131172598E-4</v>
      </c>
      <c r="P91" s="139">
        <v>3.2419513291744799E-4</v>
      </c>
      <c r="Q91" s="48">
        <f t="shared" si="10"/>
        <v>0.70238135624754894</v>
      </c>
      <c r="R91" s="49">
        <v>0.31995262984720102</v>
      </c>
      <c r="S91" s="50">
        <v>0.22494794318084699</v>
      </c>
      <c r="T91" s="51">
        <v>3.2744461377938802E-4</v>
      </c>
      <c r="U91" s="52">
        <v>3.3253608437325098E-4</v>
      </c>
      <c r="V91" s="53">
        <f t="shared" si="11"/>
        <v>0.70282227565212696</v>
      </c>
    </row>
    <row r="92" spans="1:22" x14ac:dyDescent="0.2">
      <c r="B92" s="37">
        <v>7</v>
      </c>
      <c r="C92" s="47">
        <v>0.34339620827322997</v>
      </c>
      <c r="D92" s="6">
        <v>0.24127995209976399</v>
      </c>
      <c r="E92" s="11">
        <v>3.0206157399966503E-4</v>
      </c>
      <c r="F92" s="11">
        <v>2.9760760527293201E-4</v>
      </c>
      <c r="G92" s="48">
        <f t="shared" si="8"/>
        <v>0.70237488112757196</v>
      </c>
      <c r="H92" s="5">
        <v>0.33179307537513902</v>
      </c>
      <c r="I92" s="6">
        <v>0.23322703629609901</v>
      </c>
      <c r="J92" s="11">
        <v>3.2552141375571399E-4</v>
      </c>
      <c r="K92" s="12">
        <v>3.0912680446788701E-4</v>
      </c>
      <c r="L92" s="48">
        <f t="shared" si="9"/>
        <v>0.70263998560288454</v>
      </c>
      <c r="M92" s="5">
        <v>0.33223782201615099</v>
      </c>
      <c r="N92" s="6">
        <v>0.23352375324396099</v>
      </c>
      <c r="O92" s="139">
        <v>3.10619697616168E-4</v>
      </c>
      <c r="P92" s="139">
        <v>3.2890641178991002E-4</v>
      </c>
      <c r="Q92" s="48">
        <f t="shared" si="10"/>
        <v>0.70261224291597268</v>
      </c>
      <c r="R92" s="49">
        <v>0.31994488045789599</v>
      </c>
      <c r="S92" s="50">
        <v>0.224901328049987</v>
      </c>
      <c r="T92" s="51">
        <v>3.3041581066355302E-4</v>
      </c>
      <c r="U92" s="52">
        <v>3.4699020823865498E-4</v>
      </c>
      <c r="V92" s="53">
        <f t="shared" si="11"/>
        <v>0.70269346554596546</v>
      </c>
    </row>
    <row r="93" spans="1:22" x14ac:dyDescent="0.2">
      <c r="B93" s="37">
        <v>8</v>
      </c>
      <c r="C93" s="47">
        <v>0.34392012374939002</v>
      </c>
      <c r="D93" s="6">
        <v>0.241643922312304</v>
      </c>
      <c r="E93" s="11">
        <v>3.0179654731543002E-4</v>
      </c>
      <c r="F93" s="11">
        <v>3.2029270424873302E-4</v>
      </c>
      <c r="G93" s="48">
        <f t="shared" si="8"/>
        <v>0.7023631970826536</v>
      </c>
      <c r="H93" s="5">
        <v>0.33468603901888899</v>
      </c>
      <c r="I93" s="6">
        <v>0.23526326978841999</v>
      </c>
      <c r="J93" s="11">
        <v>3.1980853029708298E-4</v>
      </c>
      <c r="K93" s="12">
        <v>3.2986934578960398E-4</v>
      </c>
      <c r="L93" s="48">
        <f t="shared" si="9"/>
        <v>0.70265051865897143</v>
      </c>
      <c r="M93" s="5">
        <v>0.33087434740605698</v>
      </c>
      <c r="N93" s="6">
        <v>0.23252115806118501</v>
      </c>
      <c r="O93" s="139">
        <v>3.5349632841948602E-4</v>
      </c>
      <c r="P93" s="139">
        <v>3.3297121076670199E-4</v>
      </c>
      <c r="Q93" s="48">
        <f t="shared" si="10"/>
        <v>0.70247730639757633</v>
      </c>
      <c r="R93" s="49">
        <v>0.31912852733765601</v>
      </c>
      <c r="S93" s="50">
        <v>0.22426657467980901</v>
      </c>
      <c r="T93" s="51">
        <v>3.3224160164151497E-4</v>
      </c>
      <c r="U93" s="52">
        <v>3.3401866057026602E-4</v>
      </c>
      <c r="V93" s="53">
        <f t="shared" si="11"/>
        <v>0.70250178095686022</v>
      </c>
    </row>
    <row r="94" spans="1:22" x14ac:dyDescent="0.2">
      <c r="B94" s="37">
        <v>9</v>
      </c>
      <c r="C94" s="47">
        <v>0.34461675198617597</v>
      </c>
      <c r="D94" s="6">
        <v>0.242137026876975</v>
      </c>
      <c r="E94" s="11">
        <v>3.12073745234488E-4</v>
      </c>
      <c r="F94" s="11">
        <v>2.9270601755969897E-4</v>
      </c>
      <c r="G94" s="48">
        <f t="shared" si="8"/>
        <v>0.70237428728817142</v>
      </c>
      <c r="H94" s="5">
        <v>0.33611792147196401</v>
      </c>
      <c r="I94" s="6">
        <v>0.23618199413729199</v>
      </c>
      <c r="J94" s="11">
        <v>3.5932822475776298E-4</v>
      </c>
      <c r="K94" s="12">
        <v>3.2574471407031198E-4</v>
      </c>
      <c r="L94" s="48">
        <f t="shared" si="9"/>
        <v>0.70239025223423679</v>
      </c>
      <c r="M94" s="5">
        <v>0.32736579277571698</v>
      </c>
      <c r="N94" s="6">
        <v>0.23006118410579501</v>
      </c>
      <c r="O94" s="139">
        <v>3.1618530905863401E-4</v>
      </c>
      <c r="P94" s="139">
        <v>3.3407707804448202E-4</v>
      </c>
      <c r="Q94" s="48">
        <f t="shared" si="10"/>
        <v>0.70249169683041102</v>
      </c>
      <c r="R94" s="49">
        <v>0.31641027617520801</v>
      </c>
      <c r="S94" s="50">
        <v>0.22241012403650801</v>
      </c>
      <c r="T94" s="51">
        <v>3.3100477512652203E-4</v>
      </c>
      <c r="U94" s="52">
        <v>3.69825321829713E-4</v>
      </c>
      <c r="V94" s="53">
        <f t="shared" si="11"/>
        <v>0.70266986124850705</v>
      </c>
    </row>
    <row r="95" spans="1:22" x14ac:dyDescent="0.2">
      <c r="B95" s="37">
        <v>10</v>
      </c>
      <c r="C95" s="47">
        <v>0.34207828153435399</v>
      </c>
      <c r="D95" s="6">
        <v>0.24046860744257401</v>
      </c>
      <c r="E95" s="11">
        <v>3.0582678476635198E-4</v>
      </c>
      <c r="F95" s="11">
        <v>2.75673044834647E-4</v>
      </c>
      <c r="G95" s="48">
        <f t="shared" si="8"/>
        <v>0.7027094091566366</v>
      </c>
      <c r="H95" s="5">
        <v>0.33013908021063698</v>
      </c>
      <c r="I95" s="6">
        <v>0.23204583495011799</v>
      </c>
      <c r="J95" s="11">
        <v>2.80195561173616E-4</v>
      </c>
      <c r="K95" s="12">
        <v>3.3996778890509202E-4</v>
      </c>
      <c r="L95" s="48">
        <f t="shared" si="9"/>
        <v>0.70258225682037057</v>
      </c>
      <c r="M95" s="5">
        <v>0.31651123035794898</v>
      </c>
      <c r="N95" s="6">
        <v>0.22249312730347301</v>
      </c>
      <c r="O95" s="139">
        <v>3.2669468985432898E-4</v>
      </c>
      <c r="P95" s="139">
        <v>3.2939465350386799E-4</v>
      </c>
      <c r="Q95" s="48">
        <f t="shared" si="10"/>
        <v>0.702672557905614</v>
      </c>
      <c r="R95" s="49">
        <v>0.30865046974857302</v>
      </c>
      <c r="S95" s="50">
        <v>0.21700265482571701</v>
      </c>
      <c r="T95" s="51">
        <v>3.23199203034068E-4</v>
      </c>
      <c r="U95" s="52">
        <v>2.9898046411558701E-4</v>
      </c>
      <c r="V95" s="53">
        <f t="shared" si="11"/>
        <v>0.70281618290306036</v>
      </c>
    </row>
    <row r="96" spans="1:22" x14ac:dyDescent="0.2">
      <c r="B96" s="37">
        <v>11</v>
      </c>
      <c r="C96" s="47">
        <v>0.338422411592327</v>
      </c>
      <c r="D96" s="6">
        <v>0.237781425881016</v>
      </c>
      <c r="E96" s="11">
        <v>3.1500245743221802E-4</v>
      </c>
      <c r="F96" s="11">
        <v>2.90083267724147E-4</v>
      </c>
      <c r="G96" s="48">
        <f t="shared" si="8"/>
        <v>0.70235992682243764</v>
      </c>
      <c r="H96" s="5">
        <v>0.32906571161912401</v>
      </c>
      <c r="I96" s="6">
        <v>0.231204107714755</v>
      </c>
      <c r="J96" s="11">
        <v>3.28165691501961E-4</v>
      </c>
      <c r="K96" s="12">
        <v>2.8649324434990399E-4</v>
      </c>
      <c r="L96" s="48">
        <f t="shared" si="9"/>
        <v>0.7023157711179282</v>
      </c>
      <c r="M96" s="5">
        <v>0.31440872495701899</v>
      </c>
      <c r="N96" s="6">
        <v>0.22099447387829099</v>
      </c>
      <c r="O96" s="139">
        <v>3.5132278766982302E-4</v>
      </c>
      <c r="P96" s="139">
        <v>3.4725951900869002E-4</v>
      </c>
      <c r="Q96" s="48">
        <f t="shared" si="10"/>
        <v>0.70260480031670403</v>
      </c>
      <c r="R96" s="49">
        <v>0.31117540795835302</v>
      </c>
      <c r="S96" s="50">
        <v>0.21863017569858101</v>
      </c>
      <c r="T96" s="51">
        <v>3.6184492853990799E-4</v>
      </c>
      <c r="U96" s="52">
        <v>2.9531829452677399E-4</v>
      </c>
      <c r="V96" s="53">
        <f t="shared" si="11"/>
        <v>0.70234311813357464</v>
      </c>
    </row>
    <row r="97" spans="2:22" x14ac:dyDescent="0.2">
      <c r="B97" s="37">
        <v>12</v>
      </c>
      <c r="C97" s="47">
        <v>0.33770369916820198</v>
      </c>
      <c r="D97" s="6">
        <v>0.237307719626839</v>
      </c>
      <c r="E97" s="11">
        <v>3.4513033771941702E-4</v>
      </c>
      <c r="F97" s="11">
        <v>3.3411910030950199E-4</v>
      </c>
      <c r="G97" s="48">
        <f t="shared" si="8"/>
        <v>0.70245206769545265</v>
      </c>
      <c r="H97" s="5">
        <v>0.32843355806651803</v>
      </c>
      <c r="I97" s="6">
        <v>0.230737048100222</v>
      </c>
      <c r="J97" s="11">
        <v>3.4194445209543499E-4</v>
      </c>
      <c r="K97" s="12">
        <v>2.7663828145879302E-4</v>
      </c>
      <c r="L97" s="48">
        <f t="shared" si="9"/>
        <v>0.70224539775114581</v>
      </c>
      <c r="M97" s="5">
        <v>0.316946985569863</v>
      </c>
      <c r="N97" s="6">
        <v>0.222786400805325</v>
      </c>
      <c r="O97" s="139">
        <v>3.4316316886435502E-4</v>
      </c>
      <c r="P97" s="139">
        <v>3.5747241060807999E-4</v>
      </c>
      <c r="Q97" s="48">
        <f t="shared" si="10"/>
        <v>0.7026317511467558</v>
      </c>
      <c r="R97" s="49">
        <v>0.31336003690486702</v>
      </c>
      <c r="S97" s="50">
        <v>0.22030187242484001</v>
      </c>
      <c r="T97" s="51">
        <v>3.6103792601166799E-4</v>
      </c>
      <c r="U97" s="52">
        <v>2.9070338448408401E-4</v>
      </c>
      <c r="V97" s="53">
        <f t="shared" si="11"/>
        <v>0.70278186458928005</v>
      </c>
    </row>
    <row r="98" spans="2:22" x14ac:dyDescent="0.2">
      <c r="B98" s="37">
        <v>13</v>
      </c>
      <c r="C98" s="47">
        <v>0.33311401677533697</v>
      </c>
      <c r="D98" s="6">
        <v>0.234119926566287</v>
      </c>
      <c r="E98" s="11">
        <v>2.9195899384078499E-4</v>
      </c>
      <c r="F98" s="11">
        <v>2.9914628438295102E-4</v>
      </c>
      <c r="G98" s="48">
        <f t="shared" si="8"/>
        <v>0.70256095423964471</v>
      </c>
      <c r="H98" s="5">
        <v>0.32687890496386302</v>
      </c>
      <c r="I98" s="6">
        <v>0.22972661902185301</v>
      </c>
      <c r="J98" s="11">
        <v>3.2353210088685602E-4</v>
      </c>
      <c r="K98" s="12">
        <v>3.1000247227748701E-4</v>
      </c>
      <c r="L98" s="48">
        <f t="shared" si="9"/>
        <v>0.7024944397243329</v>
      </c>
      <c r="M98" s="5">
        <v>0.32974601669040898</v>
      </c>
      <c r="N98" s="6">
        <v>0.231712220978781</v>
      </c>
      <c r="O98" s="139">
        <v>3.3624281419648898E-4</v>
      </c>
      <c r="P98" s="139">
        <v>3.1356446167080798E-4</v>
      </c>
      <c r="Q98" s="48">
        <f t="shared" si="10"/>
        <v>0.70242779202234584</v>
      </c>
      <c r="R98" s="49">
        <v>0.31771088987909801</v>
      </c>
      <c r="S98" s="50">
        <v>0.22326880762350801</v>
      </c>
      <c r="T98" s="51">
        <v>3.2169812493566097E-4</v>
      </c>
      <c r="U98" s="52">
        <v>3.0070300899850998E-4</v>
      </c>
      <c r="V98" s="53">
        <f t="shared" si="11"/>
        <v>0.70249587556043214</v>
      </c>
    </row>
    <row r="99" spans="2:22" x14ac:dyDescent="0.2">
      <c r="B99" s="37">
        <v>14</v>
      </c>
      <c r="C99" s="47">
        <v>0.331468800423316</v>
      </c>
      <c r="D99" s="6">
        <v>0.232819156592497</v>
      </c>
      <c r="E99" s="11">
        <v>2.6019121876242999E-4</v>
      </c>
      <c r="F99" s="11">
        <v>3.1934735676849798E-4</v>
      </c>
      <c r="G99" s="48">
        <f t="shared" si="8"/>
        <v>0.7021233955895726</v>
      </c>
      <c r="H99" s="5">
        <v>0.33016025296493401</v>
      </c>
      <c r="I99" s="6">
        <v>0.23210934885661499</v>
      </c>
      <c r="J99" s="11">
        <v>3.06352331918027E-4</v>
      </c>
      <c r="K99" s="12">
        <v>3.25756997287522E-4</v>
      </c>
      <c r="L99" s="48">
        <f t="shared" si="9"/>
        <v>0.70272973130766259</v>
      </c>
      <c r="M99" s="5">
        <v>0.33597950254586001</v>
      </c>
      <c r="N99" s="6">
        <v>0.23618441377237601</v>
      </c>
      <c r="O99" s="139">
        <v>3.4740839422983498E-4</v>
      </c>
      <c r="P99" s="139">
        <v>3.18011072020261E-4</v>
      </c>
      <c r="Q99" s="48">
        <f t="shared" si="10"/>
        <v>0.70270671906246485</v>
      </c>
      <c r="R99" s="49">
        <v>0.32035168403137798</v>
      </c>
      <c r="S99" s="50">
        <v>0.225136419608676</v>
      </c>
      <c r="T99" s="51">
        <v>3.3762759227513699E-4</v>
      </c>
      <c r="U99" s="52">
        <v>2.8229859969744101E-4</v>
      </c>
      <c r="V99" s="53">
        <f t="shared" si="11"/>
        <v>0.70253482688664493</v>
      </c>
    </row>
    <row r="100" spans="2:22" x14ac:dyDescent="0.2">
      <c r="B100" s="37">
        <v>15</v>
      </c>
      <c r="C100" s="47">
        <v>0.33345528017943898</v>
      </c>
      <c r="D100" s="6">
        <v>0.23433394035871499</v>
      </c>
      <c r="E100" s="11">
        <v>3.0342184106255202E-4</v>
      </c>
      <c r="F100" s="11">
        <v>3.1307496793658499E-4</v>
      </c>
      <c r="G100" s="48">
        <f t="shared" si="8"/>
        <v>0.70248367900931086</v>
      </c>
      <c r="H100" s="5">
        <v>0.33532597729644997</v>
      </c>
      <c r="I100" s="6">
        <v>0.235599778192359</v>
      </c>
      <c r="J100" s="11">
        <v>3.2793874433861001E-4</v>
      </c>
      <c r="K100" s="12">
        <v>3.2708215570127498E-4</v>
      </c>
      <c r="L100" s="48">
        <f t="shared" si="9"/>
        <v>0.70231274748326367</v>
      </c>
      <c r="M100" s="5">
        <v>0.33863483248582998</v>
      </c>
      <c r="N100" s="6">
        <v>0.237981220594016</v>
      </c>
      <c r="O100" s="139">
        <v>3.2736998889716401E-4</v>
      </c>
      <c r="P100" s="139">
        <v>3.1138533542638303E-4</v>
      </c>
      <c r="Q100" s="48">
        <f t="shared" si="10"/>
        <v>0.70250242609471147</v>
      </c>
      <c r="R100" s="49">
        <v>0.32424668974598497</v>
      </c>
      <c r="S100" s="50">
        <v>0.22790256939244899</v>
      </c>
      <c r="T100" s="51">
        <v>3.2780190951369701E-4</v>
      </c>
      <c r="U100" s="52">
        <v>2.8553775088250698E-4</v>
      </c>
      <c r="V100" s="53">
        <f t="shared" si="11"/>
        <v>0.70262674338712838</v>
      </c>
    </row>
    <row r="101" spans="2:22" x14ac:dyDescent="0.2">
      <c r="B101" s="37">
        <v>16</v>
      </c>
      <c r="C101" s="47">
        <v>0.33769477987434399</v>
      </c>
      <c r="D101" s="6">
        <v>0.23733703181139901</v>
      </c>
      <c r="E101" s="11">
        <v>2.9393412134830102E-4</v>
      </c>
      <c r="F101" s="11">
        <v>2.6712250947958499E-4</v>
      </c>
      <c r="G101" s="48">
        <f t="shared" si="8"/>
        <v>0.7025575159726124</v>
      </c>
      <c r="H101" s="5">
        <v>0.33512326494240602</v>
      </c>
      <c r="I101" s="6">
        <v>0.235552738585913</v>
      </c>
      <c r="J101" s="11">
        <v>2.9666285585929901E-4</v>
      </c>
      <c r="K101" s="12">
        <v>3.2383184714549401E-4</v>
      </c>
      <c r="L101" s="48">
        <f t="shared" si="9"/>
        <v>0.70259750268782672</v>
      </c>
      <c r="M101" s="5">
        <v>0.33913662668730199</v>
      </c>
      <c r="N101" s="6">
        <v>0.23835482769277</v>
      </c>
      <c r="O101" s="139">
        <v>3.2979026897626297E-4</v>
      </c>
      <c r="P101" s="139">
        <v>3.37125691447528E-4</v>
      </c>
      <c r="Q101" s="48">
        <f t="shared" si="10"/>
        <v>0.70256469182776782</v>
      </c>
      <c r="R101" s="49">
        <v>0.33063479213665897</v>
      </c>
      <c r="S101" s="50">
        <v>0.23233598881839801</v>
      </c>
      <c r="T101" s="51">
        <v>3.4440381148045202E-4</v>
      </c>
      <c r="U101" s="52">
        <v>3.3679826380684401E-4</v>
      </c>
      <c r="V101" s="53">
        <f t="shared" si="11"/>
        <v>0.70246012949157521</v>
      </c>
    </row>
    <row r="102" spans="2:22" x14ac:dyDescent="0.2">
      <c r="B102" s="37">
        <v>17</v>
      </c>
      <c r="C102" s="47">
        <v>0.34306094552863797</v>
      </c>
      <c r="D102" s="6">
        <v>0.24105478278071901</v>
      </c>
      <c r="E102" s="11">
        <v>3.0535968979198899E-4</v>
      </c>
      <c r="F102" s="11">
        <v>3.0358518367986699E-4</v>
      </c>
      <c r="G102" s="48">
        <f t="shared" si="8"/>
        <v>0.70240496288173182</v>
      </c>
      <c r="H102" s="5">
        <v>0.33832535326129398</v>
      </c>
      <c r="I102" s="6">
        <v>0.23776581527300999</v>
      </c>
      <c r="J102" s="11">
        <v>3.4233632938691601E-4</v>
      </c>
      <c r="K102" s="12">
        <v>2.9750040909645698E-4</v>
      </c>
      <c r="L102" s="48">
        <f t="shared" si="9"/>
        <v>0.70248890664816677</v>
      </c>
      <c r="M102" s="5">
        <v>0.34123087707806699</v>
      </c>
      <c r="N102" s="6">
        <v>0.239834296098759</v>
      </c>
      <c r="O102" s="139">
        <v>3.3432529723381201E-4</v>
      </c>
      <c r="P102" s="139">
        <v>3.2642569697849101E-4</v>
      </c>
      <c r="Q102" s="48">
        <f t="shared" si="10"/>
        <v>0.70258851767039088</v>
      </c>
      <c r="R102" s="49">
        <v>0.33102463140652399</v>
      </c>
      <c r="S102" s="50">
        <v>0.23257990716497001</v>
      </c>
      <c r="T102" s="51">
        <v>3.4982237446886402E-4</v>
      </c>
      <c r="U102" s="52">
        <v>3.16713562058054E-4</v>
      </c>
      <c r="V102" s="53">
        <f t="shared" si="11"/>
        <v>0.70236962648820112</v>
      </c>
    </row>
    <row r="103" spans="2:22" x14ac:dyDescent="0.2">
      <c r="B103" s="37">
        <v>18</v>
      </c>
      <c r="C103" s="47">
        <v>0.34420413562734697</v>
      </c>
      <c r="D103" s="6">
        <v>0.24184990444366</v>
      </c>
      <c r="E103" s="11">
        <v>3.0176709991064002E-4</v>
      </c>
      <c r="F103" s="11">
        <v>2.96352318333053E-4</v>
      </c>
      <c r="G103" s="48">
        <f t="shared" si="8"/>
        <v>0.70238210544893542</v>
      </c>
      <c r="H103" s="5">
        <v>0.33927132507949898</v>
      </c>
      <c r="I103" s="6">
        <v>0.23838914998293301</v>
      </c>
      <c r="J103" s="11">
        <v>3.8397729934027601E-4</v>
      </c>
      <c r="K103" s="12">
        <v>3.0437461115601799E-4</v>
      </c>
      <c r="L103" s="48">
        <f t="shared" si="9"/>
        <v>0.70236734380509658</v>
      </c>
      <c r="M103" s="5">
        <v>0.34276674390239398</v>
      </c>
      <c r="N103" s="6">
        <v>0.24095801400678499</v>
      </c>
      <c r="O103" s="139">
        <v>3.2917185764426302E-4</v>
      </c>
      <c r="P103" s="139">
        <v>3.2310812410875399E-4</v>
      </c>
      <c r="Q103" s="48">
        <f t="shared" si="10"/>
        <v>0.70271886800414707</v>
      </c>
      <c r="R103" s="49">
        <v>0.33249896525045403</v>
      </c>
      <c r="S103" s="50">
        <v>0.233720401822546</v>
      </c>
      <c r="T103" s="51">
        <v>3.3845520588661801E-4</v>
      </c>
      <c r="U103" s="52">
        <v>3.27652501534877E-4</v>
      </c>
      <c r="V103" s="53">
        <f t="shared" si="11"/>
        <v>0.70268563930564709</v>
      </c>
    </row>
    <row r="104" spans="2:22" x14ac:dyDescent="0.2">
      <c r="B104" t="s">
        <v>1</v>
      </c>
      <c r="C104" s="3" t="s">
        <v>2</v>
      </c>
      <c r="D104" s="4" t="s">
        <v>83</v>
      </c>
      <c r="E104" s="9" t="s">
        <v>2</v>
      </c>
      <c r="F104" s="9" t="s">
        <v>83</v>
      </c>
      <c r="G104" s="42"/>
      <c r="H104" t="s">
        <v>2</v>
      </c>
      <c r="I104" s="4" t="s">
        <v>83</v>
      </c>
      <c r="J104" s="9" t="s">
        <v>2</v>
      </c>
      <c r="K104" s="10" t="s">
        <v>83</v>
      </c>
      <c r="L104" s="42"/>
      <c r="M104" t="s">
        <v>2</v>
      </c>
      <c r="N104" s="4" t="s">
        <v>83</v>
      </c>
      <c r="O104" t="s">
        <v>2</v>
      </c>
      <c r="P104" t="s">
        <v>83</v>
      </c>
      <c r="Q104" s="42"/>
      <c r="R104" s="19" t="s">
        <v>2</v>
      </c>
      <c r="S104" s="43" t="s">
        <v>83</v>
      </c>
      <c r="T104" s="44" t="s">
        <v>2</v>
      </c>
      <c r="U104" s="45" t="s">
        <v>83</v>
      </c>
      <c r="V104" s="46"/>
    </row>
    <row r="105" spans="2:22" x14ac:dyDescent="0.2">
      <c r="B105" t="s">
        <v>3</v>
      </c>
      <c r="C105" s="47" t="s">
        <v>4</v>
      </c>
      <c r="D105" s="6" t="s">
        <v>4</v>
      </c>
      <c r="E105" s="9" t="s">
        <v>4</v>
      </c>
      <c r="F105" s="9" t="s">
        <v>4</v>
      </c>
      <c r="G105" s="42"/>
      <c r="H105" t="s">
        <v>4</v>
      </c>
      <c r="I105" s="4" t="s">
        <v>4</v>
      </c>
      <c r="J105" s="9" t="s">
        <v>4</v>
      </c>
      <c r="K105" s="10" t="s">
        <v>4</v>
      </c>
      <c r="L105" s="42"/>
      <c r="M105" t="s">
        <v>4</v>
      </c>
      <c r="N105" s="4" t="s">
        <v>4</v>
      </c>
      <c r="O105" t="s">
        <v>4</v>
      </c>
      <c r="P105" t="s">
        <v>4</v>
      </c>
      <c r="Q105" s="42"/>
      <c r="R105" s="19" t="s">
        <v>4</v>
      </c>
      <c r="S105" s="43" t="s">
        <v>4</v>
      </c>
      <c r="T105" s="44" t="s">
        <v>4</v>
      </c>
      <c r="U105" s="45" t="s">
        <v>4</v>
      </c>
      <c r="V105" s="46"/>
    </row>
    <row r="106" spans="2:22" x14ac:dyDescent="0.2">
      <c r="B106" t="s">
        <v>5</v>
      </c>
      <c r="C106" s="13">
        <v>0.33931389945669899</v>
      </c>
      <c r="D106" s="76">
        <v>0.23843898632315599</v>
      </c>
      <c r="E106" s="77">
        <v>3.0130194147683803E-4</v>
      </c>
      <c r="F106" s="54">
        <v>2.9870804952344802E-4</v>
      </c>
      <c r="G106" s="55"/>
      <c r="H106" s="56">
        <v>0.33204241675428497</v>
      </c>
      <c r="I106" s="56">
        <v>0.23334798306391699</v>
      </c>
      <c r="J106" s="61">
        <v>3.5198651160221099E-4</v>
      </c>
      <c r="K106" s="56">
        <v>3.4327438881915902E-4</v>
      </c>
      <c r="L106" s="58"/>
      <c r="M106" s="59">
        <v>0.33113241131737903</v>
      </c>
      <c r="N106" s="59">
        <v>0.23272898896641001</v>
      </c>
      <c r="O106" s="125">
        <v>3.3944589142338499E-4</v>
      </c>
      <c r="P106" s="126">
        <v>3.2789077479701502E-4</v>
      </c>
      <c r="Q106" s="60"/>
      <c r="R106" s="59">
        <v>0.31992414720394802</v>
      </c>
      <c r="S106" s="59">
        <v>0.22485648059454499</v>
      </c>
      <c r="T106" s="61">
        <v>3.3729173265705301E-4</v>
      </c>
      <c r="U106" s="56">
        <v>3.15163913859213E-4</v>
      </c>
      <c r="V106" s="46"/>
    </row>
    <row r="107" spans="2:22" x14ac:dyDescent="0.2">
      <c r="B107" t="s">
        <v>6</v>
      </c>
      <c r="C107" s="15">
        <v>0.277575676464201</v>
      </c>
      <c r="D107" s="17">
        <v>0.27809943068718701</v>
      </c>
      <c r="E107" s="16">
        <v>1.40837925180615</v>
      </c>
      <c r="F107" s="16">
        <v>1.62261207392403</v>
      </c>
      <c r="G107" s="62"/>
      <c r="H107" s="63">
        <v>0.25476189592172899</v>
      </c>
      <c r="I107" s="64">
        <v>0.25455877805450899</v>
      </c>
      <c r="J107" s="65">
        <v>5.1275617127121498</v>
      </c>
      <c r="K107" s="66">
        <v>5.6213755943082298</v>
      </c>
      <c r="L107" s="67"/>
      <c r="M107" s="65">
        <v>0.58572656344897001</v>
      </c>
      <c r="N107" s="65">
        <v>0.58539457482973201</v>
      </c>
      <c r="O107" s="123">
        <v>1.5719346513518799</v>
      </c>
      <c r="P107" s="124">
        <v>1.1307071296712701</v>
      </c>
      <c r="Q107" s="66"/>
      <c r="R107" s="65">
        <v>0.47835235696053402</v>
      </c>
      <c r="S107" s="66">
        <v>0.476618060189825</v>
      </c>
      <c r="T107" s="68">
        <v>1.00711544905374</v>
      </c>
      <c r="U107" s="66">
        <v>1.72877216070916</v>
      </c>
      <c r="V107" s="69"/>
    </row>
    <row r="109" spans="2:22" x14ac:dyDescent="0.2">
      <c r="C109" s="18" t="s">
        <v>11</v>
      </c>
      <c r="D109" s="1"/>
      <c r="E109" s="22" t="s">
        <v>7</v>
      </c>
      <c r="I109" s="37" t="s">
        <v>79</v>
      </c>
    </row>
    <row r="110" spans="2:22" x14ac:dyDescent="0.2">
      <c r="C110" s="34">
        <v>1</v>
      </c>
      <c r="E110" s="24">
        <f>AVERAGE(G86:G103)</f>
        <v>0.70245238780557873</v>
      </c>
      <c r="I110" s="79">
        <f>D106/C106</f>
        <v>0.70270916312281517</v>
      </c>
    </row>
    <row r="111" spans="2:22" x14ac:dyDescent="0.2">
      <c r="C111" s="34">
        <v>2</v>
      </c>
      <c r="E111" s="23">
        <f>AVERAGE(L86:L103)</f>
        <v>0.70247646669582142</v>
      </c>
      <c r="I111" s="79">
        <f>I106/H106</f>
        <v>0.70276558442410408</v>
      </c>
    </row>
    <row r="112" spans="2:22" x14ac:dyDescent="0.2">
      <c r="C112" s="34">
        <v>3</v>
      </c>
      <c r="E112" s="23">
        <f>AVERAGE(Q86:Q103)</f>
        <v>0.70255768347203895</v>
      </c>
      <c r="I112" s="79">
        <f>N106/M106</f>
        <v>0.70282757293530917</v>
      </c>
    </row>
    <row r="113" spans="3:9" x14ac:dyDescent="0.2">
      <c r="C113" s="34">
        <v>4</v>
      </c>
      <c r="D113" s="19"/>
      <c r="E113" s="24">
        <f>AVERAGE(V86:V103)</f>
        <v>0.7025996297215148</v>
      </c>
      <c r="G113" s="26"/>
      <c r="I113" s="79">
        <f>S106/R106</f>
        <v>0.70284310377860137</v>
      </c>
    </row>
    <row r="114" spans="3:9" x14ac:dyDescent="0.2">
      <c r="C114" s="32" t="s">
        <v>12</v>
      </c>
      <c r="D114" s="33"/>
      <c r="E114" s="78">
        <f>AVERAGE(E110:E113)</f>
        <v>0.7025215419237385</v>
      </c>
      <c r="F114" s="19" t="s">
        <v>9</v>
      </c>
      <c r="G114" s="27"/>
      <c r="I114" s="80">
        <f>AVERAGE(I110:I113)</f>
        <v>0.70278635606520745</v>
      </c>
    </row>
    <row r="115" spans="3:9" x14ac:dyDescent="0.2">
      <c r="E115" s="81">
        <f>STDEV(E110:E113)/SQRT(COUNT(E110:E113))/E114</f>
        <v>4.8996915440664716E-5</v>
      </c>
      <c r="F115" s="21"/>
      <c r="I115" s="81">
        <f>STDEV(I110:I113)/SQRT(COUNT(I110:I113))/I114</f>
        <v>4.3682227639632452E-5</v>
      </c>
    </row>
    <row r="116" spans="3:9" ht="15.75" x14ac:dyDescent="0.3">
      <c r="D116" s="19" t="s">
        <v>17</v>
      </c>
      <c r="E116" s="85">
        <f>E115*SQRT(3)/1</f>
        <v>8.4865146957387307E-5</v>
      </c>
      <c r="F116" s="19" t="s">
        <v>8</v>
      </c>
      <c r="G116" s="19"/>
      <c r="I116" s="81">
        <f>I115*SQRT(3)/1</f>
        <v>7.5659837659632916E-5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125D6-82AE-4B16-BD23-948468AA1FC2}">
  <sheetPr>
    <tabColor rgb="FFC00000"/>
  </sheetPr>
  <dimension ref="A1:AG37"/>
  <sheetViews>
    <sheetView workbookViewId="0"/>
  </sheetViews>
  <sheetFormatPr baseColWidth="10" defaultRowHeight="12.75" x14ac:dyDescent="0.2"/>
  <cols>
    <col min="1" max="1" width="20.5703125" style="86" customWidth="1"/>
    <col min="2" max="2" width="10.7109375" style="86" customWidth="1"/>
    <col min="3" max="28" width="15.7109375" style="86" customWidth="1"/>
    <col min="29" max="29" width="18.7109375" style="86" customWidth="1"/>
    <col min="30" max="30" width="12.42578125" style="86" customWidth="1"/>
    <col min="31" max="16384" width="11.42578125" style="86"/>
  </cols>
  <sheetData>
    <row r="1" spans="1:33" ht="25.9" customHeight="1" x14ac:dyDescent="0.2">
      <c r="A1" s="86" t="s">
        <v>21</v>
      </c>
      <c r="B1" s="87"/>
    </row>
    <row r="2" spans="1:33" ht="15" customHeight="1" x14ac:dyDescent="0.2">
      <c r="B2" s="87"/>
    </row>
    <row r="3" spans="1:33" ht="14.25" x14ac:dyDescent="0.2">
      <c r="C3" s="86" t="s">
        <v>22</v>
      </c>
      <c r="E3" s="88" t="s">
        <v>23</v>
      </c>
      <c r="F3" s="89">
        <v>28.976494664299999</v>
      </c>
      <c r="G3" s="90" t="s">
        <v>24</v>
      </c>
      <c r="J3" s="91" t="s">
        <v>25</v>
      </c>
      <c r="O3" s="89"/>
      <c r="P3" s="89"/>
      <c r="Q3" s="89"/>
    </row>
    <row r="4" spans="1:33" ht="14.25" x14ac:dyDescent="0.2">
      <c r="B4" s="87"/>
      <c r="C4" s="86" t="s">
        <v>82</v>
      </c>
      <c r="D4" s="90"/>
      <c r="E4" s="88" t="s">
        <v>26</v>
      </c>
      <c r="F4" s="92">
        <v>29.973770136999999</v>
      </c>
      <c r="G4" s="90" t="s">
        <v>24</v>
      </c>
      <c r="O4" s="93"/>
      <c r="P4" s="93"/>
      <c r="Q4" s="93"/>
    </row>
    <row r="5" spans="1:33" ht="14.25" x14ac:dyDescent="0.2">
      <c r="B5" s="87"/>
      <c r="C5" s="88"/>
      <c r="E5" s="88" t="s">
        <v>27</v>
      </c>
      <c r="F5" s="94">
        <v>27.9769265344</v>
      </c>
      <c r="G5" s="90" t="s">
        <v>24</v>
      </c>
      <c r="O5" s="89"/>
      <c r="P5" s="89"/>
      <c r="Q5" s="89"/>
    </row>
    <row r="6" spans="1:33" x14ac:dyDescent="0.2">
      <c r="A6" s="87" t="s">
        <v>97</v>
      </c>
      <c r="C6" s="95" t="s">
        <v>81</v>
      </c>
      <c r="D6" s="96"/>
      <c r="E6" s="96"/>
      <c r="F6" s="96"/>
      <c r="G6" s="96"/>
      <c r="H6" s="96"/>
      <c r="I6" s="96"/>
      <c r="R6" s="94"/>
    </row>
    <row r="7" spans="1:33" x14ac:dyDescent="0.2">
      <c r="A7" s="97"/>
      <c r="B7" s="98"/>
      <c r="C7" s="99"/>
      <c r="D7" s="97"/>
      <c r="E7" s="97"/>
      <c r="F7" s="97"/>
      <c r="G7" s="97"/>
      <c r="H7" s="97"/>
      <c r="I7" s="97"/>
      <c r="J7" s="97"/>
      <c r="K7" s="100"/>
      <c r="L7" s="97"/>
      <c r="M7" s="97"/>
      <c r="N7" s="97"/>
      <c r="O7" s="97"/>
      <c r="P7" s="97"/>
      <c r="Q7" s="97"/>
      <c r="R7" s="97"/>
      <c r="S7" s="97"/>
      <c r="T7" s="101"/>
      <c r="U7" s="101"/>
      <c r="V7" s="97"/>
      <c r="W7" s="97"/>
      <c r="X7" s="97"/>
      <c r="Y7" s="97"/>
      <c r="Z7" s="97"/>
      <c r="AA7" s="97"/>
      <c r="AB7" s="97"/>
    </row>
    <row r="8" spans="1:33" ht="15.75" x14ac:dyDescent="0.3">
      <c r="A8" s="102" t="s">
        <v>28</v>
      </c>
      <c r="B8" s="102" t="s">
        <v>29</v>
      </c>
      <c r="C8" s="103" t="s">
        <v>30</v>
      </c>
      <c r="D8" s="103" t="s">
        <v>31</v>
      </c>
      <c r="E8" s="103" t="s">
        <v>32</v>
      </c>
      <c r="F8" s="104" t="s">
        <v>33</v>
      </c>
      <c r="G8" s="104" t="s">
        <v>101</v>
      </c>
      <c r="H8" s="105" t="s">
        <v>34</v>
      </c>
      <c r="I8" s="105" t="s">
        <v>102</v>
      </c>
      <c r="J8" s="106" t="s">
        <v>75</v>
      </c>
      <c r="K8" s="104" t="s">
        <v>76</v>
      </c>
      <c r="L8" s="106" t="s">
        <v>78</v>
      </c>
      <c r="M8" s="106" t="s">
        <v>103</v>
      </c>
      <c r="N8" s="106" t="s">
        <v>104</v>
      </c>
      <c r="O8" s="106" t="s">
        <v>77</v>
      </c>
      <c r="P8" s="106" t="s">
        <v>105</v>
      </c>
      <c r="Q8" s="106" t="s">
        <v>106</v>
      </c>
      <c r="R8" s="105" t="s">
        <v>35</v>
      </c>
      <c r="S8" s="107" t="s">
        <v>36</v>
      </c>
      <c r="T8" s="108" t="s">
        <v>37</v>
      </c>
      <c r="U8" s="102" t="s">
        <v>38</v>
      </c>
      <c r="V8" s="102" t="s">
        <v>39</v>
      </c>
      <c r="W8" s="102" t="s">
        <v>40</v>
      </c>
      <c r="X8" s="102" t="s">
        <v>41</v>
      </c>
      <c r="Y8" s="102" t="s">
        <v>42</v>
      </c>
      <c r="Z8" s="102" t="s">
        <v>43</v>
      </c>
      <c r="AA8" s="102" t="s">
        <v>44</v>
      </c>
      <c r="AB8" s="102" t="s">
        <v>45</v>
      </c>
      <c r="AC8" s="109"/>
      <c r="AE8" s="150" t="s">
        <v>87</v>
      </c>
      <c r="AF8" s="150" t="s">
        <v>88</v>
      </c>
      <c r="AG8" s="150" t="s">
        <v>89</v>
      </c>
    </row>
    <row r="9" spans="1:33" x14ac:dyDescent="0.2">
      <c r="A9" s="110" t="s">
        <v>46</v>
      </c>
      <c r="B9" s="110" t="s">
        <v>47</v>
      </c>
      <c r="C9" s="110" t="s">
        <v>20</v>
      </c>
      <c r="D9" s="110" t="s">
        <v>20</v>
      </c>
      <c r="E9" s="110" t="s">
        <v>20</v>
      </c>
      <c r="F9" s="110" t="s">
        <v>9</v>
      </c>
      <c r="G9" s="110" t="s">
        <v>9</v>
      </c>
      <c r="H9" s="137">
        <v>1</v>
      </c>
      <c r="I9" s="137">
        <v>1</v>
      </c>
      <c r="J9" s="110" t="s">
        <v>19</v>
      </c>
      <c r="K9" s="110" t="s">
        <v>19</v>
      </c>
      <c r="L9" s="110" t="s">
        <v>9</v>
      </c>
      <c r="M9" s="110" t="s">
        <v>20</v>
      </c>
      <c r="N9" s="110" t="s">
        <v>20</v>
      </c>
      <c r="O9" s="110" t="s">
        <v>9</v>
      </c>
      <c r="P9" s="110" t="s">
        <v>20</v>
      </c>
      <c r="Q9" s="110" t="s">
        <v>20</v>
      </c>
      <c r="R9" s="137" t="s">
        <v>24</v>
      </c>
      <c r="S9" s="111" t="s">
        <v>24</v>
      </c>
      <c r="T9" s="90"/>
      <c r="U9" s="110" t="s">
        <v>48</v>
      </c>
      <c r="V9" s="110" t="s">
        <v>48</v>
      </c>
      <c r="W9" s="110" t="s">
        <v>20</v>
      </c>
      <c r="X9" s="110" t="s">
        <v>20</v>
      </c>
      <c r="Y9" s="110" t="s">
        <v>20</v>
      </c>
      <c r="Z9" s="136"/>
      <c r="AA9" s="110" t="s">
        <v>20</v>
      </c>
      <c r="AB9" s="136"/>
      <c r="AC9" s="109"/>
      <c r="AE9" s="90" t="s">
        <v>24</v>
      </c>
      <c r="AF9" s="90" t="s">
        <v>24</v>
      </c>
      <c r="AG9" s="90" t="s">
        <v>24</v>
      </c>
    </row>
    <row r="10" spans="1:33" x14ac:dyDescent="0.2">
      <c r="A10" s="107" t="s">
        <v>84</v>
      </c>
      <c r="B10" s="102">
        <v>1</v>
      </c>
      <c r="C10" s="127">
        <v>269.03946799281931</v>
      </c>
      <c r="D10" s="102">
        <v>1.5855225539945401</v>
      </c>
      <c r="E10" s="128">
        <v>0.66230180937464944</v>
      </c>
      <c r="F10" s="108">
        <v>0.70449628483951632</v>
      </c>
      <c r="G10" s="244">
        <v>7.5412481217960339E-5</v>
      </c>
      <c r="H10" s="245">
        <f t="shared" ref="H10:H15" si="0">E10/F10</f>
        <v>0.94010688718609958</v>
      </c>
      <c r="I10" s="245">
        <v>1.8799999999999999E-3</v>
      </c>
      <c r="J10" s="128">
        <v>6.24749950180188E-2</v>
      </c>
      <c r="K10" s="129">
        <v>5.611018001552953E-6</v>
      </c>
      <c r="L10" s="130">
        <v>9.5205829827041503E-3</v>
      </c>
      <c r="M10" s="250">
        <f>H10*L10</f>
        <v>8.9503656320669509E-3</v>
      </c>
      <c r="N10" s="250">
        <v>1.7042386012911705E-4</v>
      </c>
      <c r="O10" s="102">
        <v>3.8149603180018024</v>
      </c>
      <c r="P10" s="248">
        <f>H10*O10</f>
        <v>3.586470469295167</v>
      </c>
      <c r="Q10" s="256">
        <v>1.6238081643998479E-3</v>
      </c>
      <c r="R10" s="131">
        <f t="shared" ref="R10:R15" si="1">$F$5/(1+(K10/J10)*($F$5*(1+H10*L10)-$F$3-H10*L10*$F$4)/(D10*$F$5+$F$3+C10*$F$4)*((C10-H10*O10)/(H10*O10-H10*L10)))</f>
        <v>27.976949845429655</v>
      </c>
      <c r="S10" s="134">
        <v>4.9600000000000001E-8</v>
      </c>
      <c r="T10" s="142">
        <f t="shared" ref="T10:T16" si="2">S10/R10</f>
        <v>1.7728880479836408E-9</v>
      </c>
      <c r="U10" s="133">
        <f t="shared" ref="U10:U15" si="3">($F$3+C10*$F$4)/(D10*$F$5+$F$3+C10*$F$4)</f>
        <v>0.99454890854539768</v>
      </c>
      <c r="V10" s="108">
        <f t="shared" ref="V10:V15" si="4">U10*K10/J10*(($F$3+H10*L10*$F$4)/($F$3+C10*$F$4))*(C10-H10*O10)/(H10*O10-H10*L10)</f>
        <v>2.394970936216274E-5</v>
      </c>
      <c r="W10" s="128">
        <f t="shared" ref="W10:W15" si="5">((1-V10)/$F$5)/((1-V10)/$F$5+(1+H10*L10)*V10/($F$3+H10*L10*$F$4))</f>
        <v>0.99997688349407554</v>
      </c>
      <c r="X10" s="145">
        <v>4.9000000000000002E-8</v>
      </c>
      <c r="Y10" s="146">
        <f t="shared" ref="Y10:Y15" si="6">(1-W10)/(1+H10*L10)</f>
        <v>2.2911440157888366E-5</v>
      </c>
      <c r="Z10" s="145">
        <v>4.88E-8</v>
      </c>
      <c r="AA10" s="132">
        <f t="shared" ref="AA10:AA15" si="7">H10*L10*Y10</f>
        <v>2.0506576657032263E-7</v>
      </c>
      <c r="AB10" s="149">
        <v>3.6800000000000001E-9</v>
      </c>
      <c r="AC10" s="112">
        <f t="shared" ref="AC10:AC15" si="8">W10+Y10+AA10</f>
        <v>1</v>
      </c>
      <c r="AE10" s="86">
        <f>R16</f>
        <v>27.976949839293177</v>
      </c>
      <c r="AF10" s="86">
        <f>AE10+$S$16</f>
        <v>27.976949889518011</v>
      </c>
      <c r="AG10" s="86">
        <f>AE10-$S$16</f>
        <v>27.976949789068343</v>
      </c>
    </row>
    <row r="11" spans="1:33" x14ac:dyDescent="0.2">
      <c r="A11" s="111" t="s">
        <v>84</v>
      </c>
      <c r="B11" s="110">
        <v>2</v>
      </c>
      <c r="C11" s="113">
        <v>269.03946799281931</v>
      </c>
      <c r="D11" s="110">
        <v>1.5855225539945401</v>
      </c>
      <c r="E11" s="114">
        <v>0.66230180937464944</v>
      </c>
      <c r="F11" s="90">
        <v>0.70575814402692627</v>
      </c>
      <c r="G11" s="141">
        <v>1.1351693380716136E-4</v>
      </c>
      <c r="H11" s="246">
        <f t="shared" si="0"/>
        <v>0.93842602452403456</v>
      </c>
      <c r="I11" s="246">
        <v>1.8799999999999999E-3</v>
      </c>
      <c r="J11" s="114">
        <v>6.24749950180188E-2</v>
      </c>
      <c r="K11" s="115">
        <v>5.611018001552953E-6</v>
      </c>
      <c r="L11" s="121">
        <v>9.4758396429180467E-3</v>
      </c>
      <c r="M11" s="204">
        <f t="shared" ref="M11:M15" si="9">H11*L11</f>
        <v>8.8923745251308292E-3</v>
      </c>
      <c r="N11" s="204">
        <v>2.0425410818285204E-4</v>
      </c>
      <c r="O11" s="110">
        <v>3.8245511905596885</v>
      </c>
      <c r="P11" s="249">
        <f t="shared" ref="P11:P15" si="10">H11*O11</f>
        <v>3.589058369345592</v>
      </c>
      <c r="Q11" s="257">
        <v>1.5421846408299532E-3</v>
      </c>
      <c r="R11" s="116">
        <f t="shared" si="1"/>
        <v>27.97694982532359</v>
      </c>
      <c r="S11" s="120">
        <v>4.9899999999999997E-8</v>
      </c>
      <c r="T11" s="143">
        <f t="shared" si="2"/>
        <v>1.7836111624589096E-9</v>
      </c>
      <c r="U11" s="119">
        <f t="shared" si="3"/>
        <v>0.99454890854539768</v>
      </c>
      <c r="V11" s="90">
        <f t="shared" si="4"/>
        <v>2.3930353795237725E-5</v>
      </c>
      <c r="W11" s="114">
        <f t="shared" si="5"/>
        <v>0.99997690213100976</v>
      </c>
      <c r="X11" s="144">
        <v>4.9199999999999997E-8</v>
      </c>
      <c r="Y11" s="147">
        <f t="shared" si="6"/>
        <v>2.2894284438528311E-5</v>
      </c>
      <c r="Z11" s="144">
        <v>4.88E-8</v>
      </c>
      <c r="AA11" s="118">
        <f t="shared" si="7"/>
        <v>2.0358455171226833E-7</v>
      </c>
      <c r="AB11" s="144">
        <v>4.4100000000000003E-9</v>
      </c>
      <c r="AC11" s="112">
        <f t="shared" si="8"/>
        <v>1</v>
      </c>
      <c r="AE11" s="86">
        <f>AE10</f>
        <v>27.976949839293177</v>
      </c>
      <c r="AF11" s="86">
        <f t="shared" ref="AF11:AF15" si="11">AE11+$S$16</f>
        <v>27.976949889518011</v>
      </c>
      <c r="AG11" s="86">
        <f t="shared" ref="AG11:AG15" si="12">AE11-$S$16</f>
        <v>27.976949789068343</v>
      </c>
    </row>
    <row r="12" spans="1:33" x14ac:dyDescent="0.2">
      <c r="A12" s="111" t="s">
        <v>84</v>
      </c>
      <c r="B12" s="110">
        <v>3</v>
      </c>
      <c r="C12" s="113">
        <v>269.03946799281931</v>
      </c>
      <c r="D12" s="110">
        <v>1.5855225539945401</v>
      </c>
      <c r="E12" s="114">
        <v>0.66230180937464944</v>
      </c>
      <c r="F12" s="90">
        <v>0.70236957297992408</v>
      </c>
      <c r="G12" s="141">
        <v>1.4391647729605796E-4</v>
      </c>
      <c r="H12" s="246">
        <f t="shared" si="0"/>
        <v>0.94295344623873689</v>
      </c>
      <c r="I12" s="246">
        <v>1.9E-3</v>
      </c>
      <c r="J12" s="114">
        <v>6.24749950180188E-2</v>
      </c>
      <c r="K12" s="115">
        <v>5.611018001552953E-6</v>
      </c>
      <c r="L12" s="121">
        <v>9.7983453994473588E-3</v>
      </c>
      <c r="M12" s="204">
        <f t="shared" si="9"/>
        <v>9.2393835618463597E-3</v>
      </c>
      <c r="N12" s="204">
        <v>3.4147953525251402E-4</v>
      </c>
      <c r="O12" s="110">
        <v>3.8022651109360224</v>
      </c>
      <c r="P12" s="249">
        <f t="shared" si="10"/>
        <v>3.5853589898704357</v>
      </c>
      <c r="Q12" s="257">
        <v>1.2265851655662557E-3</v>
      </c>
      <c r="R12" s="116">
        <f t="shared" si="1"/>
        <v>27.976949867884464</v>
      </c>
      <c r="S12" s="120">
        <v>5.1499999999999998E-8</v>
      </c>
      <c r="T12" s="143">
        <f t="shared" si="2"/>
        <v>1.8408010967313601E-9</v>
      </c>
      <c r="U12" s="119">
        <f t="shared" si="3"/>
        <v>0.99454890854539768</v>
      </c>
      <c r="V12" s="228">
        <f t="shared" si="4"/>
        <v>2.3966286232142328E-5</v>
      </c>
      <c r="W12" s="114">
        <f t="shared" si="5"/>
        <v>0.99997686771979133</v>
      </c>
      <c r="X12" s="144">
        <v>4.95E-8</v>
      </c>
      <c r="Y12" s="147">
        <f t="shared" si="6"/>
        <v>2.2920508836101435E-5</v>
      </c>
      <c r="Z12" s="144">
        <v>4.8599999999999998E-8</v>
      </c>
      <c r="AA12" s="118">
        <f t="shared" si="7"/>
        <v>2.1177137256942983E-7</v>
      </c>
      <c r="AB12" s="144">
        <v>7.4099999999999998E-9</v>
      </c>
      <c r="AC12" s="112">
        <f t="shared" si="8"/>
        <v>1</v>
      </c>
      <c r="AE12" s="86">
        <f>AE10</f>
        <v>27.976949839293177</v>
      </c>
      <c r="AF12" s="86">
        <f t="shared" si="11"/>
        <v>27.976949889518011</v>
      </c>
      <c r="AG12" s="86">
        <f t="shared" si="12"/>
        <v>27.976949789068343</v>
      </c>
    </row>
    <row r="13" spans="1:33" x14ac:dyDescent="0.2">
      <c r="A13" s="111" t="s">
        <v>84</v>
      </c>
      <c r="B13" s="110">
        <v>4</v>
      </c>
      <c r="C13" s="113">
        <v>269.03946799281931</v>
      </c>
      <c r="D13" s="110">
        <v>1.5855225539945401</v>
      </c>
      <c r="E13" s="114">
        <v>0.66230180937464944</v>
      </c>
      <c r="F13" s="90">
        <v>0.70492372054232799</v>
      </c>
      <c r="G13" s="141">
        <v>1.7919903648840385E-4</v>
      </c>
      <c r="H13" s="246">
        <f t="shared" si="0"/>
        <v>0.93953684643369972</v>
      </c>
      <c r="I13" s="246">
        <v>1.89E-3</v>
      </c>
      <c r="J13" s="114">
        <v>6.24749950180188E-2</v>
      </c>
      <c r="K13" s="115">
        <v>5.611018001552953E-6</v>
      </c>
      <c r="L13" s="121">
        <v>9.4970912064252198E-3</v>
      </c>
      <c r="M13" s="204">
        <f t="shared" si="9"/>
        <v>8.9228671223779716E-3</v>
      </c>
      <c r="N13" s="204">
        <v>8.7285792325258587E-5</v>
      </c>
      <c r="O13" s="110">
        <v>3.8208782062450575</v>
      </c>
      <c r="P13" s="249">
        <f t="shared" si="10"/>
        <v>3.5898558605027326</v>
      </c>
      <c r="Q13" s="257">
        <v>2.2106601583223983E-3</v>
      </c>
      <c r="R13" s="116">
        <f t="shared" si="1"/>
        <v>27.976949821658664</v>
      </c>
      <c r="S13" s="120">
        <v>5.0400000000000001E-8</v>
      </c>
      <c r="T13" s="143">
        <f t="shared" si="2"/>
        <v>1.8014830180301602E-9</v>
      </c>
      <c r="U13" s="119">
        <f t="shared" si="3"/>
        <v>0.99454890854539768</v>
      </c>
      <c r="V13" s="228">
        <f t="shared" si="4"/>
        <v>2.3925904054426033E-5</v>
      </c>
      <c r="W13" s="114">
        <f t="shared" si="5"/>
        <v>0.99997690644975934</v>
      </c>
      <c r="X13" s="144">
        <v>5.02E-8</v>
      </c>
      <c r="Y13" s="147">
        <f t="shared" si="6"/>
        <v>2.288931195159367E-5</v>
      </c>
      <c r="Z13" s="144">
        <v>5.0099999999999999E-8</v>
      </c>
      <c r="AA13" s="118">
        <f t="shared" si="7"/>
        <v>2.0423828906672832E-7</v>
      </c>
      <c r="AB13" s="144">
        <v>1.8899999999999999E-9</v>
      </c>
      <c r="AC13" s="112">
        <f t="shared" si="8"/>
        <v>1</v>
      </c>
      <c r="AE13" s="86">
        <f>AE10</f>
        <v>27.976949839293177</v>
      </c>
      <c r="AF13" s="86">
        <f t="shared" si="11"/>
        <v>27.976949889518011</v>
      </c>
      <c r="AG13" s="86">
        <f t="shared" si="12"/>
        <v>27.976949789068343</v>
      </c>
    </row>
    <row r="14" spans="1:33" x14ac:dyDescent="0.2">
      <c r="A14" s="111" t="s">
        <v>84</v>
      </c>
      <c r="B14" s="110">
        <v>5</v>
      </c>
      <c r="C14" s="113">
        <v>269.03946799281931</v>
      </c>
      <c r="D14" s="110">
        <v>1.5855225539945401</v>
      </c>
      <c r="E14" s="114">
        <v>0.66230180937464944</v>
      </c>
      <c r="F14" s="90">
        <v>0.70276304757866204</v>
      </c>
      <c r="G14" s="141">
        <v>5.0674402462040544E-5</v>
      </c>
      <c r="H14" s="246">
        <f t="shared" si="0"/>
        <v>0.94242548986686203</v>
      </c>
      <c r="I14" s="246">
        <v>1.89E-3</v>
      </c>
      <c r="J14" s="114">
        <v>6.24749950180188E-2</v>
      </c>
      <c r="K14" s="115">
        <v>5.611018001552953E-6</v>
      </c>
      <c r="L14" s="121">
        <v>1.0231977392123386E-2</v>
      </c>
      <c r="M14" s="204">
        <f t="shared" si="9"/>
        <v>9.6428763060785391E-3</v>
      </c>
      <c r="N14" s="204">
        <v>2.6197100654765668E-4</v>
      </c>
      <c r="O14" s="114">
        <v>3.812880722863524</v>
      </c>
      <c r="P14" s="249">
        <f t="shared" si="10"/>
        <v>3.5933559830485717</v>
      </c>
      <c r="Q14" s="257">
        <v>7.5048676588791176E-4</v>
      </c>
      <c r="R14" s="116">
        <f t="shared" si="1"/>
        <v>27.976949836169503</v>
      </c>
      <c r="S14" s="141">
        <v>4.9700000000000002E-8</v>
      </c>
      <c r="T14" s="144">
        <f t="shared" si="2"/>
        <v>1.7764624196361192E-9</v>
      </c>
      <c r="U14" s="119">
        <f t="shared" si="3"/>
        <v>0.99454890854539768</v>
      </c>
      <c r="V14" s="228">
        <f t="shared" si="4"/>
        <v>2.3924670841973978E-5</v>
      </c>
      <c r="W14" s="114">
        <f t="shared" si="5"/>
        <v>0.99997690820163188</v>
      </c>
      <c r="X14" s="144">
        <v>4.8599999999999998E-8</v>
      </c>
      <c r="Y14" s="147">
        <f t="shared" si="6"/>
        <v>2.2871253697752108E-5</v>
      </c>
      <c r="Z14" s="144">
        <v>4.8E-8</v>
      </c>
      <c r="AA14" s="118">
        <f t="shared" si="7"/>
        <v>2.2054467037236499E-7</v>
      </c>
      <c r="AB14" s="144">
        <v>5.6599999999999999E-9</v>
      </c>
      <c r="AC14" s="112">
        <f t="shared" si="8"/>
        <v>1</v>
      </c>
      <c r="AE14" s="86">
        <f>AE10</f>
        <v>27.976949839293177</v>
      </c>
      <c r="AF14" s="86">
        <f t="shared" si="11"/>
        <v>27.976949889518011</v>
      </c>
      <c r="AG14" s="86">
        <f t="shared" si="12"/>
        <v>27.976949789068343</v>
      </c>
    </row>
    <row r="15" spans="1:33" x14ac:dyDescent="0.2">
      <c r="A15" s="230" t="s">
        <v>84</v>
      </c>
      <c r="B15" s="231">
        <v>6</v>
      </c>
      <c r="C15" s="232">
        <v>269.03946799281931</v>
      </c>
      <c r="D15" s="231">
        <v>1.5855225539945401</v>
      </c>
      <c r="E15" s="233">
        <v>0.66230180937464944</v>
      </c>
      <c r="F15" s="234">
        <v>0.70275675250538239</v>
      </c>
      <c r="G15" s="238">
        <v>5.7932998329607622E-5</v>
      </c>
      <c r="H15" s="247">
        <f t="shared" si="0"/>
        <v>0.94243393181707902</v>
      </c>
      <c r="I15" s="247">
        <v>1.89E-3</v>
      </c>
      <c r="J15" s="233">
        <v>6.24749950180188E-2</v>
      </c>
      <c r="K15" s="235">
        <v>5.611018001552953E-6</v>
      </c>
      <c r="L15" s="236">
        <v>1.225080637177252E-2</v>
      </c>
      <c r="M15" s="252">
        <f t="shared" si="9"/>
        <v>1.15455756168793E-2</v>
      </c>
      <c r="N15" s="252">
        <v>4.0191740848014522E-4</v>
      </c>
      <c r="O15" s="231">
        <v>3.7878763970497569</v>
      </c>
      <c r="P15" s="251">
        <f t="shared" si="10"/>
        <v>3.5698232461087134</v>
      </c>
      <c r="Q15" s="263">
        <v>2.2349177248943684E-3</v>
      </c>
      <c r="R15" s="237">
        <f t="shared" si="1"/>
        <v>27.976950092342797</v>
      </c>
      <c r="S15" s="238">
        <v>5.4100000000000001E-8</v>
      </c>
      <c r="T15" s="239">
        <f t="shared" si="2"/>
        <v>1.9337347288190287E-9</v>
      </c>
      <c r="U15" s="240">
        <f t="shared" si="3"/>
        <v>0.99454890854539768</v>
      </c>
      <c r="V15" s="241">
        <f t="shared" si="4"/>
        <v>2.4144786925328659E-5</v>
      </c>
      <c r="W15" s="233">
        <f t="shared" si="5"/>
        <v>0.99997669724173588</v>
      </c>
      <c r="X15" s="239">
        <v>5.1399999999999997E-8</v>
      </c>
      <c r="Y15" s="242">
        <f t="shared" si="6"/>
        <v>2.3036785317270615E-5</v>
      </c>
      <c r="Z15" s="239">
        <v>5.02E-8</v>
      </c>
      <c r="AA15" s="243">
        <f t="shared" si="7"/>
        <v>2.6597294685036267E-7</v>
      </c>
      <c r="AB15" s="239">
        <v>8.7500000000000006E-9</v>
      </c>
      <c r="AC15" s="112">
        <f t="shared" si="8"/>
        <v>1</v>
      </c>
      <c r="AE15" s="86">
        <f>AE10</f>
        <v>27.976949839293177</v>
      </c>
      <c r="AF15" s="86">
        <f t="shared" si="11"/>
        <v>27.976949889518011</v>
      </c>
      <c r="AG15" s="86">
        <f t="shared" si="12"/>
        <v>27.976949789068343</v>
      </c>
    </row>
    <row r="16" spans="1:33" x14ac:dyDescent="0.2">
      <c r="A16" s="90" t="s">
        <v>12</v>
      </c>
      <c r="F16" s="254">
        <f>AVERAGE(F10:F14)</f>
        <v>0.70406215399347127</v>
      </c>
      <c r="G16" s="144">
        <f>SQRT(SUMSQ(G10:G14)/COUNT(G10:G14))</f>
        <v>1.2162670657794905E-4</v>
      </c>
      <c r="H16" s="254">
        <f>AVERAGE(H10:H14)</f>
        <v>0.9406897388498866</v>
      </c>
      <c r="I16" s="144">
        <f>SQRT(SUMSQ(I10:I14)/COUNT(I10:I14))</f>
        <v>1.8880148304502272E-3</v>
      </c>
      <c r="L16" s="90"/>
      <c r="M16" s="254">
        <f>AVERAGE(M10:M14)</f>
        <v>9.1295734295001284E-3</v>
      </c>
      <c r="N16" s="144">
        <f>SQRT(SUMSQ(N10:N14)/COUNT(N10:N14))</f>
        <v>2.2961703927217361E-4</v>
      </c>
      <c r="O16" s="90"/>
      <c r="P16" s="254">
        <f>AVERAGE(P10:P14)</f>
        <v>3.5888199344124998</v>
      </c>
      <c r="Q16" s="208">
        <f>SQRT(SUMSQ(Q10:Q14)/COUNT(Q10:Q14))</f>
        <v>1.5472457019450737E-3</v>
      </c>
      <c r="R16" s="121">
        <f>AVERAGE(R10:R14)</f>
        <v>27.976949839293177</v>
      </c>
      <c r="S16" s="120">
        <f>SQRT(SUMSQ(S10:S14)/COUNT(S10:S14))</f>
        <v>5.0224834494500827E-8</v>
      </c>
      <c r="T16" s="144">
        <f t="shared" si="2"/>
        <v>1.7952219517497527E-9</v>
      </c>
      <c r="U16" s="119"/>
      <c r="V16" s="228"/>
      <c r="W16" s="135">
        <f>AVERAGE(W10:W15)</f>
        <v>0.99997686087300064</v>
      </c>
      <c r="X16" s="144">
        <f>SQRT(SUMSQ(X10:X14)/COUNT(X10:X14))</f>
        <v>4.9302920805972538E-8</v>
      </c>
      <c r="Y16" s="148">
        <f>AVERAGE(Y10:Y15)</f>
        <v>2.2920597399855754E-5</v>
      </c>
      <c r="Z16" s="144">
        <f>SQRT(SUMSQ(Z10:Z14)/COUNT(Z10:Z14))</f>
        <v>4.8864813516476246E-8</v>
      </c>
      <c r="AA16" s="117">
        <f>AVERAGE(AA10:AA15)</f>
        <v>2.1852959952357945E-7</v>
      </c>
      <c r="AB16" s="144">
        <f>SQRT(SUMSQ(AB10:AB14)/COUNT(AB10:AB14))</f>
        <v>4.9700362171718625E-9</v>
      </c>
    </row>
    <row r="17" spans="6:28" x14ac:dyDescent="0.2">
      <c r="F17" s="90"/>
      <c r="G17" s="221">
        <f>G16/F16</f>
        <v>1.727499566452721E-4</v>
      </c>
      <c r="I17" s="210">
        <f>I16/H16</f>
        <v>2.0070537101409933E-3</v>
      </c>
      <c r="L17" s="90"/>
      <c r="M17" s="90"/>
      <c r="N17" s="210">
        <f>N16/M16</f>
        <v>2.5150905575743406E-2</v>
      </c>
      <c r="O17" s="90"/>
      <c r="P17" s="90"/>
      <c r="Q17" s="221">
        <f>Q16/P16</f>
        <v>4.311293768485942E-4</v>
      </c>
      <c r="S17" s="117"/>
      <c r="X17" s="90"/>
      <c r="Z17" s="90"/>
      <c r="AB17" s="90"/>
    </row>
    <row r="18" spans="6:28" x14ac:dyDescent="0.2">
      <c r="F18" s="90"/>
      <c r="G18" s="90"/>
      <c r="L18" s="90"/>
      <c r="M18" s="90"/>
      <c r="N18" s="90"/>
      <c r="O18" s="90"/>
      <c r="P18" s="90"/>
      <c r="Q18" s="90"/>
      <c r="S18" s="117"/>
      <c r="X18" s="90"/>
      <c r="Z18" s="90"/>
      <c r="AB18" s="90"/>
    </row>
    <row r="19" spans="6:28" x14ac:dyDescent="0.2">
      <c r="F19" s="90"/>
      <c r="G19" s="90"/>
      <c r="L19" s="258" t="s">
        <v>12</v>
      </c>
      <c r="M19" s="208">
        <f>AVERAGE(M10:M14)</f>
        <v>9.1295734295001284E-3</v>
      </c>
      <c r="N19" s="90"/>
      <c r="O19" s="90"/>
      <c r="P19" s="208">
        <f>AVERAGE(P10:P14)</f>
        <v>3.5888199344124998</v>
      </c>
      <c r="Q19" s="90"/>
      <c r="S19" s="117"/>
      <c r="X19" s="90"/>
      <c r="Z19" s="140"/>
      <c r="AB19" s="90"/>
    </row>
    <row r="20" spans="6:28" x14ac:dyDescent="0.2">
      <c r="F20" s="90"/>
      <c r="G20" s="90"/>
      <c r="L20" s="90"/>
      <c r="M20" s="90"/>
      <c r="N20" s="90"/>
      <c r="O20" s="90"/>
      <c r="P20" s="90"/>
      <c r="Q20" s="90"/>
      <c r="R20" s="90"/>
      <c r="S20" s="117"/>
      <c r="X20" s="90"/>
      <c r="Z20" s="90"/>
      <c r="AB20" s="90"/>
    </row>
    <row r="21" spans="6:28" x14ac:dyDescent="0.2">
      <c r="F21" s="90"/>
      <c r="G21" s="90"/>
      <c r="L21" s="259" t="s">
        <v>107</v>
      </c>
      <c r="M21" s="90">
        <f>COUNT(M10:M14)</f>
        <v>5</v>
      </c>
      <c r="N21" s="90"/>
      <c r="O21" s="90"/>
      <c r="P21" s="90">
        <f>COUNT(P10:P14)</f>
        <v>5</v>
      </c>
      <c r="Q21" s="90"/>
      <c r="R21" s="90"/>
      <c r="S21" s="117"/>
      <c r="X21" s="90"/>
      <c r="Z21" s="90"/>
      <c r="AB21" s="90"/>
    </row>
    <row r="22" spans="6:28" x14ac:dyDescent="0.2">
      <c r="F22" s="90"/>
      <c r="G22" s="90"/>
      <c r="L22"/>
      <c r="M22" s="90"/>
      <c r="N22" s="90"/>
      <c r="O22" s="90"/>
      <c r="P22" s="90"/>
      <c r="Q22" s="90"/>
      <c r="R22" s="90"/>
      <c r="S22" s="117"/>
      <c r="X22" s="90"/>
      <c r="Z22" s="90"/>
      <c r="AB22" s="90"/>
    </row>
    <row r="23" spans="6:28" x14ac:dyDescent="0.2">
      <c r="L23" s="260" t="s">
        <v>108</v>
      </c>
      <c r="M23" s="205">
        <f>STDEV(M10:M14)</f>
        <v>3.1884336302034504E-4</v>
      </c>
      <c r="N23" s="90"/>
      <c r="O23" s="90"/>
      <c r="P23" s="205">
        <f>STDEV(P10:P14)</f>
        <v>3.1306490849087906E-3</v>
      </c>
      <c r="Q23" s="90"/>
      <c r="R23" s="90"/>
      <c r="S23" s="117"/>
      <c r="X23" s="90"/>
      <c r="Z23" s="90"/>
      <c r="AB23" s="90"/>
    </row>
    <row r="24" spans="6:28" x14ac:dyDescent="0.2">
      <c r="L24"/>
      <c r="M24" s="205"/>
      <c r="N24" s="90"/>
      <c r="P24" s="205"/>
      <c r="Q24" s="90"/>
      <c r="R24" s="90"/>
      <c r="S24" s="117"/>
      <c r="X24" s="90"/>
      <c r="Z24" s="90"/>
      <c r="AB24" s="90"/>
    </row>
    <row r="25" spans="6:28" x14ac:dyDescent="0.2">
      <c r="L25" s="260" t="s">
        <v>109</v>
      </c>
      <c r="M25" s="205">
        <f>M23/(SQRT(M21))</f>
        <v>1.4259108677762682E-4</v>
      </c>
      <c r="N25" s="90"/>
      <c r="P25" s="205">
        <f>P23/(SQRT(P21))</f>
        <v>1.4000688335107133E-3</v>
      </c>
      <c r="Q25" s="90"/>
      <c r="R25" s="90"/>
      <c r="S25" s="117"/>
      <c r="X25" s="90"/>
      <c r="Z25" s="90"/>
      <c r="AB25" s="90"/>
    </row>
    <row r="26" spans="6:28" x14ac:dyDescent="0.2">
      <c r="L26"/>
      <c r="M26" s="90"/>
      <c r="N26" s="90"/>
      <c r="P26" s="90"/>
      <c r="Q26" s="90"/>
      <c r="R26" s="90"/>
      <c r="S26" s="117"/>
      <c r="X26" s="90"/>
      <c r="Z26" s="90"/>
      <c r="AB26" s="90"/>
    </row>
    <row r="27" spans="6:28" x14ac:dyDescent="0.2">
      <c r="L27" s="260" t="s">
        <v>110</v>
      </c>
      <c r="M27" s="261">
        <f>M25/M19</f>
        <v>1.5618592465325525E-2</v>
      </c>
      <c r="N27" s="90"/>
      <c r="P27" s="205">
        <f>P25/P19</f>
        <v>3.9011955436541249E-4</v>
      </c>
      <c r="Q27" s="90"/>
      <c r="R27" s="90"/>
      <c r="S27" s="117"/>
      <c r="X27" s="90"/>
      <c r="Z27" s="90"/>
      <c r="AB27" s="90"/>
    </row>
    <row r="28" spans="6:28" x14ac:dyDescent="0.2">
      <c r="M28" s="90"/>
      <c r="N28" s="90"/>
      <c r="P28" s="90"/>
      <c r="Q28" s="90"/>
      <c r="R28" s="90"/>
      <c r="S28" s="117"/>
      <c r="X28" s="90"/>
      <c r="Z28" s="90"/>
      <c r="AB28" s="90"/>
    </row>
    <row r="29" spans="6:28" ht="14.25" x14ac:dyDescent="0.25">
      <c r="L29" s="28" t="s">
        <v>111</v>
      </c>
      <c r="M29" s="205">
        <f>SQRT(N16^2+M25^2)</f>
        <v>2.7028910957074023E-4</v>
      </c>
      <c r="N29" s="261">
        <f>M29/M19</f>
        <v>2.9605885933001293E-2</v>
      </c>
      <c r="P29" s="205">
        <f>SQRT(Q16^2+P25^2)</f>
        <v>2.0866628862266068E-3</v>
      </c>
      <c r="Q29" s="205">
        <f>P29/P19</f>
        <v>5.8143426651696846E-4</v>
      </c>
      <c r="R29" s="90"/>
      <c r="S29" s="117"/>
      <c r="Z29" s="90"/>
    </row>
    <row r="30" spans="6:28" x14ac:dyDescent="0.2">
      <c r="N30" s="262">
        <v>2.9605885933001293E-2</v>
      </c>
      <c r="Q30" s="221">
        <v>5.8143426651696846E-4</v>
      </c>
      <c r="R30" s="208" t="e">
        <f>Q30/Q20</f>
        <v>#DIV/0!</v>
      </c>
      <c r="S30" s="117"/>
    </row>
    <row r="31" spans="6:28" x14ac:dyDescent="0.2">
      <c r="O31" s="262"/>
      <c r="R31" s="210">
        <v>1.276219832929647E-3</v>
      </c>
      <c r="S31" s="117"/>
    </row>
    <row r="32" spans="6:28" x14ac:dyDescent="0.2">
      <c r="S32" s="117"/>
    </row>
    <row r="33" spans="13:16" x14ac:dyDescent="0.2">
      <c r="P33" s="266"/>
    </row>
    <row r="34" spans="13:16" x14ac:dyDescent="0.2">
      <c r="M34" s="153"/>
    </row>
    <row r="35" spans="13:16" x14ac:dyDescent="0.2">
      <c r="M35" s="266"/>
    </row>
    <row r="36" spans="13:16" x14ac:dyDescent="0.2">
      <c r="M36" s="266"/>
      <c r="P36" s="266"/>
    </row>
    <row r="37" spans="13:16" x14ac:dyDescent="0.2">
      <c r="P37" s="266"/>
    </row>
  </sheetData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Info</vt:lpstr>
      <vt:lpstr>MM N21 1011 rot</vt:lpstr>
      <vt:lpstr>raw data  1011 rot 1 seq</vt:lpstr>
      <vt:lpstr>raw data 1011 rot 2 seq</vt:lpstr>
      <vt:lpstr>raw data 1011 rot 3 seq</vt:lpstr>
      <vt:lpstr>raw data 1011 rot 4 seq</vt:lpstr>
      <vt:lpstr>raw data 1011 rot 5 seq</vt:lpstr>
      <vt:lpstr>raw data 1011 rot 6 seq</vt:lpstr>
      <vt:lpstr>MM N21 1011 no rot</vt:lpstr>
      <vt:lpstr>raw data 1011 no rot 1 seq</vt:lpstr>
      <vt:lpstr>raw data 1011 no rot 2 seq</vt:lpstr>
      <vt:lpstr>raw data 1011 no rot 3 seq</vt:lpstr>
      <vt:lpstr>raw data 1011 no rot 4 seq</vt:lpstr>
      <vt:lpstr>raw data 1011 no rot 5 seq</vt:lpstr>
      <vt:lpstr>raw data 1011 no rot 6 seq</vt:lpstr>
      <vt:lpstr>MM N21 1013 no rot</vt:lpstr>
      <vt:lpstr>raw data 1013 no rot 1 seq</vt:lpstr>
      <vt:lpstr>raw data 1013 no rot 2 seq</vt:lpstr>
      <vt:lpstr>raw data 1013 no rot 3 seq</vt:lpstr>
      <vt:lpstr>raw data 1013 no rot 4 seq</vt:lpstr>
      <vt:lpstr>raw data 1013 no rot 5 seq</vt:lpstr>
      <vt:lpstr>raw data 1013 no rot 6 seq</vt:lpstr>
    </vt:vector>
  </TitlesOfParts>
  <Company>PTB Braunschweig &amp;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AG3.11</dc:creator>
  <cp:lastModifiedBy>Axel Pramann</cp:lastModifiedBy>
  <cp:lastPrinted>2011-04-28T11:53:07Z</cp:lastPrinted>
  <dcterms:created xsi:type="dcterms:W3CDTF">2008-11-19T13:42:22Z</dcterms:created>
  <dcterms:modified xsi:type="dcterms:W3CDTF">2024-04-12T08:38:40Z</dcterms:modified>
</cp:coreProperties>
</file>