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FilesCF\Papers\2024 JAAS Linearity and Transport Eff\Submitted after review\Data included in Supplementary data COPY\"/>
    </mc:Choice>
  </mc:AlternateContent>
  <xr:revisionPtr revIDLastSave="0" documentId="13_ncr:1_{032FED1D-E323-4DE7-8C5F-BB6B67F23D89}" xr6:coauthVersionLast="47" xr6:coauthVersionMax="47" xr10:uidLastSave="{00000000-0000-0000-0000-000000000000}"/>
  <bookViews>
    <workbookView xWindow="-38510" yWindow="-21710" windowWidth="38620" windowHeight="21820" xr2:uid="{00000000-000D-0000-FFFF-FFFF00000000}"/>
  </bookViews>
  <sheets>
    <sheet name="Au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0" l="1"/>
  <c r="F23" i="10"/>
  <c r="F24" i="10"/>
  <c r="F25" i="10"/>
  <c r="F19" i="10"/>
  <c r="F20" i="10"/>
  <c r="F21" i="10"/>
  <c r="F22" i="10"/>
  <c r="F29" i="10"/>
  <c r="F28" i="10"/>
  <c r="F27" i="10"/>
  <c r="F26" i="10"/>
  <c r="D15" i="10"/>
  <c r="F15" i="10" s="1"/>
  <c r="C15" i="10"/>
  <c r="D30" i="10"/>
  <c r="C30" i="10"/>
  <c r="F4" i="10"/>
  <c r="F5" i="10"/>
  <c r="F6" i="10"/>
  <c r="F8" i="10"/>
  <c r="F9" i="10"/>
  <c r="F10" i="10"/>
  <c r="F12" i="10"/>
  <c r="F13" i="10"/>
  <c r="F3" i="10"/>
  <c r="C19" i="10" l="1"/>
  <c r="C28" i="10"/>
  <c r="D28" i="10"/>
  <c r="C20" i="10"/>
  <c r="C21" i="10"/>
  <c r="C22" i="10"/>
  <c r="C23" i="10"/>
  <c r="C24" i="10"/>
  <c r="C25" i="10"/>
  <c r="C27" i="10"/>
  <c r="D27" i="10"/>
  <c r="D25" i="10"/>
  <c r="D24" i="10"/>
  <c r="D23" i="10"/>
  <c r="D22" i="10"/>
  <c r="D21" i="10"/>
  <c r="D20" i="10"/>
  <c r="D19" i="10"/>
  <c r="C13" i="10"/>
  <c r="C5" i="10"/>
  <c r="C6" i="10"/>
  <c r="C7" i="10"/>
  <c r="C8" i="10"/>
  <c r="C9" i="10"/>
  <c r="C10" i="10"/>
  <c r="C12" i="10"/>
  <c r="C4" i="10"/>
  <c r="D13" i="10"/>
  <c r="D12" i="10"/>
  <c r="D10" i="10"/>
  <c r="D9" i="10"/>
  <c r="D8" i="10"/>
  <c r="D6" i="10"/>
  <c r="D5" i="10"/>
  <c r="D4" i="10"/>
  <c r="D3" i="10"/>
  <c r="C3" i="10"/>
</calcChain>
</file>

<file path=xl/sharedStrings.xml><?xml version="1.0" encoding="utf-8"?>
<sst xmlns="http://schemas.openxmlformats.org/spreadsheetml/2006/main" count="36" uniqueCount="20">
  <si>
    <t xml:space="preserve">Normal Sensitivity </t>
  </si>
  <si>
    <t xml:space="preserve">Sample </t>
  </si>
  <si>
    <t xml:space="preserve">Average Au Mass (fg) </t>
  </si>
  <si>
    <t>Theoretical Mass(fg)</t>
  </si>
  <si>
    <t>Average Au Intensity (Counts)</t>
  </si>
  <si>
    <t xml:space="preserve">NanoComposix 60nm Au </t>
  </si>
  <si>
    <t xml:space="preserve">NanoComposix 80nm Au </t>
  </si>
  <si>
    <t xml:space="preserve">Nanopartz 100nm Au </t>
  </si>
  <si>
    <t xml:space="preserve">Nanopartz 150nm Au </t>
  </si>
  <si>
    <t xml:space="preserve">Nanopartz 200nm Au </t>
  </si>
  <si>
    <t xml:space="preserve">Sigma Millipore 200nm Au </t>
  </si>
  <si>
    <t xml:space="preserve">Sigma Millipore 300nm Au </t>
  </si>
  <si>
    <t xml:space="preserve">Sigma Millipore 400nm Au </t>
  </si>
  <si>
    <t xml:space="preserve">Nanopartz 500nm Au </t>
  </si>
  <si>
    <t xml:space="preserve">Nanopartz 1000nm Au </t>
  </si>
  <si>
    <t xml:space="preserve">Nanopartz 1500nm Au </t>
  </si>
  <si>
    <t xml:space="preserve">Reduced Sensitivity </t>
  </si>
  <si>
    <t>=</t>
  </si>
  <si>
    <t>Number of detected particles for optimized, reduced sensitivities?</t>
  </si>
  <si>
    <t>Predicted Intensiy based on 150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</si>
</sst>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16" fillId="0" borderId="0" xfId="0" applyFont="1"/>
    <xf numFmtId="164" fontId="0" fillId="0" borderId="0" xfId="42" applyNumberFormat="1" applyFont="1"/>
    <xf numFmtId="2" fontId="0" fillId="0" borderId="0" xfId="0" applyNumberFormat="1"/>
    <xf numFmtId="0" fontId="16" fillId="33" borderId="0" xfId="0" applyFont="1" applyFill="1"/>
    <xf numFmtId="1" fontId="0" fillId="0" borderId="0" xfId="0" applyNumberFormat="1"/>
    <xf numFmtId="2" fontId="14" fillId="0" borderId="0" xfId="0" applyNumberFormat="1" applyFont="1"/>
    <xf numFmtId="0" fontId="14" fillId="0" borderId="0" xfId="0" applyFont="1"/>
    <xf numFmtId="164" fontId="14" fillId="0" borderId="0" xfId="42" applyNumberFormat="1" applyFont="1"/>
    <xf numFmtId="1" fontId="16" fillId="33" borderId="0" xfId="0" applyNumberFormat="1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4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6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33811915719959"/>
          <c:y val="4.214129483814523E-2"/>
          <c:w val="0.72044444444444444"/>
          <c:h val="0.7521642607174102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4472C4"/>
              </a:solidFill>
              <a:ln w="15875">
                <a:solidFill>
                  <a:srgbClr val="0070C0"/>
                </a:solidFill>
              </a:ln>
              <a:effectLst/>
            </c:spPr>
          </c:marker>
          <c:xVal>
            <c:numRef>
              <c:f>Au!$D$3:$D$13</c:f>
              <c:numCache>
                <c:formatCode>0.00</c:formatCode>
                <c:ptCount val="11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  <c:pt idx="5">
                  <c:v>80.802666666666696</c:v>
                </c:pt>
                <c:pt idx="6">
                  <c:v>272.70900000000006</c:v>
                </c:pt>
                <c:pt idx="7">
                  <c:v>646.42133333333356</c:v>
                </c:pt>
                <c:pt idx="9">
                  <c:v>10100.333333333334</c:v>
                </c:pt>
                <c:pt idx="10">
                  <c:v>34088.625</c:v>
                </c:pt>
              </c:numCache>
            </c:numRef>
          </c:xVal>
          <c:yVal>
            <c:numRef>
              <c:f>Au!$E$3:$E$13</c:f>
              <c:numCache>
                <c:formatCode>_(* #,##0_);_(* \(#,##0\);_(* "-"??_);_(@_)</c:formatCode>
                <c:ptCount val="11"/>
                <c:pt idx="0">
                  <c:v>97.55824469566511</c:v>
                </c:pt>
                <c:pt idx="1">
                  <c:v>224.58510682723312</c:v>
                </c:pt>
                <c:pt idx="2">
                  <c:v>465.09218603534879</c:v>
                </c:pt>
                <c:pt idx="3">
                  <c:v>1538.52198507293</c:v>
                </c:pt>
                <c:pt idx="5">
                  <c:v>2847.1711243158893</c:v>
                </c:pt>
                <c:pt idx="6">
                  <c:v>7218.6757836876404</c:v>
                </c:pt>
                <c:pt idx="7">
                  <c:v>9051.5226968734441</c:v>
                </c:pt>
                <c:pt idx="9">
                  <c:v>14617.932156193316</c:v>
                </c:pt>
                <c:pt idx="10">
                  <c:v>13697.497477975483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AB-4F78-AF7A-542C6BABC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662496"/>
        <c:axId val="406643776"/>
      </c:scatterChart>
      <c:valAx>
        <c:axId val="40666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/>
                  <a:t>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06643776"/>
        <c:crosses val="autoZero"/>
        <c:crossBetween val="midCat"/>
      </c:valAx>
      <c:valAx>
        <c:axId val="406643776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/>
                  <a:t>Average Au intensity</a:t>
                </a:r>
                <a:r>
                  <a:rPr lang="en-US" baseline="0"/>
                  <a:t> (counts)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066624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1">
                  <a:lumMod val="75000"/>
                </a:schemeClr>
              </a:solidFill>
              <a:ln w="12700">
                <a:solidFill>
                  <a:schemeClr val="accent1"/>
                </a:solidFill>
              </a:ln>
              <a:effectLst/>
            </c:spPr>
          </c:marker>
          <c:dPt>
            <c:idx val="6"/>
            <c:marker>
              <c:symbol val="circle"/>
              <c:size val="9"/>
              <c:spPr>
                <a:solidFill>
                  <a:schemeClr val="accent1">
                    <a:lumMod val="75000"/>
                  </a:schemeClr>
                </a:solidFill>
                <a:ln w="12700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8C3-4F9E-94E6-BA2293C8E806}"/>
              </c:ext>
            </c:extLst>
          </c:dPt>
          <c:xVal>
            <c:numRef>
              <c:f>Au!$D$19:$D$28</c:f>
              <c:numCache>
                <c:formatCode>0.00</c:formatCode>
                <c:ptCount val="10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  <c:pt idx="4">
                  <c:v>80.802666666666696</c:v>
                </c:pt>
                <c:pt idx="5">
                  <c:v>272.70900000000006</c:v>
                </c:pt>
                <c:pt idx="6">
                  <c:v>646.42133333333356</c:v>
                </c:pt>
                <c:pt idx="8">
                  <c:v>10100.333333333334</c:v>
                </c:pt>
                <c:pt idx="9">
                  <c:v>34088.625</c:v>
                </c:pt>
              </c:numCache>
            </c:numRef>
          </c:xVal>
          <c:yVal>
            <c:numRef>
              <c:f>Au!$E$19:$E$28</c:f>
              <c:numCache>
                <c:formatCode>0</c:formatCode>
                <c:ptCount val="10"/>
                <c:pt idx="0">
                  <c:v>7.6884471437911159</c:v>
                </c:pt>
                <c:pt idx="1">
                  <c:v>13.728150131249627</c:v>
                </c:pt>
                <c:pt idx="2" formatCode="_(* #,##0_);_(* \(#,##0\);_(* &quot;-&quot;??_);_(@_)">
                  <c:v>25.843063527220828</c:v>
                </c:pt>
                <c:pt idx="3" formatCode="_(* #,##0_);_(* \(#,##0\);_(* &quot;-&quot;??_);_(@_)">
                  <c:v>96.821037165297469</c:v>
                </c:pt>
                <c:pt idx="4" formatCode="_(* #,##0_);_(* \(#,##0\);_(* &quot;-&quot;??_);_(@_)">
                  <c:v>211.32973621196192</c:v>
                </c:pt>
                <c:pt idx="5">
                  <c:v>639.26950689103569</c:v>
                </c:pt>
                <c:pt idx="6" formatCode="_(* #,##0_);_(* \(#,##0\);_(* &quot;-&quot;??_);_(@_)">
                  <c:v>1265.5422229683757</c:v>
                </c:pt>
                <c:pt idx="8" formatCode="_(* #,##0_);_(* \(#,##0\);_(* &quot;-&quot;??_);_(@_)">
                  <c:v>8095.1426739227891</c:v>
                </c:pt>
                <c:pt idx="9" formatCode="_(* #,##0_);_(* \(#,##0\);_(* &quot;-&quot;??_);_(@_)">
                  <c:v>14449.097941533304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3-4DB9-9892-5EB2156DAB4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xVal>
            <c:numRef>
              <c:f>Au!$D$20:$D$24</c:f>
              <c:numCache>
                <c:formatCode>0.00</c:formatCode>
                <c:ptCount val="5"/>
                <c:pt idx="0">
                  <c:v>5.1713706666666672</c:v>
                </c:pt>
                <c:pt idx="1">
                  <c:v>10.100333333333337</c:v>
                </c:pt>
                <c:pt idx="2">
                  <c:v>34.088625000000008</c:v>
                </c:pt>
                <c:pt idx="3">
                  <c:v>80.802666666666696</c:v>
                </c:pt>
                <c:pt idx="4">
                  <c:v>272.70900000000006</c:v>
                </c:pt>
              </c:numCache>
            </c:numRef>
          </c:xVal>
          <c:yVal>
            <c:numRef>
              <c:f>Au!$E$20:$E$24</c:f>
              <c:numCache>
                <c:formatCode>_(* #,##0_);_(* \(#,##0\);_(* "-"??_);_(@_)</c:formatCode>
                <c:ptCount val="5"/>
                <c:pt idx="0" formatCode="0">
                  <c:v>13.728150131249627</c:v>
                </c:pt>
                <c:pt idx="1">
                  <c:v>25.843063527220828</c:v>
                </c:pt>
                <c:pt idx="2">
                  <c:v>96.821037165297469</c:v>
                </c:pt>
                <c:pt idx="3">
                  <c:v>211.32973621196192</c:v>
                </c:pt>
                <c:pt idx="4" formatCode="0">
                  <c:v>639.26950689103569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51-42C4-AAD9-6D5C6DF34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35615"/>
        <c:axId val="1340362784"/>
      </c:scatterChart>
      <c:valAx>
        <c:axId val="208435615"/>
        <c:scaling>
          <c:logBase val="10"/>
          <c:orientation val="minMax"/>
          <c:max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362784"/>
        <c:crosses val="autoZero"/>
        <c:crossBetween val="midCat"/>
      </c:valAx>
      <c:valAx>
        <c:axId val="1340362784"/>
        <c:scaling>
          <c:logBase val="10"/>
          <c:orientation val="minMax"/>
          <c:max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ysClr val="windowText" lastClr="000000"/>
                    </a:solidFill>
                  </a:rPr>
                  <a:t>Average Au Intensity</a:t>
                </a:r>
                <a:r>
                  <a:rPr lang="en-US" sz="1400" baseline="0">
                    <a:solidFill>
                      <a:sysClr val="windowText" lastClr="000000"/>
                    </a:solidFill>
                  </a:rPr>
                  <a:t> (counts)</a:t>
                </a:r>
                <a:endParaRPr lang="en-US" sz="14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3.0251722089798601E-2"/>
              <c:y val="3.79776027996500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35615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Au!$D$3:$D$13</c:f>
              <c:numCache>
                <c:formatCode>0.00</c:formatCode>
                <c:ptCount val="11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  <c:pt idx="5">
                  <c:v>80.802666666666696</c:v>
                </c:pt>
                <c:pt idx="6">
                  <c:v>272.70900000000006</c:v>
                </c:pt>
                <c:pt idx="7">
                  <c:v>646.42133333333356</c:v>
                </c:pt>
                <c:pt idx="9">
                  <c:v>10100.333333333334</c:v>
                </c:pt>
                <c:pt idx="10">
                  <c:v>34088.625</c:v>
                </c:pt>
              </c:numCache>
            </c:numRef>
          </c:xVal>
          <c:yVal>
            <c:numRef>
              <c:f>Au!$E$3:$E$13</c:f>
              <c:numCache>
                <c:formatCode>_(* #,##0_);_(* \(#,##0\);_(* "-"??_);_(@_)</c:formatCode>
                <c:ptCount val="11"/>
                <c:pt idx="0">
                  <c:v>97.55824469566511</c:v>
                </c:pt>
                <c:pt idx="1">
                  <c:v>224.58510682723312</c:v>
                </c:pt>
                <c:pt idx="2">
                  <c:v>465.09218603534879</c:v>
                </c:pt>
                <c:pt idx="3">
                  <c:v>1538.52198507293</c:v>
                </c:pt>
                <c:pt idx="5">
                  <c:v>2847.1711243158893</c:v>
                </c:pt>
                <c:pt idx="6">
                  <c:v>7218.6757836876404</c:v>
                </c:pt>
                <c:pt idx="7">
                  <c:v>9051.5226968734441</c:v>
                </c:pt>
                <c:pt idx="9">
                  <c:v>14617.932156193316</c:v>
                </c:pt>
                <c:pt idx="10">
                  <c:v>13697.497477975483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3-4DB9-9892-5EB2156DAB4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ED7D31">
                  <a:lumMod val="50000"/>
                </a:srgb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Au!$D$3:$D$6</c:f>
              <c:numCache>
                <c:formatCode>0.00</c:formatCode>
                <c:ptCount val="4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</c:numCache>
            </c:numRef>
          </c:xVal>
          <c:yVal>
            <c:numRef>
              <c:f>Au!$E$3:$E$6</c:f>
              <c:numCache>
                <c:formatCode>_(* #,##0_);_(* \(#,##0\);_(* "-"??_);_(@_)</c:formatCode>
                <c:ptCount val="4"/>
                <c:pt idx="0">
                  <c:v>97.55824469566511</c:v>
                </c:pt>
                <c:pt idx="1">
                  <c:v>224.58510682723312</c:v>
                </c:pt>
                <c:pt idx="2">
                  <c:v>465.09218603534879</c:v>
                </c:pt>
                <c:pt idx="3">
                  <c:v>1538.52198507293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51-42C4-AAD9-6D5C6DF34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35615"/>
        <c:axId val="1340362784"/>
      </c:scatterChart>
      <c:valAx>
        <c:axId val="208435615"/>
        <c:scaling>
          <c:logBase val="10"/>
          <c:orientation val="minMax"/>
          <c:max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362784"/>
        <c:crosses val="autoZero"/>
        <c:crossBetween val="midCat"/>
      </c:valAx>
      <c:valAx>
        <c:axId val="1340362784"/>
        <c:scaling>
          <c:logBase val="10"/>
          <c:orientation val="minMax"/>
          <c:max val="50000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Average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Au intensity (counts) 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7714525704677029E-2"/>
              <c:y val="3.79776027996500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35615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33811915719959"/>
          <c:y val="4.214129483814523E-2"/>
          <c:w val="0.72044444444444444"/>
          <c:h val="0.7521642607174102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noFill/>
              <a:ln w="19050">
                <a:solidFill>
                  <a:sysClr val="windowText" lastClr="000000"/>
                </a:solidFill>
              </a:ln>
              <a:effectLst/>
            </c:spPr>
          </c:marker>
          <c:xVal>
            <c:numRef>
              <c:f>Au!$D$19:$D$28</c:f>
              <c:numCache>
                <c:formatCode>0.00</c:formatCode>
                <c:ptCount val="10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  <c:pt idx="4">
                  <c:v>80.802666666666696</c:v>
                </c:pt>
                <c:pt idx="5">
                  <c:v>272.70900000000006</c:v>
                </c:pt>
                <c:pt idx="6">
                  <c:v>646.42133333333356</c:v>
                </c:pt>
                <c:pt idx="8">
                  <c:v>10100.333333333334</c:v>
                </c:pt>
                <c:pt idx="9">
                  <c:v>34088.625</c:v>
                </c:pt>
              </c:numCache>
            </c:numRef>
          </c:xVal>
          <c:yVal>
            <c:numRef>
              <c:f>Au!$E$19:$E$28</c:f>
              <c:numCache>
                <c:formatCode>0</c:formatCode>
                <c:ptCount val="10"/>
                <c:pt idx="0">
                  <c:v>7.6884471437911159</c:v>
                </c:pt>
                <c:pt idx="1">
                  <c:v>13.728150131249627</c:v>
                </c:pt>
                <c:pt idx="2" formatCode="_(* #,##0_);_(* \(#,##0\);_(* &quot;-&quot;??_);_(@_)">
                  <c:v>25.843063527220828</c:v>
                </c:pt>
                <c:pt idx="3" formatCode="_(* #,##0_);_(* \(#,##0\);_(* &quot;-&quot;??_);_(@_)">
                  <c:v>96.821037165297469</c:v>
                </c:pt>
                <c:pt idx="4" formatCode="_(* #,##0_);_(* \(#,##0\);_(* &quot;-&quot;??_);_(@_)">
                  <c:v>211.32973621196192</c:v>
                </c:pt>
                <c:pt idx="5">
                  <c:v>639.26950689103569</c:v>
                </c:pt>
                <c:pt idx="6" formatCode="_(* #,##0_);_(* \(#,##0\);_(* &quot;-&quot;??_);_(@_)">
                  <c:v>1265.5422229683757</c:v>
                </c:pt>
                <c:pt idx="8" formatCode="_(* #,##0_);_(* \(#,##0\);_(* &quot;-&quot;??_);_(@_)">
                  <c:v>8095.1426739227891</c:v>
                </c:pt>
                <c:pt idx="9" formatCode="_(* #,##0_);_(* \(#,##0\);_(* &quot;-&quot;??_);_(@_)">
                  <c:v>14449.097941533304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AB-4F78-AF7A-542C6BABC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662496"/>
        <c:axId val="406643776"/>
      </c:scatterChart>
      <c:valAx>
        <c:axId val="40666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1400" b="0" i="0" u="none" strike="noStrike" kern="1200" baseline="0">
                    <a:solidFill>
                      <a:sysClr val="windowText" lastClr="000000"/>
                    </a:solidFill>
                  </a:rPr>
                  <a:t>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06643776"/>
        <c:crosses val="autoZero"/>
        <c:crossBetween val="midCat"/>
      </c:valAx>
      <c:valAx>
        <c:axId val="4066437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1400" b="0" i="0" u="none" strike="noStrike" kern="1200" baseline="0">
                    <a:solidFill>
                      <a:sysClr val="windowText" lastClr="000000"/>
                    </a:solidFill>
                  </a:rPr>
                  <a:t>Average Au Intensity (counts)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066624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33811915719959"/>
          <c:y val="4.214129483814523E-2"/>
          <c:w val="0.72044444444444444"/>
          <c:h val="0.75216426071741027"/>
        </c:manualLayout>
      </c:layout>
      <c:scatterChart>
        <c:scatterStyle val="lineMarker"/>
        <c:varyColors val="0"/>
        <c:ser>
          <c:idx val="0"/>
          <c:order val="0"/>
          <c:tx>
            <c:v>Linear fit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ED7D31">
                  <a:lumMod val="50000"/>
                </a:srgbClr>
              </a:solidFill>
              <a:ln w="12700">
                <a:solidFill>
                  <a:srgbClr val="ED7D31">
                    <a:lumMod val="50000"/>
                  </a:srgbClr>
                </a:solidFill>
              </a:ln>
              <a:effectLst/>
            </c:spPr>
          </c:marker>
          <c:trendline>
            <c:spPr>
              <a:ln w="12700" cap="rnd">
                <a:solidFill>
                  <a:sysClr val="windowText" lastClr="000000"/>
                </a:solidFill>
                <a:prstDash val="solid"/>
              </a:ln>
              <a:effectLst/>
            </c:spPr>
            <c:trendlineType val="linear"/>
            <c:forward val="1000"/>
            <c:dispRSqr val="0"/>
            <c:dispEq val="0"/>
          </c:trendline>
          <c:xVal>
            <c:numRef>
              <c:f>Au!$D$3:$D$6</c:f>
              <c:numCache>
                <c:formatCode>0.00</c:formatCode>
                <c:ptCount val="4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</c:numCache>
            </c:numRef>
          </c:xVal>
          <c:yVal>
            <c:numRef>
              <c:f>Au!$E$3:$E$6</c:f>
              <c:numCache>
                <c:formatCode>_(* #,##0_);_(* \(#,##0\);_(* "-"??_);_(@_)</c:formatCode>
                <c:ptCount val="4"/>
                <c:pt idx="0">
                  <c:v>97.55824469566511</c:v>
                </c:pt>
                <c:pt idx="1">
                  <c:v>224.58510682723312</c:v>
                </c:pt>
                <c:pt idx="2">
                  <c:v>465.09218603534879</c:v>
                </c:pt>
                <c:pt idx="3">
                  <c:v>1538.52198507293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AB-4F78-AF7A-542C6BABCD69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0070C0"/>
              </a:solidFill>
              <a:ln w="12700">
                <a:solidFill>
                  <a:srgbClr val="0070C0"/>
                </a:solidFill>
              </a:ln>
              <a:effectLst/>
            </c:spPr>
          </c:marker>
          <c:xVal>
            <c:numRef>
              <c:f>Au!$D$8:$D$13</c:f>
              <c:numCache>
                <c:formatCode>0.00</c:formatCode>
                <c:ptCount val="6"/>
                <c:pt idx="0">
                  <c:v>80.802666666666696</c:v>
                </c:pt>
                <c:pt idx="1">
                  <c:v>272.70900000000006</c:v>
                </c:pt>
                <c:pt idx="2">
                  <c:v>646.42133333333356</c:v>
                </c:pt>
                <c:pt idx="4">
                  <c:v>10100.333333333334</c:v>
                </c:pt>
                <c:pt idx="5">
                  <c:v>34088.625</c:v>
                </c:pt>
              </c:numCache>
            </c:numRef>
          </c:xVal>
          <c:yVal>
            <c:numRef>
              <c:f>Au!$E$8:$E$13</c:f>
              <c:numCache>
                <c:formatCode>_(* #,##0_);_(* \(#,##0\);_(* "-"??_);_(@_)</c:formatCode>
                <c:ptCount val="6"/>
                <c:pt idx="0">
                  <c:v>2847.1711243158893</c:v>
                </c:pt>
                <c:pt idx="1">
                  <c:v>7218.6757836876404</c:v>
                </c:pt>
                <c:pt idx="2">
                  <c:v>9051.5226968734441</c:v>
                </c:pt>
                <c:pt idx="4">
                  <c:v>14617.932156193316</c:v>
                </c:pt>
                <c:pt idx="5">
                  <c:v>13697.497477975483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6A-4C7E-9FC5-D439DE4B7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662496"/>
        <c:axId val="406643776"/>
      </c:scatterChart>
      <c:valAx>
        <c:axId val="406662496"/>
        <c:scaling>
          <c:orientation val="minMax"/>
          <c:max val="8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/>
                  <a:t>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06643776"/>
        <c:crosses val="autoZero"/>
        <c:crossBetween val="midCat"/>
      </c:valAx>
      <c:valAx>
        <c:axId val="406643776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/>
                  <a:t>Average Au intensity</a:t>
                </a:r>
                <a:r>
                  <a:rPr lang="en-US" baseline="0"/>
                  <a:t> (counts)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066624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33811915719959"/>
          <c:y val="4.214129483814523E-2"/>
          <c:w val="0.72044444444444444"/>
          <c:h val="0.75216426071741027"/>
        </c:manualLayout>
      </c:layout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ED7D31">
                  <a:lumMod val="50000"/>
                </a:srgbClr>
              </a:solidFill>
              <a:ln w="12700">
                <a:solidFill>
                  <a:srgbClr val="ED7D31">
                    <a:lumMod val="75000"/>
                  </a:srgbClr>
                </a:solidFill>
              </a:ln>
              <a:effectLst/>
            </c:spPr>
          </c:marker>
          <c:trendline>
            <c:spPr>
              <a:ln w="12700" cap="rnd">
                <a:solidFill>
                  <a:sysClr val="windowText" lastClr="000000"/>
                </a:solidFill>
                <a:prstDash val="solid"/>
              </a:ln>
              <a:effectLst/>
            </c:spPr>
            <c:trendlineType val="linear"/>
            <c:forward val="600"/>
            <c:dispRSqr val="0"/>
            <c:dispEq val="0"/>
          </c:trendline>
          <c:xVal>
            <c:numRef>
              <c:f>Au!$D$20:$D$24</c:f>
              <c:numCache>
                <c:formatCode>0.00</c:formatCode>
                <c:ptCount val="5"/>
                <c:pt idx="0">
                  <c:v>5.1713706666666672</c:v>
                </c:pt>
                <c:pt idx="1">
                  <c:v>10.100333333333337</c:v>
                </c:pt>
                <c:pt idx="2">
                  <c:v>34.088625000000008</c:v>
                </c:pt>
                <c:pt idx="3">
                  <c:v>80.802666666666696</c:v>
                </c:pt>
                <c:pt idx="4">
                  <c:v>272.70900000000006</c:v>
                </c:pt>
              </c:numCache>
            </c:numRef>
          </c:xVal>
          <c:yVal>
            <c:numRef>
              <c:f>Au!$E$20:$E$24</c:f>
              <c:numCache>
                <c:formatCode>_(* #,##0_);_(* \(#,##0\);_(* "-"??_);_(@_)</c:formatCode>
                <c:ptCount val="5"/>
                <c:pt idx="0" formatCode="0">
                  <c:v>13.728150131249627</c:v>
                </c:pt>
                <c:pt idx="1">
                  <c:v>25.843063527220828</c:v>
                </c:pt>
                <c:pt idx="2">
                  <c:v>96.821037165297469</c:v>
                </c:pt>
                <c:pt idx="3">
                  <c:v>211.32973621196192</c:v>
                </c:pt>
                <c:pt idx="4" formatCode="0">
                  <c:v>639.26950689103569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BD-425A-97D1-068EF3A3EF94}"/>
            </c:ext>
          </c:extLst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rgbClr val="0070C0"/>
              </a:solidFill>
              <a:ln w="12700">
                <a:solidFill>
                  <a:srgbClr val="0070C0"/>
                </a:solidFill>
              </a:ln>
              <a:effectLst/>
            </c:spPr>
          </c:marker>
          <c:dPt>
            <c:idx val="0"/>
            <c:marker>
              <c:symbol val="circle"/>
              <c:size val="9"/>
              <c:spPr>
                <a:solidFill>
                  <a:srgbClr val="0070C0"/>
                </a:solidFill>
                <a:ln w="19050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DBD-425A-97D1-068EF3A3EF94}"/>
              </c:ext>
            </c:extLst>
          </c:dPt>
          <c:xVal>
            <c:numRef>
              <c:f>Au!$D$25:$D$28</c:f>
              <c:numCache>
                <c:formatCode>0.00</c:formatCode>
                <c:ptCount val="4"/>
                <c:pt idx="0">
                  <c:v>646.42133333333356</c:v>
                </c:pt>
                <c:pt idx="2">
                  <c:v>10100.333333333334</c:v>
                </c:pt>
                <c:pt idx="3">
                  <c:v>34088.625</c:v>
                </c:pt>
              </c:numCache>
            </c:numRef>
          </c:xVal>
          <c:yVal>
            <c:numRef>
              <c:f>Au!$E$25:$E$28</c:f>
              <c:numCache>
                <c:formatCode>_(* #,##0_);_(* \(#,##0\);_(* "-"??_);_(@_)</c:formatCode>
                <c:ptCount val="4"/>
                <c:pt idx="0">
                  <c:v>1265.5422229683757</c:v>
                </c:pt>
                <c:pt idx="2">
                  <c:v>8095.1426739227891</c:v>
                </c:pt>
                <c:pt idx="3">
                  <c:v>14449.097941533304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BD-425A-97D1-068EF3A3E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662496"/>
        <c:axId val="406643776"/>
      </c:scatterChart>
      <c:valAx>
        <c:axId val="406662496"/>
        <c:scaling>
          <c:orientation val="minMax"/>
          <c:max val="8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1400" b="0" i="0" u="none" strike="noStrike" kern="1200" baseline="0">
                    <a:solidFill>
                      <a:sysClr val="windowText" lastClr="000000"/>
                    </a:solidFill>
                  </a:rPr>
                  <a:t>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06643776"/>
        <c:crosses val="autoZero"/>
        <c:crossBetween val="midCat"/>
      </c:valAx>
      <c:valAx>
        <c:axId val="406643776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1400" b="0" i="0" u="none" strike="noStrike" kern="1200" baseline="0">
                    <a:solidFill>
                      <a:sysClr val="windowText" lastClr="000000"/>
                    </a:solidFill>
                  </a:rPr>
                  <a:t>Average Au Intensity (counts)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06662496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Gold Nanoparticle</a:t>
            </a:r>
            <a:r>
              <a:rPr lang="en-US" baseline="0"/>
              <a:t> Standard Measurements Reduced Sensitivity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Au!$D$19:$D$28</c:f>
              <c:numCache>
                <c:formatCode>0.00</c:formatCode>
                <c:ptCount val="10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  <c:pt idx="4">
                  <c:v>80.802666666666696</c:v>
                </c:pt>
                <c:pt idx="5">
                  <c:v>272.70900000000006</c:v>
                </c:pt>
                <c:pt idx="6">
                  <c:v>646.42133333333356</c:v>
                </c:pt>
                <c:pt idx="8">
                  <c:v>10100.333333333334</c:v>
                </c:pt>
                <c:pt idx="9">
                  <c:v>34088.625</c:v>
                </c:pt>
              </c:numCache>
            </c:numRef>
          </c:xVal>
          <c:yVal>
            <c:numRef>
              <c:f>Au!$E$19:$E$28</c:f>
              <c:numCache>
                <c:formatCode>0</c:formatCode>
                <c:ptCount val="10"/>
                <c:pt idx="0">
                  <c:v>7.6884471437911159</c:v>
                </c:pt>
                <c:pt idx="1">
                  <c:v>13.728150131249627</c:v>
                </c:pt>
                <c:pt idx="2" formatCode="_(* #,##0_);_(* \(#,##0\);_(* &quot;-&quot;??_);_(@_)">
                  <c:v>25.843063527220828</c:v>
                </c:pt>
                <c:pt idx="3" formatCode="_(* #,##0_);_(* \(#,##0\);_(* &quot;-&quot;??_);_(@_)">
                  <c:v>96.821037165297469</c:v>
                </c:pt>
                <c:pt idx="4" formatCode="_(* #,##0_);_(* \(#,##0\);_(* &quot;-&quot;??_);_(@_)">
                  <c:v>211.32973621196192</c:v>
                </c:pt>
                <c:pt idx="5">
                  <c:v>639.26950689103569</c:v>
                </c:pt>
                <c:pt idx="6" formatCode="_(* #,##0_);_(* \(#,##0\);_(* &quot;-&quot;??_);_(@_)">
                  <c:v>1265.5422229683757</c:v>
                </c:pt>
                <c:pt idx="8" formatCode="_(* #,##0_);_(* \(#,##0\);_(* &quot;-&quot;??_);_(@_)">
                  <c:v>8095.1426739227891</c:v>
                </c:pt>
                <c:pt idx="9" formatCode="_(* #,##0_);_(* \(#,##0\);_(* &quot;-&quot;??_);_(@_)">
                  <c:v>14449.097941533304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3-4DB9-9892-5EB2156DA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35615"/>
        <c:axId val="1340362784"/>
      </c:scatterChart>
      <c:valAx>
        <c:axId val="208435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362784"/>
        <c:crosses val="autoZero"/>
        <c:crossBetween val="midCat"/>
      </c:valAx>
      <c:valAx>
        <c:axId val="13403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Au Intensity</a:t>
                </a:r>
                <a:r>
                  <a:rPr lang="en-US" baseline="0"/>
                  <a:t> (counts)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35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Gold Nanoparticle Standard Measurements Normal Sensitivity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Au!$D$3:$D$13</c:f>
              <c:numCache>
                <c:formatCode>0.00</c:formatCode>
                <c:ptCount val="11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  <c:pt idx="5">
                  <c:v>80.802666666666696</c:v>
                </c:pt>
                <c:pt idx="6">
                  <c:v>272.70900000000006</c:v>
                </c:pt>
                <c:pt idx="7">
                  <c:v>646.42133333333356</c:v>
                </c:pt>
                <c:pt idx="9">
                  <c:v>10100.333333333334</c:v>
                </c:pt>
                <c:pt idx="10">
                  <c:v>34088.625</c:v>
                </c:pt>
              </c:numCache>
            </c:numRef>
          </c:xVal>
          <c:yVal>
            <c:numRef>
              <c:f>Au!$E$3:$E$13</c:f>
              <c:numCache>
                <c:formatCode>_(* #,##0_);_(* \(#,##0\);_(* "-"??_);_(@_)</c:formatCode>
                <c:ptCount val="11"/>
                <c:pt idx="0">
                  <c:v>97.55824469566511</c:v>
                </c:pt>
                <c:pt idx="1">
                  <c:v>224.58510682723312</c:v>
                </c:pt>
                <c:pt idx="2">
                  <c:v>465.09218603534879</c:v>
                </c:pt>
                <c:pt idx="3">
                  <c:v>1538.52198507293</c:v>
                </c:pt>
                <c:pt idx="5">
                  <c:v>2847.1711243158893</c:v>
                </c:pt>
                <c:pt idx="6">
                  <c:v>7218.6757836876404</c:v>
                </c:pt>
                <c:pt idx="7">
                  <c:v>9051.5226968734441</c:v>
                </c:pt>
                <c:pt idx="9">
                  <c:v>14617.932156193316</c:v>
                </c:pt>
                <c:pt idx="10">
                  <c:v>13697.497477975483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EB-48C0-A13E-D9F1B2105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957824"/>
        <c:axId val="12383872"/>
      </c:scatterChart>
      <c:valAx>
        <c:axId val="1779957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Au Mass (fg)</a:t>
                </a:r>
              </a:p>
            </c:rich>
          </c:tx>
          <c:layout>
            <c:manualLayout>
              <c:xMode val="edge"/>
              <c:yMode val="edge"/>
              <c:x val="0.42620400600652975"/>
              <c:y val="0.8808806113460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3872"/>
        <c:crosses val="autoZero"/>
        <c:crossBetween val="midCat"/>
      </c:valAx>
      <c:valAx>
        <c:axId val="1238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Average Au Intensity (counts)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957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Gold Nanoparticle Standard Measurements Normal Sensitivity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326376498809121"/>
          <c:y val="0.23723135958296629"/>
          <c:w val="0.78901786913287264"/>
          <c:h val="0.5683452939766969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Au!$D$3:$D$13</c:f>
              <c:numCache>
                <c:formatCode>0.00</c:formatCode>
                <c:ptCount val="11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  <c:pt idx="5">
                  <c:v>80.802666666666696</c:v>
                </c:pt>
                <c:pt idx="6">
                  <c:v>272.70900000000006</c:v>
                </c:pt>
                <c:pt idx="7">
                  <c:v>646.42133333333356</c:v>
                </c:pt>
                <c:pt idx="9">
                  <c:v>10100.333333333334</c:v>
                </c:pt>
                <c:pt idx="10">
                  <c:v>34088.625</c:v>
                </c:pt>
              </c:numCache>
            </c:numRef>
          </c:xVal>
          <c:yVal>
            <c:numRef>
              <c:f>Au!$E$3:$E$13</c:f>
              <c:numCache>
                <c:formatCode>_(* #,##0_);_(* \(#,##0\);_(* "-"??_);_(@_)</c:formatCode>
                <c:ptCount val="11"/>
                <c:pt idx="0">
                  <c:v>97.55824469566511</c:v>
                </c:pt>
                <c:pt idx="1">
                  <c:v>224.58510682723312</c:v>
                </c:pt>
                <c:pt idx="2">
                  <c:v>465.09218603534879</c:v>
                </c:pt>
                <c:pt idx="3">
                  <c:v>1538.52198507293</c:v>
                </c:pt>
                <c:pt idx="5">
                  <c:v>2847.1711243158893</c:v>
                </c:pt>
                <c:pt idx="6">
                  <c:v>7218.6757836876404</c:v>
                </c:pt>
                <c:pt idx="7">
                  <c:v>9051.5226968734441</c:v>
                </c:pt>
                <c:pt idx="9">
                  <c:v>14617.932156193316</c:v>
                </c:pt>
                <c:pt idx="10">
                  <c:v>13697.497477975483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EB-48C0-A13E-D9F1B2105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957824"/>
        <c:axId val="12383872"/>
      </c:scatterChart>
      <c:valAx>
        <c:axId val="1779957824"/>
        <c:scaling>
          <c:orientation val="minMax"/>
          <c:max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3872"/>
        <c:crosses val="autoZero"/>
        <c:crossBetween val="midCat"/>
      </c:valAx>
      <c:valAx>
        <c:axId val="12383872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Au Intensity (counts)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957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Gold Nanoparticle</a:t>
            </a:r>
            <a:r>
              <a:rPr lang="en-US" baseline="0"/>
              <a:t> Standard Measurements Reduced Sensitivity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Au!$D$19:$D$24</c:f>
              <c:numCache>
                <c:formatCode>0.00</c:formatCode>
                <c:ptCount val="6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  <c:pt idx="4">
                  <c:v>80.802666666666696</c:v>
                </c:pt>
                <c:pt idx="5">
                  <c:v>272.70900000000006</c:v>
                </c:pt>
              </c:numCache>
            </c:numRef>
          </c:xVal>
          <c:yVal>
            <c:numRef>
              <c:f>Au!$E$19:$E$24</c:f>
              <c:numCache>
                <c:formatCode>0</c:formatCode>
                <c:ptCount val="6"/>
                <c:pt idx="0">
                  <c:v>7.6884471437911159</c:v>
                </c:pt>
                <c:pt idx="1">
                  <c:v>13.728150131249627</c:v>
                </c:pt>
                <c:pt idx="2" formatCode="_(* #,##0_);_(* \(#,##0\);_(* &quot;-&quot;??_);_(@_)">
                  <c:v>25.843063527220828</c:v>
                </c:pt>
                <c:pt idx="3" formatCode="_(* #,##0_);_(* \(#,##0\);_(* &quot;-&quot;??_);_(@_)">
                  <c:v>96.821037165297469</c:v>
                </c:pt>
                <c:pt idx="4" formatCode="_(* #,##0_);_(* \(#,##0\);_(* &quot;-&quot;??_);_(@_)">
                  <c:v>211.32973621196192</c:v>
                </c:pt>
                <c:pt idx="5">
                  <c:v>639.26950689103569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3-4DB9-9892-5EB2156DA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35615"/>
        <c:axId val="1340362784"/>
      </c:scatterChart>
      <c:valAx>
        <c:axId val="208435615"/>
        <c:scaling>
          <c:orientation val="minMax"/>
          <c:max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362784"/>
        <c:crosses val="autoZero"/>
        <c:crossBetween val="midCat"/>
      </c:valAx>
      <c:valAx>
        <c:axId val="1340362784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Au Intensity</a:t>
                </a:r>
                <a:r>
                  <a:rPr lang="en-US" baseline="0"/>
                  <a:t> (counts)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35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Gold Nanoparticle Standard Measurements Normal Sensitivity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Au!$D$3:$D$9</c:f>
              <c:numCache>
                <c:formatCode>0.00</c:formatCode>
                <c:ptCount val="7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  <c:pt idx="5">
                  <c:v>80.802666666666696</c:v>
                </c:pt>
                <c:pt idx="6">
                  <c:v>272.70900000000006</c:v>
                </c:pt>
              </c:numCache>
            </c:numRef>
          </c:xVal>
          <c:yVal>
            <c:numRef>
              <c:f>Au!$E$3:$E$9</c:f>
              <c:numCache>
                <c:formatCode>_(* #,##0_);_(* \(#,##0\);_(* "-"??_);_(@_)</c:formatCode>
                <c:ptCount val="7"/>
                <c:pt idx="0">
                  <c:v>97.55824469566511</c:v>
                </c:pt>
                <c:pt idx="1">
                  <c:v>224.58510682723312</c:v>
                </c:pt>
                <c:pt idx="2">
                  <c:v>465.09218603534879</c:v>
                </c:pt>
                <c:pt idx="3">
                  <c:v>1538.52198507293</c:v>
                </c:pt>
                <c:pt idx="5">
                  <c:v>2847.1711243158893</c:v>
                </c:pt>
                <c:pt idx="6">
                  <c:v>7218.6757836876404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EB-48C0-A13E-D9F1B2105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957824"/>
        <c:axId val="12383872"/>
      </c:scatterChart>
      <c:valAx>
        <c:axId val="1779957824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3872"/>
        <c:crosses val="autoZero"/>
        <c:crossBetween val="midCat"/>
      </c:valAx>
      <c:valAx>
        <c:axId val="12383872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Au Intensity (counts)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957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Gold Nanoparticle Standard Measurements Normal Sensitivity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Au!$D$3:$D$13</c:f>
              <c:numCache>
                <c:formatCode>0.00</c:formatCode>
                <c:ptCount val="11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  <c:pt idx="5">
                  <c:v>80.802666666666696</c:v>
                </c:pt>
                <c:pt idx="6">
                  <c:v>272.70900000000006</c:v>
                </c:pt>
                <c:pt idx="7">
                  <c:v>646.42133333333356</c:v>
                </c:pt>
                <c:pt idx="9">
                  <c:v>10100.333333333334</c:v>
                </c:pt>
                <c:pt idx="10">
                  <c:v>34088.625</c:v>
                </c:pt>
              </c:numCache>
            </c:numRef>
          </c:xVal>
          <c:yVal>
            <c:numRef>
              <c:f>Au!$E$3:$E$13</c:f>
              <c:numCache>
                <c:formatCode>_(* #,##0_);_(* \(#,##0\);_(* "-"??_);_(@_)</c:formatCode>
                <c:ptCount val="11"/>
                <c:pt idx="0">
                  <c:v>97.55824469566511</c:v>
                </c:pt>
                <c:pt idx="1">
                  <c:v>224.58510682723312</c:v>
                </c:pt>
                <c:pt idx="2">
                  <c:v>465.09218603534879</c:v>
                </c:pt>
                <c:pt idx="3">
                  <c:v>1538.52198507293</c:v>
                </c:pt>
                <c:pt idx="5">
                  <c:v>2847.1711243158893</c:v>
                </c:pt>
                <c:pt idx="6">
                  <c:v>7218.6757836876404</c:v>
                </c:pt>
                <c:pt idx="7">
                  <c:v>9051.5226968734441</c:v>
                </c:pt>
                <c:pt idx="9">
                  <c:v>14617.932156193316</c:v>
                </c:pt>
                <c:pt idx="10">
                  <c:v>13697.497477975483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EB-48C0-A13E-D9F1B21059C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100000"/>
            <c:dispRSqr val="1"/>
            <c:dispEq val="1"/>
            <c:trendlineLbl>
              <c:layout>
                <c:manualLayout>
                  <c:x val="-0.3544519209519037"/>
                  <c:y val="-8.0717488789237672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Au!$D$3:$D$6</c:f>
              <c:numCache>
                <c:formatCode>0.00</c:formatCode>
                <c:ptCount val="4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</c:numCache>
            </c:numRef>
          </c:xVal>
          <c:yVal>
            <c:numRef>
              <c:f>Au!$E$3:$E$6</c:f>
              <c:numCache>
                <c:formatCode>_(* #,##0_);_(* \(#,##0\);_(* "-"??_);_(@_)</c:formatCode>
                <c:ptCount val="4"/>
                <c:pt idx="0">
                  <c:v>97.55824469566511</c:v>
                </c:pt>
                <c:pt idx="1">
                  <c:v>224.58510682723312</c:v>
                </c:pt>
                <c:pt idx="2">
                  <c:v>465.09218603534879</c:v>
                </c:pt>
                <c:pt idx="3">
                  <c:v>1538.52198507293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D7-49DA-9BE3-90DAA2B30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9957824"/>
        <c:axId val="12383872"/>
      </c:scatterChart>
      <c:valAx>
        <c:axId val="177995782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83872"/>
        <c:crosses val="autoZero"/>
        <c:crossBetween val="midCat"/>
      </c:valAx>
      <c:valAx>
        <c:axId val="12383872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Au Intensity (counts)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957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Gold Nanoparticle</a:t>
            </a:r>
            <a:r>
              <a:rPr lang="en-US" baseline="0"/>
              <a:t> Standard Measurements Reduced Sensitivity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Au!$D$19:$D$28</c:f>
              <c:numCache>
                <c:formatCode>0.00</c:formatCode>
                <c:ptCount val="10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  <c:pt idx="4">
                  <c:v>80.802666666666696</c:v>
                </c:pt>
                <c:pt idx="5">
                  <c:v>272.70900000000006</c:v>
                </c:pt>
                <c:pt idx="6">
                  <c:v>646.42133333333356</c:v>
                </c:pt>
                <c:pt idx="8">
                  <c:v>10100.333333333334</c:v>
                </c:pt>
                <c:pt idx="9">
                  <c:v>34088.625</c:v>
                </c:pt>
              </c:numCache>
            </c:numRef>
          </c:xVal>
          <c:yVal>
            <c:numRef>
              <c:f>Au!$E$19:$E$28</c:f>
              <c:numCache>
                <c:formatCode>0</c:formatCode>
                <c:ptCount val="10"/>
                <c:pt idx="0">
                  <c:v>7.6884471437911159</c:v>
                </c:pt>
                <c:pt idx="1">
                  <c:v>13.728150131249627</c:v>
                </c:pt>
                <c:pt idx="2" formatCode="_(* #,##0_);_(* \(#,##0\);_(* &quot;-&quot;??_);_(@_)">
                  <c:v>25.843063527220828</c:v>
                </c:pt>
                <c:pt idx="3" formatCode="_(* #,##0_);_(* \(#,##0\);_(* &quot;-&quot;??_);_(@_)">
                  <c:v>96.821037165297469</c:v>
                </c:pt>
                <c:pt idx="4" formatCode="_(* #,##0_);_(* \(#,##0\);_(* &quot;-&quot;??_);_(@_)">
                  <c:v>211.32973621196192</c:v>
                </c:pt>
                <c:pt idx="5">
                  <c:v>639.26950689103569</c:v>
                </c:pt>
                <c:pt idx="6" formatCode="_(* #,##0_);_(* \(#,##0\);_(* &quot;-&quot;??_);_(@_)">
                  <c:v>1265.5422229683757</c:v>
                </c:pt>
                <c:pt idx="8" formatCode="_(* #,##0_);_(* \(#,##0\);_(* &quot;-&quot;??_);_(@_)">
                  <c:v>8095.1426739227891</c:v>
                </c:pt>
                <c:pt idx="9" formatCode="_(* #,##0_);_(* \(#,##0\);_(* &quot;-&quot;??_);_(@_)">
                  <c:v>14449.097941533304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3-4DB9-9892-5EB2156DAB4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forward val="100000"/>
            <c:backward val="4"/>
            <c:dispRSqr val="1"/>
            <c:dispEq val="1"/>
            <c:trendlineLbl>
              <c:layout>
                <c:manualLayout>
                  <c:x val="-0.40951534694340724"/>
                  <c:y val="0.11031111111111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Au!$D$22:$D$25</c:f>
              <c:numCache>
                <c:formatCode>0.00</c:formatCode>
                <c:ptCount val="4"/>
                <c:pt idx="0">
                  <c:v>34.088625000000008</c:v>
                </c:pt>
                <c:pt idx="1">
                  <c:v>80.802666666666696</c:v>
                </c:pt>
                <c:pt idx="2">
                  <c:v>272.70900000000006</c:v>
                </c:pt>
                <c:pt idx="3">
                  <c:v>646.42133333333356</c:v>
                </c:pt>
              </c:numCache>
            </c:numRef>
          </c:xVal>
          <c:yVal>
            <c:numRef>
              <c:f>Au!$E$22:$E$25</c:f>
              <c:numCache>
                <c:formatCode>_(* #,##0_);_(* \(#,##0\);_(* "-"??_);_(@_)</c:formatCode>
                <c:ptCount val="4"/>
                <c:pt idx="0">
                  <c:v>96.821037165297469</c:v>
                </c:pt>
                <c:pt idx="1">
                  <c:v>211.32973621196192</c:v>
                </c:pt>
                <c:pt idx="2" formatCode="0">
                  <c:v>639.26950689103569</c:v>
                </c:pt>
                <c:pt idx="3">
                  <c:v>1265.5422229683757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51-42C4-AAD9-6D5C6DF34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35615"/>
        <c:axId val="1340362784"/>
      </c:scatterChart>
      <c:valAx>
        <c:axId val="208435615"/>
        <c:scaling>
          <c:logBase val="10"/>
          <c:orientation val="minMax"/>
          <c:max val="1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362784"/>
        <c:crosses val="autoZero"/>
        <c:crossBetween val="midCat"/>
      </c:valAx>
      <c:valAx>
        <c:axId val="134036278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Au Intensity</a:t>
                </a:r>
                <a:r>
                  <a:rPr lang="en-US" baseline="0"/>
                  <a:t> (counts)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35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Gold Nanoparticle</a:t>
            </a:r>
            <a:r>
              <a:rPr lang="en-US" baseline="0"/>
              <a:t> Standard Measurements Reduced Sensitivity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Au!$D$19:$D$24</c:f>
              <c:numCache>
                <c:formatCode>0.00</c:formatCode>
                <c:ptCount val="6"/>
                <c:pt idx="0">
                  <c:v>2.1816720000000007</c:v>
                </c:pt>
                <c:pt idx="1">
                  <c:v>5.1713706666666672</c:v>
                </c:pt>
                <c:pt idx="2">
                  <c:v>10.100333333333337</c:v>
                </c:pt>
                <c:pt idx="3">
                  <c:v>34.088625000000008</c:v>
                </c:pt>
                <c:pt idx="4">
                  <c:v>80.802666666666696</c:v>
                </c:pt>
                <c:pt idx="5">
                  <c:v>272.70900000000006</c:v>
                </c:pt>
              </c:numCache>
            </c:numRef>
          </c:xVal>
          <c:yVal>
            <c:numRef>
              <c:f>Au!$E$19:$E$24</c:f>
              <c:numCache>
                <c:formatCode>0</c:formatCode>
                <c:ptCount val="6"/>
                <c:pt idx="0">
                  <c:v>7.6884471437911159</c:v>
                </c:pt>
                <c:pt idx="1">
                  <c:v>13.728150131249627</c:v>
                </c:pt>
                <c:pt idx="2" formatCode="_(* #,##0_);_(* \(#,##0\);_(* &quot;-&quot;??_);_(@_)">
                  <c:v>25.843063527220828</c:v>
                </c:pt>
                <c:pt idx="3" formatCode="_(* #,##0_);_(* \(#,##0\);_(* &quot;-&quot;??_);_(@_)">
                  <c:v>96.821037165297469</c:v>
                </c:pt>
                <c:pt idx="4" formatCode="_(* #,##0_);_(* \(#,##0\);_(* &quot;-&quot;??_);_(@_)">
                  <c:v>211.32973621196192</c:v>
                </c:pt>
                <c:pt idx="5">
                  <c:v>639.26950689103569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3-4DB9-9892-5EB2156DA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35615"/>
        <c:axId val="1340362784"/>
      </c:scatterChart>
      <c:valAx>
        <c:axId val="208435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Theoretical Au Mass (fg)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362784"/>
        <c:crosses val="autoZero"/>
        <c:crossBetween val="midCat"/>
      </c:valAx>
      <c:valAx>
        <c:axId val="13403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Au Intensity</a:t>
                </a:r>
                <a:r>
                  <a:rPr lang="en-US" baseline="0"/>
                  <a:t> (counts)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35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10231</xdr:colOff>
      <xdr:row>46</xdr:row>
      <xdr:rowOff>7056</xdr:rowOff>
    </xdr:from>
    <xdr:to>
      <xdr:col>14</xdr:col>
      <xdr:colOff>184856</xdr:colOff>
      <xdr:row>60</xdr:row>
      <xdr:rowOff>172156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90682E7-4B21-4014-7B49-5339BBC5A8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14</xdr:row>
      <xdr:rowOff>158750</xdr:rowOff>
    </xdr:from>
    <xdr:to>
      <xdr:col>14</xdr:col>
      <xdr:colOff>190500</xdr:colOff>
      <xdr:row>29</xdr:row>
      <xdr:rowOff>158750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D5CAC3-2076-EB70-4E71-0ADA69A297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482600</xdr:colOff>
      <xdr:row>0</xdr:row>
      <xdr:rowOff>0</xdr:rowOff>
    </xdr:from>
    <xdr:to>
      <xdr:col>14</xdr:col>
      <xdr:colOff>177800</xdr:colOff>
      <xdr:row>14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6DA788-26BD-78E6-0883-C8424366A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16852</xdr:colOff>
      <xdr:row>0</xdr:row>
      <xdr:rowOff>0</xdr:rowOff>
    </xdr:from>
    <xdr:to>
      <xdr:col>31</xdr:col>
      <xdr:colOff>168031</xdr:colOff>
      <xdr:row>14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8AF450-C1D8-2C4E-28A8-6821C73AE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32728</xdr:colOff>
      <xdr:row>14</xdr:row>
      <xdr:rowOff>158750</xdr:rowOff>
    </xdr:from>
    <xdr:to>
      <xdr:col>31</xdr:col>
      <xdr:colOff>183907</xdr:colOff>
      <xdr:row>29</xdr:row>
      <xdr:rowOff>158750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3D44C0C-1775-BD95-A884-7856250F74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309930</xdr:colOff>
      <xdr:row>0</xdr:row>
      <xdr:rowOff>0</xdr:rowOff>
    </xdr:from>
    <xdr:to>
      <xdr:col>39</xdr:col>
      <xdr:colOff>464283</xdr:colOff>
      <xdr:row>14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3154B72-2D55-4560-900E-91B875A663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365369</xdr:colOff>
      <xdr:row>0</xdr:row>
      <xdr:rowOff>0</xdr:rowOff>
    </xdr:from>
    <xdr:to>
      <xdr:col>22</xdr:col>
      <xdr:colOff>519722</xdr:colOff>
      <xdr:row>14</xdr:row>
      <xdr:rowOff>165100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89D260B-54A5-76A3-54DB-49368C10E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381244</xdr:colOff>
      <xdr:row>14</xdr:row>
      <xdr:rowOff>158750</xdr:rowOff>
    </xdr:from>
    <xdr:to>
      <xdr:col>22</xdr:col>
      <xdr:colOff>532422</xdr:colOff>
      <xdr:row>29</xdr:row>
      <xdr:rowOff>158750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DA03766-7536-E7B3-B7E1-540A94BBC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316036</xdr:colOff>
      <xdr:row>14</xdr:row>
      <xdr:rowOff>158750</xdr:rowOff>
    </xdr:from>
    <xdr:to>
      <xdr:col>39</xdr:col>
      <xdr:colOff>467214</xdr:colOff>
      <xdr:row>29</xdr:row>
      <xdr:rowOff>158750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9FABFC0-2ED9-3FFA-7F1C-8051610CE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381244</xdr:colOff>
      <xdr:row>30</xdr:row>
      <xdr:rowOff>166687</xdr:rowOff>
    </xdr:from>
    <xdr:to>
      <xdr:col>22</xdr:col>
      <xdr:colOff>532422</xdr:colOff>
      <xdr:row>45</xdr:row>
      <xdr:rowOff>166687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EF10865-A5B6-E39F-A967-F8CC5B3ED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16</xdr:col>
      <xdr:colOff>527051</xdr:colOff>
      <xdr:row>32</xdr:row>
      <xdr:rowOff>89606</xdr:rowOff>
    </xdr:from>
    <xdr:ext cx="927370" cy="530658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342D0DC-5CBF-19EE-FABC-20CADFE712A5}"/>
            </a:ext>
          </a:extLst>
        </xdr:cNvPr>
        <xdr:cNvSpPr txBox="1"/>
      </xdr:nvSpPr>
      <xdr:spPr>
        <a:xfrm>
          <a:off x="17213440" y="6185606"/>
          <a:ext cx="92737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Reduced</a:t>
          </a:r>
        </a:p>
        <a:p>
          <a:r>
            <a:rPr lang="en-US" sz="1400"/>
            <a:t>Sensitivity</a:t>
          </a:r>
        </a:p>
      </xdr:txBody>
    </xdr:sp>
    <xdr:clientData/>
  </xdr:oneCellAnchor>
  <xdr:twoCellAnchor>
    <xdr:from>
      <xdr:col>14</xdr:col>
      <xdr:colOff>320919</xdr:colOff>
      <xdr:row>43</xdr:row>
      <xdr:rowOff>148166</xdr:rowOff>
    </xdr:from>
    <xdr:to>
      <xdr:col>22</xdr:col>
      <xdr:colOff>472097</xdr:colOff>
      <xdr:row>58</xdr:row>
      <xdr:rowOff>122766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E07A2D0B-B018-A107-F281-B1DEF3A7F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30</xdr:row>
      <xdr:rowOff>144639</xdr:rowOff>
    </xdr:from>
    <xdr:to>
      <xdr:col>14</xdr:col>
      <xdr:colOff>190500</xdr:colOff>
      <xdr:row>45</xdr:row>
      <xdr:rowOff>144639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BC3ED7C-9656-63AD-F53C-9EAED0EB95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239184</xdr:colOff>
      <xdr:row>46</xdr:row>
      <xdr:rowOff>7056</xdr:rowOff>
    </xdr:from>
    <xdr:to>
      <xdr:col>30</xdr:col>
      <xdr:colOff>410633</xdr:colOff>
      <xdr:row>60</xdr:row>
      <xdr:rowOff>172156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464A3C4-DF60-B006-1F9A-C6E418622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221186</xdr:colOff>
      <xdr:row>30</xdr:row>
      <xdr:rowOff>144639</xdr:rowOff>
    </xdr:from>
    <xdr:to>
      <xdr:col>30</xdr:col>
      <xdr:colOff>411685</xdr:colOff>
      <xdr:row>45</xdr:row>
      <xdr:rowOff>144639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47306A2-D7B0-DE4C-E167-BEC460CD3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</cdr:x>
      <cdr:y>0.17489</cdr:y>
    </cdr:from>
    <cdr:to>
      <cdr:x>0.91714</cdr:x>
      <cdr:y>0.28488</cdr:y>
    </cdr:to>
    <cdr:sp macro="" textlink="">
      <cdr:nvSpPr>
        <cdr:cNvPr id="2" name="TextBox 6">
          <a:extLst xmlns:a="http://schemas.openxmlformats.org/drawingml/2006/main">
            <a:ext uri="{FF2B5EF4-FFF2-40B4-BE49-F238E27FC236}">
              <a16:creationId xmlns:a16="http://schemas.microsoft.com/office/drawing/2014/main" id="{ECEBA468-43CB-0148-DDC1-54374CE6A2AF}"/>
            </a:ext>
          </a:extLst>
        </cdr:cNvPr>
        <cdr:cNvSpPr txBox="1"/>
      </cdr:nvSpPr>
      <cdr:spPr>
        <a:xfrm xmlns:a="http://schemas.openxmlformats.org/drawingml/2006/main">
          <a:off x="3225800" y="495300"/>
          <a:ext cx="826942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1500 nm</a:t>
          </a:r>
        </a:p>
      </cdr:txBody>
    </cdr:sp>
  </cdr:relSizeAnchor>
  <cdr:relSizeAnchor xmlns:cdr="http://schemas.openxmlformats.org/drawingml/2006/chartDrawing">
    <cdr:from>
      <cdr:x>0.31966</cdr:x>
      <cdr:y>0.12755</cdr:y>
    </cdr:from>
    <cdr:to>
      <cdr:x>0.4438</cdr:x>
      <cdr:y>0.23754</cdr:y>
    </cdr:to>
    <cdr:sp macro="" textlink="">
      <cdr:nvSpPr>
        <cdr:cNvPr id="3" name="TextBox 5">
          <a:extLst xmlns:a="http://schemas.openxmlformats.org/drawingml/2006/main">
            <a:ext uri="{FF2B5EF4-FFF2-40B4-BE49-F238E27FC236}">
              <a16:creationId xmlns:a16="http://schemas.microsoft.com/office/drawing/2014/main" id="{52224FFE-BFFA-F485-9320-1B42A39F6C7B}"/>
            </a:ext>
          </a:extLst>
        </cdr:cNvPr>
        <cdr:cNvSpPr txBox="1"/>
      </cdr:nvSpPr>
      <cdr:spPr>
        <a:xfrm xmlns:a="http://schemas.openxmlformats.org/drawingml/2006/main">
          <a:off x="1412522" y="361245"/>
          <a:ext cx="548592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1000</a:t>
          </a:r>
        </a:p>
      </cdr:txBody>
    </cdr:sp>
  </cdr:relSizeAnchor>
  <cdr:relSizeAnchor xmlns:cdr="http://schemas.openxmlformats.org/drawingml/2006/chartDrawing">
    <cdr:from>
      <cdr:x>0.22705</cdr:x>
      <cdr:y>0.29945</cdr:y>
    </cdr:from>
    <cdr:to>
      <cdr:x>0.33061</cdr:x>
      <cdr:y>0.40944</cdr:y>
    </cdr:to>
    <cdr:sp macro="" textlink="">
      <cdr:nvSpPr>
        <cdr:cNvPr id="4" name="TextBox 4">
          <a:extLst xmlns:a="http://schemas.openxmlformats.org/drawingml/2006/main">
            <a:ext uri="{FF2B5EF4-FFF2-40B4-BE49-F238E27FC236}">
              <a16:creationId xmlns:a16="http://schemas.microsoft.com/office/drawing/2014/main" id="{CC10A2B2-1A50-F698-C088-A2AFF527CCC7}"/>
            </a:ext>
          </a:extLst>
        </cdr:cNvPr>
        <cdr:cNvSpPr txBox="1"/>
      </cdr:nvSpPr>
      <cdr:spPr>
        <a:xfrm xmlns:a="http://schemas.openxmlformats.org/drawingml/2006/main">
          <a:off x="1003300" y="848078"/>
          <a:ext cx="457644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400</a:t>
          </a:r>
        </a:p>
      </cdr:txBody>
    </cdr:sp>
  </cdr:relSizeAnchor>
  <cdr:relSizeAnchor xmlns:cdr="http://schemas.openxmlformats.org/drawingml/2006/chartDrawing">
    <cdr:from>
      <cdr:x>0.22545</cdr:x>
      <cdr:y>0.39412</cdr:y>
    </cdr:from>
    <cdr:to>
      <cdr:x>0.32902</cdr:x>
      <cdr:y>0.50411</cdr:y>
    </cdr:to>
    <cdr:sp macro="" textlink="">
      <cdr:nvSpPr>
        <cdr:cNvPr id="5" name="TextBox 3">
          <a:extLst xmlns:a="http://schemas.openxmlformats.org/drawingml/2006/main">
            <a:ext uri="{FF2B5EF4-FFF2-40B4-BE49-F238E27FC236}">
              <a16:creationId xmlns:a16="http://schemas.microsoft.com/office/drawing/2014/main" id="{74D1ED68-15A1-9D27-D395-0DF4FAFABE68}"/>
            </a:ext>
          </a:extLst>
        </cdr:cNvPr>
        <cdr:cNvSpPr txBox="1"/>
      </cdr:nvSpPr>
      <cdr:spPr>
        <a:xfrm xmlns:a="http://schemas.openxmlformats.org/drawingml/2006/main">
          <a:off x="996244" y="1116189"/>
          <a:ext cx="457644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300</a:t>
          </a:r>
        </a:p>
      </cdr:txBody>
    </cdr:sp>
  </cdr:relSizeAnchor>
  <cdr:relSizeAnchor xmlns:cdr="http://schemas.openxmlformats.org/drawingml/2006/chartDrawing">
    <cdr:from>
      <cdr:x>0.21747</cdr:x>
      <cdr:y>0.59841</cdr:y>
    </cdr:from>
    <cdr:to>
      <cdr:x>0.32103</cdr:x>
      <cdr:y>0.70839</cdr:y>
    </cdr:to>
    <cdr:sp macro="" textlink="">
      <cdr:nvSpPr>
        <cdr:cNvPr id="6" name="TextBox 2">
          <a:extLst xmlns:a="http://schemas.openxmlformats.org/drawingml/2006/main">
            <a:ext uri="{FF2B5EF4-FFF2-40B4-BE49-F238E27FC236}">
              <a16:creationId xmlns:a16="http://schemas.microsoft.com/office/drawing/2014/main" id="{FD448065-4B4F-1001-6ED7-84C1771B4016}"/>
            </a:ext>
          </a:extLst>
        </cdr:cNvPr>
        <cdr:cNvSpPr txBox="1"/>
      </cdr:nvSpPr>
      <cdr:spPr>
        <a:xfrm xmlns:a="http://schemas.openxmlformats.org/drawingml/2006/main">
          <a:off x="960967" y="1694744"/>
          <a:ext cx="457643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200</a:t>
          </a:r>
        </a:p>
      </cdr:txBody>
    </cdr:sp>
  </cdr:relSizeAnchor>
  <cdr:relSizeAnchor xmlns:cdr="http://schemas.openxmlformats.org/drawingml/2006/chartDrawing">
    <cdr:from>
      <cdr:x>0.21587</cdr:x>
      <cdr:y>0.66567</cdr:y>
    </cdr:from>
    <cdr:to>
      <cdr:x>0.31942</cdr:x>
      <cdr:y>0.77566</cdr:y>
    </cdr:to>
    <cdr:sp macro="" textlink="">
      <cdr:nvSpPr>
        <cdr:cNvPr id="7" name="TextBox 10">
          <a:extLst xmlns:a="http://schemas.openxmlformats.org/drawingml/2006/main">
            <a:ext uri="{FF2B5EF4-FFF2-40B4-BE49-F238E27FC236}">
              <a16:creationId xmlns:a16="http://schemas.microsoft.com/office/drawing/2014/main" id="{F4DCFC77-0FDD-EBCF-8BBD-3FCE4DC235A0}"/>
            </a:ext>
          </a:extLst>
        </cdr:cNvPr>
        <cdr:cNvSpPr txBox="1"/>
      </cdr:nvSpPr>
      <cdr:spPr>
        <a:xfrm xmlns:a="http://schemas.openxmlformats.org/drawingml/2006/main">
          <a:off x="953911" y="1885244"/>
          <a:ext cx="457594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150</a:t>
          </a:r>
        </a:p>
      </cdr:txBody>
    </cdr:sp>
  </cdr:relSizeAnchor>
  <cdr:relSizeAnchor xmlns:cdr="http://schemas.openxmlformats.org/drawingml/2006/chartDrawing">
    <cdr:from>
      <cdr:x>0.71841</cdr:x>
      <cdr:y>0.60277</cdr:y>
    </cdr:from>
    <cdr:to>
      <cdr:x>0.93079</cdr:x>
      <cdr:y>0.79014</cdr:y>
    </cdr:to>
    <cdr:sp macro="" textlink="">
      <cdr:nvSpPr>
        <cdr:cNvPr id="8" name="TextBox 10">
          <a:extLst xmlns:a="http://schemas.openxmlformats.org/drawingml/2006/main">
            <a:ext uri="{FF2B5EF4-FFF2-40B4-BE49-F238E27FC236}">
              <a16:creationId xmlns:a16="http://schemas.microsoft.com/office/drawing/2014/main" id="{132EF102-20FC-E461-035C-90487ABCC6F8}"/>
            </a:ext>
          </a:extLst>
        </cdr:cNvPr>
        <cdr:cNvSpPr txBox="1"/>
      </cdr:nvSpPr>
      <cdr:spPr>
        <a:xfrm xmlns:a="http://schemas.openxmlformats.org/drawingml/2006/main">
          <a:off x="3183467" y="1707091"/>
          <a:ext cx="941108" cy="5306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Optimized</a:t>
          </a:r>
        </a:p>
        <a:p xmlns:a="http://schemas.openxmlformats.org/drawingml/2006/main">
          <a:r>
            <a:rPr lang="en-US" sz="1400"/>
            <a:t>Sensitivity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0.31954</cdr:x>
      <cdr:y>0.1496</cdr:y>
    </cdr:from>
    <cdr:to>
      <cdr:x>0.85309</cdr:x>
      <cdr:y>0.60808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1CD66E2-0856-23C8-0D4C-08DB96695DC0}"/>
            </a:ext>
          </a:extLst>
        </cdr:cNvPr>
        <cdr:cNvCxnSpPr/>
      </cdr:nvCxnSpPr>
      <cdr:spPr>
        <a:xfrm xmlns:a="http://schemas.openxmlformats.org/drawingml/2006/main" flipH="1">
          <a:off x="1602013" y="427492"/>
          <a:ext cx="2674922" cy="1310098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0.39316</cdr:x>
      <cdr:y>0.50808</cdr:y>
    </cdr:from>
    <cdr:to>
      <cdr:x>0.48458</cdr:x>
      <cdr:y>0.61709</cdr:y>
    </cdr:to>
    <cdr:sp macro="" textlink="">
      <cdr:nvSpPr>
        <cdr:cNvPr id="10" name="TextBox 10">
          <a:extLst xmlns:a="http://schemas.openxmlformats.org/drawingml/2006/main">
            <a:ext uri="{FF2B5EF4-FFF2-40B4-BE49-F238E27FC236}">
              <a16:creationId xmlns:a16="http://schemas.microsoft.com/office/drawing/2014/main" id="{29E8CEAA-C17A-4A13-E2CA-9F463A6A4893}"/>
            </a:ext>
          </a:extLst>
        </cdr:cNvPr>
        <cdr:cNvSpPr txBox="1"/>
      </cdr:nvSpPr>
      <cdr:spPr>
        <a:xfrm xmlns:a="http://schemas.openxmlformats.org/drawingml/2006/main">
          <a:off x="1971097" y="1451843"/>
          <a:ext cx="458331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150</a:t>
          </a:r>
        </a:p>
      </cdr:txBody>
    </cdr:sp>
  </cdr:relSizeAnchor>
  <cdr:relSizeAnchor xmlns:cdr="http://schemas.openxmlformats.org/drawingml/2006/chartDrawing">
    <cdr:from>
      <cdr:x>0.44472</cdr:x>
      <cdr:y>0.46381</cdr:y>
    </cdr:from>
    <cdr:to>
      <cdr:x>0.53615</cdr:x>
      <cdr:y>0.57282</cdr:y>
    </cdr:to>
    <cdr:sp macro="" textlink="">
      <cdr:nvSpPr>
        <cdr:cNvPr id="11" name="TextBox 2">
          <a:extLst xmlns:a="http://schemas.openxmlformats.org/drawingml/2006/main">
            <a:ext uri="{FF2B5EF4-FFF2-40B4-BE49-F238E27FC236}">
              <a16:creationId xmlns:a16="http://schemas.microsoft.com/office/drawing/2014/main" id="{E6F4EF8A-423F-DE2D-8060-12579D4E6759}"/>
            </a:ext>
          </a:extLst>
        </cdr:cNvPr>
        <cdr:cNvSpPr txBox="1"/>
      </cdr:nvSpPr>
      <cdr:spPr>
        <a:xfrm xmlns:a="http://schemas.openxmlformats.org/drawingml/2006/main">
          <a:off x="2229605" y="1325341"/>
          <a:ext cx="458381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200</a:t>
          </a:r>
        </a:p>
      </cdr:txBody>
    </cdr:sp>
  </cdr:relSizeAnchor>
  <cdr:relSizeAnchor xmlns:cdr="http://schemas.openxmlformats.org/drawingml/2006/chartDrawing">
    <cdr:from>
      <cdr:x>0.52093</cdr:x>
      <cdr:y>0.40702</cdr:y>
    </cdr:from>
    <cdr:to>
      <cdr:x>0.61236</cdr:x>
      <cdr:y>0.51603</cdr:y>
    </cdr:to>
    <cdr:sp macro="" textlink="">
      <cdr:nvSpPr>
        <cdr:cNvPr id="12" name="TextBox 3">
          <a:extLst xmlns:a="http://schemas.openxmlformats.org/drawingml/2006/main">
            <a:ext uri="{FF2B5EF4-FFF2-40B4-BE49-F238E27FC236}">
              <a16:creationId xmlns:a16="http://schemas.microsoft.com/office/drawing/2014/main" id="{2AA5E950-3DDA-BC6C-6001-F5907ABF1A26}"/>
            </a:ext>
          </a:extLst>
        </cdr:cNvPr>
        <cdr:cNvSpPr txBox="1"/>
      </cdr:nvSpPr>
      <cdr:spPr>
        <a:xfrm xmlns:a="http://schemas.openxmlformats.org/drawingml/2006/main">
          <a:off x="2611640" y="1163065"/>
          <a:ext cx="458381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300</a:t>
          </a:r>
        </a:p>
      </cdr:txBody>
    </cdr:sp>
  </cdr:relSizeAnchor>
  <cdr:relSizeAnchor xmlns:cdr="http://schemas.openxmlformats.org/drawingml/2006/chartDrawing">
    <cdr:from>
      <cdr:x>0.57369</cdr:x>
      <cdr:y>0.37193</cdr:y>
    </cdr:from>
    <cdr:to>
      <cdr:x>0.66512</cdr:x>
      <cdr:y>0.48094</cdr:y>
    </cdr:to>
    <cdr:sp macro="" textlink="">
      <cdr:nvSpPr>
        <cdr:cNvPr id="13" name="TextBox 4">
          <a:extLst xmlns:a="http://schemas.openxmlformats.org/drawingml/2006/main">
            <a:ext uri="{FF2B5EF4-FFF2-40B4-BE49-F238E27FC236}">
              <a16:creationId xmlns:a16="http://schemas.microsoft.com/office/drawing/2014/main" id="{A0054F68-D892-64FA-D074-6121F73BDF8C}"/>
            </a:ext>
          </a:extLst>
        </cdr:cNvPr>
        <cdr:cNvSpPr txBox="1"/>
      </cdr:nvSpPr>
      <cdr:spPr>
        <a:xfrm xmlns:a="http://schemas.openxmlformats.org/drawingml/2006/main">
          <a:off x="2876156" y="1062776"/>
          <a:ext cx="458381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400</a:t>
          </a:r>
        </a:p>
      </cdr:txBody>
    </cdr:sp>
  </cdr:relSizeAnchor>
  <cdr:relSizeAnchor xmlns:cdr="http://schemas.openxmlformats.org/drawingml/2006/chartDrawing">
    <cdr:from>
      <cdr:x>0.72351</cdr:x>
      <cdr:y>0.27474</cdr:y>
    </cdr:from>
    <cdr:to>
      <cdr:x>0.83311</cdr:x>
      <cdr:y>0.38375</cdr:y>
    </cdr:to>
    <cdr:sp macro="" textlink="">
      <cdr:nvSpPr>
        <cdr:cNvPr id="14" name="TextBox 5">
          <a:extLst xmlns:a="http://schemas.openxmlformats.org/drawingml/2006/main">
            <a:ext uri="{FF2B5EF4-FFF2-40B4-BE49-F238E27FC236}">
              <a16:creationId xmlns:a16="http://schemas.microsoft.com/office/drawing/2014/main" id="{8CCDDCD9-7AD3-D307-96BD-CCAA64B30919}"/>
            </a:ext>
          </a:extLst>
        </cdr:cNvPr>
        <cdr:cNvSpPr txBox="1"/>
      </cdr:nvSpPr>
      <cdr:spPr>
        <a:xfrm xmlns:a="http://schemas.openxmlformats.org/drawingml/2006/main">
          <a:off x="3627271" y="785083"/>
          <a:ext cx="549475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1000</a:t>
          </a:r>
        </a:p>
      </cdr:txBody>
    </cdr:sp>
  </cdr:relSizeAnchor>
  <cdr:relSizeAnchor xmlns:cdr="http://schemas.openxmlformats.org/drawingml/2006/chartDrawing">
    <cdr:from>
      <cdr:x>0.80668</cdr:x>
      <cdr:y>0.25834</cdr:y>
    </cdr:from>
    <cdr:to>
      <cdr:x>0.97189</cdr:x>
      <cdr:y>0.36735</cdr:y>
    </cdr:to>
    <cdr:sp macro="" textlink="">
      <cdr:nvSpPr>
        <cdr:cNvPr id="15" name="TextBox 6">
          <a:extLst xmlns:a="http://schemas.openxmlformats.org/drawingml/2006/main">
            <a:ext uri="{FF2B5EF4-FFF2-40B4-BE49-F238E27FC236}">
              <a16:creationId xmlns:a16="http://schemas.microsoft.com/office/drawing/2014/main" id="{905C797E-ACA1-EDA2-4B75-32CCCDEE88BC}"/>
            </a:ext>
          </a:extLst>
        </cdr:cNvPr>
        <cdr:cNvSpPr txBox="1"/>
      </cdr:nvSpPr>
      <cdr:spPr>
        <a:xfrm xmlns:a="http://schemas.openxmlformats.org/drawingml/2006/main">
          <a:off x="4044241" y="738199"/>
          <a:ext cx="828274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1500 nm</a:t>
          </a:r>
        </a:p>
      </cdr:txBody>
    </cdr:sp>
  </cdr:relSizeAnchor>
  <cdr:relSizeAnchor xmlns:cdr="http://schemas.openxmlformats.org/drawingml/2006/chartDrawing">
    <cdr:from>
      <cdr:x>0.32138</cdr:x>
      <cdr:y>0.57245</cdr:y>
    </cdr:from>
    <cdr:to>
      <cdr:x>0.4128</cdr:x>
      <cdr:y>0.68146</cdr:y>
    </cdr:to>
    <cdr:sp macro="" textlink="">
      <cdr:nvSpPr>
        <cdr:cNvPr id="16" name="TextBox 10">
          <a:extLst xmlns:a="http://schemas.openxmlformats.org/drawingml/2006/main">
            <a:ext uri="{FF2B5EF4-FFF2-40B4-BE49-F238E27FC236}">
              <a16:creationId xmlns:a16="http://schemas.microsoft.com/office/drawing/2014/main" id="{B4082A7F-F141-ADD4-A9CC-ED66304535D0}"/>
            </a:ext>
          </a:extLst>
        </cdr:cNvPr>
        <cdr:cNvSpPr txBox="1"/>
      </cdr:nvSpPr>
      <cdr:spPr>
        <a:xfrm xmlns:a="http://schemas.openxmlformats.org/drawingml/2006/main">
          <a:off x="1611210" y="1635775"/>
          <a:ext cx="458331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100</a:t>
          </a:r>
        </a:p>
      </cdr:txBody>
    </cdr:sp>
  </cdr:relSizeAnchor>
  <cdr:relSizeAnchor xmlns:cdr="http://schemas.openxmlformats.org/drawingml/2006/chartDrawing">
    <cdr:from>
      <cdr:x>0.28563</cdr:x>
      <cdr:y>0.61126</cdr:y>
    </cdr:from>
    <cdr:to>
      <cdr:x>0.35888</cdr:x>
      <cdr:y>0.72027</cdr:y>
    </cdr:to>
    <cdr:sp macro="" textlink="">
      <cdr:nvSpPr>
        <cdr:cNvPr id="17" name="TextBox 10">
          <a:extLst xmlns:a="http://schemas.openxmlformats.org/drawingml/2006/main">
            <a:ext uri="{FF2B5EF4-FFF2-40B4-BE49-F238E27FC236}">
              <a16:creationId xmlns:a16="http://schemas.microsoft.com/office/drawing/2014/main" id="{0FDA131B-D43B-7EA5-01C2-F8BA0FE0AB3E}"/>
            </a:ext>
          </a:extLst>
        </cdr:cNvPr>
        <cdr:cNvSpPr txBox="1"/>
      </cdr:nvSpPr>
      <cdr:spPr>
        <a:xfrm xmlns:a="http://schemas.openxmlformats.org/drawingml/2006/main">
          <a:off x="1432002" y="1746662"/>
          <a:ext cx="367237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80</a:t>
          </a:r>
        </a:p>
      </cdr:txBody>
    </cdr:sp>
  </cdr:relSizeAnchor>
  <cdr:relSizeAnchor xmlns:cdr="http://schemas.openxmlformats.org/drawingml/2006/chartDrawing">
    <cdr:from>
      <cdr:x>0.23398</cdr:x>
      <cdr:y>0.63612</cdr:y>
    </cdr:from>
    <cdr:to>
      <cdr:x>0.30723</cdr:x>
      <cdr:y>0.74513</cdr:y>
    </cdr:to>
    <cdr:sp macro="" textlink="">
      <cdr:nvSpPr>
        <cdr:cNvPr id="18" name="TextBox 10">
          <a:extLst xmlns:a="http://schemas.openxmlformats.org/drawingml/2006/main">
            <a:ext uri="{FF2B5EF4-FFF2-40B4-BE49-F238E27FC236}">
              <a16:creationId xmlns:a16="http://schemas.microsoft.com/office/drawing/2014/main" id="{F957E992-C689-1F9D-7D59-CA0FAD5B3290}"/>
            </a:ext>
          </a:extLst>
        </cdr:cNvPr>
        <cdr:cNvSpPr txBox="1"/>
      </cdr:nvSpPr>
      <cdr:spPr>
        <a:xfrm xmlns:a="http://schemas.openxmlformats.org/drawingml/2006/main">
          <a:off x="1173033" y="1817721"/>
          <a:ext cx="367236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60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0.29004</cdr:x>
      <cdr:y>0.05766</cdr:y>
    </cdr:from>
    <cdr:to>
      <cdr:x>0.77872</cdr:x>
      <cdr:y>0.50093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1CD66E2-0856-23C8-0D4C-08DB96695DC0}"/>
            </a:ext>
          </a:extLst>
        </cdr:cNvPr>
        <cdr:cNvCxnSpPr/>
      </cdr:nvCxnSpPr>
      <cdr:spPr>
        <a:xfrm xmlns:a="http://schemas.openxmlformats.org/drawingml/2006/main" flipH="1">
          <a:off x="1454129" y="163286"/>
          <a:ext cx="2449970" cy="125538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0.27778</cdr:x>
      <cdr:y>0.10762</cdr:y>
    </cdr:from>
    <cdr:to>
      <cdr:x>0.46527</cdr:x>
      <cdr:y>0.29499</cdr:y>
    </cdr:to>
    <cdr:sp macro="" textlink="">
      <cdr:nvSpPr>
        <cdr:cNvPr id="2" name="TextBox 10">
          <a:extLst xmlns:a="http://schemas.openxmlformats.org/drawingml/2006/main">
            <a:ext uri="{FF2B5EF4-FFF2-40B4-BE49-F238E27FC236}">
              <a16:creationId xmlns:a16="http://schemas.microsoft.com/office/drawing/2014/main" id="{1342D0DC-5CBF-19EE-FABC-20CADFE712A5}"/>
            </a:ext>
          </a:extLst>
        </cdr:cNvPr>
        <cdr:cNvSpPr txBox="1"/>
      </cdr:nvSpPr>
      <cdr:spPr>
        <a:xfrm xmlns:a="http://schemas.openxmlformats.org/drawingml/2006/main">
          <a:off x="1390400" y="304791"/>
          <a:ext cx="938462" cy="5306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Optimized</a:t>
          </a:r>
        </a:p>
        <a:p xmlns:a="http://schemas.openxmlformats.org/drawingml/2006/main">
          <a:r>
            <a:rPr lang="en-US" sz="1400"/>
            <a:t>Sensitivity</a:t>
          </a:r>
        </a:p>
      </cdr:txBody>
    </cdr:sp>
  </cdr:relSizeAnchor>
  <cdr:relSizeAnchor xmlns:cdr="http://schemas.openxmlformats.org/drawingml/2006/chartDrawing">
    <cdr:from>
      <cdr:x>0.40898</cdr:x>
      <cdr:y>0.37383</cdr:y>
    </cdr:from>
    <cdr:to>
      <cdr:x>0.5004</cdr:x>
      <cdr:y>0.48382</cdr:y>
    </cdr:to>
    <cdr:sp macro="" textlink="">
      <cdr:nvSpPr>
        <cdr:cNvPr id="10" name="TextBox 10">
          <a:extLst xmlns:a="http://schemas.openxmlformats.org/drawingml/2006/main">
            <a:ext uri="{FF2B5EF4-FFF2-40B4-BE49-F238E27FC236}">
              <a16:creationId xmlns:a16="http://schemas.microsoft.com/office/drawing/2014/main" id="{60DF9815-0756-769F-8E87-792356E7D9A8}"/>
            </a:ext>
          </a:extLst>
        </cdr:cNvPr>
        <cdr:cNvSpPr txBox="1"/>
      </cdr:nvSpPr>
      <cdr:spPr>
        <a:xfrm xmlns:a="http://schemas.openxmlformats.org/drawingml/2006/main">
          <a:off x="2050386" y="1058733"/>
          <a:ext cx="458331" cy="31150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150</a:t>
          </a:r>
        </a:p>
      </cdr:txBody>
    </cdr:sp>
  </cdr:relSizeAnchor>
  <cdr:relSizeAnchor xmlns:cdr="http://schemas.openxmlformats.org/drawingml/2006/chartDrawing">
    <cdr:from>
      <cdr:x>0.46536</cdr:x>
      <cdr:y>0.33504</cdr:y>
    </cdr:from>
    <cdr:to>
      <cdr:x>0.55679</cdr:x>
      <cdr:y>0.44503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CBD3EDDB-324D-BE7C-2596-307454B928FB}"/>
            </a:ext>
          </a:extLst>
        </cdr:cNvPr>
        <cdr:cNvSpPr txBox="1"/>
      </cdr:nvSpPr>
      <cdr:spPr>
        <a:xfrm xmlns:a="http://schemas.openxmlformats.org/drawingml/2006/main">
          <a:off x="2333045" y="948862"/>
          <a:ext cx="458381" cy="31150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200</a:t>
          </a:r>
        </a:p>
      </cdr:txBody>
    </cdr:sp>
  </cdr:relSizeAnchor>
  <cdr:relSizeAnchor xmlns:cdr="http://schemas.openxmlformats.org/drawingml/2006/chartDrawing">
    <cdr:from>
      <cdr:x>0.52879</cdr:x>
      <cdr:y>0.29429</cdr:y>
    </cdr:from>
    <cdr:to>
      <cdr:x>0.62022</cdr:x>
      <cdr:y>0.40428</cdr:y>
    </cdr:to>
    <cdr:sp macro="" textlink="">
      <cdr:nvSpPr>
        <cdr:cNvPr id="12" name="TextBox 11">
          <a:extLst xmlns:a="http://schemas.openxmlformats.org/drawingml/2006/main">
            <a:ext uri="{FF2B5EF4-FFF2-40B4-BE49-F238E27FC236}">
              <a16:creationId xmlns:a16="http://schemas.microsoft.com/office/drawing/2014/main" id="{D2E32BDF-D58F-A377-9A05-D343475C8210}"/>
            </a:ext>
          </a:extLst>
        </cdr:cNvPr>
        <cdr:cNvSpPr txBox="1"/>
      </cdr:nvSpPr>
      <cdr:spPr>
        <a:xfrm xmlns:a="http://schemas.openxmlformats.org/drawingml/2006/main">
          <a:off x="2651049" y="833463"/>
          <a:ext cx="458381" cy="31150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300</a:t>
          </a:r>
        </a:p>
      </cdr:txBody>
    </cdr:sp>
  </cdr:relSizeAnchor>
  <cdr:relSizeAnchor xmlns:cdr="http://schemas.openxmlformats.org/drawingml/2006/chartDrawing">
    <cdr:from>
      <cdr:x>0.58618</cdr:x>
      <cdr:y>0.28308</cdr:y>
    </cdr:from>
    <cdr:to>
      <cdr:x>0.67761</cdr:x>
      <cdr:y>0.39307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BD2FBC78-0F62-DEA0-4678-4A0AB1C4D182}"/>
            </a:ext>
          </a:extLst>
        </cdr:cNvPr>
        <cdr:cNvSpPr txBox="1"/>
      </cdr:nvSpPr>
      <cdr:spPr>
        <a:xfrm xmlns:a="http://schemas.openxmlformats.org/drawingml/2006/main">
          <a:off x="2938775" y="801713"/>
          <a:ext cx="458381" cy="31150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400</a:t>
          </a:r>
        </a:p>
      </cdr:txBody>
    </cdr:sp>
  </cdr:relSizeAnchor>
  <cdr:relSizeAnchor xmlns:cdr="http://schemas.openxmlformats.org/drawingml/2006/chartDrawing">
    <cdr:from>
      <cdr:x>0.72653</cdr:x>
      <cdr:y>0.25675</cdr:y>
    </cdr:from>
    <cdr:to>
      <cdr:x>0.83614</cdr:x>
      <cdr:y>0.36674</cdr:y>
    </cdr:to>
    <cdr:sp macro="" textlink="">
      <cdr:nvSpPr>
        <cdr:cNvPr id="14" name="TextBox 13">
          <a:extLst xmlns:a="http://schemas.openxmlformats.org/drawingml/2006/main">
            <a:ext uri="{FF2B5EF4-FFF2-40B4-BE49-F238E27FC236}">
              <a16:creationId xmlns:a16="http://schemas.microsoft.com/office/drawing/2014/main" id="{864FB16A-F8DE-003C-1E6D-1F3AC03FE3A9}"/>
            </a:ext>
          </a:extLst>
        </cdr:cNvPr>
        <cdr:cNvSpPr txBox="1"/>
      </cdr:nvSpPr>
      <cdr:spPr>
        <a:xfrm xmlns:a="http://schemas.openxmlformats.org/drawingml/2006/main">
          <a:off x="3642408" y="727131"/>
          <a:ext cx="549526" cy="31150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1000</a:t>
          </a:r>
        </a:p>
      </cdr:txBody>
    </cdr:sp>
  </cdr:relSizeAnchor>
  <cdr:relSizeAnchor xmlns:cdr="http://schemas.openxmlformats.org/drawingml/2006/chartDrawing">
    <cdr:from>
      <cdr:x>0.80547</cdr:x>
      <cdr:y>0.25675</cdr:y>
    </cdr:from>
    <cdr:to>
      <cdr:x>0.97068</cdr:x>
      <cdr:y>0.36674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9C40576B-A5F4-191D-297E-9D089288E89C}"/>
            </a:ext>
          </a:extLst>
        </cdr:cNvPr>
        <cdr:cNvSpPr txBox="1"/>
      </cdr:nvSpPr>
      <cdr:spPr>
        <a:xfrm xmlns:a="http://schemas.openxmlformats.org/drawingml/2006/main">
          <a:off x="4038171" y="727131"/>
          <a:ext cx="828274" cy="31150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1500 nm</a:t>
          </a:r>
        </a:p>
      </cdr:txBody>
    </cdr:sp>
  </cdr:relSizeAnchor>
  <cdr:relSizeAnchor xmlns:cdr="http://schemas.openxmlformats.org/drawingml/2006/chartDrawing">
    <cdr:from>
      <cdr:x>0.35046</cdr:x>
      <cdr:y>0.43434</cdr:y>
    </cdr:from>
    <cdr:to>
      <cdr:x>0.44189</cdr:x>
      <cdr:y>0.54433</cdr:y>
    </cdr:to>
    <cdr:sp macro="" textlink="">
      <cdr:nvSpPr>
        <cdr:cNvPr id="16" name="TextBox 10">
          <a:extLst xmlns:a="http://schemas.openxmlformats.org/drawingml/2006/main">
            <a:ext uri="{FF2B5EF4-FFF2-40B4-BE49-F238E27FC236}">
              <a16:creationId xmlns:a16="http://schemas.microsoft.com/office/drawing/2014/main" id="{6AF2B3D2-365C-335D-DD86-9C53AEAFA56F}"/>
            </a:ext>
          </a:extLst>
        </cdr:cNvPr>
        <cdr:cNvSpPr txBox="1"/>
      </cdr:nvSpPr>
      <cdr:spPr>
        <a:xfrm xmlns:a="http://schemas.openxmlformats.org/drawingml/2006/main">
          <a:off x="1757012" y="1230084"/>
          <a:ext cx="458381" cy="31150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100</a:t>
          </a:r>
        </a:p>
      </cdr:txBody>
    </cdr:sp>
  </cdr:relSizeAnchor>
  <cdr:relSizeAnchor xmlns:cdr="http://schemas.openxmlformats.org/drawingml/2006/chartDrawing">
    <cdr:from>
      <cdr:x>0.30908</cdr:x>
      <cdr:y>0.46636</cdr:y>
    </cdr:from>
    <cdr:to>
      <cdr:x>0.38233</cdr:x>
      <cdr:y>0.57635</cdr:y>
    </cdr:to>
    <cdr:sp macro="" textlink="">
      <cdr:nvSpPr>
        <cdr:cNvPr id="17" name="TextBox 10">
          <a:extLst xmlns:a="http://schemas.openxmlformats.org/drawingml/2006/main">
            <a:ext uri="{FF2B5EF4-FFF2-40B4-BE49-F238E27FC236}">
              <a16:creationId xmlns:a16="http://schemas.microsoft.com/office/drawing/2014/main" id="{AEAB9403-A5C5-E7A3-8DD0-60EEB6A6B8EB}"/>
            </a:ext>
          </a:extLst>
        </cdr:cNvPr>
        <cdr:cNvSpPr txBox="1"/>
      </cdr:nvSpPr>
      <cdr:spPr>
        <a:xfrm xmlns:a="http://schemas.openxmlformats.org/drawingml/2006/main">
          <a:off x="1549579" y="1320789"/>
          <a:ext cx="367236" cy="31150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80</a:t>
          </a:r>
        </a:p>
      </cdr:txBody>
    </cdr:sp>
  </cdr:relSizeAnchor>
  <cdr:relSizeAnchor xmlns:cdr="http://schemas.openxmlformats.org/drawingml/2006/chartDrawing">
    <cdr:from>
      <cdr:x>0.25543</cdr:x>
      <cdr:y>0.51228</cdr:y>
    </cdr:from>
    <cdr:to>
      <cdr:x>0.32868</cdr:x>
      <cdr:y>0.62227</cdr:y>
    </cdr:to>
    <cdr:sp macro="" textlink="">
      <cdr:nvSpPr>
        <cdr:cNvPr id="18" name="TextBox 10">
          <a:extLst xmlns:a="http://schemas.openxmlformats.org/drawingml/2006/main">
            <a:ext uri="{FF2B5EF4-FFF2-40B4-BE49-F238E27FC236}">
              <a16:creationId xmlns:a16="http://schemas.microsoft.com/office/drawing/2014/main" id="{46DE903C-2C9C-5293-07EA-7E18D5165014}"/>
            </a:ext>
          </a:extLst>
        </cdr:cNvPr>
        <cdr:cNvSpPr txBox="1"/>
      </cdr:nvSpPr>
      <cdr:spPr>
        <a:xfrm xmlns:a="http://schemas.openxmlformats.org/drawingml/2006/main">
          <a:off x="1280598" y="1450822"/>
          <a:ext cx="367236" cy="31150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60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0.2054</cdr:x>
      <cdr:y>0.62025</cdr:y>
    </cdr:from>
    <cdr:to>
      <cdr:x>0.30853</cdr:x>
      <cdr:y>0.72926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BCCECD85-FC30-D3D5-B7EE-B3530EF7CE84}"/>
            </a:ext>
          </a:extLst>
        </cdr:cNvPr>
        <cdr:cNvSpPr txBox="1"/>
      </cdr:nvSpPr>
      <cdr:spPr>
        <a:xfrm xmlns:a="http://schemas.openxmlformats.org/drawingml/2006/main">
          <a:off x="911574" y="1772377"/>
          <a:ext cx="457644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400</a:t>
          </a:r>
        </a:p>
      </cdr:txBody>
    </cdr:sp>
  </cdr:relSizeAnchor>
  <cdr:relSizeAnchor xmlns:cdr="http://schemas.openxmlformats.org/drawingml/2006/chartDrawing">
    <cdr:from>
      <cdr:x>0.33736</cdr:x>
      <cdr:y>0.28198</cdr:y>
    </cdr:from>
    <cdr:to>
      <cdr:x>0.46098</cdr:x>
      <cdr:y>0.39099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0722EFD2-27C3-CE66-CB03-9AE7BC8FCE82}"/>
            </a:ext>
          </a:extLst>
        </cdr:cNvPr>
        <cdr:cNvSpPr txBox="1"/>
      </cdr:nvSpPr>
      <cdr:spPr>
        <a:xfrm xmlns:a="http://schemas.openxmlformats.org/drawingml/2006/main">
          <a:off x="1497201" y="805759"/>
          <a:ext cx="548592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1000</a:t>
          </a:r>
        </a:p>
      </cdr:txBody>
    </cdr:sp>
  </cdr:relSizeAnchor>
  <cdr:relSizeAnchor xmlns:cdr="http://schemas.openxmlformats.org/drawingml/2006/chartDrawing">
    <cdr:from>
      <cdr:x>0.72688</cdr:x>
      <cdr:y>0.13383</cdr:y>
    </cdr:from>
    <cdr:to>
      <cdr:x>0.91321</cdr:x>
      <cdr:y>0.24284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FB7F0A98-1D6E-B889-11A9-D2427A55B8FC}"/>
            </a:ext>
          </a:extLst>
        </cdr:cNvPr>
        <cdr:cNvSpPr txBox="1"/>
      </cdr:nvSpPr>
      <cdr:spPr>
        <a:xfrm xmlns:a="http://schemas.openxmlformats.org/drawingml/2006/main">
          <a:off x="3225835" y="382411"/>
          <a:ext cx="826942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1500 nm</a:t>
          </a:r>
        </a:p>
      </cdr:txBody>
    </cdr:sp>
  </cdr:relSizeAnchor>
  <cdr:relSizeAnchor xmlns:cdr="http://schemas.openxmlformats.org/drawingml/2006/chartDrawing">
    <cdr:from>
      <cdr:x>0.72723</cdr:x>
      <cdr:y>0.60296</cdr:y>
    </cdr:from>
    <cdr:to>
      <cdr:x>0.93561</cdr:x>
      <cdr:y>0.78867</cdr:y>
    </cdr:to>
    <cdr:sp macro="" textlink="">
      <cdr:nvSpPr>
        <cdr:cNvPr id="11" name="TextBox 10">
          <a:extLst xmlns:a="http://schemas.openxmlformats.org/drawingml/2006/main">
            <a:ext uri="{FF2B5EF4-FFF2-40B4-BE49-F238E27FC236}">
              <a16:creationId xmlns:a16="http://schemas.microsoft.com/office/drawing/2014/main" id="{1342D0DC-5CBF-19EE-FABC-20CADFE712A5}"/>
            </a:ext>
          </a:extLst>
        </cdr:cNvPr>
        <cdr:cNvSpPr txBox="1"/>
      </cdr:nvSpPr>
      <cdr:spPr>
        <a:xfrm xmlns:a="http://schemas.openxmlformats.org/drawingml/2006/main">
          <a:off x="3236383" y="1722967"/>
          <a:ext cx="927370" cy="5306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Reduced</a:t>
          </a:r>
        </a:p>
        <a:p xmlns:a="http://schemas.openxmlformats.org/drawingml/2006/main">
          <a:r>
            <a:rPr lang="en-US" sz="1400"/>
            <a:t>Sensitivity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0.41838</cdr:x>
      <cdr:y>0.63595</cdr:y>
    </cdr:from>
    <cdr:to>
      <cdr:x>0.52166</cdr:x>
      <cdr:y>0.74594</cdr:y>
    </cdr:to>
    <cdr:sp macro="" textlink="">
      <cdr:nvSpPr>
        <cdr:cNvPr id="2" name="TextBox 10">
          <a:extLst xmlns:a="http://schemas.openxmlformats.org/drawingml/2006/main">
            <a:ext uri="{FF2B5EF4-FFF2-40B4-BE49-F238E27FC236}">
              <a16:creationId xmlns:a16="http://schemas.microsoft.com/office/drawing/2014/main" id="{19B850CF-A233-B919-BA7A-F2541F7857DF}"/>
            </a:ext>
          </a:extLst>
        </cdr:cNvPr>
        <cdr:cNvSpPr txBox="1"/>
      </cdr:nvSpPr>
      <cdr:spPr>
        <a:xfrm xmlns:a="http://schemas.openxmlformats.org/drawingml/2006/main">
          <a:off x="1853959" y="1801087"/>
          <a:ext cx="457626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300</a:t>
          </a:r>
        </a:p>
      </cdr:txBody>
    </cdr:sp>
  </cdr:relSizeAnchor>
  <cdr:relSizeAnchor xmlns:cdr="http://schemas.openxmlformats.org/drawingml/2006/chartDrawing">
    <cdr:from>
      <cdr:x>0.76049</cdr:x>
      <cdr:y>0.58408</cdr:y>
    </cdr:from>
    <cdr:to>
      <cdr:x>0.86376</cdr:x>
      <cdr:y>0.77145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05F8C1B-3FE7-2E70-394B-BD8FE4C23CB9}"/>
            </a:ext>
          </a:extLst>
        </cdr:cNvPr>
        <cdr:cNvSpPr txBox="1"/>
      </cdr:nvSpPr>
      <cdr:spPr>
        <a:xfrm xmlns:a="http://schemas.openxmlformats.org/drawingml/2006/main">
          <a:off x="3369920" y="1654175"/>
          <a:ext cx="457626" cy="5306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ysClr val="windowText" lastClr="000000"/>
              </a:solidFill>
            </a:rPr>
            <a:t>400</a:t>
          </a:r>
        </a:p>
        <a:p xmlns:a="http://schemas.openxmlformats.org/drawingml/2006/main">
          <a:pPr algn="ctr"/>
          <a:r>
            <a:rPr lang="en-US" sz="1400">
              <a:solidFill>
                <a:sysClr val="windowText" lastClr="000000"/>
              </a:solidFill>
            </a:rPr>
            <a:t>nm</a:t>
          </a:r>
        </a:p>
      </cdr:txBody>
    </cdr:sp>
  </cdr:relSizeAnchor>
  <cdr:relSizeAnchor xmlns:cdr="http://schemas.openxmlformats.org/drawingml/2006/chartDrawing">
    <cdr:from>
      <cdr:x>0.24343</cdr:x>
      <cdr:y>0.57688</cdr:y>
    </cdr:from>
    <cdr:to>
      <cdr:x>0.3467</cdr:x>
      <cdr:y>0.68686</cdr:y>
    </cdr:to>
    <cdr:sp macro="" textlink="">
      <cdr:nvSpPr>
        <cdr:cNvPr id="4" name="TextBox 10">
          <a:extLst xmlns:a="http://schemas.openxmlformats.org/drawingml/2006/main">
            <a:ext uri="{FF2B5EF4-FFF2-40B4-BE49-F238E27FC236}">
              <a16:creationId xmlns:a16="http://schemas.microsoft.com/office/drawing/2014/main" id="{0E6DDB61-FCCE-33F9-FDB4-39D4302FDCD0}"/>
            </a:ext>
          </a:extLst>
        </cdr:cNvPr>
        <cdr:cNvSpPr txBox="1"/>
      </cdr:nvSpPr>
      <cdr:spPr>
        <a:xfrm xmlns:a="http://schemas.openxmlformats.org/drawingml/2006/main">
          <a:off x="1078691" y="1633772"/>
          <a:ext cx="457626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200</a:t>
          </a:r>
        </a:p>
      </cdr:txBody>
    </cdr:sp>
  </cdr:relSizeAnchor>
  <cdr:relSizeAnchor xmlns:cdr="http://schemas.openxmlformats.org/drawingml/2006/chartDrawing">
    <cdr:from>
      <cdr:x>0.20253</cdr:x>
      <cdr:y>0.63693</cdr:y>
    </cdr:from>
    <cdr:to>
      <cdr:x>0.3058</cdr:x>
      <cdr:y>0.74692</cdr:y>
    </cdr:to>
    <cdr:sp macro="" textlink="">
      <cdr:nvSpPr>
        <cdr:cNvPr id="5" name="TextBox 10">
          <a:extLst xmlns:a="http://schemas.openxmlformats.org/drawingml/2006/main">
            <a:ext uri="{FF2B5EF4-FFF2-40B4-BE49-F238E27FC236}">
              <a16:creationId xmlns:a16="http://schemas.microsoft.com/office/drawing/2014/main" id="{AF2F62B3-836C-E293-D8BB-58C8193C51F0}"/>
            </a:ext>
          </a:extLst>
        </cdr:cNvPr>
        <cdr:cNvSpPr txBox="1"/>
      </cdr:nvSpPr>
      <cdr:spPr>
        <a:xfrm xmlns:a="http://schemas.openxmlformats.org/drawingml/2006/main">
          <a:off x="897467" y="1803852"/>
          <a:ext cx="457626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150</a:t>
          </a:r>
        </a:p>
      </cdr:txBody>
    </cdr:sp>
  </cdr:relSizeAnchor>
  <cdr:relSizeAnchor xmlns:cdr="http://schemas.openxmlformats.org/drawingml/2006/chartDrawing">
    <cdr:from>
      <cdr:x>0.73274</cdr:x>
      <cdr:y>0.26271</cdr:y>
    </cdr:from>
    <cdr:to>
      <cdr:x>0.94512</cdr:x>
      <cdr:y>0.45008</cdr:y>
    </cdr:to>
    <cdr:sp macro="" textlink="">
      <cdr:nvSpPr>
        <cdr:cNvPr id="6" name="TextBox 10">
          <a:extLst xmlns:a="http://schemas.openxmlformats.org/drawingml/2006/main">
            <a:ext uri="{FF2B5EF4-FFF2-40B4-BE49-F238E27FC236}">
              <a16:creationId xmlns:a16="http://schemas.microsoft.com/office/drawing/2014/main" id="{97CFAD5E-8907-D375-D26F-CB648FDBBA8A}"/>
            </a:ext>
          </a:extLst>
        </cdr:cNvPr>
        <cdr:cNvSpPr txBox="1"/>
      </cdr:nvSpPr>
      <cdr:spPr>
        <a:xfrm xmlns:a="http://schemas.openxmlformats.org/drawingml/2006/main">
          <a:off x="3246967" y="744009"/>
          <a:ext cx="941108" cy="5306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Optimized</a:t>
          </a:r>
        </a:p>
        <a:p xmlns:a="http://schemas.openxmlformats.org/drawingml/2006/main">
          <a:r>
            <a:rPr lang="en-US" sz="1400"/>
            <a:t>Sensitivity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0.42717</cdr:x>
      <cdr:y>0.58401</cdr:y>
    </cdr:from>
    <cdr:to>
      <cdr:x>0.53</cdr:x>
      <cdr:y>0.69302</cdr:y>
    </cdr:to>
    <cdr:sp macro="" textlink="">
      <cdr:nvSpPr>
        <cdr:cNvPr id="2" name="TextBox 10">
          <a:extLst xmlns:a="http://schemas.openxmlformats.org/drawingml/2006/main">
            <a:ext uri="{FF2B5EF4-FFF2-40B4-BE49-F238E27FC236}">
              <a16:creationId xmlns:a16="http://schemas.microsoft.com/office/drawing/2014/main" id="{81D881E8-3CB2-DE5E-CB0A-96AB37AF383D}"/>
            </a:ext>
          </a:extLst>
        </cdr:cNvPr>
        <cdr:cNvSpPr txBox="1"/>
      </cdr:nvSpPr>
      <cdr:spPr>
        <a:xfrm xmlns:a="http://schemas.openxmlformats.org/drawingml/2006/main">
          <a:off x="1901015" y="1668796"/>
          <a:ext cx="457626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300</a:t>
          </a:r>
        </a:p>
      </cdr:txBody>
    </cdr:sp>
  </cdr:relSizeAnchor>
  <cdr:relSizeAnchor xmlns:cdr="http://schemas.openxmlformats.org/drawingml/2006/chartDrawing">
    <cdr:from>
      <cdr:x>0.75949</cdr:x>
      <cdr:y>0.35111</cdr:y>
    </cdr:from>
    <cdr:to>
      <cdr:x>0.86232</cdr:x>
      <cdr:y>0.53682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17C9139-D66E-7C5F-DBC9-4D8E6353A298}"/>
            </a:ext>
          </a:extLst>
        </cdr:cNvPr>
        <cdr:cNvSpPr txBox="1"/>
      </cdr:nvSpPr>
      <cdr:spPr>
        <a:xfrm xmlns:a="http://schemas.openxmlformats.org/drawingml/2006/main">
          <a:off x="3379933" y="1003301"/>
          <a:ext cx="457626" cy="5306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/>
            <a:t>400</a:t>
          </a:r>
        </a:p>
        <a:p xmlns:a="http://schemas.openxmlformats.org/drawingml/2006/main">
          <a:pPr algn="ctr"/>
          <a:r>
            <a:rPr lang="en-US" sz="1400"/>
            <a:t>nm</a:t>
          </a:r>
        </a:p>
      </cdr:txBody>
    </cdr:sp>
  </cdr:relSizeAnchor>
  <cdr:relSizeAnchor xmlns:cdr="http://schemas.openxmlformats.org/drawingml/2006/chartDrawing">
    <cdr:from>
      <cdr:x>0.26961</cdr:x>
      <cdr:y>0.70693</cdr:y>
    </cdr:from>
    <cdr:to>
      <cdr:x>0.37244</cdr:x>
      <cdr:y>0.81594</cdr:y>
    </cdr:to>
    <cdr:sp macro="" textlink="">
      <cdr:nvSpPr>
        <cdr:cNvPr id="4" name="TextBox 10">
          <a:extLst xmlns:a="http://schemas.openxmlformats.org/drawingml/2006/main">
            <a:ext uri="{FF2B5EF4-FFF2-40B4-BE49-F238E27FC236}">
              <a16:creationId xmlns:a16="http://schemas.microsoft.com/office/drawing/2014/main" id="{4E3302BB-71AB-7498-B064-4CCB9BFF7CE8}"/>
            </a:ext>
          </a:extLst>
        </cdr:cNvPr>
        <cdr:cNvSpPr txBox="1"/>
      </cdr:nvSpPr>
      <cdr:spPr>
        <a:xfrm xmlns:a="http://schemas.openxmlformats.org/drawingml/2006/main">
          <a:off x="1199829" y="2020064"/>
          <a:ext cx="457626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200</a:t>
          </a:r>
        </a:p>
      </cdr:txBody>
    </cdr:sp>
  </cdr:relSizeAnchor>
  <cdr:relSizeAnchor xmlns:cdr="http://schemas.openxmlformats.org/drawingml/2006/chartDrawing">
    <cdr:from>
      <cdr:x>0.20154</cdr:x>
      <cdr:y>0.65164</cdr:y>
    </cdr:from>
    <cdr:to>
      <cdr:x>0.30437</cdr:x>
      <cdr:y>0.76065</cdr:y>
    </cdr:to>
    <cdr:sp macro="" textlink="">
      <cdr:nvSpPr>
        <cdr:cNvPr id="5" name="TextBox 10">
          <a:extLst xmlns:a="http://schemas.openxmlformats.org/drawingml/2006/main">
            <a:ext uri="{FF2B5EF4-FFF2-40B4-BE49-F238E27FC236}">
              <a16:creationId xmlns:a16="http://schemas.microsoft.com/office/drawing/2014/main" id="{15B4BF94-091B-35B5-32FC-0DAFCABE5419}"/>
            </a:ext>
          </a:extLst>
        </cdr:cNvPr>
        <cdr:cNvSpPr txBox="1"/>
      </cdr:nvSpPr>
      <cdr:spPr>
        <a:xfrm xmlns:a="http://schemas.openxmlformats.org/drawingml/2006/main">
          <a:off x="896897" y="1862061"/>
          <a:ext cx="457626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150</a:t>
          </a:r>
        </a:p>
      </cdr:txBody>
    </cdr:sp>
  </cdr:relSizeAnchor>
  <cdr:relSizeAnchor xmlns:cdr="http://schemas.openxmlformats.org/drawingml/2006/chartDrawing">
    <cdr:from>
      <cdr:x>0.73317</cdr:x>
      <cdr:y>0.60111</cdr:y>
    </cdr:from>
    <cdr:to>
      <cdr:x>0.94156</cdr:x>
      <cdr:y>0.78682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2E9B632D-A9C8-5D84-5C60-DFBF26F3F348}"/>
            </a:ext>
          </a:extLst>
        </cdr:cNvPr>
        <cdr:cNvSpPr txBox="1"/>
      </cdr:nvSpPr>
      <cdr:spPr>
        <a:xfrm xmlns:a="http://schemas.openxmlformats.org/drawingml/2006/main">
          <a:off x="3262841" y="1717676"/>
          <a:ext cx="927370" cy="5306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Reduced</a:t>
          </a:r>
        </a:p>
        <a:p xmlns:a="http://schemas.openxmlformats.org/drawingml/2006/main">
          <a:r>
            <a:rPr lang="en-US" sz="1400"/>
            <a:t>Sensitivity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 2013 - 2022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 2013 - 2022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 2013 - 2022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7957-3C3B-41EF-B4AA-D53C553F886B}">
  <dimension ref="A1:F32"/>
  <sheetViews>
    <sheetView tabSelected="1" zoomScale="120" zoomScaleNormal="120" workbookViewId="0">
      <selection activeCell="D55" sqref="D55"/>
    </sheetView>
  </sheetViews>
  <sheetFormatPr defaultRowHeight="14.75" x14ac:dyDescent="0.75"/>
  <cols>
    <col min="1" max="2" width="29.54296875" customWidth="1"/>
    <col min="3" max="3" width="19.1328125" customWidth="1"/>
    <col min="4" max="4" width="24.54296875" customWidth="1"/>
    <col min="5" max="6" width="26.1328125" customWidth="1"/>
    <col min="7" max="7" width="5.453125" customWidth="1"/>
  </cols>
  <sheetData>
    <row r="1" spans="1:6" x14ac:dyDescent="0.75">
      <c r="A1" s="4" t="s">
        <v>0</v>
      </c>
      <c r="B1" s="4"/>
    </row>
    <row r="2" spans="1:6" x14ac:dyDescent="0.75">
      <c r="A2" s="1" t="s">
        <v>1</v>
      </c>
      <c r="B2" s="1"/>
      <c r="C2" s="1" t="s">
        <v>2</v>
      </c>
      <c r="D2" s="1" t="s">
        <v>3</v>
      </c>
      <c r="E2" s="1" t="s">
        <v>4</v>
      </c>
      <c r="F2" s="1" t="s">
        <v>19</v>
      </c>
    </row>
    <row r="3" spans="1:6" x14ac:dyDescent="0.75">
      <c r="A3" t="s">
        <v>5</v>
      </c>
      <c r="C3" s="3">
        <f>E3/40</f>
        <v>2.4389561173916277</v>
      </c>
      <c r="D3" s="3">
        <f>(((0.000006^3)*3.14*19.3)/6)*1000000000000000</f>
        <v>2.1816720000000007</v>
      </c>
      <c r="E3" s="2">
        <v>97.55824469566511</v>
      </c>
      <c r="F3" s="2">
        <f>E$6*D3/D$6</f>
        <v>98.465407044667529</v>
      </c>
    </row>
    <row r="4" spans="1:6" x14ac:dyDescent="0.75">
      <c r="A4" t="s">
        <v>6</v>
      </c>
      <c r="C4" s="3">
        <f>E4/40</f>
        <v>5.6146276706808278</v>
      </c>
      <c r="D4" s="3">
        <f>(((0.000008^3)*3.14*19.3)/6)*1000000000000000</f>
        <v>5.1713706666666672</v>
      </c>
      <c r="E4" s="2">
        <v>224.58510682723312</v>
      </c>
      <c r="F4" s="2">
        <f t="shared" ref="F4:F13" si="0">E$6*D4/D$6</f>
        <v>233.39948336513777</v>
      </c>
    </row>
    <row r="5" spans="1:6" x14ac:dyDescent="0.75">
      <c r="A5" t="s">
        <v>7</v>
      </c>
      <c r="C5" s="3">
        <f t="shared" ref="C5:C13" si="1">E5/40</f>
        <v>11.627304650883719</v>
      </c>
      <c r="D5" s="3">
        <f>(((0.00001^3)*3.14*19.3)/6)*1000000000000000</f>
        <v>10.100333333333337</v>
      </c>
      <c r="E5" s="2">
        <v>465.09218603534879</v>
      </c>
      <c r="F5" s="2">
        <f t="shared" si="0"/>
        <v>455.85836594753488</v>
      </c>
    </row>
    <row r="6" spans="1:6" x14ac:dyDescent="0.75">
      <c r="A6" t="s">
        <v>8</v>
      </c>
      <c r="C6" s="3">
        <f t="shared" si="1"/>
        <v>38.463049626823249</v>
      </c>
      <c r="D6" s="3">
        <f>(((0.000015^3)*3.14*19.3)/6)*1000000000000000</f>
        <v>34.088625000000008</v>
      </c>
      <c r="E6" s="2">
        <v>1538.52198507293</v>
      </c>
      <c r="F6" s="2">
        <f t="shared" si="0"/>
        <v>1538.52198507293</v>
      </c>
    </row>
    <row r="7" spans="1:6" x14ac:dyDescent="0.75">
      <c r="A7" t="s">
        <v>9</v>
      </c>
      <c r="B7" s="2">
        <v>2292.7334549228449</v>
      </c>
      <c r="C7" s="6">
        <f t="shared" si="1"/>
        <v>0</v>
      </c>
      <c r="D7" s="3"/>
      <c r="E7" s="2"/>
      <c r="F7" s="2"/>
    </row>
    <row r="8" spans="1:6" x14ac:dyDescent="0.75">
      <c r="A8" t="s">
        <v>10</v>
      </c>
      <c r="C8" s="3">
        <f t="shared" si="1"/>
        <v>71.179278107897233</v>
      </c>
      <c r="D8" s="3">
        <f>(((0.00002^3)*3.14*19.3)/6)*1000000000000000</f>
        <v>80.802666666666696</v>
      </c>
      <c r="E8" s="2">
        <v>2847.1711243158893</v>
      </c>
      <c r="F8" s="2">
        <f t="shared" si="0"/>
        <v>3646.866927580279</v>
      </c>
    </row>
    <row r="9" spans="1:6" x14ac:dyDescent="0.75">
      <c r="A9" t="s">
        <v>11</v>
      </c>
      <c r="C9" s="3">
        <f t="shared" si="1"/>
        <v>180.46689459219101</v>
      </c>
      <c r="D9" s="3">
        <f>(((0.00003^3)*3.14*19.3)/6)*1000000000000000</f>
        <v>272.70900000000006</v>
      </c>
      <c r="E9" s="2">
        <v>7218.6757836876404</v>
      </c>
      <c r="F9" s="2">
        <f t="shared" si="0"/>
        <v>12308.17588058344</v>
      </c>
    </row>
    <row r="10" spans="1:6" x14ac:dyDescent="0.75">
      <c r="A10" t="s">
        <v>12</v>
      </c>
      <c r="C10" s="3">
        <f t="shared" si="1"/>
        <v>226.2880674218361</v>
      </c>
      <c r="D10" s="3">
        <f>(((0.00004^3)*3.14*19.3)/6)*1000000000000000</f>
        <v>646.42133333333356</v>
      </c>
      <c r="E10" s="2">
        <v>9051.5226968734441</v>
      </c>
      <c r="F10" s="2">
        <f t="shared" si="0"/>
        <v>29174.935420642232</v>
      </c>
    </row>
    <row r="11" spans="1:6" x14ac:dyDescent="0.75">
      <c r="A11" s="7" t="s">
        <v>13</v>
      </c>
      <c r="C11" s="3"/>
      <c r="D11" s="3"/>
      <c r="E11" s="2"/>
      <c r="F11" s="2"/>
    </row>
    <row r="12" spans="1:6" x14ac:dyDescent="0.75">
      <c r="A12" t="s">
        <v>14</v>
      </c>
      <c r="C12" s="3">
        <f t="shared" si="1"/>
        <v>365.44830390483287</v>
      </c>
      <c r="D12" s="3">
        <f>(((0.0001^3)*3.14*19.3)/6)*1000000000000000</f>
        <v>10100.333333333334</v>
      </c>
      <c r="E12" s="2">
        <v>14617.932156193316</v>
      </c>
      <c r="F12" s="2">
        <f t="shared" si="0"/>
        <v>455858.36594753474</v>
      </c>
    </row>
    <row r="13" spans="1:6" x14ac:dyDescent="0.75">
      <c r="A13" t="s">
        <v>15</v>
      </c>
      <c r="C13" s="3">
        <f t="shared" si="1"/>
        <v>342.43743694938706</v>
      </c>
      <c r="D13" s="3">
        <f>(((0.00015^3)*3.14*19.3)/6)*1000000000000000</f>
        <v>34088.625</v>
      </c>
      <c r="E13" s="2">
        <v>13697.497477975483</v>
      </c>
      <c r="F13" s="2">
        <f t="shared" si="0"/>
        <v>1538521.9850729296</v>
      </c>
    </row>
    <row r="15" spans="1:6" x14ac:dyDescent="0.75">
      <c r="A15" s="7" t="s">
        <v>13</v>
      </c>
      <c r="B15" s="7"/>
      <c r="C15" s="6">
        <f t="shared" ref="C15" si="2">E15/40</f>
        <v>340.03046342762019</v>
      </c>
      <c r="D15" s="6">
        <f>(((0.00005^3)*3.14*19.3)/6)*1000000000000000</f>
        <v>1262.5416666666667</v>
      </c>
      <c r="E15" s="8">
        <v>13601.218537104807</v>
      </c>
      <c r="F15" s="8">
        <f t="shared" ref="F15" si="3">E$6*D15/D$6</f>
        <v>56982.295743441842</v>
      </c>
    </row>
    <row r="17" spans="1:6" x14ac:dyDescent="0.75">
      <c r="A17" s="4" t="s">
        <v>16</v>
      </c>
      <c r="B17" s="9">
        <f>42.21/1.894</f>
        <v>22.286166842661036</v>
      </c>
    </row>
    <row r="18" spans="1:6" x14ac:dyDescent="0.75">
      <c r="A18" s="1" t="s">
        <v>1</v>
      </c>
      <c r="B18" s="1"/>
      <c r="C18" s="1" t="s">
        <v>2</v>
      </c>
      <c r="D18" s="1" t="s">
        <v>3</v>
      </c>
      <c r="E18" s="1" t="s">
        <v>4</v>
      </c>
      <c r="F18" s="1"/>
    </row>
    <row r="19" spans="1:6" x14ac:dyDescent="0.75">
      <c r="A19" t="s">
        <v>5</v>
      </c>
      <c r="C19" s="3">
        <f>E19/2</f>
        <v>3.844223571895558</v>
      </c>
      <c r="D19" s="3">
        <f>(((0.000006^3)*3.14*19.3)/6)*1000000000000000</f>
        <v>2.1816720000000007</v>
      </c>
      <c r="E19" s="5">
        <v>7.6884471437911159</v>
      </c>
      <c r="F19" s="2">
        <f t="shared" ref="F19:F25" si="4">E$22*D19/D$22</f>
        <v>6.196546378579038</v>
      </c>
    </row>
    <row r="20" spans="1:6" x14ac:dyDescent="0.75">
      <c r="A20" t="s">
        <v>6</v>
      </c>
      <c r="C20" s="3">
        <f t="shared" ref="C20:C27" si="5">E20/2</f>
        <v>6.8640750656248137</v>
      </c>
      <c r="D20" s="3">
        <f>(((0.000008^3)*3.14*19.3)/6)*1000000000000000</f>
        <v>5.1713706666666672</v>
      </c>
      <c r="E20" s="5">
        <v>13.728150131249627</v>
      </c>
      <c r="F20" s="2">
        <f t="shared" si="4"/>
        <v>14.688109934409569</v>
      </c>
    </row>
    <row r="21" spans="1:6" x14ac:dyDescent="0.75">
      <c r="A21" t="s">
        <v>7</v>
      </c>
      <c r="C21" s="3">
        <f t="shared" si="5"/>
        <v>12.921531763610414</v>
      </c>
      <c r="D21" s="3">
        <f>(((0.00001^3)*3.14*19.3)/6)*1000000000000000</f>
        <v>10.100333333333337</v>
      </c>
      <c r="E21" s="2">
        <v>25.843063527220828</v>
      </c>
      <c r="F21" s="2">
        <f t="shared" si="4"/>
        <v>28.687714715643697</v>
      </c>
    </row>
    <row r="22" spans="1:6" x14ac:dyDescent="0.75">
      <c r="A22" t="s">
        <v>8</v>
      </c>
      <c r="C22" s="3">
        <f t="shared" si="5"/>
        <v>48.410518582648734</v>
      </c>
      <c r="D22" s="3">
        <f>(((0.000015^3)*3.14*19.3)/6)*1000000000000000</f>
        <v>34.088625000000008</v>
      </c>
      <c r="E22" s="2">
        <v>96.821037165297469</v>
      </c>
      <c r="F22" s="2">
        <f>E$22*D22/D$22</f>
        <v>96.821037165297469</v>
      </c>
    </row>
    <row r="23" spans="1:6" x14ac:dyDescent="0.75">
      <c r="A23" t="s">
        <v>10</v>
      </c>
      <c r="C23" s="3">
        <f t="shared" si="5"/>
        <v>105.66486810598096</v>
      </c>
      <c r="D23" s="3">
        <f>(((0.00002^3)*3.14*19.3)/6)*1000000000000000</f>
        <v>80.802666666666696</v>
      </c>
      <c r="E23" s="2">
        <v>211.32973621196192</v>
      </c>
      <c r="F23" s="2">
        <f t="shared" si="4"/>
        <v>229.50171772514958</v>
      </c>
    </row>
    <row r="24" spans="1:6" x14ac:dyDescent="0.75">
      <c r="A24" t="s">
        <v>11</v>
      </c>
      <c r="C24" s="3">
        <f t="shared" si="5"/>
        <v>319.63475344551784</v>
      </c>
      <c r="D24" s="3">
        <f>(((0.00003^3)*3.14*19.3)/6)*1000000000000000</f>
        <v>272.70900000000006</v>
      </c>
      <c r="E24" s="5">
        <v>639.26950689103569</v>
      </c>
      <c r="F24" s="2">
        <f t="shared" si="4"/>
        <v>774.56829732237975</v>
      </c>
    </row>
    <row r="25" spans="1:6" x14ac:dyDescent="0.75">
      <c r="A25" t="s">
        <v>12</v>
      </c>
      <c r="C25" s="3">
        <f t="shared" si="5"/>
        <v>632.77111148418783</v>
      </c>
      <c r="D25" s="3">
        <f>(((0.00004^3)*3.14*19.3)/6)*1000000000000000</f>
        <v>646.42133333333356</v>
      </c>
      <c r="E25" s="2">
        <v>1265.5422229683757</v>
      </c>
      <c r="F25" s="2">
        <f t="shared" si="4"/>
        <v>1836.0137418011966</v>
      </c>
    </row>
    <row r="26" spans="1:6" x14ac:dyDescent="0.75">
      <c r="A26" s="7" t="s">
        <v>13</v>
      </c>
      <c r="C26" s="3"/>
      <c r="D26" s="3"/>
      <c r="E26" s="2"/>
      <c r="F26" s="2">
        <f t="shared" ref="F26:F29" si="6">E$6*D26/D$6</f>
        <v>0</v>
      </c>
    </row>
    <row r="27" spans="1:6" x14ac:dyDescent="0.75">
      <c r="A27" t="s">
        <v>14</v>
      </c>
      <c r="C27" s="3">
        <f t="shared" si="5"/>
        <v>4047.5713369613945</v>
      </c>
      <c r="D27" s="3">
        <f>(((0.0001^3)*3.14*19.3)/6)*1000000000000000</f>
        <v>10100.333333333334</v>
      </c>
      <c r="E27" s="2">
        <v>8095.1426739227891</v>
      </c>
      <c r="F27" s="2">
        <f t="shared" si="6"/>
        <v>455858.36594753474</v>
      </c>
    </row>
    <row r="28" spans="1:6" x14ac:dyDescent="0.75">
      <c r="A28" t="s">
        <v>15</v>
      </c>
      <c r="C28" s="3">
        <f>E28/2</f>
        <v>7224.548970766652</v>
      </c>
      <c r="D28" s="3">
        <f>(((0.00015^3)*3.14*19.3)/6)*1000000000000000</f>
        <v>34088.625</v>
      </c>
      <c r="E28" s="2">
        <v>14449.097941533304</v>
      </c>
      <c r="F28" s="2">
        <f t="shared" si="6"/>
        <v>1538521.9850729296</v>
      </c>
    </row>
    <row r="29" spans="1:6" x14ac:dyDescent="0.75">
      <c r="F29" s="2">
        <f t="shared" si="6"/>
        <v>0</v>
      </c>
    </row>
    <row r="30" spans="1:6" x14ac:dyDescent="0.75">
      <c r="A30" s="7" t="s">
        <v>13</v>
      </c>
      <c r="B30" s="7"/>
      <c r="C30" s="6">
        <f t="shared" ref="C30" si="7">E30/2</f>
        <v>2306.7703029922459</v>
      </c>
      <c r="D30" s="6">
        <f>(((0.00005^3)*3.14*19.3)/6)*1000000000000000</f>
        <v>1262.5416666666667</v>
      </c>
      <c r="E30" s="8">
        <v>4613.5406059844918</v>
      </c>
    </row>
    <row r="32" spans="1:6" x14ac:dyDescent="0.75">
      <c r="A32" t="s">
        <v>18</v>
      </c>
      <c r="E32" t="s">
        <v>17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497009BA55714E8A355208B1AE87F8" ma:contentTypeVersion="4" ma:contentTypeDescription="Create a new document." ma:contentTypeScope="" ma:versionID="ab5fe0136c218906affb01088146bf1b">
  <xsd:schema xmlns:xsd="http://www.w3.org/2001/XMLSchema" xmlns:xs="http://www.w3.org/2001/XMLSchema" xmlns:p="http://schemas.microsoft.com/office/2006/metadata/properties" xmlns:ns2="fe328413-3674-470d-b663-a12d649de129" targetNamespace="http://schemas.microsoft.com/office/2006/metadata/properties" ma:root="true" ma:fieldsID="dc1e4828d385213ace243b6b8adb110d" ns2:_="">
    <xsd:import namespace="fe328413-3674-470d-b663-a12d649de1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28413-3674-470d-b663-a12d649de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58E15A-4809-4EF0-AD4E-A2A6F81415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BE6086-020A-4CBA-87F8-E78B0C8497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328413-3674-470d-b663-a12d649de1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82F53C-39F6-4195-8E76-5B8AD9A7B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Carter</dc:creator>
  <cp:keywords/>
  <dc:description/>
  <cp:lastModifiedBy>Olesik, John</cp:lastModifiedBy>
  <cp:revision/>
  <dcterms:created xsi:type="dcterms:W3CDTF">2024-02-11T01:52:53Z</dcterms:created>
  <dcterms:modified xsi:type="dcterms:W3CDTF">2025-01-20T03:01:45Z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0x01010056497009BA55714E8A355208B1AE87F8</vt:lpwstr>
  </property>
</Properties>
</file>