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"/>
    </mc:Choice>
  </mc:AlternateContent>
  <xr:revisionPtr revIDLastSave="0" documentId="13_ncr:1_{56141855-8AD9-43C6-9B13-2648013CD1AE}" xr6:coauthVersionLast="47" xr6:coauthVersionMax="47" xr10:uidLastSave="{00000000-0000-0000-0000-000000000000}"/>
  <bookViews>
    <workbookView xWindow="29235" yWindow="105" windowWidth="27180" windowHeight="14340" xr2:uid="{00000000-000D-0000-FFFF-FFFF00000000}"/>
  </bookViews>
  <sheets>
    <sheet name="Manz_stretch_no_UB" sheetId="3" r:id="rId1"/>
    <sheet name="Manz_stretch_with_UB" sheetId="2" r:id="rId2"/>
    <sheet name="harmonic_stretch_no_UB" sheetId="4" r:id="rId3"/>
    <sheet name="harmonic_stretch_with_UB" sheetId="1" r:id="rId4"/>
    <sheet name="harmonic_stretch_with_BBC" sheetId="5" r:id="rId5"/>
  </sheets>
  <definedNames>
    <definedName name="solver_adj" localSheetId="2" hidden="1">harmonic_stretch_no_UB!$O$3,harmonic_stretch_no_UB!$Q$3</definedName>
    <definedName name="solver_adj" localSheetId="4" hidden="1">harmonic_stretch_with_BBC!$O$3,harmonic_stretch_with_BBC!$Q$3,harmonic_stretch_with_BBC!$R$3</definedName>
    <definedName name="solver_adj" localSheetId="3" hidden="1">harmonic_stretch_with_UB!$O$3,harmonic_stretch_with_UB!$Q$3,harmonic_stretch_with_UB!$R$3</definedName>
    <definedName name="solver_adj" localSheetId="0" hidden="1">Manz_stretch_no_UB!$O$3,Manz_stretch_no_UB!$Q$3</definedName>
    <definedName name="solver_adj" localSheetId="1" hidden="1">Manz_stretch_with_UB!$O$3,Manz_stretch_with_UB!$Q$3,Manz_stretch_with_UB!$R$3</definedName>
    <definedName name="solver_cvg" localSheetId="2" hidden="1">0.0001</definedName>
    <definedName name="solver_cvg" localSheetId="4" hidden="1">0.0000001</definedName>
    <definedName name="solver_cvg" localSheetId="3" hidden="1">0.0000001</definedName>
    <definedName name="solver_cvg" localSheetId="0" hidden="1">0.0001</definedName>
    <definedName name="solver_cvg" localSheetId="1" hidden="1">0.0001</definedName>
    <definedName name="solver_drv" localSheetId="2" hidden="1">1</definedName>
    <definedName name="solver_drv" localSheetId="4" hidden="1">1</definedName>
    <definedName name="solver_drv" localSheetId="3" hidden="1">2</definedName>
    <definedName name="solver_drv" localSheetId="0" hidden="1">1</definedName>
    <definedName name="solver_drv" localSheetId="1" hidden="1">1</definedName>
    <definedName name="solver_eng" localSheetId="2" hidden="1">1</definedName>
    <definedName name="solver_eng" localSheetId="4" hidden="1">1</definedName>
    <definedName name="solver_eng" localSheetId="3" hidden="1">1</definedName>
    <definedName name="solver_eng" localSheetId="0" hidden="1">1</definedName>
    <definedName name="solver_eng" localSheetId="1" hidden="1">1</definedName>
    <definedName name="solver_est" localSheetId="2" hidden="1">1</definedName>
    <definedName name="solver_est" localSheetId="4" hidden="1">1</definedName>
    <definedName name="solver_est" localSheetId="3" hidden="1">1</definedName>
    <definedName name="solver_est" localSheetId="0" hidden="1">1</definedName>
    <definedName name="solver_est" localSheetId="1" hidden="1">1</definedName>
    <definedName name="solver_itr" localSheetId="2" hidden="1">2147483647</definedName>
    <definedName name="solver_itr" localSheetId="4" hidden="1">2147483647</definedName>
    <definedName name="solver_itr" localSheetId="3" hidden="1">2147483647</definedName>
    <definedName name="solver_itr" localSheetId="0" hidden="1">2147483647</definedName>
    <definedName name="solver_itr" localSheetId="1" hidden="1">2147483647</definedName>
    <definedName name="solver_mip" localSheetId="2" hidden="1">2147483647</definedName>
    <definedName name="solver_mip" localSheetId="4" hidden="1">2147483647</definedName>
    <definedName name="solver_mip" localSheetId="3" hidden="1">2147483647</definedName>
    <definedName name="solver_mip" localSheetId="0" hidden="1">2147483647</definedName>
    <definedName name="solver_mip" localSheetId="1" hidden="1">2147483647</definedName>
    <definedName name="solver_mni" localSheetId="2" hidden="1">30</definedName>
    <definedName name="solver_mni" localSheetId="4" hidden="1">30</definedName>
    <definedName name="solver_mni" localSheetId="3" hidden="1">30</definedName>
    <definedName name="solver_mni" localSheetId="0" hidden="1">30</definedName>
    <definedName name="solver_mni" localSheetId="1" hidden="1">30</definedName>
    <definedName name="solver_mrt" localSheetId="2" hidden="1">0.075</definedName>
    <definedName name="solver_mrt" localSheetId="4" hidden="1">0.075</definedName>
    <definedName name="solver_mrt" localSheetId="3" hidden="1">0.075</definedName>
    <definedName name="solver_mrt" localSheetId="0" hidden="1">0.075</definedName>
    <definedName name="solver_mrt" localSheetId="1" hidden="1">0.075</definedName>
    <definedName name="solver_msl" localSheetId="2" hidden="1">2</definedName>
    <definedName name="solver_msl" localSheetId="4" hidden="1">2</definedName>
    <definedName name="solver_msl" localSheetId="3" hidden="1">2</definedName>
    <definedName name="solver_msl" localSheetId="0" hidden="1">2</definedName>
    <definedName name="solver_msl" localSheetId="1" hidden="1">2</definedName>
    <definedName name="solver_neg" localSheetId="2" hidden="1">1</definedName>
    <definedName name="solver_neg" localSheetId="4" hidden="1">2</definedName>
    <definedName name="solver_neg" localSheetId="3" hidden="1">1</definedName>
    <definedName name="solver_neg" localSheetId="0" hidden="1">1</definedName>
    <definedName name="solver_neg" localSheetId="1" hidden="1">1</definedName>
    <definedName name="solver_nod" localSheetId="2" hidden="1">2147483647</definedName>
    <definedName name="solver_nod" localSheetId="4" hidden="1">2147483647</definedName>
    <definedName name="solver_nod" localSheetId="3" hidden="1">2147483647</definedName>
    <definedName name="solver_nod" localSheetId="0" hidden="1">2147483647</definedName>
    <definedName name="solver_nod" localSheetId="1" hidden="1">2147483647</definedName>
    <definedName name="solver_num" localSheetId="2" hidden="1">0</definedName>
    <definedName name="solver_num" localSheetId="4" hidden="1">0</definedName>
    <definedName name="solver_num" localSheetId="3" hidden="1">0</definedName>
    <definedName name="solver_num" localSheetId="0" hidden="1">0</definedName>
    <definedName name="solver_num" localSheetId="1" hidden="1">0</definedName>
    <definedName name="solver_nwt" localSheetId="2" hidden="1">1</definedName>
    <definedName name="solver_nwt" localSheetId="4" hidden="1">1</definedName>
    <definedName name="solver_nwt" localSheetId="3" hidden="1">1</definedName>
    <definedName name="solver_nwt" localSheetId="0" hidden="1">1</definedName>
    <definedName name="solver_nwt" localSheetId="1" hidden="1">1</definedName>
    <definedName name="solver_opt" localSheetId="2" hidden="1">harmonic_stretch_no_UB!$S$28</definedName>
    <definedName name="solver_opt" localSheetId="4" hidden="1">harmonic_stretch_with_BBC!$T$28</definedName>
    <definedName name="solver_opt" localSheetId="3" hidden="1">harmonic_stretch_with_UB!$T$28</definedName>
    <definedName name="solver_opt" localSheetId="0" hidden="1">Manz_stretch_no_UB!$S$30</definedName>
    <definedName name="solver_opt" localSheetId="1" hidden="1">Manz_stretch_with_UB!$T$30</definedName>
    <definedName name="solver_pre" localSheetId="2" hidden="1">0.000001</definedName>
    <definedName name="solver_pre" localSheetId="4" hidden="1">0.000001</definedName>
    <definedName name="solver_pre" localSheetId="3" hidden="1">0.000001</definedName>
    <definedName name="solver_pre" localSheetId="0" hidden="1">0.000001</definedName>
    <definedName name="solver_pre" localSheetId="1" hidden="1">0.000001</definedName>
    <definedName name="solver_rbv" localSheetId="2" hidden="1">1</definedName>
    <definedName name="solver_rbv" localSheetId="4" hidden="1">1</definedName>
    <definedName name="solver_rbv" localSheetId="3" hidden="1">1</definedName>
    <definedName name="solver_rbv" localSheetId="0" hidden="1">1</definedName>
    <definedName name="solver_rbv" localSheetId="1" hidden="1">1</definedName>
    <definedName name="solver_rlx" localSheetId="2" hidden="1">2</definedName>
    <definedName name="solver_rlx" localSheetId="4" hidden="1">2</definedName>
    <definedName name="solver_rlx" localSheetId="3" hidden="1">2</definedName>
    <definedName name="solver_rlx" localSheetId="0" hidden="1">2</definedName>
    <definedName name="solver_rlx" localSheetId="1" hidden="1">2</definedName>
    <definedName name="solver_rsd" localSheetId="2" hidden="1">0</definedName>
    <definedName name="solver_rsd" localSheetId="4" hidden="1">0</definedName>
    <definedName name="solver_rsd" localSheetId="3" hidden="1">0</definedName>
    <definedName name="solver_rsd" localSheetId="0" hidden="1">0</definedName>
    <definedName name="solver_rsd" localSheetId="1" hidden="1">0</definedName>
    <definedName name="solver_scl" localSheetId="2" hidden="1">1</definedName>
    <definedName name="solver_scl" localSheetId="4" hidden="1">1</definedName>
    <definedName name="solver_scl" localSheetId="3" hidden="1">1</definedName>
    <definedName name="solver_scl" localSheetId="0" hidden="1">1</definedName>
    <definedName name="solver_scl" localSheetId="1" hidden="1">1</definedName>
    <definedName name="solver_sho" localSheetId="2" hidden="1">2</definedName>
    <definedName name="solver_sho" localSheetId="4" hidden="1">2</definedName>
    <definedName name="solver_sho" localSheetId="3" hidden="1">2</definedName>
    <definedName name="solver_sho" localSheetId="0" hidden="1">2</definedName>
    <definedName name="solver_sho" localSheetId="1" hidden="1">2</definedName>
    <definedName name="solver_ssz" localSheetId="2" hidden="1">100</definedName>
    <definedName name="solver_ssz" localSheetId="4" hidden="1">100</definedName>
    <definedName name="solver_ssz" localSheetId="3" hidden="1">100</definedName>
    <definedName name="solver_ssz" localSheetId="0" hidden="1">100</definedName>
    <definedName name="solver_ssz" localSheetId="1" hidden="1">100</definedName>
    <definedName name="solver_tim" localSheetId="2" hidden="1">2147483647</definedName>
    <definedName name="solver_tim" localSheetId="4" hidden="1">2147483647</definedName>
    <definedName name="solver_tim" localSheetId="3" hidden="1">2147483647</definedName>
    <definedName name="solver_tim" localSheetId="0" hidden="1">2147483647</definedName>
    <definedName name="solver_tim" localSheetId="1" hidden="1">2147483647</definedName>
    <definedName name="solver_tol" localSheetId="2" hidden="1">0.01</definedName>
    <definedName name="solver_tol" localSheetId="4" hidden="1">0.01</definedName>
    <definedName name="solver_tol" localSheetId="3" hidden="1">0.01</definedName>
    <definedName name="solver_tol" localSheetId="0" hidden="1">0.01</definedName>
    <definedName name="solver_tol" localSheetId="1" hidden="1">0.01</definedName>
    <definedName name="solver_typ" localSheetId="2" hidden="1">2</definedName>
    <definedName name="solver_typ" localSheetId="4" hidden="1">2</definedName>
    <definedName name="solver_typ" localSheetId="3" hidden="1">2</definedName>
    <definedName name="solver_typ" localSheetId="0" hidden="1">2</definedName>
    <definedName name="solver_typ" localSheetId="1" hidden="1">2</definedName>
    <definedName name="solver_val" localSheetId="2" hidden="1">0</definedName>
    <definedName name="solver_val" localSheetId="4" hidden="1">0</definedName>
    <definedName name="solver_val" localSheetId="3" hidden="1">0</definedName>
    <definedName name="solver_val" localSheetId="0" hidden="1">0</definedName>
    <definedName name="solver_val" localSheetId="1" hidden="1">0</definedName>
    <definedName name="solver_ver" localSheetId="2" hidden="1">3</definedName>
    <definedName name="solver_ver" localSheetId="4" hidden="1">3</definedName>
    <definedName name="solver_ver" localSheetId="3" hidden="1">3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9" i="5" l="1"/>
  <c r="Q10" i="5"/>
  <c r="Q11" i="5"/>
  <c r="Q16" i="5"/>
  <c r="Q17" i="5"/>
  <c r="Q18" i="5"/>
  <c r="Q33" i="5"/>
  <c r="Q38" i="5"/>
  <c r="M39" i="5"/>
  <c r="L39" i="5"/>
  <c r="K39" i="5"/>
  <c r="J39" i="5"/>
  <c r="Q39" i="5" s="1"/>
  <c r="C39" i="5"/>
  <c r="D39" i="5" s="1"/>
  <c r="M38" i="5"/>
  <c r="L38" i="5"/>
  <c r="K38" i="5"/>
  <c r="J38" i="5"/>
  <c r="D38" i="5"/>
  <c r="C38" i="5"/>
  <c r="M37" i="5"/>
  <c r="L37" i="5"/>
  <c r="K37" i="5"/>
  <c r="J37" i="5"/>
  <c r="C37" i="5"/>
  <c r="D37" i="5" s="1"/>
  <c r="M36" i="5"/>
  <c r="L36" i="5"/>
  <c r="K36" i="5"/>
  <c r="J36" i="5"/>
  <c r="C36" i="5"/>
  <c r="D36" i="5" s="1"/>
  <c r="M35" i="5"/>
  <c r="L35" i="5"/>
  <c r="K35" i="5"/>
  <c r="J35" i="5"/>
  <c r="Q35" i="5" s="1"/>
  <c r="C35" i="5"/>
  <c r="D35" i="5" s="1"/>
  <c r="M34" i="5"/>
  <c r="L34" i="5"/>
  <c r="K34" i="5"/>
  <c r="J34" i="5"/>
  <c r="C34" i="5"/>
  <c r="D34" i="5" s="1"/>
  <c r="O33" i="5"/>
  <c r="M33" i="5"/>
  <c r="L33" i="5"/>
  <c r="K33" i="5"/>
  <c r="J33" i="5"/>
  <c r="C33" i="5"/>
  <c r="D33" i="5" s="1"/>
  <c r="M32" i="5"/>
  <c r="L32" i="5"/>
  <c r="K32" i="5"/>
  <c r="J32" i="5"/>
  <c r="C32" i="5"/>
  <c r="D32" i="5" s="1"/>
  <c r="O31" i="5"/>
  <c r="M31" i="5"/>
  <c r="L31" i="5"/>
  <c r="K31" i="5"/>
  <c r="J31" i="5"/>
  <c r="C31" i="5"/>
  <c r="D31" i="5" s="1"/>
  <c r="M27" i="5"/>
  <c r="R27" i="5" s="1"/>
  <c r="L27" i="5"/>
  <c r="K27" i="5"/>
  <c r="J27" i="5"/>
  <c r="C27" i="5"/>
  <c r="D27" i="5" s="1"/>
  <c r="M26" i="5"/>
  <c r="L26" i="5"/>
  <c r="K26" i="5"/>
  <c r="J26" i="5"/>
  <c r="Q26" i="5" s="1"/>
  <c r="C26" i="5"/>
  <c r="D26" i="5" s="1"/>
  <c r="M25" i="5"/>
  <c r="R25" i="5" s="1"/>
  <c r="L25" i="5"/>
  <c r="K25" i="5"/>
  <c r="P25" i="5" s="1"/>
  <c r="J25" i="5"/>
  <c r="C25" i="5"/>
  <c r="D25" i="5" s="1"/>
  <c r="M24" i="5"/>
  <c r="L24" i="5"/>
  <c r="K24" i="5"/>
  <c r="J24" i="5"/>
  <c r="C24" i="5"/>
  <c r="D24" i="5" s="1"/>
  <c r="M23" i="5"/>
  <c r="R23" i="5" s="1"/>
  <c r="L23" i="5"/>
  <c r="K23" i="5"/>
  <c r="P23" i="5" s="1"/>
  <c r="J23" i="5"/>
  <c r="O23" i="5" s="1"/>
  <c r="D23" i="5"/>
  <c r="C23" i="5"/>
  <c r="M22" i="5"/>
  <c r="L22" i="5"/>
  <c r="K22" i="5"/>
  <c r="J22" i="5"/>
  <c r="C22" i="5"/>
  <c r="D22" i="5" s="1"/>
  <c r="M21" i="5"/>
  <c r="L21" i="5"/>
  <c r="K21" i="5"/>
  <c r="P21" i="5" s="1"/>
  <c r="J21" i="5"/>
  <c r="O21" i="5" s="1"/>
  <c r="D21" i="5"/>
  <c r="C21" i="5"/>
  <c r="M20" i="5"/>
  <c r="L20" i="5"/>
  <c r="K20" i="5"/>
  <c r="J20" i="5"/>
  <c r="Q20" i="5" s="1"/>
  <c r="C20" i="5"/>
  <c r="D20" i="5" s="1"/>
  <c r="M19" i="5"/>
  <c r="L19" i="5"/>
  <c r="K19" i="5"/>
  <c r="J19" i="5"/>
  <c r="Q19" i="5" s="1"/>
  <c r="C19" i="5"/>
  <c r="D19" i="5" s="1"/>
  <c r="M18" i="5"/>
  <c r="L18" i="5"/>
  <c r="K18" i="5"/>
  <c r="J18" i="5"/>
  <c r="C18" i="5"/>
  <c r="D18" i="5" s="1"/>
  <c r="M17" i="5"/>
  <c r="R17" i="5" s="1"/>
  <c r="L17" i="5"/>
  <c r="K17" i="5"/>
  <c r="J17" i="5"/>
  <c r="C17" i="5"/>
  <c r="D17" i="5" s="1"/>
  <c r="M16" i="5"/>
  <c r="L16" i="5"/>
  <c r="K16" i="5"/>
  <c r="J16" i="5"/>
  <c r="C16" i="5"/>
  <c r="D16" i="5" s="1"/>
  <c r="M15" i="5"/>
  <c r="R15" i="5" s="1"/>
  <c r="L15" i="5"/>
  <c r="K15" i="5"/>
  <c r="J15" i="5"/>
  <c r="C15" i="5"/>
  <c r="D15" i="5" s="1"/>
  <c r="M14" i="5"/>
  <c r="L14" i="5"/>
  <c r="K14" i="5"/>
  <c r="J14" i="5"/>
  <c r="Q14" i="5" s="1"/>
  <c r="C14" i="5"/>
  <c r="D14" i="5" s="1"/>
  <c r="M13" i="5"/>
  <c r="R13" i="5" s="1"/>
  <c r="L13" i="5"/>
  <c r="K13" i="5"/>
  <c r="P13" i="5" s="1"/>
  <c r="J13" i="5"/>
  <c r="C13" i="5"/>
  <c r="D13" i="5" s="1"/>
  <c r="M12" i="5"/>
  <c r="L12" i="5"/>
  <c r="K12" i="5"/>
  <c r="J12" i="5"/>
  <c r="Q12" i="5" s="1"/>
  <c r="C12" i="5"/>
  <c r="D12" i="5" s="1"/>
  <c r="M11" i="5"/>
  <c r="R11" i="5" s="1"/>
  <c r="L11" i="5"/>
  <c r="K11" i="5"/>
  <c r="P11" i="5" s="1"/>
  <c r="J11" i="5"/>
  <c r="C11" i="5"/>
  <c r="D11" i="5" s="1"/>
  <c r="M10" i="5"/>
  <c r="L10" i="5"/>
  <c r="K10" i="5"/>
  <c r="J10" i="5"/>
  <c r="C10" i="5"/>
  <c r="D10" i="5" s="1"/>
  <c r="M9" i="5"/>
  <c r="L9" i="5"/>
  <c r="K9" i="5"/>
  <c r="P9" i="5" s="1"/>
  <c r="J9" i="5"/>
  <c r="O9" i="5" s="1"/>
  <c r="D9" i="5"/>
  <c r="C9" i="5"/>
  <c r="M8" i="5"/>
  <c r="L8" i="5"/>
  <c r="K8" i="5"/>
  <c r="J8" i="5"/>
  <c r="Q8" i="5" s="1"/>
  <c r="C8" i="5"/>
  <c r="D8" i="5" s="1"/>
  <c r="M7" i="5"/>
  <c r="R38" i="5" s="1"/>
  <c r="L7" i="5"/>
  <c r="K7" i="5"/>
  <c r="P26" i="5" s="1"/>
  <c r="J7" i="5"/>
  <c r="O26" i="5" s="1"/>
  <c r="D7" i="5"/>
  <c r="C7" i="5"/>
  <c r="Q23" i="5" l="1"/>
  <c r="O38" i="5"/>
  <c r="Q37" i="5"/>
  <c r="Q22" i="5"/>
  <c r="O25" i="5"/>
  <c r="P27" i="5"/>
  <c r="Q34" i="5"/>
  <c r="Q15" i="5"/>
  <c r="O19" i="5"/>
  <c r="P39" i="5"/>
  <c r="Q31" i="5"/>
  <c r="O17" i="5"/>
  <c r="P19" i="5"/>
  <c r="P37" i="5"/>
  <c r="Q27" i="5"/>
  <c r="O15" i="5"/>
  <c r="R21" i="5"/>
  <c r="P31" i="5"/>
  <c r="P33" i="5"/>
  <c r="P35" i="5"/>
  <c r="R39" i="5"/>
  <c r="Q32" i="5"/>
  <c r="P17" i="5"/>
  <c r="O13" i="5"/>
  <c r="P15" i="5"/>
  <c r="R19" i="5"/>
  <c r="R37" i="5"/>
  <c r="Q7" i="5"/>
  <c r="Q25" i="5"/>
  <c r="Q13" i="5"/>
  <c r="O11" i="5"/>
  <c r="R31" i="5"/>
  <c r="R33" i="5"/>
  <c r="R35" i="5"/>
  <c r="Q24" i="5"/>
  <c r="O36" i="5"/>
  <c r="Q36" i="5"/>
  <c r="Q21" i="5"/>
  <c r="R9" i="5"/>
  <c r="O27" i="5"/>
  <c r="O32" i="5"/>
  <c r="O34" i="5"/>
  <c r="S11" i="5"/>
  <c r="T11" i="5" s="1"/>
  <c r="S27" i="5"/>
  <c r="T27" i="5" s="1"/>
  <c r="S19" i="5"/>
  <c r="T19" i="5" s="1"/>
  <c r="S21" i="5"/>
  <c r="T21" i="5" s="1"/>
  <c r="S17" i="5"/>
  <c r="T17" i="5" s="1"/>
  <c r="S31" i="5"/>
  <c r="T31" i="5" s="1"/>
  <c r="S23" i="5"/>
  <c r="T23" i="5" s="1"/>
  <c r="S13" i="5"/>
  <c r="T13" i="5" s="1"/>
  <c r="S9" i="5"/>
  <c r="T9" i="5" s="1"/>
  <c r="S25" i="5"/>
  <c r="T25" i="5" s="1"/>
  <c r="S33" i="5"/>
  <c r="T33" i="5" s="1"/>
  <c r="D40" i="5"/>
  <c r="D28" i="5"/>
  <c r="S15" i="5"/>
  <c r="T15" i="5" s="1"/>
  <c r="R16" i="5"/>
  <c r="R20" i="5"/>
  <c r="R24" i="5"/>
  <c r="O39" i="5"/>
  <c r="S39" i="5" s="1"/>
  <c r="T39" i="5" s="1"/>
  <c r="O7" i="5"/>
  <c r="O35" i="5"/>
  <c r="S35" i="5" s="1"/>
  <c r="T35" i="5" s="1"/>
  <c r="O37" i="5"/>
  <c r="S37" i="5" s="1"/>
  <c r="T37" i="5" s="1"/>
  <c r="P7" i="5"/>
  <c r="R10" i="5"/>
  <c r="R14" i="5"/>
  <c r="R18" i="5"/>
  <c r="R26" i="5"/>
  <c r="S26" i="5" s="1"/>
  <c r="T26" i="5" s="1"/>
  <c r="R7" i="5"/>
  <c r="R8" i="5"/>
  <c r="R12" i="5"/>
  <c r="R22" i="5"/>
  <c r="O8" i="5"/>
  <c r="O10" i="5"/>
  <c r="O12" i="5"/>
  <c r="O14" i="5"/>
  <c r="O16" i="5"/>
  <c r="O18" i="5"/>
  <c r="O20" i="5"/>
  <c r="O22" i="5"/>
  <c r="O24" i="5"/>
  <c r="P32" i="5"/>
  <c r="P34" i="5"/>
  <c r="P36" i="5"/>
  <c r="P38" i="5"/>
  <c r="S38" i="5" s="1"/>
  <c r="T38" i="5" s="1"/>
  <c r="P8" i="5"/>
  <c r="P10" i="5"/>
  <c r="P12" i="5"/>
  <c r="P14" i="5"/>
  <c r="P16" i="5"/>
  <c r="P18" i="5"/>
  <c r="P20" i="5"/>
  <c r="P22" i="5"/>
  <c r="P24" i="5"/>
  <c r="R32" i="5"/>
  <c r="R34" i="5"/>
  <c r="R36" i="5"/>
  <c r="M39" i="4"/>
  <c r="L39" i="4"/>
  <c r="K39" i="4"/>
  <c r="J39" i="4"/>
  <c r="C39" i="4"/>
  <c r="D39" i="4" s="1"/>
  <c r="M38" i="4"/>
  <c r="L38" i="4"/>
  <c r="K38" i="4"/>
  <c r="J38" i="4"/>
  <c r="C38" i="4"/>
  <c r="D38" i="4" s="1"/>
  <c r="M37" i="4"/>
  <c r="L37" i="4"/>
  <c r="K37" i="4"/>
  <c r="J37" i="4"/>
  <c r="C37" i="4"/>
  <c r="D37" i="4" s="1"/>
  <c r="M36" i="4"/>
  <c r="L36" i="4"/>
  <c r="K36" i="4"/>
  <c r="J36" i="4"/>
  <c r="C36" i="4"/>
  <c r="D36" i="4" s="1"/>
  <c r="M35" i="4"/>
  <c r="L35" i="4"/>
  <c r="K35" i="4"/>
  <c r="J35" i="4"/>
  <c r="C35" i="4"/>
  <c r="D35" i="4" s="1"/>
  <c r="M34" i="4"/>
  <c r="L34" i="4"/>
  <c r="K34" i="4"/>
  <c r="J34" i="4"/>
  <c r="C34" i="4"/>
  <c r="D34" i="4" s="1"/>
  <c r="M33" i="4"/>
  <c r="L33" i="4"/>
  <c r="K33" i="4"/>
  <c r="J33" i="4"/>
  <c r="C33" i="4"/>
  <c r="D33" i="4" s="1"/>
  <c r="M32" i="4"/>
  <c r="L32" i="4"/>
  <c r="K32" i="4"/>
  <c r="J32" i="4"/>
  <c r="O32" i="4" s="1"/>
  <c r="C32" i="4"/>
  <c r="D32" i="4" s="1"/>
  <c r="M31" i="4"/>
  <c r="L31" i="4"/>
  <c r="K31" i="4"/>
  <c r="J31" i="4"/>
  <c r="C31" i="4"/>
  <c r="D31" i="4" s="1"/>
  <c r="M27" i="4"/>
  <c r="L27" i="4"/>
  <c r="K27" i="4"/>
  <c r="J27" i="4"/>
  <c r="O27" i="4" s="1"/>
  <c r="C27" i="4"/>
  <c r="D27" i="4" s="1"/>
  <c r="M26" i="4"/>
  <c r="Q26" i="4" s="1"/>
  <c r="L26" i="4"/>
  <c r="K26" i="4"/>
  <c r="J26" i="4"/>
  <c r="O26" i="4" s="1"/>
  <c r="C26" i="4"/>
  <c r="D26" i="4" s="1"/>
  <c r="M25" i="4"/>
  <c r="L25" i="4"/>
  <c r="K25" i="4"/>
  <c r="J25" i="4"/>
  <c r="O25" i="4" s="1"/>
  <c r="C25" i="4"/>
  <c r="D25" i="4" s="1"/>
  <c r="M24" i="4"/>
  <c r="Q24" i="4" s="1"/>
  <c r="L24" i="4"/>
  <c r="K24" i="4"/>
  <c r="J24" i="4"/>
  <c r="O24" i="4" s="1"/>
  <c r="C24" i="4"/>
  <c r="D24" i="4" s="1"/>
  <c r="M23" i="4"/>
  <c r="L23" i="4"/>
  <c r="K23" i="4"/>
  <c r="J23" i="4"/>
  <c r="O23" i="4" s="1"/>
  <c r="C23" i="4"/>
  <c r="D23" i="4" s="1"/>
  <c r="M22" i="4"/>
  <c r="L22" i="4"/>
  <c r="K22" i="4"/>
  <c r="J22" i="4"/>
  <c r="O22" i="4" s="1"/>
  <c r="C22" i="4"/>
  <c r="D22" i="4" s="1"/>
  <c r="M21" i="4"/>
  <c r="L21" i="4"/>
  <c r="K21" i="4"/>
  <c r="J21" i="4"/>
  <c r="O21" i="4" s="1"/>
  <c r="C21" i="4"/>
  <c r="D21" i="4" s="1"/>
  <c r="M20" i="4"/>
  <c r="Q20" i="4" s="1"/>
  <c r="L20" i="4"/>
  <c r="K20" i="4"/>
  <c r="J20" i="4"/>
  <c r="O20" i="4" s="1"/>
  <c r="C20" i="4"/>
  <c r="D20" i="4" s="1"/>
  <c r="M19" i="4"/>
  <c r="L19" i="4"/>
  <c r="K19" i="4"/>
  <c r="J19" i="4"/>
  <c r="C19" i="4"/>
  <c r="D19" i="4" s="1"/>
  <c r="M18" i="4"/>
  <c r="Q18" i="4" s="1"/>
  <c r="L18" i="4"/>
  <c r="K18" i="4"/>
  <c r="J18" i="4"/>
  <c r="O18" i="4" s="1"/>
  <c r="C18" i="4"/>
  <c r="D18" i="4" s="1"/>
  <c r="M17" i="4"/>
  <c r="L17" i="4"/>
  <c r="K17" i="4"/>
  <c r="J17" i="4"/>
  <c r="O17" i="4" s="1"/>
  <c r="C17" i="4"/>
  <c r="D17" i="4" s="1"/>
  <c r="M16" i="4"/>
  <c r="L16" i="4"/>
  <c r="K16" i="4"/>
  <c r="J16" i="4"/>
  <c r="O16" i="4" s="1"/>
  <c r="C16" i="4"/>
  <c r="D16" i="4" s="1"/>
  <c r="M15" i="4"/>
  <c r="L15" i="4"/>
  <c r="K15" i="4"/>
  <c r="J15" i="4"/>
  <c r="O15" i="4" s="1"/>
  <c r="C15" i="4"/>
  <c r="D15" i="4" s="1"/>
  <c r="M14" i="4"/>
  <c r="Q14" i="4" s="1"/>
  <c r="L14" i="4"/>
  <c r="K14" i="4"/>
  <c r="J14" i="4"/>
  <c r="O14" i="4" s="1"/>
  <c r="C14" i="4"/>
  <c r="D14" i="4" s="1"/>
  <c r="M13" i="4"/>
  <c r="L13" i="4"/>
  <c r="K13" i="4"/>
  <c r="J13" i="4"/>
  <c r="O13" i="4" s="1"/>
  <c r="C13" i="4"/>
  <c r="D13" i="4" s="1"/>
  <c r="M12" i="4"/>
  <c r="Q12" i="4" s="1"/>
  <c r="L12" i="4"/>
  <c r="K12" i="4"/>
  <c r="J12" i="4"/>
  <c r="C12" i="4"/>
  <c r="D12" i="4" s="1"/>
  <c r="M11" i="4"/>
  <c r="L11" i="4"/>
  <c r="K11" i="4"/>
  <c r="J11" i="4"/>
  <c r="O11" i="4" s="1"/>
  <c r="C11" i="4"/>
  <c r="D11" i="4" s="1"/>
  <c r="M10" i="4"/>
  <c r="Q10" i="4" s="1"/>
  <c r="L10" i="4"/>
  <c r="K10" i="4"/>
  <c r="J10" i="4"/>
  <c r="C10" i="4"/>
  <c r="D10" i="4" s="1"/>
  <c r="M9" i="4"/>
  <c r="L9" i="4"/>
  <c r="K9" i="4"/>
  <c r="J9" i="4"/>
  <c r="O9" i="4" s="1"/>
  <c r="C9" i="4"/>
  <c r="D9" i="4" s="1"/>
  <c r="M8" i="4"/>
  <c r="Q8" i="4" s="1"/>
  <c r="L8" i="4"/>
  <c r="K8" i="4"/>
  <c r="J8" i="4"/>
  <c r="C8" i="4"/>
  <c r="D8" i="4" s="1"/>
  <c r="M7" i="4"/>
  <c r="L7" i="4"/>
  <c r="K7" i="4"/>
  <c r="P7" i="4" s="1"/>
  <c r="J7" i="4"/>
  <c r="C7" i="4"/>
  <c r="D7" i="4" s="1"/>
  <c r="M41" i="3"/>
  <c r="L41" i="3"/>
  <c r="K41" i="3"/>
  <c r="J41" i="3"/>
  <c r="C41" i="3"/>
  <c r="D41" i="3" s="1"/>
  <c r="M40" i="3"/>
  <c r="L40" i="3"/>
  <c r="K40" i="3"/>
  <c r="J40" i="3"/>
  <c r="C40" i="3"/>
  <c r="D40" i="3" s="1"/>
  <c r="M39" i="3"/>
  <c r="L39" i="3"/>
  <c r="K39" i="3"/>
  <c r="J39" i="3"/>
  <c r="C39" i="3"/>
  <c r="D39" i="3" s="1"/>
  <c r="M38" i="3"/>
  <c r="L38" i="3"/>
  <c r="K38" i="3"/>
  <c r="J38" i="3"/>
  <c r="O38" i="3" s="1"/>
  <c r="C38" i="3"/>
  <c r="D38" i="3" s="1"/>
  <c r="M37" i="3"/>
  <c r="L37" i="3"/>
  <c r="K37" i="3"/>
  <c r="J37" i="3"/>
  <c r="C37" i="3"/>
  <c r="D37" i="3" s="1"/>
  <c r="M36" i="3"/>
  <c r="L36" i="3"/>
  <c r="K36" i="3"/>
  <c r="J36" i="3"/>
  <c r="C36" i="3"/>
  <c r="D36" i="3" s="1"/>
  <c r="M35" i="3"/>
  <c r="L35" i="3"/>
  <c r="K35" i="3"/>
  <c r="J35" i="3"/>
  <c r="C35" i="3"/>
  <c r="D35" i="3" s="1"/>
  <c r="M34" i="3"/>
  <c r="L34" i="3"/>
  <c r="K34" i="3"/>
  <c r="J34" i="3"/>
  <c r="C34" i="3"/>
  <c r="D34" i="3" s="1"/>
  <c r="M33" i="3"/>
  <c r="L33" i="3"/>
  <c r="K33" i="3"/>
  <c r="J33" i="3"/>
  <c r="C33" i="3"/>
  <c r="D33" i="3" s="1"/>
  <c r="M29" i="3"/>
  <c r="L29" i="3"/>
  <c r="K29" i="3"/>
  <c r="J29" i="3"/>
  <c r="C29" i="3"/>
  <c r="D29" i="3" s="1"/>
  <c r="M28" i="3"/>
  <c r="L28" i="3"/>
  <c r="K28" i="3"/>
  <c r="J28" i="3"/>
  <c r="O28" i="3" s="1"/>
  <c r="C28" i="3"/>
  <c r="D28" i="3" s="1"/>
  <c r="M27" i="3"/>
  <c r="L27" i="3"/>
  <c r="K27" i="3"/>
  <c r="J27" i="3"/>
  <c r="D27" i="3"/>
  <c r="C27" i="3"/>
  <c r="M26" i="3"/>
  <c r="L26" i="3"/>
  <c r="K26" i="3"/>
  <c r="J26" i="3"/>
  <c r="C26" i="3"/>
  <c r="D26" i="3" s="1"/>
  <c r="M25" i="3"/>
  <c r="L25" i="3"/>
  <c r="K25" i="3"/>
  <c r="P25" i="3" s="1"/>
  <c r="J25" i="3"/>
  <c r="C25" i="3"/>
  <c r="D25" i="3" s="1"/>
  <c r="M24" i="3"/>
  <c r="L24" i="3"/>
  <c r="K24" i="3"/>
  <c r="J24" i="3"/>
  <c r="C24" i="3"/>
  <c r="D24" i="3" s="1"/>
  <c r="M23" i="3"/>
  <c r="L23" i="3"/>
  <c r="K23" i="3"/>
  <c r="J23" i="3"/>
  <c r="C23" i="3"/>
  <c r="D23" i="3" s="1"/>
  <c r="M22" i="3"/>
  <c r="L22" i="3"/>
  <c r="K22" i="3"/>
  <c r="P22" i="3" s="1"/>
  <c r="J22" i="3"/>
  <c r="C22" i="3"/>
  <c r="D22" i="3" s="1"/>
  <c r="M21" i="3"/>
  <c r="L21" i="3"/>
  <c r="K21" i="3"/>
  <c r="P21" i="3" s="1"/>
  <c r="J21" i="3"/>
  <c r="C21" i="3"/>
  <c r="D21" i="3" s="1"/>
  <c r="M20" i="3"/>
  <c r="L20" i="3"/>
  <c r="K20" i="3"/>
  <c r="P20" i="3" s="1"/>
  <c r="J20" i="3"/>
  <c r="C20" i="3"/>
  <c r="D20" i="3" s="1"/>
  <c r="M19" i="3"/>
  <c r="L19" i="3"/>
  <c r="K19" i="3"/>
  <c r="P19" i="3" s="1"/>
  <c r="J19" i="3"/>
  <c r="C19" i="3"/>
  <c r="D19" i="3" s="1"/>
  <c r="M18" i="3"/>
  <c r="L18" i="3"/>
  <c r="K18" i="3"/>
  <c r="J18" i="3"/>
  <c r="C18" i="3"/>
  <c r="D18" i="3" s="1"/>
  <c r="M17" i="3"/>
  <c r="L17" i="3"/>
  <c r="K17" i="3"/>
  <c r="P17" i="3" s="1"/>
  <c r="J17" i="3"/>
  <c r="C17" i="3"/>
  <c r="D17" i="3" s="1"/>
  <c r="M16" i="3"/>
  <c r="L16" i="3"/>
  <c r="K16" i="3"/>
  <c r="J16" i="3"/>
  <c r="C16" i="3"/>
  <c r="D16" i="3" s="1"/>
  <c r="M15" i="3"/>
  <c r="L15" i="3"/>
  <c r="K15" i="3"/>
  <c r="P15" i="3" s="1"/>
  <c r="J15" i="3"/>
  <c r="C15" i="3"/>
  <c r="D15" i="3" s="1"/>
  <c r="M14" i="3"/>
  <c r="L14" i="3"/>
  <c r="K14" i="3"/>
  <c r="P14" i="3" s="1"/>
  <c r="J14" i="3"/>
  <c r="C14" i="3"/>
  <c r="D14" i="3" s="1"/>
  <c r="M13" i="3"/>
  <c r="L13" i="3"/>
  <c r="K13" i="3"/>
  <c r="P13" i="3" s="1"/>
  <c r="J13" i="3"/>
  <c r="C13" i="3"/>
  <c r="D13" i="3" s="1"/>
  <c r="M12" i="3"/>
  <c r="L12" i="3"/>
  <c r="K12" i="3"/>
  <c r="J12" i="3"/>
  <c r="C12" i="3"/>
  <c r="D12" i="3" s="1"/>
  <c r="M11" i="3"/>
  <c r="L11" i="3"/>
  <c r="K11" i="3"/>
  <c r="J11" i="3"/>
  <c r="C11" i="3"/>
  <c r="D11" i="3" s="1"/>
  <c r="P10" i="3"/>
  <c r="M10" i="3"/>
  <c r="L10" i="3"/>
  <c r="K10" i="3"/>
  <c r="J10" i="3"/>
  <c r="C10" i="3"/>
  <c r="D10" i="3" s="1"/>
  <c r="M9" i="3"/>
  <c r="L9" i="3"/>
  <c r="K9" i="3"/>
  <c r="J9" i="3"/>
  <c r="O9" i="3" s="1"/>
  <c r="C9" i="3"/>
  <c r="D9" i="3" s="1"/>
  <c r="C10" i="2"/>
  <c r="D10" i="2" s="1"/>
  <c r="C11" i="2"/>
  <c r="C12" i="2"/>
  <c r="D12" i="2" s="1"/>
  <c r="C13" i="2"/>
  <c r="D13" i="2" s="1"/>
  <c r="C14" i="2"/>
  <c r="D14" i="2" s="1"/>
  <c r="C15" i="2"/>
  <c r="D15" i="2" s="1"/>
  <c r="C16" i="2"/>
  <c r="D16" i="2" s="1"/>
  <c r="C17" i="2"/>
  <c r="D17" i="2" s="1"/>
  <c r="C18" i="2"/>
  <c r="D18" i="2" s="1"/>
  <c r="C19" i="2"/>
  <c r="D19" i="2" s="1"/>
  <c r="C20" i="2"/>
  <c r="D20" i="2" s="1"/>
  <c r="C21" i="2"/>
  <c r="D21" i="2" s="1"/>
  <c r="C22" i="2"/>
  <c r="D22" i="2" s="1"/>
  <c r="C23" i="2"/>
  <c r="C24" i="2"/>
  <c r="D24" i="2" s="1"/>
  <c r="C25" i="2"/>
  <c r="D25" i="2" s="1"/>
  <c r="C26" i="2"/>
  <c r="D26" i="2" s="1"/>
  <c r="C27" i="2"/>
  <c r="D27" i="2" s="1"/>
  <c r="C28" i="2"/>
  <c r="C29" i="2"/>
  <c r="D29" i="2" s="1"/>
  <c r="C9" i="2"/>
  <c r="D9" i="2" s="1"/>
  <c r="D28" i="2"/>
  <c r="D23" i="2"/>
  <c r="D11" i="2"/>
  <c r="C41" i="2"/>
  <c r="D41" i="2" s="1"/>
  <c r="C34" i="2"/>
  <c r="D34" i="2" s="1"/>
  <c r="C35" i="2"/>
  <c r="D35" i="2" s="1"/>
  <c r="C36" i="2"/>
  <c r="D36" i="2" s="1"/>
  <c r="C37" i="2"/>
  <c r="D37" i="2" s="1"/>
  <c r="C38" i="2"/>
  <c r="D38" i="2" s="1"/>
  <c r="C39" i="2"/>
  <c r="D39" i="2" s="1"/>
  <c r="C40" i="2"/>
  <c r="D40" i="2" s="1"/>
  <c r="C33" i="2"/>
  <c r="D33" i="2" s="1"/>
  <c r="D30" i="2" l="1"/>
  <c r="Q29" i="3"/>
  <c r="Q35" i="3"/>
  <c r="Q12" i="3"/>
  <c r="Q23" i="3"/>
  <c r="O26" i="3"/>
  <c r="Q33" i="3"/>
  <c r="Q22" i="4"/>
  <c r="Q28" i="3"/>
  <c r="Q17" i="3"/>
  <c r="Q26" i="3"/>
  <c r="Q13" i="3"/>
  <c r="Q24" i="3"/>
  <c r="P41" i="3"/>
  <c r="Q34" i="3"/>
  <c r="P9" i="4"/>
  <c r="Q19" i="3"/>
  <c r="Q41" i="3"/>
  <c r="Q11" i="3"/>
  <c r="O14" i="3"/>
  <c r="Q20" i="3"/>
  <c r="O12" i="4"/>
  <c r="Q16" i="4"/>
  <c r="O19" i="4"/>
  <c r="Q18" i="3"/>
  <c r="Q27" i="3"/>
  <c r="P39" i="4"/>
  <c r="Q14" i="3"/>
  <c r="R14" i="3" s="1"/>
  <c r="S14" i="3" s="1"/>
  <c r="P16" i="3"/>
  <c r="Q25" i="3"/>
  <c r="P32" i="4"/>
  <c r="S34" i="5"/>
  <c r="T34" i="5" s="1"/>
  <c r="S22" i="5"/>
  <c r="T22" i="5" s="1"/>
  <c r="S14" i="5"/>
  <c r="T14" i="5" s="1"/>
  <c r="S20" i="5"/>
  <c r="T20" i="5" s="1"/>
  <c r="S36" i="5"/>
  <c r="T36" i="5" s="1"/>
  <c r="S32" i="5"/>
  <c r="T32" i="5" s="1"/>
  <c r="S18" i="5"/>
  <c r="T18" i="5" s="1"/>
  <c r="S24" i="5"/>
  <c r="T24" i="5" s="1"/>
  <c r="S8" i="5"/>
  <c r="T8" i="5" s="1"/>
  <c r="S12" i="5"/>
  <c r="T12" i="5" s="1"/>
  <c r="S10" i="5"/>
  <c r="T10" i="5" s="1"/>
  <c r="S7" i="5"/>
  <c r="T7" i="5" s="1"/>
  <c r="S16" i="5"/>
  <c r="T16" i="5" s="1"/>
  <c r="P11" i="4"/>
  <c r="P13" i="4"/>
  <c r="P15" i="4"/>
  <c r="P17" i="4"/>
  <c r="P19" i="4"/>
  <c r="P21" i="4"/>
  <c r="P23" i="4"/>
  <c r="P25" i="4"/>
  <c r="P27" i="4"/>
  <c r="P37" i="4"/>
  <c r="O35" i="4"/>
  <c r="Q39" i="4"/>
  <c r="Q9" i="4"/>
  <c r="Q11" i="4"/>
  <c r="Q13" i="4"/>
  <c r="Q15" i="4"/>
  <c r="Q17" i="4"/>
  <c r="Q19" i="4"/>
  <c r="Q21" i="4"/>
  <c r="Q23" i="4"/>
  <c r="Q25" i="4"/>
  <c r="Q27" i="4"/>
  <c r="P35" i="4"/>
  <c r="P33" i="4"/>
  <c r="O38" i="4"/>
  <c r="O31" i="4"/>
  <c r="P38" i="4"/>
  <c r="O7" i="4"/>
  <c r="O33" i="4"/>
  <c r="P18" i="4"/>
  <c r="R18" i="4" s="1"/>
  <c r="S18" i="4" s="1"/>
  <c r="P8" i="4"/>
  <c r="P10" i="4"/>
  <c r="P12" i="4"/>
  <c r="P14" i="4"/>
  <c r="R14" i="4" s="1"/>
  <c r="S14" i="4" s="1"/>
  <c r="P16" i="4"/>
  <c r="P20" i="4"/>
  <c r="R20" i="4" s="1"/>
  <c r="S20" i="4" s="1"/>
  <c r="P22" i="4"/>
  <c r="R22" i="4" s="1"/>
  <c r="S22" i="4" s="1"/>
  <c r="P24" i="4"/>
  <c r="R24" i="4" s="1"/>
  <c r="S24" i="4" s="1"/>
  <c r="P26" i="4"/>
  <c r="R26" i="4" s="1"/>
  <c r="S26" i="4" s="1"/>
  <c r="P31" i="4"/>
  <c r="O36" i="4"/>
  <c r="P36" i="4"/>
  <c r="O34" i="4"/>
  <c r="O8" i="4"/>
  <c r="O10" i="4"/>
  <c r="P34" i="4"/>
  <c r="O39" i="4"/>
  <c r="O37" i="4"/>
  <c r="D40" i="4"/>
  <c r="D28" i="4"/>
  <c r="Q7" i="4"/>
  <c r="Q31" i="4"/>
  <c r="Q32" i="4"/>
  <c r="R32" i="4" s="1"/>
  <c r="S32" i="4" s="1"/>
  <c r="Q33" i="4"/>
  <c r="Q34" i="4"/>
  <c r="Q35" i="4"/>
  <c r="Q36" i="4"/>
  <c r="Q37" i="4"/>
  <c r="Q38" i="4"/>
  <c r="O20" i="3"/>
  <c r="O27" i="3"/>
  <c r="O29" i="3"/>
  <c r="P11" i="3"/>
  <c r="P18" i="3"/>
  <c r="O22" i="3"/>
  <c r="P23" i="3"/>
  <c r="O17" i="3"/>
  <c r="R17" i="3" s="1"/>
  <c r="S17" i="3" s="1"/>
  <c r="O35" i="3"/>
  <c r="O10" i="3"/>
  <c r="O12" i="3"/>
  <c r="Q15" i="3"/>
  <c r="O24" i="3"/>
  <c r="O40" i="3"/>
  <c r="O15" i="3"/>
  <c r="O37" i="3"/>
  <c r="Q10" i="3"/>
  <c r="O19" i="3"/>
  <c r="R19" i="3" s="1"/>
  <c r="S19" i="3" s="1"/>
  <c r="Q22" i="3"/>
  <c r="O33" i="3"/>
  <c r="D30" i="3"/>
  <c r="O21" i="3"/>
  <c r="O16" i="3"/>
  <c r="P24" i="3"/>
  <c r="O36" i="3"/>
  <c r="O41" i="3"/>
  <c r="R41" i="3" s="1"/>
  <c r="S41" i="3" s="1"/>
  <c r="Q40" i="3"/>
  <c r="O18" i="3"/>
  <c r="Q21" i="3"/>
  <c r="O34" i="3"/>
  <c r="P12" i="3"/>
  <c r="O11" i="3"/>
  <c r="O23" i="3"/>
  <c r="P9" i="3"/>
  <c r="O13" i="3"/>
  <c r="R13" i="3" s="1"/>
  <c r="S13" i="3" s="1"/>
  <c r="Q16" i="3"/>
  <c r="O25" i="3"/>
  <c r="R25" i="3" s="1"/>
  <c r="S25" i="3" s="1"/>
  <c r="O39" i="3"/>
  <c r="D42" i="3"/>
  <c r="P26" i="3"/>
  <c r="P28" i="3"/>
  <c r="R28" i="3" s="1"/>
  <c r="S28" i="3" s="1"/>
  <c r="P27" i="3"/>
  <c r="P29" i="3"/>
  <c r="Q9" i="3"/>
  <c r="P33" i="3"/>
  <c r="P34" i="3"/>
  <c r="P35" i="3"/>
  <c r="P36" i="3"/>
  <c r="P37" i="3"/>
  <c r="P38" i="3"/>
  <c r="P39" i="3"/>
  <c r="P40" i="3"/>
  <c r="Q36" i="3"/>
  <c r="Q37" i="3"/>
  <c r="Q38" i="3"/>
  <c r="Q39" i="3"/>
  <c r="M41" i="2"/>
  <c r="L41" i="2"/>
  <c r="K41" i="2"/>
  <c r="J41" i="2"/>
  <c r="M40" i="2"/>
  <c r="L40" i="2"/>
  <c r="K40" i="2"/>
  <c r="J40" i="2"/>
  <c r="M39" i="2"/>
  <c r="L39" i="2"/>
  <c r="K39" i="2"/>
  <c r="J39" i="2"/>
  <c r="M38" i="2"/>
  <c r="L38" i="2"/>
  <c r="K38" i="2"/>
  <c r="J38" i="2"/>
  <c r="M37" i="2"/>
  <c r="L37" i="2"/>
  <c r="K37" i="2"/>
  <c r="J37" i="2"/>
  <c r="M36" i="2"/>
  <c r="L36" i="2"/>
  <c r="K36" i="2"/>
  <c r="J36" i="2"/>
  <c r="M35" i="2"/>
  <c r="L35" i="2"/>
  <c r="K35" i="2"/>
  <c r="J35" i="2"/>
  <c r="M34" i="2"/>
  <c r="L34" i="2"/>
  <c r="K34" i="2"/>
  <c r="J34" i="2"/>
  <c r="M33" i="2"/>
  <c r="L33" i="2"/>
  <c r="K33" i="2"/>
  <c r="J33" i="2"/>
  <c r="M29" i="2"/>
  <c r="L29" i="2"/>
  <c r="K29" i="2"/>
  <c r="J29" i="2"/>
  <c r="M28" i="2"/>
  <c r="L28" i="2"/>
  <c r="K28" i="2"/>
  <c r="J28" i="2"/>
  <c r="M27" i="2"/>
  <c r="L27" i="2"/>
  <c r="K27" i="2"/>
  <c r="J27" i="2"/>
  <c r="M26" i="2"/>
  <c r="L26" i="2"/>
  <c r="K26" i="2"/>
  <c r="J26" i="2"/>
  <c r="M25" i="2"/>
  <c r="L25" i="2"/>
  <c r="K25" i="2"/>
  <c r="J25" i="2"/>
  <c r="M24" i="2"/>
  <c r="L24" i="2"/>
  <c r="Q24" i="2" s="1"/>
  <c r="K24" i="2"/>
  <c r="J24" i="2"/>
  <c r="M23" i="2"/>
  <c r="L23" i="2"/>
  <c r="K23" i="2"/>
  <c r="J23" i="2"/>
  <c r="M22" i="2"/>
  <c r="L22" i="2"/>
  <c r="K22" i="2"/>
  <c r="J22" i="2"/>
  <c r="M21" i="2"/>
  <c r="L21" i="2"/>
  <c r="K21" i="2"/>
  <c r="J21" i="2"/>
  <c r="M20" i="2"/>
  <c r="L20" i="2"/>
  <c r="K20" i="2"/>
  <c r="J20" i="2"/>
  <c r="M19" i="2"/>
  <c r="L19" i="2"/>
  <c r="K19" i="2"/>
  <c r="J19" i="2"/>
  <c r="M18" i="2"/>
  <c r="L18" i="2"/>
  <c r="K18" i="2"/>
  <c r="J18" i="2"/>
  <c r="M17" i="2"/>
  <c r="L17" i="2"/>
  <c r="K17" i="2"/>
  <c r="J17" i="2"/>
  <c r="M16" i="2"/>
  <c r="L16" i="2"/>
  <c r="K16" i="2"/>
  <c r="J16" i="2"/>
  <c r="M15" i="2"/>
  <c r="L15" i="2"/>
  <c r="K15" i="2"/>
  <c r="J15" i="2"/>
  <c r="M14" i="2"/>
  <c r="L14" i="2"/>
  <c r="K14" i="2"/>
  <c r="J14" i="2"/>
  <c r="M13" i="2"/>
  <c r="L13" i="2"/>
  <c r="K13" i="2"/>
  <c r="J13" i="2"/>
  <c r="M12" i="2"/>
  <c r="L12" i="2"/>
  <c r="K12" i="2"/>
  <c r="J12" i="2"/>
  <c r="M11" i="2"/>
  <c r="L11" i="2"/>
  <c r="K11" i="2"/>
  <c r="J11" i="2"/>
  <c r="M10" i="2"/>
  <c r="L10" i="2"/>
  <c r="K10" i="2"/>
  <c r="J10" i="2"/>
  <c r="M9" i="2"/>
  <c r="R9" i="2" s="1"/>
  <c r="L9" i="2"/>
  <c r="Q37" i="2" s="1"/>
  <c r="K9" i="2"/>
  <c r="P9" i="2" s="1"/>
  <c r="J9" i="2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37" i="1"/>
  <c r="D37" i="1" s="1"/>
  <c r="C38" i="1"/>
  <c r="D38" i="1" s="1"/>
  <c r="C39" i="1"/>
  <c r="D39" i="1" s="1"/>
  <c r="C8" i="1"/>
  <c r="D8" i="1" s="1"/>
  <c r="C9" i="1"/>
  <c r="D9" i="1" s="1"/>
  <c r="C10" i="1"/>
  <c r="D10" i="1" s="1"/>
  <c r="C11" i="1"/>
  <c r="D11" i="1" s="1"/>
  <c r="C12" i="1"/>
  <c r="D12" i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J8" i="1"/>
  <c r="K8" i="1"/>
  <c r="L8" i="1"/>
  <c r="M8" i="1"/>
  <c r="J9" i="1"/>
  <c r="K9" i="1"/>
  <c r="L9" i="1"/>
  <c r="M9" i="1"/>
  <c r="J10" i="1"/>
  <c r="K10" i="1"/>
  <c r="L10" i="1"/>
  <c r="M10" i="1"/>
  <c r="J11" i="1"/>
  <c r="K11" i="1"/>
  <c r="L11" i="1"/>
  <c r="M11" i="1"/>
  <c r="J12" i="1"/>
  <c r="K12" i="1"/>
  <c r="L12" i="1"/>
  <c r="M12" i="1"/>
  <c r="J13" i="1"/>
  <c r="K13" i="1"/>
  <c r="L13" i="1"/>
  <c r="M13" i="1"/>
  <c r="J14" i="1"/>
  <c r="K14" i="1"/>
  <c r="L14" i="1"/>
  <c r="M14" i="1"/>
  <c r="J15" i="1"/>
  <c r="K15" i="1"/>
  <c r="L15" i="1"/>
  <c r="M15" i="1"/>
  <c r="J16" i="1"/>
  <c r="K16" i="1"/>
  <c r="L16" i="1"/>
  <c r="M16" i="1"/>
  <c r="J17" i="1"/>
  <c r="K17" i="1"/>
  <c r="L17" i="1"/>
  <c r="M17" i="1"/>
  <c r="J18" i="1"/>
  <c r="K18" i="1"/>
  <c r="L18" i="1"/>
  <c r="M18" i="1"/>
  <c r="J19" i="1"/>
  <c r="K19" i="1"/>
  <c r="L19" i="1"/>
  <c r="M19" i="1"/>
  <c r="J20" i="1"/>
  <c r="K20" i="1"/>
  <c r="L20" i="1"/>
  <c r="M20" i="1"/>
  <c r="J21" i="1"/>
  <c r="K21" i="1"/>
  <c r="L21" i="1"/>
  <c r="M21" i="1"/>
  <c r="J22" i="1"/>
  <c r="K22" i="1"/>
  <c r="L22" i="1"/>
  <c r="M22" i="1"/>
  <c r="J23" i="1"/>
  <c r="K23" i="1"/>
  <c r="L23" i="1"/>
  <c r="M23" i="1"/>
  <c r="J24" i="1"/>
  <c r="K24" i="1"/>
  <c r="L24" i="1"/>
  <c r="M24" i="1"/>
  <c r="J25" i="1"/>
  <c r="K25" i="1"/>
  <c r="L25" i="1"/>
  <c r="M25" i="1"/>
  <c r="J26" i="1"/>
  <c r="K26" i="1"/>
  <c r="L26" i="1"/>
  <c r="M26" i="1"/>
  <c r="J27" i="1"/>
  <c r="K27" i="1"/>
  <c r="L27" i="1"/>
  <c r="M27" i="1"/>
  <c r="M32" i="1"/>
  <c r="M33" i="1"/>
  <c r="M34" i="1"/>
  <c r="M35" i="1"/>
  <c r="M36" i="1"/>
  <c r="M37" i="1"/>
  <c r="M38" i="1"/>
  <c r="M39" i="1"/>
  <c r="M31" i="1"/>
  <c r="J32" i="1"/>
  <c r="K32" i="1"/>
  <c r="L32" i="1"/>
  <c r="J33" i="1"/>
  <c r="K33" i="1"/>
  <c r="L33" i="1"/>
  <c r="J34" i="1"/>
  <c r="K34" i="1"/>
  <c r="L34" i="1"/>
  <c r="J35" i="1"/>
  <c r="K35" i="1"/>
  <c r="L35" i="1"/>
  <c r="J36" i="1"/>
  <c r="K36" i="1"/>
  <c r="L36" i="1"/>
  <c r="J37" i="1"/>
  <c r="K37" i="1"/>
  <c r="L37" i="1"/>
  <c r="J38" i="1"/>
  <c r="K38" i="1"/>
  <c r="L38" i="1"/>
  <c r="J39" i="1"/>
  <c r="K39" i="1"/>
  <c r="L39" i="1"/>
  <c r="L31" i="1"/>
  <c r="K31" i="1"/>
  <c r="J31" i="1"/>
  <c r="L7" i="1"/>
  <c r="M7" i="1"/>
  <c r="R7" i="1" s="1"/>
  <c r="K7" i="1"/>
  <c r="P7" i="1" s="1"/>
  <c r="J7" i="1"/>
  <c r="O7" i="1" s="1"/>
  <c r="C7" i="1"/>
  <c r="D7" i="1" s="1"/>
  <c r="P17" i="1" l="1"/>
  <c r="Q10" i="2"/>
  <c r="Q13" i="2"/>
  <c r="R26" i="3"/>
  <c r="S26" i="3" s="1"/>
  <c r="R9" i="4"/>
  <c r="S9" i="4" s="1"/>
  <c r="Q11" i="2"/>
  <c r="Q14" i="2"/>
  <c r="Q20" i="2"/>
  <c r="Q23" i="2"/>
  <c r="Q26" i="2"/>
  <c r="Q29" i="2"/>
  <c r="Q41" i="2"/>
  <c r="R20" i="3"/>
  <c r="S20" i="3" s="1"/>
  <c r="Q17" i="2"/>
  <c r="Q38" i="2"/>
  <c r="R26" i="2"/>
  <c r="R16" i="4"/>
  <c r="S16" i="4" s="1"/>
  <c r="Q35" i="2"/>
  <c r="Q9" i="2"/>
  <c r="R33" i="3"/>
  <c r="S33" i="3" s="1"/>
  <c r="R12" i="4"/>
  <c r="S12" i="4" s="1"/>
  <c r="R25" i="4"/>
  <c r="S25" i="4" s="1"/>
  <c r="T40" i="5"/>
  <c r="T41" i="5" s="1"/>
  <c r="T28" i="5"/>
  <c r="T29" i="5" s="1"/>
  <c r="R10" i="4"/>
  <c r="S10" i="4" s="1"/>
  <c r="R19" i="4"/>
  <c r="S19" i="4" s="1"/>
  <c r="R8" i="4"/>
  <c r="S8" i="4" s="1"/>
  <c r="R37" i="4"/>
  <c r="S37" i="4" s="1"/>
  <c r="R33" i="4"/>
  <c r="S33" i="4" s="1"/>
  <c r="R23" i="4"/>
  <c r="S23" i="4" s="1"/>
  <c r="R7" i="4"/>
  <c r="S7" i="4" s="1"/>
  <c r="R13" i="4"/>
  <c r="S13" i="4" s="1"/>
  <c r="R21" i="4"/>
  <c r="S21" i="4" s="1"/>
  <c r="R15" i="4"/>
  <c r="S15" i="4" s="1"/>
  <c r="R11" i="4"/>
  <c r="S11" i="4" s="1"/>
  <c r="R38" i="4"/>
  <c r="S38" i="4" s="1"/>
  <c r="R39" i="4"/>
  <c r="S39" i="4" s="1"/>
  <c r="R17" i="4"/>
  <c r="S17" i="4" s="1"/>
  <c r="R36" i="4"/>
  <c r="S36" i="4" s="1"/>
  <c r="R27" i="4"/>
  <c r="S27" i="4" s="1"/>
  <c r="R35" i="4"/>
  <c r="S35" i="4" s="1"/>
  <c r="R34" i="4"/>
  <c r="S34" i="4" s="1"/>
  <c r="R31" i="4"/>
  <c r="S31" i="4" s="1"/>
  <c r="R21" i="3"/>
  <c r="S21" i="3" s="1"/>
  <c r="R10" i="3"/>
  <c r="S10" i="3" s="1"/>
  <c r="R23" i="3"/>
  <c r="S23" i="3" s="1"/>
  <c r="R18" i="3"/>
  <c r="S18" i="3" s="1"/>
  <c r="R15" i="3"/>
  <c r="S15" i="3" s="1"/>
  <c r="R16" i="3"/>
  <c r="S16" i="3" s="1"/>
  <c r="R38" i="3"/>
  <c r="S38" i="3" s="1"/>
  <c r="R27" i="3"/>
  <c r="S27" i="3" s="1"/>
  <c r="R24" i="3"/>
  <c r="S24" i="3" s="1"/>
  <c r="R29" i="3"/>
  <c r="S29" i="3" s="1"/>
  <c r="R12" i="3"/>
  <c r="S12" i="3" s="1"/>
  <c r="R22" i="3"/>
  <c r="S22" i="3" s="1"/>
  <c r="R37" i="3"/>
  <c r="S37" i="3" s="1"/>
  <c r="R40" i="3"/>
  <c r="S40" i="3" s="1"/>
  <c r="R39" i="3"/>
  <c r="S39" i="3" s="1"/>
  <c r="R35" i="3"/>
  <c r="S35" i="3" s="1"/>
  <c r="R11" i="3"/>
  <c r="S11" i="3" s="1"/>
  <c r="R34" i="3"/>
  <c r="S34" i="3" s="1"/>
  <c r="R36" i="3"/>
  <c r="S36" i="3" s="1"/>
  <c r="R9" i="3"/>
  <c r="S9" i="3" s="1"/>
  <c r="Q18" i="2"/>
  <c r="Q21" i="2"/>
  <c r="Q34" i="2"/>
  <c r="O34" i="2"/>
  <c r="P11" i="2"/>
  <c r="P17" i="2"/>
  <c r="P20" i="2"/>
  <c r="P23" i="2"/>
  <c r="P35" i="2"/>
  <c r="P38" i="2"/>
  <c r="P41" i="2"/>
  <c r="O17" i="2"/>
  <c r="O20" i="2"/>
  <c r="O28" i="2"/>
  <c r="O15" i="2"/>
  <c r="O18" i="2"/>
  <c r="O27" i="2"/>
  <c r="P12" i="2"/>
  <c r="P15" i="2"/>
  <c r="P18" i="2"/>
  <c r="P21" i="2"/>
  <c r="P24" i="2"/>
  <c r="P27" i="2"/>
  <c r="P33" i="2"/>
  <c r="P36" i="2"/>
  <c r="Q12" i="2"/>
  <c r="Q15" i="2"/>
  <c r="Q27" i="2"/>
  <c r="Q33" i="2"/>
  <c r="Q36" i="2"/>
  <c r="Q39" i="2"/>
  <c r="P10" i="2"/>
  <c r="P13" i="2"/>
  <c r="P16" i="2"/>
  <c r="P19" i="2"/>
  <c r="P22" i="2"/>
  <c r="P25" i="2"/>
  <c r="P28" i="2"/>
  <c r="P34" i="2"/>
  <c r="P37" i="2"/>
  <c r="P40" i="2"/>
  <c r="Q16" i="2"/>
  <c r="Q19" i="2"/>
  <c r="Q22" i="2"/>
  <c r="Q25" i="2"/>
  <c r="Q28" i="2"/>
  <c r="Q40" i="2"/>
  <c r="O39" i="1"/>
  <c r="R35" i="1"/>
  <c r="R22" i="1"/>
  <c r="O21" i="1"/>
  <c r="O34" i="1"/>
  <c r="O11" i="2"/>
  <c r="O23" i="2"/>
  <c r="O36" i="2"/>
  <c r="O21" i="2"/>
  <c r="P14" i="2"/>
  <c r="O19" i="2"/>
  <c r="P26" i="2"/>
  <c r="P39" i="2"/>
  <c r="O12" i="2"/>
  <c r="O24" i="2"/>
  <c r="O37" i="2"/>
  <c r="O26" i="2"/>
  <c r="O29" i="2"/>
  <c r="R39" i="2"/>
  <c r="O14" i="2"/>
  <c r="O10" i="2"/>
  <c r="O22" i="2"/>
  <c r="P29" i="2"/>
  <c r="O35" i="2"/>
  <c r="O33" i="2"/>
  <c r="O16" i="2"/>
  <c r="O13" i="2"/>
  <c r="O25" i="2"/>
  <c r="R11" i="2"/>
  <c r="O41" i="2"/>
  <c r="O9" i="2"/>
  <c r="O40" i="2"/>
  <c r="O39" i="2"/>
  <c r="O38" i="2"/>
  <c r="R12" i="2"/>
  <c r="O26" i="1"/>
  <c r="O23" i="1"/>
  <c r="O20" i="1"/>
  <c r="O17" i="1"/>
  <c r="O14" i="1"/>
  <c r="O13" i="1"/>
  <c r="O10" i="1"/>
  <c r="O8" i="1"/>
  <c r="Q37" i="1"/>
  <c r="Q33" i="1"/>
  <c r="R34" i="1"/>
  <c r="Q25" i="1"/>
  <c r="Q22" i="1"/>
  <c r="Q19" i="1"/>
  <c r="Q12" i="1"/>
  <c r="Q9" i="1"/>
  <c r="P37" i="1"/>
  <c r="P33" i="1"/>
  <c r="R33" i="1"/>
  <c r="P22" i="1"/>
  <c r="P16" i="1"/>
  <c r="P12" i="1"/>
  <c r="O31" i="1"/>
  <c r="O25" i="1"/>
  <c r="O16" i="1"/>
  <c r="O36" i="1"/>
  <c r="O32" i="1"/>
  <c r="P24" i="1"/>
  <c r="P18" i="1"/>
  <c r="P8" i="1"/>
  <c r="O22" i="1"/>
  <c r="O9" i="1"/>
  <c r="Q39" i="1"/>
  <c r="R31" i="1"/>
  <c r="O27" i="1"/>
  <c r="O24" i="1"/>
  <c r="O18" i="1"/>
  <c r="O15" i="1"/>
  <c r="O11" i="1"/>
  <c r="O33" i="1"/>
  <c r="O12" i="1"/>
  <c r="P39" i="1"/>
  <c r="R23" i="1"/>
  <c r="O37" i="1"/>
  <c r="O19" i="1"/>
  <c r="P25" i="1"/>
  <c r="P19" i="1"/>
  <c r="P9" i="1"/>
  <c r="Q31" i="1"/>
  <c r="R32" i="1"/>
  <c r="R25" i="1"/>
  <c r="Q36" i="1"/>
  <c r="Q32" i="1"/>
  <c r="R27" i="1"/>
  <c r="R24" i="1"/>
  <c r="R21" i="1"/>
  <c r="R18" i="1"/>
  <c r="R15" i="1"/>
  <c r="R11" i="1"/>
  <c r="R8" i="1"/>
  <c r="D40" i="1"/>
  <c r="P31" i="1"/>
  <c r="P36" i="1"/>
  <c r="P32" i="1"/>
  <c r="Q24" i="1"/>
  <c r="Q21" i="1"/>
  <c r="Q18" i="1"/>
  <c r="Q11" i="1"/>
  <c r="Q8" i="1"/>
  <c r="P21" i="1"/>
  <c r="P11" i="1"/>
  <c r="R13" i="1"/>
  <c r="P35" i="1"/>
  <c r="R39" i="1"/>
  <c r="R26" i="1"/>
  <c r="R20" i="1"/>
  <c r="R17" i="1"/>
  <c r="R14" i="1"/>
  <c r="R10" i="1"/>
  <c r="R12" i="1"/>
  <c r="O35" i="1"/>
  <c r="R38" i="1"/>
  <c r="Q20" i="1"/>
  <c r="Q17" i="1"/>
  <c r="Q10" i="1"/>
  <c r="R37" i="1"/>
  <c r="Q34" i="1"/>
  <c r="P26" i="1"/>
  <c r="P20" i="1"/>
  <c r="P14" i="1"/>
  <c r="P10" i="1"/>
  <c r="P27" i="1"/>
  <c r="P15" i="1"/>
  <c r="D28" i="1"/>
  <c r="P38" i="1"/>
  <c r="P34" i="1"/>
  <c r="R36" i="1"/>
  <c r="O38" i="1"/>
  <c r="R19" i="1"/>
  <c r="R16" i="1"/>
  <c r="R9" i="1"/>
  <c r="Q15" i="1"/>
  <c r="Q26" i="1"/>
  <c r="Q14" i="1"/>
  <c r="P23" i="1"/>
  <c r="P13" i="1"/>
  <c r="Q7" i="1"/>
  <c r="S7" i="1" s="1"/>
  <c r="T7" i="1" s="1"/>
  <c r="Q27" i="1"/>
  <c r="Q38" i="1"/>
  <c r="Q23" i="1"/>
  <c r="Q13" i="1"/>
  <c r="Q16" i="1"/>
  <c r="Q35" i="1"/>
  <c r="R21" i="2"/>
  <c r="R24" i="2"/>
  <c r="R22" i="2"/>
  <c r="R20" i="2"/>
  <c r="R14" i="2"/>
  <c r="R23" i="2"/>
  <c r="R33" i="2"/>
  <c r="R41" i="2"/>
  <c r="R19" i="2"/>
  <c r="R34" i="2"/>
  <c r="R16" i="2"/>
  <c r="R28" i="2"/>
  <c r="R37" i="2"/>
  <c r="R18" i="2"/>
  <c r="R35" i="2"/>
  <c r="R13" i="2"/>
  <c r="R25" i="2"/>
  <c r="R40" i="2"/>
  <c r="R10" i="2"/>
  <c r="R15" i="2"/>
  <c r="R27" i="2"/>
  <c r="R38" i="2"/>
  <c r="R17" i="2"/>
  <c r="R29" i="2"/>
  <c r="R36" i="2"/>
  <c r="D42" i="2"/>
  <c r="S28" i="4" l="1"/>
  <c r="S29" i="4" s="1"/>
  <c r="S40" i="4"/>
  <c r="S41" i="4" s="1"/>
  <c r="S30" i="3"/>
  <c r="S31" i="3" s="1"/>
  <c r="S42" i="3"/>
  <c r="S43" i="3" s="1"/>
  <c r="S27" i="2"/>
  <c r="T27" i="2" s="1"/>
  <c r="S8" i="1"/>
  <c r="T8" i="1" s="1"/>
  <c r="S31" i="1"/>
  <c r="T31" i="1" s="1"/>
  <c r="S24" i="1"/>
  <c r="T24" i="1" s="1"/>
  <c r="S23" i="1"/>
  <c r="T23" i="1" s="1"/>
  <c r="S17" i="1"/>
  <c r="T17" i="1" s="1"/>
  <c r="S33" i="1"/>
  <c r="T33" i="1" s="1"/>
  <c r="S15" i="1"/>
  <c r="T15" i="1" s="1"/>
  <c r="S22" i="1"/>
  <c r="T22" i="1" s="1"/>
  <c r="S19" i="1"/>
  <c r="T19" i="1" s="1"/>
  <c r="S21" i="1"/>
  <c r="T21" i="1" s="1"/>
  <c r="S18" i="1"/>
  <c r="T18" i="1" s="1"/>
  <c r="S37" i="1"/>
  <c r="T37" i="1" s="1"/>
  <c r="S39" i="1"/>
  <c r="T39" i="1" s="1"/>
  <c r="S16" i="1"/>
  <c r="T16" i="1" s="1"/>
  <c r="S12" i="1"/>
  <c r="T12" i="1" s="1"/>
  <c r="S13" i="1"/>
  <c r="T13" i="1" s="1"/>
  <c r="S38" i="1"/>
  <c r="T38" i="1" s="1"/>
  <c r="S20" i="1"/>
  <c r="T20" i="1" s="1"/>
  <c r="S32" i="1"/>
  <c r="T32" i="1" s="1"/>
  <c r="S35" i="1"/>
  <c r="T35" i="1" s="1"/>
  <c r="S9" i="1"/>
  <c r="T9" i="1" s="1"/>
  <c r="S10" i="1"/>
  <c r="T10" i="1" s="1"/>
  <c r="S25" i="1"/>
  <c r="T25" i="1" s="1"/>
  <c r="S34" i="1"/>
  <c r="T34" i="1" s="1"/>
  <c r="S36" i="2"/>
  <c r="T36" i="2" s="1"/>
  <c r="S15" i="2"/>
  <c r="T15" i="2" s="1"/>
  <c r="S20" i="2"/>
  <c r="T20" i="2" s="1"/>
  <c r="S9" i="2"/>
  <c r="T9" i="2" s="1"/>
  <c r="S11" i="1"/>
  <c r="T11" i="1" s="1"/>
  <c r="S14" i="1"/>
  <c r="T14" i="1" s="1"/>
  <c r="S36" i="1"/>
  <c r="T36" i="1" s="1"/>
  <c r="S26" i="1"/>
  <c r="T26" i="1" s="1"/>
  <c r="S27" i="1"/>
  <c r="T27" i="1" s="1"/>
  <c r="S23" i="2"/>
  <c r="T23" i="2" s="1"/>
  <c r="S11" i="2"/>
  <c r="T11" i="2" s="1"/>
  <c r="S39" i="2"/>
  <c r="T39" i="2" s="1"/>
  <c r="S26" i="2"/>
  <c r="T26" i="2" s="1"/>
  <c r="S21" i="2"/>
  <c r="T21" i="2" s="1"/>
  <c r="S35" i="2"/>
  <c r="T35" i="2" s="1"/>
  <c r="S34" i="2"/>
  <c r="T34" i="2" s="1"/>
  <c r="S33" i="2"/>
  <c r="T33" i="2" s="1"/>
  <c r="S10" i="2"/>
  <c r="T10" i="2" s="1"/>
  <c r="S40" i="2"/>
  <c r="T40" i="2" s="1"/>
  <c r="S37" i="2"/>
  <c r="T37" i="2" s="1"/>
  <c r="S41" i="2"/>
  <c r="T41" i="2" s="1"/>
  <c r="S18" i="2"/>
  <c r="T18" i="2" s="1"/>
  <c r="S28" i="2"/>
  <c r="T28" i="2" s="1"/>
  <c r="S16" i="2"/>
  <c r="T16" i="2" s="1"/>
  <c r="S14" i="2"/>
  <c r="T14" i="2" s="1"/>
  <c r="S13" i="2"/>
  <c r="T13" i="2" s="1"/>
  <c r="S24" i="2"/>
  <c r="T24" i="2" s="1"/>
  <c r="S12" i="2"/>
  <c r="T12" i="2" s="1"/>
  <c r="S22" i="2"/>
  <c r="T22" i="2" s="1"/>
  <c r="S38" i="2"/>
  <c r="T38" i="2" s="1"/>
  <c r="S25" i="2"/>
  <c r="T25" i="2" s="1"/>
  <c r="S19" i="2"/>
  <c r="T19" i="2" s="1"/>
  <c r="S29" i="2"/>
  <c r="T29" i="2" s="1"/>
  <c r="S17" i="2"/>
  <c r="T17" i="2" s="1"/>
  <c r="T28" i="1" l="1"/>
  <c r="T29" i="1" s="1"/>
  <c r="T40" i="1"/>
  <c r="T41" i="1" s="1"/>
  <c r="T30" i="2"/>
  <c r="T31" i="2" s="1"/>
  <c r="T42" i="2"/>
  <c r="T43" i="2" s="1"/>
</calcChain>
</file>

<file path=xl/sharedStrings.xml><?xml version="1.0" encoding="utf-8"?>
<sst xmlns="http://schemas.openxmlformats.org/spreadsheetml/2006/main" count="487" uniqueCount="64">
  <si>
    <t>training geoms</t>
  </si>
  <si>
    <t>bond 1</t>
  </si>
  <si>
    <t>bond 2</t>
  </si>
  <si>
    <t>angle</t>
  </si>
  <si>
    <t>angstrom</t>
  </si>
  <si>
    <t>degree</t>
  </si>
  <si>
    <t>optimized geom</t>
  </si>
  <si>
    <t>bohr</t>
  </si>
  <si>
    <t>radians</t>
  </si>
  <si>
    <t>QM energy</t>
  </si>
  <si>
    <t>hartree</t>
  </si>
  <si>
    <t>validation geoms</t>
  </si>
  <si>
    <t>E-Eopt</t>
  </si>
  <si>
    <t>eV</t>
  </si>
  <si>
    <t>squared</t>
  </si>
  <si>
    <t>eV_per_hartree</t>
  </si>
  <si>
    <t>bohrperangstrom</t>
  </si>
  <si>
    <t>k_stretch</t>
  </si>
  <si>
    <t>k_bend</t>
  </si>
  <si>
    <t>UB_dist</t>
  </si>
  <si>
    <t>k_UB</t>
  </si>
  <si>
    <t>U_stretch_1</t>
  </si>
  <si>
    <t>U_stretch_2</t>
  </si>
  <si>
    <t>U_UB</t>
  </si>
  <si>
    <t>U_angle</t>
  </si>
  <si>
    <t>U_total</t>
  </si>
  <si>
    <t>SST</t>
  </si>
  <si>
    <t>U_error</t>
  </si>
  <si>
    <t>SSE</t>
  </si>
  <si>
    <t>R-squared</t>
  </si>
  <si>
    <t>gamma</t>
  </si>
  <si>
    <t>1/bohr</t>
  </si>
  <si>
    <t>CO2_validation_run_1</t>
  </si>
  <si>
    <t>CO2_validation_run_2</t>
  </si>
  <si>
    <t>CO2_validation_run_3</t>
  </si>
  <si>
    <t>CO2_validation_run_4</t>
  </si>
  <si>
    <t>CO2_validation_run_5</t>
  </si>
  <si>
    <t>CO2_validation_run_6</t>
  </si>
  <si>
    <t>CO2_validation_run_7</t>
  </si>
  <si>
    <t>CO2_validation_run_8</t>
  </si>
  <si>
    <t>CO2_validation_run_9</t>
  </si>
  <si>
    <t>CO2_CCSD_def2TZVPD_m07_00</t>
  </si>
  <si>
    <t>CO2_CCSD_def2TZVPD_m07_m07</t>
  </si>
  <si>
    <t>CO2_CCSD_def2TZVPD_m07_p07</t>
  </si>
  <si>
    <t>CO2_CCSD_def2TZVPD_m07_p14</t>
  </si>
  <si>
    <t>CO2_CCSD_def2TZVPD_m14_00</t>
  </si>
  <si>
    <t>CO2_CCSD_def2TZVPD_m14_m07</t>
  </si>
  <si>
    <t>CO2_CCSD_def2TZVPD_m14_m14</t>
  </si>
  <si>
    <t>CO2_CCSD_def2TZVPD_m14_p07</t>
  </si>
  <si>
    <t>CO2_CCSD_def2TZVPD_m14_p14</t>
  </si>
  <si>
    <t>CO2_CCSD_def2TZVPD_p07_00</t>
  </si>
  <si>
    <t>CO2_CCSD_def2TZVPD_p07_p07</t>
  </si>
  <si>
    <t>CO2_CCSD_def2TZVPD_p07_p14</t>
  </si>
  <si>
    <t>CO2_CCSD_def2TZVPD_p14_00</t>
  </si>
  <si>
    <t>CO2_CCSD_def2TZVPD_p14_p14</t>
  </si>
  <si>
    <t>CO2_CCSD_def2TZVPD_150_no_relax</t>
  </si>
  <si>
    <t>CO2_CCSD_def2TZVPD_150_relax</t>
  </si>
  <si>
    <t>CO2_CCSD_def2TZVPD_160_no_relax</t>
  </si>
  <si>
    <t>CO2_CCSD_def2TZVPD_160_relax</t>
  </si>
  <si>
    <t>CO2_CCSD_def2TZVPD_170_no_relax</t>
  </si>
  <si>
    <t>CO2_CCSD_def2TZVPD_170_relax</t>
  </si>
  <si>
    <t>k_BBC</t>
  </si>
  <si>
    <t>eV/bohr^2</t>
  </si>
  <si>
    <t>U_BBC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</si>
</sst>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workbookViewId="0">
      <selection activeCell="O5" sqref="O5"/>
    </sheetView>
  </sheetViews>
  <sheetFormatPr defaultRowHeight="15" x14ac:dyDescent="0.25"/>
  <cols>
    <col min="1" max="1" width="34.5703125" customWidth="1"/>
    <col min="2" max="2" width="14.5703125" customWidth="1"/>
    <col min="3" max="4" width="8.140625" style="4" customWidth="1"/>
    <col min="5" max="5" width="8.140625" customWidth="1"/>
    <col min="6" max="13" width="9.140625" style="2"/>
    <col min="15" max="15" width="12" style="4" customWidth="1"/>
    <col min="16" max="16" width="11.7109375" style="4" customWidth="1"/>
    <col min="17" max="17" width="9.140625" style="4"/>
    <col min="18" max="18" width="10" style="4" customWidth="1"/>
    <col min="19" max="19" width="9.140625" style="4"/>
  </cols>
  <sheetData>
    <row r="1" spans="1:19" x14ac:dyDescent="0.25">
      <c r="A1">
        <v>27.211400000000001</v>
      </c>
      <c r="B1" t="s">
        <v>15</v>
      </c>
    </row>
    <row r="2" spans="1:19" x14ac:dyDescent="0.25">
      <c r="A2">
        <v>1.8897299999999999</v>
      </c>
      <c r="B2" t="s">
        <v>16</v>
      </c>
      <c r="O2" s="5" t="s">
        <v>17</v>
      </c>
      <c r="P2" s="5" t="s">
        <v>17</v>
      </c>
      <c r="Q2" s="5" t="s">
        <v>18</v>
      </c>
    </row>
    <row r="3" spans="1:19" x14ac:dyDescent="0.25">
      <c r="O3" s="4">
        <v>30.582402202170723</v>
      </c>
      <c r="Q3" s="4">
        <v>5.1742294885933591</v>
      </c>
    </row>
    <row r="4" spans="1:19" x14ac:dyDescent="0.25">
      <c r="O4" s="4" t="s">
        <v>62</v>
      </c>
      <c r="Q4" s="4" t="s">
        <v>13</v>
      </c>
    </row>
    <row r="5" spans="1:19" x14ac:dyDescent="0.25">
      <c r="N5" t="s">
        <v>30</v>
      </c>
      <c r="O5" s="2">
        <v>1.2030000000000001</v>
      </c>
    </row>
    <row r="6" spans="1:19" x14ac:dyDescent="0.25">
      <c r="O6" s="4" t="s">
        <v>31</v>
      </c>
    </row>
    <row r="7" spans="1:19" x14ac:dyDescent="0.25">
      <c r="B7" s="1" t="s">
        <v>9</v>
      </c>
      <c r="C7" s="5" t="s">
        <v>12</v>
      </c>
      <c r="D7" s="5"/>
      <c r="E7" s="1"/>
      <c r="F7" s="3" t="s">
        <v>1</v>
      </c>
      <c r="G7" s="3" t="s">
        <v>2</v>
      </c>
      <c r="H7" s="3" t="s">
        <v>19</v>
      </c>
      <c r="I7" s="3" t="s">
        <v>3</v>
      </c>
      <c r="J7" s="3" t="s">
        <v>1</v>
      </c>
      <c r="K7" s="3" t="s">
        <v>2</v>
      </c>
      <c r="L7" s="3" t="s">
        <v>19</v>
      </c>
      <c r="M7" s="3" t="s">
        <v>3</v>
      </c>
      <c r="O7" s="5" t="s">
        <v>21</v>
      </c>
      <c r="P7" s="5" t="s">
        <v>22</v>
      </c>
      <c r="Q7" s="5" t="s">
        <v>24</v>
      </c>
      <c r="R7" s="5" t="s">
        <v>25</v>
      </c>
      <c r="S7" s="5" t="s">
        <v>27</v>
      </c>
    </row>
    <row r="8" spans="1:19" x14ac:dyDescent="0.25">
      <c r="A8" s="1" t="s">
        <v>0</v>
      </c>
      <c r="B8" t="s">
        <v>10</v>
      </c>
      <c r="C8" s="4" t="s">
        <v>13</v>
      </c>
      <c r="D8" s="5" t="s">
        <v>14</v>
      </c>
      <c r="E8" s="1"/>
      <c r="F8" s="2" t="s">
        <v>4</v>
      </c>
      <c r="G8" s="2" t="s">
        <v>4</v>
      </c>
      <c r="H8" s="2" t="s">
        <v>4</v>
      </c>
      <c r="I8" s="2" t="s">
        <v>5</v>
      </c>
      <c r="J8" s="2" t="s">
        <v>7</v>
      </c>
      <c r="K8" s="2" t="s">
        <v>7</v>
      </c>
      <c r="L8" s="2" t="s">
        <v>7</v>
      </c>
      <c r="M8" s="2" t="s">
        <v>8</v>
      </c>
      <c r="O8" s="4" t="s">
        <v>13</v>
      </c>
      <c r="P8" s="4" t="s">
        <v>13</v>
      </c>
      <c r="Q8" s="4" t="s">
        <v>13</v>
      </c>
      <c r="R8" s="4" t="s">
        <v>13</v>
      </c>
      <c r="S8" s="4" t="s">
        <v>13</v>
      </c>
    </row>
    <row r="9" spans="1:19" x14ac:dyDescent="0.25">
      <c r="A9" t="s">
        <v>6</v>
      </c>
      <c r="B9">
        <v>-188.36731709</v>
      </c>
      <c r="C9" s="4">
        <f>(B9-$B$9)*$A$1</f>
        <v>0</v>
      </c>
      <c r="D9" s="4">
        <f>C9^2</f>
        <v>0</v>
      </c>
      <c r="F9" s="2">
        <v>1.15663</v>
      </c>
      <c r="G9" s="2">
        <v>1.15663</v>
      </c>
      <c r="H9" s="2">
        <v>2.3132600000000001</v>
      </c>
      <c r="I9" s="2">
        <v>180</v>
      </c>
      <c r="J9" s="2">
        <f>F9*$A$2</f>
        <v>2.1857184098999998</v>
      </c>
      <c r="K9" s="2">
        <f>G9*$A$2</f>
        <v>2.1857184098999998</v>
      </c>
      <c r="L9" s="2">
        <f>H9*$A$2</f>
        <v>4.3714368197999995</v>
      </c>
      <c r="M9" s="2">
        <f>I9*PI()/180</f>
        <v>3.1415926535897931</v>
      </c>
      <c r="O9" s="4">
        <f>(3*O$3/(5*$O$5^2))*(1-2.5*EXP(-$O$5*(J9-J$9))+1.5*EXP(-(5/3)*$O$5*(J9-J$9)))</f>
        <v>0</v>
      </c>
      <c r="P9" s="4">
        <f>(3*O$3/(5*$O$5^2))*(1-2.5*EXP(-$O$5*(K9-K$9))+1.5*EXP(-(5/3)*$O$5*(K9-K$9)))</f>
        <v>0</v>
      </c>
      <c r="Q9" s="4">
        <f t="shared" ref="Q9:Q29" si="0">Q$3*2*(COS(M9)-COS(M$9))^2/(SIN(M9)^2+3*(SIN(M$9)^2)*(TANH(2*SIN(M9/2))/TANH(2*SIN(M$9/2))))</f>
        <v>0</v>
      </c>
      <c r="R9" s="4">
        <f t="shared" ref="R9:R29" si="1">SUM(O9:Q9)</f>
        <v>0</v>
      </c>
      <c r="S9" s="4">
        <f t="shared" ref="S9:S29" si="2">(R9-C9)^2</f>
        <v>0</v>
      </c>
    </row>
    <row r="10" spans="1:19" x14ac:dyDescent="0.25">
      <c r="A10" t="s">
        <v>55</v>
      </c>
      <c r="B10">
        <v>-188.33970006999999</v>
      </c>
      <c r="C10" s="4">
        <f t="shared" ref="C10:C29" si="3">(B10-$B$9)*$A$1</f>
        <v>0.75149777802822038</v>
      </c>
      <c r="D10" s="4">
        <f t="shared" ref="D10:D29" si="4">C10^2</f>
        <v>0.56474891038135233</v>
      </c>
      <c r="F10" s="2">
        <v>1.15663</v>
      </c>
      <c r="G10" s="2">
        <v>1.15663</v>
      </c>
      <c r="H10" s="2">
        <v>2.2344400000000002</v>
      </c>
      <c r="I10" s="2">
        <v>150</v>
      </c>
      <c r="J10" s="2">
        <f t="shared" ref="J10:L29" si="5">F10*$A$2</f>
        <v>2.1857184098999998</v>
      </c>
      <c r="K10" s="2">
        <f t="shared" si="5"/>
        <v>2.1857184098999998</v>
      </c>
      <c r="L10" s="2">
        <f t="shared" si="5"/>
        <v>4.2224883012000003</v>
      </c>
      <c r="M10" s="2">
        <f t="shared" ref="M10:M29" si="6">I10*PI()/180</f>
        <v>2.6179938779914944</v>
      </c>
      <c r="O10" s="4">
        <f t="shared" ref="O10:O41" si="7">(3*O$3/(5*$O$5^2))*(1-2.5*EXP(-$O$5*(J10-J$9))+1.5*EXP(-(5/3)*$O$5*(J10-J$9)))</f>
        <v>0</v>
      </c>
      <c r="P10" s="4">
        <f t="shared" ref="P10:P41" si="8">(3*O$3/(5*$O$5^2))*(1-2.5*EXP(-$O$5*(K10-K$9))+1.5*EXP(-(5/3)*$O$5*(K10-K$9)))</f>
        <v>0</v>
      </c>
      <c r="Q10" s="4">
        <f t="shared" si="0"/>
        <v>0.74298592618841408</v>
      </c>
      <c r="R10" s="4">
        <f t="shared" si="1"/>
        <v>0.74298592618841408</v>
      </c>
      <c r="S10" s="4">
        <f t="shared" si="2"/>
        <v>7.245162174281381E-5</v>
      </c>
    </row>
    <row r="11" spans="1:19" x14ac:dyDescent="0.25">
      <c r="A11" t="s">
        <v>56</v>
      </c>
      <c r="B11">
        <v>-188.34006618000001</v>
      </c>
      <c r="C11" s="4">
        <f t="shared" si="3"/>
        <v>0.74153541237378906</v>
      </c>
      <c r="D11" s="4">
        <f t="shared" si="4"/>
        <v>0.54987476780436539</v>
      </c>
      <c r="F11" s="2">
        <v>1.1660699999999999</v>
      </c>
      <c r="G11" s="2">
        <v>1.1660699999999999</v>
      </c>
      <c r="H11" s="2">
        <v>2.2526799999999998</v>
      </c>
      <c r="I11" s="2">
        <v>150</v>
      </c>
      <c r="J11" s="2">
        <f t="shared" si="5"/>
        <v>2.2035574610999999</v>
      </c>
      <c r="K11" s="2">
        <f t="shared" si="5"/>
        <v>2.2035574610999999</v>
      </c>
      <c r="L11" s="2">
        <f t="shared" si="5"/>
        <v>4.2569569763999997</v>
      </c>
      <c r="M11" s="2">
        <f t="shared" si="6"/>
        <v>2.6179938779914944</v>
      </c>
      <c r="O11" s="4">
        <f t="shared" si="7"/>
        <v>4.7743283495110117E-3</v>
      </c>
      <c r="P11" s="4">
        <f t="shared" si="8"/>
        <v>4.7743283495110117E-3</v>
      </c>
      <c r="Q11" s="4">
        <f t="shared" si="0"/>
        <v>0.74298592618841408</v>
      </c>
      <c r="R11" s="4">
        <f t="shared" si="1"/>
        <v>0.75253458288743613</v>
      </c>
      <c r="S11" s="4">
        <f t="shared" si="2"/>
        <v>1.2098175198828319E-4</v>
      </c>
    </row>
    <row r="12" spans="1:19" x14ac:dyDescent="0.25">
      <c r="A12" t="s">
        <v>57</v>
      </c>
      <c r="B12">
        <v>-188.35533136000001</v>
      </c>
      <c r="C12" s="4">
        <f t="shared" si="3"/>
        <v>0.32614849332178625</v>
      </c>
      <c r="D12" s="4">
        <f t="shared" si="4"/>
        <v>0.10637283969607125</v>
      </c>
      <c r="F12" s="2">
        <v>1.15663</v>
      </c>
      <c r="G12" s="2">
        <v>1.15663</v>
      </c>
      <c r="H12" s="2">
        <v>2.2781099999999999</v>
      </c>
      <c r="I12" s="2">
        <v>160</v>
      </c>
      <c r="J12" s="2">
        <f t="shared" si="5"/>
        <v>2.1857184098999998</v>
      </c>
      <c r="K12" s="2">
        <f t="shared" si="5"/>
        <v>2.1857184098999998</v>
      </c>
      <c r="L12" s="2">
        <f t="shared" si="5"/>
        <v>4.3050128102999992</v>
      </c>
      <c r="M12" s="2">
        <f t="shared" si="6"/>
        <v>2.7925268031909272</v>
      </c>
      <c r="O12" s="4">
        <f t="shared" si="7"/>
        <v>0</v>
      </c>
      <c r="P12" s="4">
        <f t="shared" si="8"/>
        <v>0</v>
      </c>
      <c r="Q12" s="4">
        <f t="shared" si="0"/>
        <v>0.32174605044680121</v>
      </c>
      <c r="R12" s="4">
        <f t="shared" si="1"/>
        <v>0.32174605044680121</v>
      </c>
      <c r="S12" s="4">
        <f t="shared" si="2"/>
        <v>1.9381503267506502E-5</v>
      </c>
    </row>
    <row r="13" spans="1:19" x14ac:dyDescent="0.25">
      <c r="A13" t="s">
        <v>58</v>
      </c>
      <c r="B13">
        <v>-188.3553995</v>
      </c>
      <c r="C13" s="4">
        <f t="shared" si="3"/>
        <v>0.32429430852588914</v>
      </c>
      <c r="D13" s="4">
        <f t="shared" si="4"/>
        <v>0.10516679854228457</v>
      </c>
      <c r="F13" s="2">
        <v>1.1606799999999999</v>
      </c>
      <c r="G13" s="2">
        <v>1.1606799999999999</v>
      </c>
      <c r="H13" s="2">
        <v>2.2860900000000002</v>
      </c>
      <c r="I13" s="2">
        <v>160</v>
      </c>
      <c r="J13" s="2">
        <f t="shared" si="5"/>
        <v>2.1933718163999996</v>
      </c>
      <c r="K13" s="2">
        <f t="shared" si="5"/>
        <v>2.1933718163999996</v>
      </c>
      <c r="L13" s="2">
        <f t="shared" si="5"/>
        <v>4.3200928557000005</v>
      </c>
      <c r="M13" s="2">
        <f t="shared" si="6"/>
        <v>2.7925268031909272</v>
      </c>
      <c r="O13" s="4">
        <f t="shared" si="7"/>
        <v>8.8838053943974507E-4</v>
      </c>
      <c r="P13" s="4">
        <f t="shared" si="8"/>
        <v>8.8838053943974507E-4</v>
      </c>
      <c r="Q13" s="4">
        <f t="shared" si="0"/>
        <v>0.32174605044680121</v>
      </c>
      <c r="R13" s="4">
        <f t="shared" si="1"/>
        <v>0.32352281152568069</v>
      </c>
      <c r="S13" s="4">
        <f t="shared" si="2"/>
        <v>5.9520762133064359E-7</v>
      </c>
    </row>
    <row r="14" spans="1:19" x14ac:dyDescent="0.25">
      <c r="A14" t="s">
        <v>59</v>
      </c>
      <c r="B14">
        <v>-188.36435936000001</v>
      </c>
      <c r="C14" s="4">
        <f t="shared" si="3"/>
        <v>8.0483974121767152E-2</v>
      </c>
      <c r="D14" s="4">
        <f t="shared" si="4"/>
        <v>6.4776700904332846E-3</v>
      </c>
      <c r="F14" s="2">
        <v>1.15663</v>
      </c>
      <c r="G14" s="2">
        <v>1.15663</v>
      </c>
      <c r="H14" s="2">
        <v>2.3044600000000002</v>
      </c>
      <c r="I14" s="2">
        <v>170</v>
      </c>
      <c r="J14" s="2">
        <f t="shared" si="5"/>
        <v>2.1857184098999998</v>
      </c>
      <c r="K14" s="2">
        <f t="shared" si="5"/>
        <v>2.1857184098999998</v>
      </c>
      <c r="L14" s="2">
        <f t="shared" si="5"/>
        <v>4.3548071958000003</v>
      </c>
      <c r="M14" s="2">
        <f t="shared" si="6"/>
        <v>2.9670597283903604</v>
      </c>
      <c r="O14" s="4">
        <f t="shared" si="7"/>
        <v>0</v>
      </c>
      <c r="P14" s="4">
        <f t="shared" si="8"/>
        <v>0</v>
      </c>
      <c r="Q14" s="4">
        <f t="shared" si="0"/>
        <v>7.920986024256392E-2</v>
      </c>
      <c r="R14" s="4">
        <f t="shared" si="1"/>
        <v>7.920986024256392E-2</v>
      </c>
      <c r="S14" s="4">
        <f t="shared" si="2"/>
        <v>1.6233661771783066E-6</v>
      </c>
    </row>
    <row r="15" spans="1:19" x14ac:dyDescent="0.25">
      <c r="A15" t="s">
        <v>60</v>
      </c>
      <c r="B15">
        <v>-188.36436416999999</v>
      </c>
      <c r="C15" s="4">
        <f t="shared" si="3"/>
        <v>8.0353087288345101E-2</v>
      </c>
      <c r="D15" s="4">
        <f t="shared" si="4"/>
        <v>6.456618636768407E-3</v>
      </c>
      <c r="F15" s="2">
        <v>1.1576</v>
      </c>
      <c r="G15" s="2">
        <v>1.1576</v>
      </c>
      <c r="H15" s="2">
        <v>2.3063899999999999</v>
      </c>
      <c r="I15" s="2">
        <v>170</v>
      </c>
      <c r="J15" s="2">
        <f t="shared" si="5"/>
        <v>2.1875514479999998</v>
      </c>
      <c r="K15" s="2">
        <f t="shared" si="5"/>
        <v>2.1875514479999998</v>
      </c>
      <c r="L15" s="2">
        <f t="shared" si="5"/>
        <v>4.3584543747</v>
      </c>
      <c r="M15" s="2">
        <f t="shared" si="6"/>
        <v>2.9670597283903604</v>
      </c>
      <c r="O15" s="4">
        <f t="shared" si="7"/>
        <v>5.1278278239583398E-5</v>
      </c>
      <c r="P15" s="4">
        <f t="shared" si="8"/>
        <v>5.1278278239583398E-5</v>
      </c>
      <c r="Q15" s="4">
        <f t="shared" si="0"/>
        <v>7.920986024256392E-2</v>
      </c>
      <c r="R15" s="4">
        <f t="shared" si="1"/>
        <v>7.9312416799043092E-2</v>
      </c>
      <c r="S15" s="4">
        <f t="shared" si="2"/>
        <v>1.082995067304083E-6</v>
      </c>
    </row>
    <row r="16" spans="1:19" x14ac:dyDescent="0.25">
      <c r="A16" t="s">
        <v>41</v>
      </c>
      <c r="B16">
        <v>-188.35616562000001</v>
      </c>
      <c r="C16" s="4">
        <f t="shared" si="3"/>
        <v>0.30344711075765401</v>
      </c>
      <c r="D16" s="4">
        <f t="shared" si="4"/>
        <v>9.2080149027167948E-2</v>
      </c>
      <c r="F16" s="2">
        <v>1.08663</v>
      </c>
      <c r="G16" s="2">
        <v>1.15663</v>
      </c>
      <c r="H16" s="2">
        <v>2.2432599999999998</v>
      </c>
      <c r="I16" s="2">
        <v>180</v>
      </c>
      <c r="J16" s="2">
        <f t="shared" si="5"/>
        <v>2.0534373099000001</v>
      </c>
      <c r="K16" s="2">
        <f t="shared" si="5"/>
        <v>2.1857184098999998</v>
      </c>
      <c r="L16" s="2">
        <f t="shared" si="5"/>
        <v>4.2391557197999994</v>
      </c>
      <c r="M16" s="2">
        <f t="shared" si="6"/>
        <v>3.1415926535897931</v>
      </c>
      <c r="O16" s="4">
        <f t="shared" si="7"/>
        <v>0.30868240840560679</v>
      </c>
      <c r="P16" s="4">
        <f t="shared" si="8"/>
        <v>0</v>
      </c>
      <c r="Q16" s="4">
        <f t="shared" si="0"/>
        <v>0</v>
      </c>
      <c r="R16" s="4">
        <f t="shared" si="1"/>
        <v>0.30868240840560679</v>
      </c>
      <c r="S16" s="4">
        <f t="shared" si="2"/>
        <v>2.7408341462659854E-5</v>
      </c>
    </row>
    <row r="17" spans="1:19" x14ac:dyDescent="0.25">
      <c r="A17" t="s">
        <v>42</v>
      </c>
      <c r="B17">
        <v>-188.34300904</v>
      </c>
      <c r="C17" s="4">
        <f t="shared" si="3"/>
        <v>0.66145607177005206</v>
      </c>
      <c r="D17" s="4">
        <f t="shared" si="4"/>
        <v>0.43752413488146824</v>
      </c>
      <c r="F17" s="2">
        <v>1.08663</v>
      </c>
      <c r="G17" s="2">
        <v>1.08663</v>
      </c>
      <c r="H17" s="2">
        <v>2.17326</v>
      </c>
      <c r="I17" s="2">
        <v>180</v>
      </c>
      <c r="J17" s="2">
        <f t="shared" si="5"/>
        <v>2.0534373099000001</v>
      </c>
      <c r="K17" s="2">
        <f t="shared" si="5"/>
        <v>2.0534373099000001</v>
      </c>
      <c r="L17" s="2">
        <f t="shared" si="5"/>
        <v>4.1068746198000001</v>
      </c>
      <c r="M17" s="2">
        <f t="shared" si="6"/>
        <v>3.1415926535897931</v>
      </c>
      <c r="O17" s="4">
        <f t="shared" si="7"/>
        <v>0.30868240840560679</v>
      </c>
      <c r="P17" s="4">
        <f t="shared" si="8"/>
        <v>0.30868240840560679</v>
      </c>
      <c r="Q17" s="4">
        <f t="shared" si="0"/>
        <v>0</v>
      </c>
      <c r="R17" s="4">
        <f t="shared" si="1"/>
        <v>0.61736481681121358</v>
      </c>
      <c r="S17" s="4">
        <f t="shared" si="2"/>
        <v>1.9440387638452986E-3</v>
      </c>
    </row>
    <row r="18" spans="1:19" x14ac:dyDescent="0.25">
      <c r="A18" t="s">
        <v>43</v>
      </c>
      <c r="B18">
        <v>-188.3500434</v>
      </c>
      <c r="C18" s="4">
        <f t="shared" si="3"/>
        <v>0.47004128806589451</v>
      </c>
      <c r="D18" s="4">
        <f t="shared" si="4"/>
        <v>0.22093881248664524</v>
      </c>
      <c r="F18" s="2">
        <v>1.08663</v>
      </c>
      <c r="G18" s="2">
        <v>1.2266300000000001</v>
      </c>
      <c r="H18" s="2">
        <v>2.3132600000000001</v>
      </c>
      <c r="I18" s="2">
        <v>180</v>
      </c>
      <c r="J18" s="2">
        <f t="shared" si="5"/>
        <v>2.0534373099000001</v>
      </c>
      <c r="K18" s="2">
        <f t="shared" si="5"/>
        <v>2.3179995098999999</v>
      </c>
      <c r="L18" s="2">
        <f t="shared" si="5"/>
        <v>4.3714368197999995</v>
      </c>
      <c r="M18" s="2">
        <f t="shared" si="6"/>
        <v>3.1415926535897931</v>
      </c>
      <c r="O18" s="4">
        <f t="shared" si="7"/>
        <v>0.30868240840560679</v>
      </c>
      <c r="P18" s="4">
        <f t="shared" si="8"/>
        <v>0.23262275795098691</v>
      </c>
      <c r="Q18" s="4">
        <f t="shared" si="0"/>
        <v>0</v>
      </c>
      <c r="R18" s="4">
        <f t="shared" si="1"/>
        <v>0.54130516635659376</v>
      </c>
      <c r="S18" s="4">
        <f t="shared" si="2"/>
        <v>5.0785403490315956E-3</v>
      </c>
    </row>
    <row r="19" spans="1:19" x14ac:dyDescent="0.25">
      <c r="A19" t="s">
        <v>44</v>
      </c>
      <c r="B19">
        <v>-188.33252146000001</v>
      </c>
      <c r="C19" s="4">
        <f t="shared" si="3"/>
        <v>0.9468378061817484</v>
      </c>
      <c r="D19" s="4">
        <f t="shared" si="4"/>
        <v>0.8965018312150661</v>
      </c>
      <c r="F19" s="2">
        <v>1.08663</v>
      </c>
      <c r="G19" s="2">
        <v>1.2966299999999999</v>
      </c>
      <c r="H19" s="2">
        <v>2.3832599999999999</v>
      </c>
      <c r="I19" s="2">
        <v>180</v>
      </c>
      <c r="J19" s="2">
        <f t="shared" si="5"/>
        <v>2.0534373099000001</v>
      </c>
      <c r="K19" s="2">
        <f t="shared" si="5"/>
        <v>2.4502806098999996</v>
      </c>
      <c r="L19" s="2">
        <f t="shared" si="5"/>
        <v>4.5037179197999997</v>
      </c>
      <c r="M19" s="2">
        <f t="shared" si="6"/>
        <v>3.1415926535897931</v>
      </c>
      <c r="O19" s="4">
        <f t="shared" si="7"/>
        <v>0.30868240840560679</v>
      </c>
      <c r="P19" s="4">
        <f t="shared" si="8"/>
        <v>0.81138904577638604</v>
      </c>
      <c r="Q19" s="4">
        <f t="shared" si="0"/>
        <v>0</v>
      </c>
      <c r="R19" s="4">
        <f t="shared" si="1"/>
        <v>1.1200714541819927</v>
      </c>
      <c r="S19" s="4">
        <f t="shared" si="2"/>
        <v>3.0009896799472555E-2</v>
      </c>
    </row>
    <row r="20" spans="1:19" x14ac:dyDescent="0.25">
      <c r="A20" t="s">
        <v>45</v>
      </c>
      <c r="B20">
        <v>-188.31430225</v>
      </c>
      <c r="C20" s="4">
        <f t="shared" si="3"/>
        <v>1.4426080171760818</v>
      </c>
      <c r="D20" s="4">
        <f t="shared" si="4"/>
        <v>2.0811178912207065</v>
      </c>
      <c r="F20" s="2">
        <v>1.0166299999999999</v>
      </c>
      <c r="G20" s="2">
        <v>1.15663</v>
      </c>
      <c r="H20" s="2">
        <v>2.17326</v>
      </c>
      <c r="I20" s="2">
        <v>180</v>
      </c>
      <c r="J20" s="2">
        <f t="shared" si="5"/>
        <v>1.9211562098999997</v>
      </c>
      <c r="K20" s="2">
        <f t="shared" si="5"/>
        <v>2.1857184098999998</v>
      </c>
      <c r="L20" s="2">
        <f t="shared" si="5"/>
        <v>4.1068746198000001</v>
      </c>
      <c r="M20" s="2">
        <f t="shared" si="6"/>
        <v>3.1415926535897931</v>
      </c>
      <c r="O20" s="4">
        <f t="shared" si="7"/>
        <v>1.4286363514122173</v>
      </c>
      <c r="P20" s="4">
        <f t="shared" si="8"/>
        <v>0</v>
      </c>
      <c r="Q20" s="4">
        <f t="shared" si="0"/>
        <v>0</v>
      </c>
      <c r="R20" s="4">
        <f t="shared" si="1"/>
        <v>1.4286363514122173</v>
      </c>
      <c r="S20" s="4">
        <f t="shared" si="2"/>
        <v>1.9520744421714164E-4</v>
      </c>
    </row>
    <row r="21" spans="1:19" x14ac:dyDescent="0.25">
      <c r="A21" t="s">
        <v>46</v>
      </c>
      <c r="B21">
        <v>-188.29889795</v>
      </c>
      <c r="C21" s="4">
        <f t="shared" si="3"/>
        <v>1.8617805861960859</v>
      </c>
      <c r="D21" s="4">
        <f t="shared" si="4"/>
        <v>3.4662269511366413</v>
      </c>
      <c r="F21" s="2">
        <v>1.0166299999999999</v>
      </c>
      <c r="G21" s="2">
        <v>1.08663</v>
      </c>
      <c r="H21" s="2">
        <v>2.1032600000000001</v>
      </c>
      <c r="I21" s="2">
        <v>180</v>
      </c>
      <c r="J21" s="2">
        <f t="shared" si="5"/>
        <v>1.9211562098999997</v>
      </c>
      <c r="K21" s="2">
        <f t="shared" si="5"/>
        <v>2.0534373099000001</v>
      </c>
      <c r="L21" s="2">
        <f t="shared" si="5"/>
        <v>3.9745935198</v>
      </c>
      <c r="M21" s="2">
        <f t="shared" si="6"/>
        <v>3.1415926535897931</v>
      </c>
      <c r="O21" s="4">
        <f t="shared" si="7"/>
        <v>1.4286363514122173</v>
      </c>
      <c r="P21" s="4">
        <f t="shared" si="8"/>
        <v>0.30868240840560679</v>
      </c>
      <c r="Q21" s="4">
        <f t="shared" si="0"/>
        <v>0</v>
      </c>
      <c r="R21" s="4">
        <f t="shared" si="1"/>
        <v>1.7373187598178241</v>
      </c>
      <c r="S21" s="4">
        <f t="shared" si="2"/>
        <v>1.5490746225412574E-2</v>
      </c>
    </row>
    <row r="22" spans="1:19" x14ac:dyDescent="0.25">
      <c r="A22" t="s">
        <v>47</v>
      </c>
      <c r="B22">
        <v>-188.25225695</v>
      </c>
      <c r="C22" s="4">
        <f t="shared" si="3"/>
        <v>3.1309474935959209</v>
      </c>
      <c r="D22" s="4">
        <f t="shared" si="4"/>
        <v>9.8028322076545802</v>
      </c>
      <c r="F22" s="2">
        <v>1.0166299999999999</v>
      </c>
      <c r="G22" s="2">
        <v>1.0166299999999999</v>
      </c>
      <c r="H22" s="2">
        <v>2.0332599999999998</v>
      </c>
      <c r="I22" s="2">
        <v>180</v>
      </c>
      <c r="J22" s="2">
        <f t="shared" si="5"/>
        <v>1.9211562098999997</v>
      </c>
      <c r="K22" s="2">
        <f t="shared" si="5"/>
        <v>1.9211562098999997</v>
      </c>
      <c r="L22" s="2">
        <f t="shared" si="5"/>
        <v>3.8423124197999994</v>
      </c>
      <c r="M22" s="2">
        <f t="shared" si="6"/>
        <v>3.1415926535897931</v>
      </c>
      <c r="O22" s="4">
        <f t="shared" si="7"/>
        <v>1.4286363514122173</v>
      </c>
      <c r="P22" s="4">
        <f t="shared" si="8"/>
        <v>1.4286363514122173</v>
      </c>
      <c r="Q22" s="4">
        <f t="shared" si="0"/>
        <v>0</v>
      </c>
      <c r="R22" s="4">
        <f t="shared" si="1"/>
        <v>2.8572727028244347</v>
      </c>
      <c r="S22" s="4">
        <f t="shared" si="2"/>
        <v>7.4897891103816783E-2</v>
      </c>
    </row>
    <row r="23" spans="1:19" x14ac:dyDescent="0.25">
      <c r="A23" t="s">
        <v>48</v>
      </c>
      <c r="B23">
        <v>-188.31018903</v>
      </c>
      <c r="C23" s="4">
        <f t="shared" si="3"/>
        <v>1.5545344918839075</v>
      </c>
      <c r="D23" s="4">
        <f t="shared" si="4"/>
        <v>2.4165774864567582</v>
      </c>
      <c r="F23" s="2">
        <v>1.0166299999999999</v>
      </c>
      <c r="G23" s="2">
        <v>1.2266300000000001</v>
      </c>
      <c r="H23" s="2">
        <v>2.2432599999999998</v>
      </c>
      <c r="I23" s="2">
        <v>180</v>
      </c>
      <c r="J23" s="2">
        <f t="shared" si="5"/>
        <v>1.9211562098999997</v>
      </c>
      <c r="K23" s="2">
        <f t="shared" si="5"/>
        <v>2.3179995098999999</v>
      </c>
      <c r="L23" s="2">
        <f t="shared" si="5"/>
        <v>4.2391557197999994</v>
      </c>
      <c r="M23" s="2">
        <f t="shared" si="6"/>
        <v>3.1415926535897931</v>
      </c>
      <c r="O23" s="4">
        <f t="shared" si="7"/>
        <v>1.4286363514122173</v>
      </c>
      <c r="P23" s="4">
        <f t="shared" si="8"/>
        <v>0.23262275795098691</v>
      </c>
      <c r="Q23" s="4">
        <f t="shared" si="0"/>
        <v>0</v>
      </c>
      <c r="R23" s="4">
        <f t="shared" si="1"/>
        <v>1.6612591093632043</v>
      </c>
      <c r="S23" s="4">
        <f t="shared" si="2"/>
        <v>1.1390143976102234E-2</v>
      </c>
    </row>
    <row r="24" spans="1:19" x14ac:dyDescent="0.25">
      <c r="A24" t="s">
        <v>49</v>
      </c>
      <c r="B24">
        <v>-188.29447103999999</v>
      </c>
      <c r="C24" s="4">
        <f t="shared" si="3"/>
        <v>1.9822430049702628</v>
      </c>
      <c r="D24" s="4">
        <f t="shared" si="4"/>
        <v>3.9292873307535374</v>
      </c>
      <c r="F24" s="2">
        <v>1.0166299999999999</v>
      </c>
      <c r="G24" s="2">
        <v>1.2966299999999999</v>
      </c>
      <c r="H24" s="2">
        <v>2.3132600000000001</v>
      </c>
      <c r="I24" s="2">
        <v>180</v>
      </c>
      <c r="J24" s="2">
        <f t="shared" si="5"/>
        <v>1.9211562098999997</v>
      </c>
      <c r="K24" s="2">
        <f t="shared" si="5"/>
        <v>2.4502806098999996</v>
      </c>
      <c r="L24" s="2">
        <f t="shared" si="5"/>
        <v>4.3714368197999995</v>
      </c>
      <c r="M24" s="2">
        <f t="shared" si="6"/>
        <v>3.1415926535897931</v>
      </c>
      <c r="O24" s="4">
        <f t="shared" si="7"/>
        <v>1.4286363514122173</v>
      </c>
      <c r="P24" s="4">
        <f t="shared" si="8"/>
        <v>0.81138904577638604</v>
      </c>
      <c r="Q24" s="4">
        <f t="shared" si="0"/>
        <v>0</v>
      </c>
      <c r="R24" s="4">
        <f t="shared" si="1"/>
        <v>2.2400253971886035</v>
      </c>
      <c r="S24" s="4">
        <f t="shared" si="2"/>
        <v>6.6451761737810408E-2</v>
      </c>
    </row>
    <row r="25" spans="1:19" x14ac:dyDescent="0.25">
      <c r="A25" t="s">
        <v>50</v>
      </c>
      <c r="B25">
        <v>-188.35939653</v>
      </c>
      <c r="C25" s="4">
        <f t="shared" si="3"/>
        <v>0.2155295263840625</v>
      </c>
      <c r="D25" s="4">
        <f t="shared" si="4"/>
        <v>4.6452976743338294E-2</v>
      </c>
      <c r="F25" s="2">
        <v>1.2266300000000001</v>
      </c>
      <c r="G25" s="2">
        <v>1.15663</v>
      </c>
      <c r="H25" s="2">
        <v>2.3832599999999999</v>
      </c>
      <c r="I25" s="2">
        <v>180</v>
      </c>
      <c r="J25" s="2">
        <f t="shared" si="5"/>
        <v>2.3179995098999999</v>
      </c>
      <c r="K25" s="2">
        <f t="shared" si="5"/>
        <v>2.1857184098999998</v>
      </c>
      <c r="L25" s="2">
        <f t="shared" si="5"/>
        <v>4.5037179197999997</v>
      </c>
      <c r="M25" s="2">
        <f t="shared" si="6"/>
        <v>3.1415926535897931</v>
      </c>
      <c r="O25" s="4">
        <f t="shared" si="7"/>
        <v>0.23262275795098691</v>
      </c>
      <c r="P25" s="4">
        <f t="shared" si="8"/>
        <v>0</v>
      </c>
      <c r="Q25" s="4">
        <f t="shared" si="0"/>
        <v>0</v>
      </c>
      <c r="R25" s="4">
        <f t="shared" si="1"/>
        <v>0.23262275795098691</v>
      </c>
      <c r="S25" s="4">
        <f t="shared" si="2"/>
        <v>2.9217856540050114E-4</v>
      </c>
    </row>
    <row r="26" spans="1:19" x14ac:dyDescent="0.25">
      <c r="A26" t="s">
        <v>51</v>
      </c>
      <c r="B26">
        <v>-188.34986359999999</v>
      </c>
      <c r="C26" s="4">
        <f t="shared" si="3"/>
        <v>0.47493389778622552</v>
      </c>
      <c r="D26" s="4">
        <f t="shared" si="4"/>
        <v>0.2255622072664169</v>
      </c>
      <c r="F26" s="2">
        <v>1.2266300000000001</v>
      </c>
      <c r="G26" s="2">
        <v>1.2266300000000001</v>
      </c>
      <c r="H26" s="2">
        <v>2.4532600000000002</v>
      </c>
      <c r="I26" s="2">
        <v>180</v>
      </c>
      <c r="J26" s="2">
        <f t="shared" si="5"/>
        <v>2.3179995098999999</v>
      </c>
      <c r="K26" s="2">
        <f t="shared" si="5"/>
        <v>2.3179995098999999</v>
      </c>
      <c r="L26" s="2">
        <f t="shared" si="5"/>
        <v>4.6359990197999998</v>
      </c>
      <c r="M26" s="2">
        <f t="shared" si="6"/>
        <v>3.1415926535897931</v>
      </c>
      <c r="O26" s="4">
        <f t="shared" si="7"/>
        <v>0.23262275795098691</v>
      </c>
      <c r="P26" s="4">
        <f t="shared" si="8"/>
        <v>0.23262275795098691</v>
      </c>
      <c r="Q26" s="4">
        <f t="shared" si="0"/>
        <v>0</v>
      </c>
      <c r="R26" s="4">
        <f t="shared" si="1"/>
        <v>0.46524551590197383</v>
      </c>
      <c r="S26" s="4">
        <f t="shared" si="2"/>
        <v>9.3864743535096429E-5</v>
      </c>
    </row>
    <row r="27" spans="1:19" x14ac:dyDescent="0.25">
      <c r="A27" t="s">
        <v>52</v>
      </c>
      <c r="B27">
        <v>-188.32927361</v>
      </c>
      <c r="C27" s="4">
        <f t="shared" si="3"/>
        <v>1.0352163516719703</v>
      </c>
      <c r="D27" s="4">
        <f t="shared" si="4"/>
        <v>1.0716728947690246</v>
      </c>
      <c r="F27" s="2">
        <v>1.2266300000000001</v>
      </c>
      <c r="G27" s="2">
        <v>1.2966299999999999</v>
      </c>
      <c r="H27" s="2">
        <v>2.5232600000000001</v>
      </c>
      <c r="I27" s="2">
        <v>180</v>
      </c>
      <c r="J27" s="2">
        <f t="shared" si="5"/>
        <v>2.3179995098999999</v>
      </c>
      <c r="K27" s="2">
        <f t="shared" si="5"/>
        <v>2.4502806098999996</v>
      </c>
      <c r="L27" s="2">
        <f t="shared" si="5"/>
        <v>4.7682801198</v>
      </c>
      <c r="M27" s="2">
        <f t="shared" si="6"/>
        <v>3.1415926535897931</v>
      </c>
      <c r="O27" s="4">
        <f t="shared" si="7"/>
        <v>0.23262275795098691</v>
      </c>
      <c r="P27" s="4">
        <f t="shared" si="8"/>
        <v>0.81138904577638604</v>
      </c>
      <c r="Q27" s="4">
        <f t="shared" si="0"/>
        <v>0</v>
      </c>
      <c r="R27" s="4">
        <f t="shared" si="1"/>
        <v>1.0440118037273729</v>
      </c>
      <c r="S27" s="4">
        <f t="shared" si="2"/>
        <v>7.735997685888499E-5</v>
      </c>
    </row>
    <row r="28" spans="1:19" x14ac:dyDescent="0.25">
      <c r="A28" t="s">
        <v>53</v>
      </c>
      <c r="B28">
        <v>-188.34025568999999</v>
      </c>
      <c r="C28" s="4">
        <f t="shared" si="3"/>
        <v>0.73637857996021794</v>
      </c>
      <c r="D28" s="4">
        <f t="shared" si="4"/>
        <v>0.54225341302422714</v>
      </c>
      <c r="F28" s="2">
        <v>1.2966299999999999</v>
      </c>
      <c r="G28" s="2">
        <v>1.15663</v>
      </c>
      <c r="H28" s="2">
        <v>2.4532600000000002</v>
      </c>
      <c r="I28" s="2">
        <v>180</v>
      </c>
      <c r="J28" s="2">
        <f t="shared" si="5"/>
        <v>2.4502806098999996</v>
      </c>
      <c r="K28" s="2">
        <f t="shared" si="5"/>
        <v>2.1857184098999998</v>
      </c>
      <c r="L28" s="2">
        <f t="shared" si="5"/>
        <v>4.6359990197999998</v>
      </c>
      <c r="M28" s="2">
        <f t="shared" si="6"/>
        <v>3.1415926535897931</v>
      </c>
      <c r="O28" s="4">
        <f t="shared" si="7"/>
        <v>0.81138904577638604</v>
      </c>
      <c r="P28" s="4">
        <f t="shared" si="8"/>
        <v>0</v>
      </c>
      <c r="Q28" s="4">
        <f t="shared" si="0"/>
        <v>0</v>
      </c>
      <c r="R28" s="4">
        <f t="shared" si="1"/>
        <v>0.81138904577638604</v>
      </c>
      <c r="S28" s="4">
        <f t="shared" si="2"/>
        <v>5.6265699819585237E-3</v>
      </c>
    </row>
    <row r="29" spans="1:19" x14ac:dyDescent="0.25">
      <c r="A29" t="s">
        <v>54</v>
      </c>
      <c r="B29">
        <v>-188.30738195000001</v>
      </c>
      <c r="C29" s="4">
        <f t="shared" si="3"/>
        <v>1.6309190685958157</v>
      </c>
      <c r="D29" s="4">
        <f t="shared" si="4"/>
        <v>2.6598970083094429</v>
      </c>
      <c r="F29" s="2">
        <v>1.2966299999999999</v>
      </c>
      <c r="G29" s="2">
        <v>1.2966299999999999</v>
      </c>
      <c r="H29" s="2">
        <v>2.5932599999999999</v>
      </c>
      <c r="I29" s="2">
        <v>180</v>
      </c>
      <c r="J29" s="2">
        <f t="shared" si="5"/>
        <v>2.4502806098999996</v>
      </c>
      <c r="K29" s="2">
        <f t="shared" si="5"/>
        <v>2.4502806098999996</v>
      </c>
      <c r="L29" s="2">
        <f t="shared" si="5"/>
        <v>4.9005612197999993</v>
      </c>
      <c r="M29" s="2">
        <f t="shared" si="6"/>
        <v>3.1415926535897931</v>
      </c>
      <c r="O29" s="4">
        <f t="shared" si="7"/>
        <v>0.81138904577638604</v>
      </c>
      <c r="P29" s="4">
        <f t="shared" si="8"/>
        <v>0.81138904577638604</v>
      </c>
      <c r="Q29" s="4">
        <f t="shared" si="0"/>
        <v>0</v>
      </c>
      <c r="R29" s="4">
        <f t="shared" si="1"/>
        <v>1.6227780915527721</v>
      </c>
      <c r="S29" s="4">
        <f t="shared" si="2"/>
        <v>6.6275507215363214E-5</v>
      </c>
    </row>
    <row r="30" spans="1:19" x14ac:dyDescent="0.25">
      <c r="C30" s="5" t="s">
        <v>26</v>
      </c>
      <c r="D30" s="4">
        <f>SUM(D9:D29)</f>
        <v>29.228022900096299</v>
      </c>
      <c r="R30" s="5" t="s">
        <v>28</v>
      </c>
      <c r="S30" s="4">
        <f>SUM(S9:S29)</f>
        <v>0.21185799996200402</v>
      </c>
    </row>
    <row r="31" spans="1:19" x14ac:dyDescent="0.25">
      <c r="B31" s="1" t="s">
        <v>9</v>
      </c>
      <c r="F31" s="3" t="s">
        <v>1</v>
      </c>
      <c r="G31" s="3" t="s">
        <v>2</v>
      </c>
      <c r="H31" s="3" t="s">
        <v>19</v>
      </c>
      <c r="I31" s="3" t="s">
        <v>3</v>
      </c>
      <c r="J31" s="3" t="s">
        <v>1</v>
      </c>
      <c r="K31" s="3" t="s">
        <v>2</v>
      </c>
      <c r="L31" s="3" t="s">
        <v>19</v>
      </c>
      <c r="M31" s="3" t="s">
        <v>3</v>
      </c>
      <c r="R31" s="5" t="s">
        <v>29</v>
      </c>
      <c r="S31" s="4">
        <f>1-S30/D30</f>
        <v>0.99275154529999676</v>
      </c>
    </row>
    <row r="32" spans="1:19" x14ac:dyDescent="0.25">
      <c r="A32" s="1" t="s">
        <v>11</v>
      </c>
      <c r="B32" t="s">
        <v>10</v>
      </c>
      <c r="E32" s="1"/>
      <c r="F32" s="2" t="s">
        <v>4</v>
      </c>
      <c r="G32" s="2" t="s">
        <v>4</v>
      </c>
      <c r="H32" s="2" t="s">
        <v>4</v>
      </c>
      <c r="I32" s="2" t="s">
        <v>5</v>
      </c>
      <c r="J32" s="2" t="s">
        <v>7</v>
      </c>
      <c r="K32" s="2" t="s">
        <v>7</v>
      </c>
      <c r="L32" s="2" t="s">
        <v>7</v>
      </c>
      <c r="M32" s="2" t="s">
        <v>8</v>
      </c>
    </row>
    <row r="33" spans="1:19" x14ac:dyDescent="0.25">
      <c r="A33" t="s">
        <v>32</v>
      </c>
      <c r="B33">
        <v>-188.34089205000001</v>
      </c>
      <c r="C33" s="4">
        <f>(B33-$B$9)*$A$1</f>
        <v>0.71906233345579185</v>
      </c>
      <c r="D33" s="4">
        <f t="shared" ref="D33:D41" si="9">C33^2</f>
        <v>0.51705063939488838</v>
      </c>
      <c r="F33" s="2">
        <v>1.0940000000000001</v>
      </c>
      <c r="G33" s="2">
        <v>1.2030000000000001</v>
      </c>
      <c r="H33" s="2">
        <v>2.2540900000000001</v>
      </c>
      <c r="I33" s="2">
        <v>157.79</v>
      </c>
      <c r="J33" s="2">
        <f>F33*$A$2</f>
        <v>2.0673646200000002</v>
      </c>
      <c r="K33" s="2">
        <f>G33*$A$2</f>
        <v>2.2733451900000001</v>
      </c>
      <c r="L33" s="2">
        <f>H33*$A$2</f>
        <v>4.2596214957000003</v>
      </c>
      <c r="M33" s="2">
        <f>I33*PI()/180</f>
        <v>2.7539550267218527</v>
      </c>
      <c r="O33" s="4">
        <f t="shared" si="7"/>
        <v>0.24337990422338981</v>
      </c>
      <c r="P33" s="4">
        <f t="shared" si="8"/>
        <v>0.10698049001717799</v>
      </c>
      <c r="Q33" s="4">
        <f t="shared" ref="Q33:Q41" si="10">Q$3*2*(COS(M33)-COS(M$9))^2/(SIN(M33)^2+3*(SIN(M$9)^2)*(TANH(2*SIN(M33/2))/TANH(2*SIN(M$9/2))))</f>
        <v>0.39869454251584291</v>
      </c>
      <c r="R33" s="4">
        <f t="shared" ref="R33:R41" si="11">SUM(O33:Q33)</f>
        <v>0.74905493675641077</v>
      </c>
      <c r="S33" s="4">
        <f t="shared" ref="S33:S41" si="12">(R33-C33)^2</f>
        <v>8.9955625274829726E-4</v>
      </c>
    </row>
    <row r="34" spans="1:19" x14ac:dyDescent="0.25">
      <c r="A34" t="s">
        <v>33</v>
      </c>
      <c r="B34">
        <v>-188.33697655</v>
      </c>
      <c r="C34" s="4">
        <f t="shared" ref="C34:C40" si="13">(B34-$B$9)*$A$1</f>
        <v>0.82560857015592981</v>
      </c>
      <c r="D34" s="4">
        <f t="shared" si="9"/>
        <v>0.68162951111491887</v>
      </c>
      <c r="F34" s="2">
        <v>1.115</v>
      </c>
      <c r="G34" s="2">
        <v>1.163</v>
      </c>
      <c r="H34" s="2">
        <v>2.20627</v>
      </c>
      <c r="I34" s="2">
        <v>151.16</v>
      </c>
      <c r="J34" s="2">
        <f t="shared" ref="J34:L41" si="14">F34*$A$2</f>
        <v>2.1070489499999998</v>
      </c>
      <c r="K34" s="2">
        <f t="shared" si="14"/>
        <v>2.1977559900000001</v>
      </c>
      <c r="L34" s="2">
        <f t="shared" si="14"/>
        <v>4.1692546071000001</v>
      </c>
      <c r="M34" s="2">
        <f t="shared" ref="M34:M41" si="15">I34*PI()/180</f>
        <v>2.6382396973146287</v>
      </c>
      <c r="O34" s="4">
        <f t="shared" si="7"/>
        <v>0.10299498882282263</v>
      </c>
      <c r="P34" s="4">
        <f t="shared" si="8"/>
        <v>2.1874342265387724E-3</v>
      </c>
      <c r="Q34" s="4">
        <f t="shared" si="10"/>
        <v>0.6841888907106205</v>
      </c>
      <c r="R34" s="4">
        <f t="shared" si="11"/>
        <v>0.78937131375998193</v>
      </c>
      <c r="S34" s="4">
        <f t="shared" si="12"/>
        <v>1.3131387511056657E-3</v>
      </c>
    </row>
    <row r="35" spans="1:19" x14ac:dyDescent="0.25">
      <c r="A35" t="s">
        <v>34</v>
      </c>
      <c r="B35">
        <v>-188.32556549</v>
      </c>
      <c r="C35" s="4">
        <f t="shared" si="13"/>
        <v>1.1361194882399397</v>
      </c>
      <c r="D35" s="4">
        <f t="shared" si="9"/>
        <v>1.2907674915585825</v>
      </c>
      <c r="F35" s="2">
        <v>1.1140000000000001</v>
      </c>
      <c r="G35" s="2">
        <v>1.0940000000000001</v>
      </c>
      <c r="H35" s="2">
        <v>2.1415799999999998</v>
      </c>
      <c r="I35" s="2">
        <v>151.82</v>
      </c>
      <c r="J35" s="2">
        <f t="shared" si="14"/>
        <v>2.10515922</v>
      </c>
      <c r="K35" s="2">
        <f t="shared" si="14"/>
        <v>2.0673646200000002</v>
      </c>
      <c r="L35" s="2">
        <f t="shared" si="14"/>
        <v>4.0470079733999995</v>
      </c>
      <c r="M35" s="2">
        <f t="shared" si="15"/>
        <v>2.649758870377791</v>
      </c>
      <c r="O35" s="4">
        <f t="shared" si="7"/>
        <v>0.10822375385950275</v>
      </c>
      <c r="P35" s="4">
        <f t="shared" si="8"/>
        <v>0.24337990422338981</v>
      </c>
      <c r="Q35" s="4">
        <f t="shared" si="10"/>
        <v>0.65194820884315985</v>
      </c>
      <c r="R35" s="4">
        <f t="shared" si="11"/>
        <v>1.0035518669260524</v>
      </c>
      <c r="S35" s="4">
        <f t="shared" si="12"/>
        <v>1.7574174220822233E-2</v>
      </c>
    </row>
    <row r="36" spans="1:19" x14ac:dyDescent="0.25">
      <c r="A36" t="s">
        <v>35</v>
      </c>
      <c r="B36">
        <v>-188.34228032999999</v>
      </c>
      <c r="C36" s="4">
        <f t="shared" si="13"/>
        <v>0.68128529106416591</v>
      </c>
      <c r="D36" s="4">
        <f t="shared" si="9"/>
        <v>0.46414964782038526</v>
      </c>
      <c r="F36" s="2">
        <v>1.194</v>
      </c>
      <c r="G36" s="2">
        <v>1.1040000000000001</v>
      </c>
      <c r="H36" s="2">
        <v>2.2489400000000002</v>
      </c>
      <c r="I36" s="2">
        <v>156.26</v>
      </c>
      <c r="J36" s="2">
        <f t="shared" si="14"/>
        <v>2.2563376199999996</v>
      </c>
      <c r="K36" s="2">
        <f t="shared" si="14"/>
        <v>2.0862619200000001</v>
      </c>
      <c r="L36" s="2">
        <f t="shared" si="14"/>
        <v>4.2498893862000005</v>
      </c>
      <c r="M36" s="2">
        <f t="shared" si="15"/>
        <v>2.7272514891663393</v>
      </c>
      <c r="O36" s="4">
        <f t="shared" si="7"/>
        <v>7.0741701297752271E-2</v>
      </c>
      <c r="P36" s="4">
        <f t="shared" si="8"/>
        <v>0.16836801748928301</v>
      </c>
      <c r="Q36" s="4">
        <f t="shared" si="10"/>
        <v>0.45717695976480344</v>
      </c>
      <c r="R36" s="4">
        <f t="shared" si="11"/>
        <v>0.69628667855183868</v>
      </c>
      <c r="S36" s="4">
        <f t="shared" si="12"/>
        <v>2.2504162655530508E-4</v>
      </c>
    </row>
    <row r="37" spans="1:19" x14ac:dyDescent="0.25">
      <c r="A37" t="s">
        <v>36</v>
      </c>
      <c r="B37">
        <v>-188.36285591000001</v>
      </c>
      <c r="C37" s="4">
        <f t="shared" si="13"/>
        <v>0.12139495345180237</v>
      </c>
      <c r="D37" s="4">
        <f t="shared" si="9"/>
        <v>1.4736734723565265E-2</v>
      </c>
      <c r="F37" s="2">
        <v>1.1579999999999999</v>
      </c>
      <c r="G37" s="2">
        <v>1.1950000000000001</v>
      </c>
      <c r="H37" s="2">
        <v>2.3469699999999998</v>
      </c>
      <c r="I37" s="2">
        <v>171.79</v>
      </c>
      <c r="J37" s="2">
        <f t="shared" si="14"/>
        <v>2.1883073399999997</v>
      </c>
      <c r="K37" s="2">
        <f t="shared" si="14"/>
        <v>2.2582273499999999</v>
      </c>
      <c r="L37" s="2">
        <f t="shared" si="14"/>
        <v>4.4351396180999991</v>
      </c>
      <c r="M37" s="2">
        <f t="shared" si="15"/>
        <v>2.9983011220010587</v>
      </c>
      <c r="O37" s="4">
        <f t="shared" si="7"/>
        <v>1.0220689223862268E-4</v>
      </c>
      <c r="P37" s="4">
        <f t="shared" si="8"/>
        <v>7.4429533653375637E-2</v>
      </c>
      <c r="Q37" s="4">
        <f t="shared" si="10"/>
        <v>5.3302148186827845E-2</v>
      </c>
      <c r="R37" s="4">
        <f t="shared" si="11"/>
        <v>0.12783388873244211</v>
      </c>
      <c r="S37" s="4">
        <f t="shared" si="12"/>
        <v>4.1459887548267171E-5</v>
      </c>
    </row>
    <row r="38" spans="1:19" x14ac:dyDescent="0.25">
      <c r="A38" t="s">
        <v>37</v>
      </c>
      <c r="B38">
        <v>-188.35433395999999</v>
      </c>
      <c r="C38" s="4">
        <f t="shared" si="13"/>
        <v>0.35328914368224951</v>
      </c>
      <c r="D38" s="4">
        <f t="shared" si="9"/>
        <v>0.12481321904373714</v>
      </c>
      <c r="F38" s="2">
        <v>1.0920000000000001</v>
      </c>
      <c r="G38" s="2">
        <v>1.1539999999999999</v>
      </c>
      <c r="H38" s="2">
        <v>2.2366899999999998</v>
      </c>
      <c r="I38" s="2">
        <v>169.56</v>
      </c>
      <c r="J38" s="2">
        <f t="shared" si="14"/>
        <v>2.0635851600000001</v>
      </c>
      <c r="K38" s="2">
        <f t="shared" si="14"/>
        <v>2.1807484199999996</v>
      </c>
      <c r="L38" s="2">
        <f t="shared" si="14"/>
        <v>4.2267401936999995</v>
      </c>
      <c r="M38" s="2">
        <f t="shared" si="15"/>
        <v>2.9593802796815849</v>
      </c>
      <c r="O38" s="4">
        <f t="shared" si="7"/>
        <v>0.26024161165606791</v>
      </c>
      <c r="P38" s="4">
        <f t="shared" si="8"/>
        <v>3.7971837488930577E-4</v>
      </c>
      <c r="Q38" s="4">
        <f t="shared" si="10"/>
        <v>8.6373254249779319E-2</v>
      </c>
      <c r="R38" s="4">
        <f t="shared" si="11"/>
        <v>0.34699458428073654</v>
      </c>
      <c r="S38" s="4">
        <f t="shared" si="12"/>
        <v>3.962147805917528E-5</v>
      </c>
    </row>
    <row r="39" spans="1:19" x14ac:dyDescent="0.25">
      <c r="A39" t="s">
        <v>38</v>
      </c>
      <c r="B39">
        <v>-188.35090503999999</v>
      </c>
      <c r="C39" s="4">
        <f t="shared" si="13"/>
        <v>0.44659485737037496</v>
      </c>
      <c r="D39" s="4">
        <f t="shared" si="9"/>
        <v>0.19944696662966555</v>
      </c>
      <c r="F39" s="2">
        <v>1.181</v>
      </c>
      <c r="G39" s="2">
        <v>1.1060000000000001</v>
      </c>
      <c r="H39" s="2">
        <v>2.2581799999999999</v>
      </c>
      <c r="I39" s="2">
        <v>161.78</v>
      </c>
      <c r="J39" s="2">
        <f t="shared" si="14"/>
        <v>2.2317711299999998</v>
      </c>
      <c r="K39" s="2">
        <f t="shared" si="14"/>
        <v>2.0900413800000002</v>
      </c>
      <c r="L39" s="2">
        <f t="shared" si="14"/>
        <v>4.2673504913999993</v>
      </c>
      <c r="M39" s="2">
        <f t="shared" si="15"/>
        <v>2.8235936638764265</v>
      </c>
      <c r="O39" s="4">
        <f t="shared" si="7"/>
        <v>3.087758289230514E-2</v>
      </c>
      <c r="P39" s="4">
        <f t="shared" si="8"/>
        <v>0.15517667331283089</v>
      </c>
      <c r="Q39" s="4">
        <f t="shared" si="10"/>
        <v>0.2660910152715053</v>
      </c>
      <c r="R39" s="4">
        <f t="shared" si="11"/>
        <v>0.4521452714766413</v>
      </c>
      <c r="S39" s="4">
        <f t="shared" si="12"/>
        <v>3.080709675104029E-5</v>
      </c>
    </row>
    <row r="40" spans="1:19" x14ac:dyDescent="0.25">
      <c r="A40" t="s">
        <v>39</v>
      </c>
      <c r="B40">
        <v>-188.35644705000001</v>
      </c>
      <c r="C40" s="4">
        <f t="shared" si="13"/>
        <v>0.29578900645562306</v>
      </c>
      <c r="D40" s="4">
        <f t="shared" si="9"/>
        <v>8.7491136340004619E-2</v>
      </c>
      <c r="F40" s="2">
        <v>1.1930000000000001</v>
      </c>
      <c r="G40" s="2">
        <v>1.1519999999999999</v>
      </c>
      <c r="H40" s="2">
        <v>2.3182100000000001</v>
      </c>
      <c r="I40" s="2">
        <v>162.66</v>
      </c>
      <c r="J40" s="2">
        <f t="shared" si="14"/>
        <v>2.2544478899999998</v>
      </c>
      <c r="K40" s="2">
        <f t="shared" si="14"/>
        <v>2.17696896</v>
      </c>
      <c r="L40" s="2">
        <f t="shared" si="14"/>
        <v>4.3807909832999998</v>
      </c>
      <c r="M40" s="2">
        <f t="shared" si="15"/>
        <v>2.8389525612939766</v>
      </c>
      <c r="O40" s="4">
        <f t="shared" si="7"/>
        <v>6.7140377095857684E-2</v>
      </c>
      <c r="P40" s="4">
        <f t="shared" si="8"/>
        <v>1.1815965423164335E-3</v>
      </c>
      <c r="Q40" s="4">
        <f t="shared" si="10"/>
        <v>0.24062117448290649</v>
      </c>
      <c r="R40" s="4">
        <f t="shared" si="11"/>
        <v>0.30894314812108059</v>
      </c>
      <c r="S40" s="4">
        <f t="shared" si="12"/>
        <v>1.7303144295492581E-4</v>
      </c>
    </row>
    <row r="41" spans="1:19" x14ac:dyDescent="0.25">
      <c r="A41" t="s">
        <v>40</v>
      </c>
      <c r="B41">
        <v>-188.34968272</v>
      </c>
      <c r="C41" s="4">
        <f>(B41-$B$9)*$A$1</f>
        <v>0.47985589581789456</v>
      </c>
      <c r="D41" s="4">
        <f t="shared" si="9"/>
        <v>0.23026168075119408</v>
      </c>
      <c r="F41" s="2">
        <v>1.1040000000000001</v>
      </c>
      <c r="G41" s="2">
        <v>1.139</v>
      </c>
      <c r="H41" s="2">
        <v>2.2154799999999999</v>
      </c>
      <c r="I41" s="2">
        <v>162.03</v>
      </c>
      <c r="J41" s="2">
        <f t="shared" si="14"/>
        <v>2.0862619200000001</v>
      </c>
      <c r="K41" s="2">
        <f t="shared" si="14"/>
        <v>2.1524024699999997</v>
      </c>
      <c r="L41" s="2">
        <f t="shared" si="14"/>
        <v>4.1866590203999996</v>
      </c>
      <c r="M41" s="2">
        <f t="shared" si="15"/>
        <v>2.8279569870064121</v>
      </c>
      <c r="O41" s="4">
        <f t="shared" si="7"/>
        <v>0.16836801748928301</v>
      </c>
      <c r="P41" s="4">
        <f t="shared" si="8"/>
        <v>1.7589711708053398E-2</v>
      </c>
      <c r="Q41" s="4">
        <f t="shared" si="10"/>
        <v>0.25871867930281162</v>
      </c>
      <c r="R41" s="4">
        <f t="shared" si="11"/>
        <v>0.444676408500148</v>
      </c>
      <c r="S41" s="4">
        <f t="shared" si="12"/>
        <v>1.2375963279394912E-3</v>
      </c>
    </row>
    <row r="42" spans="1:19" x14ac:dyDescent="0.25">
      <c r="C42" s="5" t="s">
        <v>26</v>
      </c>
      <c r="D42" s="4">
        <f>SUM(D33:D41)</f>
        <v>3.6103470273769416</v>
      </c>
      <c r="R42" s="5" t="s">
        <v>28</v>
      </c>
      <c r="S42" s="4">
        <f>SUM(S33:S41)</f>
        <v>2.1534427084484407E-2</v>
      </c>
    </row>
    <row r="43" spans="1:19" x14ac:dyDescent="0.25">
      <c r="R43" s="5" t="s">
        <v>29</v>
      </c>
      <c r="S43" s="4">
        <f>1-S42/D42</f>
        <v>0.99403535811898669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3"/>
  <sheetViews>
    <sheetView workbookViewId="0">
      <selection activeCell="O4" sqref="O4"/>
    </sheetView>
  </sheetViews>
  <sheetFormatPr defaultRowHeight="15" x14ac:dyDescent="0.25"/>
  <cols>
    <col min="1" max="1" width="34.5703125" customWidth="1"/>
    <col min="2" max="2" width="14.5703125" customWidth="1"/>
    <col min="3" max="4" width="8.140625" style="4" customWidth="1"/>
    <col min="5" max="5" width="8.140625" customWidth="1"/>
    <col min="6" max="13" width="9.140625" style="2"/>
    <col min="15" max="15" width="11" style="4" customWidth="1"/>
    <col min="16" max="16" width="10.85546875" style="4" customWidth="1"/>
    <col min="17" max="17" width="10.42578125" style="4" customWidth="1"/>
    <col min="18" max="18" width="9.140625" style="4"/>
    <col min="19" max="19" width="10" style="4" customWidth="1"/>
    <col min="20" max="20" width="9.140625" style="4"/>
  </cols>
  <sheetData>
    <row r="1" spans="1:20" x14ac:dyDescent="0.25">
      <c r="A1">
        <v>27.211400000000001</v>
      </c>
      <c r="B1" t="s">
        <v>15</v>
      </c>
    </row>
    <row r="2" spans="1:20" x14ac:dyDescent="0.25">
      <c r="A2">
        <v>1.8897299999999999</v>
      </c>
      <c r="B2" t="s">
        <v>16</v>
      </c>
      <c r="O2" s="5" t="s">
        <v>17</v>
      </c>
      <c r="P2" s="5" t="s">
        <v>17</v>
      </c>
      <c r="Q2" s="5" t="s">
        <v>20</v>
      </c>
      <c r="R2" s="5" t="s">
        <v>18</v>
      </c>
    </row>
    <row r="3" spans="1:20" x14ac:dyDescent="0.25">
      <c r="O3" s="4">
        <v>27.25832158514687</v>
      </c>
      <c r="Q3" s="4">
        <v>2.3131633347578524</v>
      </c>
      <c r="R3" s="4">
        <v>5.0280526845912306</v>
      </c>
    </row>
    <row r="4" spans="1:20" x14ac:dyDescent="0.25">
      <c r="O4" s="4" t="s">
        <v>62</v>
      </c>
      <c r="Q4" s="4" t="s">
        <v>62</v>
      </c>
      <c r="R4" s="4" t="s">
        <v>13</v>
      </c>
    </row>
    <row r="5" spans="1:20" x14ac:dyDescent="0.25">
      <c r="N5" t="s">
        <v>30</v>
      </c>
      <c r="O5" s="2">
        <v>1.2030000000000001</v>
      </c>
      <c r="Q5" s="2">
        <v>1.2569999999999999</v>
      </c>
    </row>
    <row r="6" spans="1:20" x14ac:dyDescent="0.25">
      <c r="O6" s="4" t="s">
        <v>31</v>
      </c>
      <c r="Q6" s="4" t="s">
        <v>31</v>
      </c>
    </row>
    <row r="7" spans="1:20" x14ac:dyDescent="0.25">
      <c r="B7" s="1" t="s">
        <v>9</v>
      </c>
      <c r="C7" s="5" t="s">
        <v>12</v>
      </c>
      <c r="D7" s="5"/>
      <c r="E7" s="1"/>
      <c r="F7" s="3" t="s">
        <v>1</v>
      </c>
      <c r="G7" s="3" t="s">
        <v>2</v>
      </c>
      <c r="H7" s="3" t="s">
        <v>19</v>
      </c>
      <c r="I7" s="3" t="s">
        <v>3</v>
      </c>
      <c r="J7" s="3" t="s">
        <v>1</v>
      </c>
      <c r="K7" s="3" t="s">
        <v>2</v>
      </c>
      <c r="L7" s="3" t="s">
        <v>19</v>
      </c>
      <c r="M7" s="3" t="s">
        <v>3</v>
      </c>
      <c r="O7" s="5" t="s">
        <v>21</v>
      </c>
      <c r="P7" s="5" t="s">
        <v>22</v>
      </c>
      <c r="Q7" s="5" t="s">
        <v>23</v>
      </c>
      <c r="R7" s="5" t="s">
        <v>24</v>
      </c>
      <c r="S7" s="5" t="s">
        <v>25</v>
      </c>
      <c r="T7" s="5" t="s">
        <v>27</v>
      </c>
    </row>
    <row r="8" spans="1:20" x14ac:dyDescent="0.25">
      <c r="A8" s="1" t="s">
        <v>0</v>
      </c>
      <c r="B8" t="s">
        <v>10</v>
      </c>
      <c r="C8" s="4" t="s">
        <v>13</v>
      </c>
      <c r="D8" s="5" t="s">
        <v>14</v>
      </c>
      <c r="E8" s="1"/>
      <c r="F8" s="2" t="s">
        <v>4</v>
      </c>
      <c r="G8" s="2" t="s">
        <v>4</v>
      </c>
      <c r="H8" s="2" t="s">
        <v>4</v>
      </c>
      <c r="I8" s="2" t="s">
        <v>5</v>
      </c>
      <c r="J8" s="2" t="s">
        <v>7</v>
      </c>
      <c r="K8" s="2" t="s">
        <v>7</v>
      </c>
      <c r="L8" s="2" t="s">
        <v>7</v>
      </c>
      <c r="M8" s="2" t="s">
        <v>8</v>
      </c>
      <c r="O8" s="4" t="s">
        <v>13</v>
      </c>
      <c r="P8" s="4" t="s">
        <v>13</v>
      </c>
      <c r="Q8" s="4" t="s">
        <v>13</v>
      </c>
      <c r="R8" s="4" t="s">
        <v>13</v>
      </c>
      <c r="S8" s="4" t="s">
        <v>13</v>
      </c>
      <c r="T8" s="4" t="s">
        <v>13</v>
      </c>
    </row>
    <row r="9" spans="1:20" x14ac:dyDescent="0.25">
      <c r="A9" t="s">
        <v>6</v>
      </c>
      <c r="B9">
        <v>-188.36731709</v>
      </c>
      <c r="C9" s="4">
        <f>(B9-$B$9)*$A$1</f>
        <v>0</v>
      </c>
      <c r="D9" s="4">
        <f>C9^2</f>
        <v>0</v>
      </c>
      <c r="F9" s="2">
        <v>1.15663</v>
      </c>
      <c r="G9" s="2">
        <v>1.15663</v>
      </c>
      <c r="H9" s="2">
        <v>2.3132600000000001</v>
      </c>
      <c r="I9" s="2">
        <v>180</v>
      </c>
      <c r="J9" s="2">
        <f>F9*$A$2</f>
        <v>2.1857184098999998</v>
      </c>
      <c r="K9" s="2">
        <f>G9*$A$2</f>
        <v>2.1857184098999998</v>
      </c>
      <c r="L9" s="2">
        <f>H9*$A$2</f>
        <v>4.3714368197999995</v>
      </c>
      <c r="M9" s="2">
        <f>I9*PI()/180</f>
        <v>3.1415926535897931</v>
      </c>
      <c r="O9" s="4">
        <f>(3*O$3/(5*$O$5^2))*(1-2.5*EXP(-$O$5*(J9-J$9))+1.5*EXP(-(5/3)*$O$5*(J9-J$9)))</f>
        <v>0</v>
      </c>
      <c r="P9" s="4">
        <f>(3*O$3/(5*$O$5^2))*(1-2.5*EXP(-$O$5*(K9-K$9))+1.5*EXP(-(5/3)*$O$5*(K9-K$9)))</f>
        <v>0</v>
      </c>
      <c r="Q9" s="4">
        <f>(3*Q$3/(5*Q$5^2))*(1-2.5*EXP(-Q$5*(L9-L$9))+1.5*EXP(-(5/3)*Q$5*(L9-L$9)))</f>
        <v>0</v>
      </c>
      <c r="R9" s="4">
        <f t="shared" ref="R9:R29" si="0">R$3*2*(COS(M9)-COS(M$9))^2/(SIN(M9)^2+3*(SIN(M$9)^2)*(TANH(2*SIN(M9/2))/TANH(2*SIN(M$9/2))))</f>
        <v>0</v>
      </c>
      <c r="S9" s="4">
        <f t="shared" ref="S9:S29" si="1">SUM(O9:R9)</f>
        <v>0</v>
      </c>
      <c r="T9" s="4">
        <f t="shared" ref="T9:T29" si="2">(S9-C9)^2</f>
        <v>0</v>
      </c>
    </row>
    <row r="10" spans="1:20" x14ac:dyDescent="0.25">
      <c r="A10" t="s">
        <v>55</v>
      </c>
      <c r="B10">
        <v>-188.33970006999999</v>
      </c>
      <c r="C10" s="4">
        <f t="shared" ref="C10:C29" si="3">(B10-$B$9)*$A$1</f>
        <v>0.75149777802822038</v>
      </c>
      <c r="D10" s="4">
        <f t="shared" ref="D10:D29" si="4">C10^2</f>
        <v>0.56474891038135233</v>
      </c>
      <c r="F10" s="2">
        <v>1.15663</v>
      </c>
      <c r="G10" s="2">
        <v>1.15663</v>
      </c>
      <c r="H10" s="2">
        <v>2.2344400000000002</v>
      </c>
      <c r="I10" s="2">
        <v>150</v>
      </c>
      <c r="J10" s="2">
        <f t="shared" ref="J10:L29" si="5">F10*$A$2</f>
        <v>2.1857184098999998</v>
      </c>
      <c r="K10" s="2">
        <f t="shared" si="5"/>
        <v>2.1857184098999998</v>
      </c>
      <c r="L10" s="2">
        <f t="shared" si="5"/>
        <v>4.2224883012000003</v>
      </c>
      <c r="M10" s="2">
        <f t="shared" ref="M10:M29" si="6">I10*PI()/180</f>
        <v>2.6179938779914944</v>
      </c>
      <c r="O10" s="4">
        <f t="shared" ref="O10:O41" si="7">(3*O$3/(5*$O$5^2))*(1-2.5*EXP(-$O$5*(J10-J$9))+1.5*EXP(-(5/3)*$O$5*(J10-J$9)))</f>
        <v>0</v>
      </c>
      <c r="P10" s="4">
        <f t="shared" ref="P10:P41" si="8">(3*O$3/(5*$O$5^2))*(1-2.5*EXP(-$O$5*(K10-K$9))+1.5*EXP(-(5/3)*$O$5*(K10-K$9)))</f>
        <v>0</v>
      </c>
      <c r="Q10" s="4">
        <f t="shared" ref="Q10:Q41" si="9">(3*Q$3/(5*Q$5^2))*(1-2.5*EXP(-Q$5*(L10-L$9))+1.5*EXP(-(5/3)*Q$5*(L10-L$9)))</f>
        <v>3.0367926200500529E-2</v>
      </c>
      <c r="R10" s="4">
        <f t="shared" si="0"/>
        <v>0.72199588151640837</v>
      </c>
      <c r="S10" s="4">
        <f t="shared" si="1"/>
        <v>0.75236380771690892</v>
      </c>
      <c r="T10" s="4">
        <f t="shared" si="2"/>
        <v>7.5000742168997127E-7</v>
      </c>
    </row>
    <row r="11" spans="1:20" x14ac:dyDescent="0.25">
      <c r="A11" t="s">
        <v>56</v>
      </c>
      <c r="B11">
        <v>-188.34006618000001</v>
      </c>
      <c r="C11" s="4">
        <f t="shared" si="3"/>
        <v>0.74153541237378906</v>
      </c>
      <c r="D11" s="4">
        <f t="shared" si="4"/>
        <v>0.54987476780436539</v>
      </c>
      <c r="F11" s="2">
        <v>1.1660699999999999</v>
      </c>
      <c r="G11" s="2">
        <v>1.1660699999999999</v>
      </c>
      <c r="H11" s="2">
        <v>2.2526799999999998</v>
      </c>
      <c r="I11" s="2">
        <v>150</v>
      </c>
      <c r="J11" s="2">
        <f t="shared" si="5"/>
        <v>2.2035574610999999</v>
      </c>
      <c r="K11" s="2">
        <f t="shared" si="5"/>
        <v>2.2035574610999999</v>
      </c>
      <c r="L11" s="2">
        <f t="shared" si="5"/>
        <v>4.2569569763999997</v>
      </c>
      <c r="M11" s="2">
        <f t="shared" si="6"/>
        <v>2.6179938779914944</v>
      </c>
      <c r="O11" s="4">
        <f t="shared" si="7"/>
        <v>4.2553942180126496E-3</v>
      </c>
      <c r="P11" s="4">
        <f t="shared" si="8"/>
        <v>4.2553942180126496E-3</v>
      </c>
      <c r="Q11" s="4">
        <f t="shared" si="9"/>
        <v>1.7246920187440219E-2</v>
      </c>
      <c r="R11" s="4">
        <f t="shared" si="0"/>
        <v>0.72199588151640837</v>
      </c>
      <c r="S11" s="4">
        <f t="shared" si="1"/>
        <v>0.74775359013987386</v>
      </c>
      <c r="T11" s="4">
        <f t="shared" si="2"/>
        <v>3.8665734730631333E-5</v>
      </c>
    </row>
    <row r="12" spans="1:20" x14ac:dyDescent="0.25">
      <c r="A12" t="s">
        <v>57</v>
      </c>
      <c r="B12">
        <v>-188.35533136000001</v>
      </c>
      <c r="C12" s="4">
        <f t="shared" si="3"/>
        <v>0.32614849332178625</v>
      </c>
      <c r="D12" s="4">
        <f t="shared" si="4"/>
        <v>0.10637283969607125</v>
      </c>
      <c r="F12" s="2">
        <v>1.15663</v>
      </c>
      <c r="G12" s="2">
        <v>1.15663</v>
      </c>
      <c r="H12" s="2">
        <v>2.2781099999999999</v>
      </c>
      <c r="I12" s="2">
        <v>160</v>
      </c>
      <c r="J12" s="2">
        <f t="shared" si="5"/>
        <v>2.1857184098999998</v>
      </c>
      <c r="K12" s="2">
        <f t="shared" si="5"/>
        <v>2.1857184098999998</v>
      </c>
      <c r="L12" s="2">
        <f t="shared" si="5"/>
        <v>4.3050128102999992</v>
      </c>
      <c r="M12" s="2">
        <f t="shared" si="6"/>
        <v>2.7925268031909272</v>
      </c>
      <c r="O12" s="4">
        <f t="shared" si="7"/>
        <v>0</v>
      </c>
      <c r="P12" s="4">
        <f t="shared" si="8"/>
        <v>0</v>
      </c>
      <c r="Q12" s="4">
        <f t="shared" si="9"/>
        <v>5.4983965459916018E-3</v>
      </c>
      <c r="R12" s="4">
        <f t="shared" si="0"/>
        <v>0.31265642474343741</v>
      </c>
      <c r="S12" s="4">
        <f t="shared" si="1"/>
        <v>0.31815482128942901</v>
      </c>
      <c r="T12" s="4">
        <f t="shared" si="2"/>
        <v>6.3898792560890253E-5</v>
      </c>
    </row>
    <row r="13" spans="1:20" x14ac:dyDescent="0.25">
      <c r="A13" t="s">
        <v>58</v>
      </c>
      <c r="B13">
        <v>-188.3553995</v>
      </c>
      <c r="C13" s="4">
        <f t="shared" si="3"/>
        <v>0.32429430852588914</v>
      </c>
      <c r="D13" s="4">
        <f t="shared" si="4"/>
        <v>0.10516679854228457</v>
      </c>
      <c r="F13" s="2">
        <v>1.1606799999999999</v>
      </c>
      <c r="G13" s="2">
        <v>1.1606799999999999</v>
      </c>
      <c r="H13" s="2">
        <v>2.2860900000000002</v>
      </c>
      <c r="I13" s="2">
        <v>160</v>
      </c>
      <c r="J13" s="2">
        <f t="shared" si="5"/>
        <v>2.1933718163999996</v>
      </c>
      <c r="K13" s="2">
        <f t="shared" si="5"/>
        <v>2.1933718163999996</v>
      </c>
      <c r="L13" s="2">
        <f t="shared" si="5"/>
        <v>4.3200928557000005</v>
      </c>
      <c r="M13" s="2">
        <f t="shared" si="6"/>
        <v>2.7925268031909272</v>
      </c>
      <c r="O13" s="4">
        <f t="shared" si="7"/>
        <v>7.91820154412723E-4</v>
      </c>
      <c r="P13" s="4">
        <f t="shared" si="8"/>
        <v>7.91820154412723E-4</v>
      </c>
      <c r="Q13" s="4">
        <f t="shared" si="9"/>
        <v>3.2298010570841989E-3</v>
      </c>
      <c r="R13" s="4">
        <f t="shared" si="0"/>
        <v>0.31265642474343741</v>
      </c>
      <c r="S13" s="4">
        <f t="shared" si="1"/>
        <v>0.31746986610934708</v>
      </c>
      <c r="T13" s="4">
        <f t="shared" si="2"/>
        <v>4.6573014296698499E-5</v>
      </c>
    </row>
    <row r="14" spans="1:20" x14ac:dyDescent="0.25">
      <c r="A14" t="s">
        <v>59</v>
      </c>
      <c r="B14">
        <v>-188.36435936000001</v>
      </c>
      <c r="C14" s="4">
        <f t="shared" si="3"/>
        <v>8.0483974121767152E-2</v>
      </c>
      <c r="D14" s="4">
        <f t="shared" si="4"/>
        <v>6.4776700904332846E-3</v>
      </c>
      <c r="F14" s="2">
        <v>1.15663</v>
      </c>
      <c r="G14" s="2">
        <v>1.15663</v>
      </c>
      <c r="H14" s="2">
        <v>2.3044600000000002</v>
      </c>
      <c r="I14" s="2">
        <v>170</v>
      </c>
      <c r="J14" s="2">
        <f t="shared" si="5"/>
        <v>2.1857184098999998</v>
      </c>
      <c r="K14" s="2">
        <f t="shared" si="5"/>
        <v>2.1857184098999998</v>
      </c>
      <c r="L14" s="2">
        <f t="shared" si="5"/>
        <v>4.3548071958000003</v>
      </c>
      <c r="M14" s="2">
        <f t="shared" si="6"/>
        <v>2.9670597283903604</v>
      </c>
      <c r="O14" s="4">
        <f t="shared" si="7"/>
        <v>0</v>
      </c>
      <c r="P14" s="4">
        <f t="shared" si="8"/>
        <v>0</v>
      </c>
      <c r="Q14" s="4">
        <f t="shared" si="9"/>
        <v>3.2585308747476026E-4</v>
      </c>
      <c r="R14" s="4">
        <f t="shared" si="0"/>
        <v>7.6972107889051483E-2</v>
      </c>
      <c r="S14" s="4">
        <f t="shared" si="1"/>
        <v>7.7297960976526248E-2</v>
      </c>
      <c r="T14" s="4">
        <f t="shared" si="2"/>
        <v>1.0150679761647839E-5</v>
      </c>
    </row>
    <row r="15" spans="1:20" x14ac:dyDescent="0.25">
      <c r="A15" t="s">
        <v>60</v>
      </c>
      <c r="B15">
        <v>-188.36436416999999</v>
      </c>
      <c r="C15" s="4">
        <f t="shared" si="3"/>
        <v>8.0353087288345101E-2</v>
      </c>
      <c r="D15" s="4">
        <f t="shared" si="4"/>
        <v>6.456618636768407E-3</v>
      </c>
      <c r="F15" s="2">
        <v>1.1576</v>
      </c>
      <c r="G15" s="2">
        <v>1.1576</v>
      </c>
      <c r="H15" s="2">
        <v>2.3063899999999999</v>
      </c>
      <c r="I15" s="2">
        <v>170</v>
      </c>
      <c r="J15" s="2">
        <f t="shared" si="5"/>
        <v>2.1875514479999998</v>
      </c>
      <c r="K15" s="2">
        <f t="shared" si="5"/>
        <v>2.1875514479999998</v>
      </c>
      <c r="L15" s="2">
        <f t="shared" si="5"/>
        <v>4.3584543747</v>
      </c>
      <c r="M15" s="2">
        <f t="shared" si="6"/>
        <v>2.9670597283903604</v>
      </c>
      <c r="O15" s="4">
        <f t="shared" si="7"/>
        <v>4.5704709177096328E-5</v>
      </c>
      <c r="P15" s="4">
        <f t="shared" si="8"/>
        <v>4.5704709177096328E-5</v>
      </c>
      <c r="Q15" s="4">
        <f t="shared" si="9"/>
        <v>1.977861273437771E-4</v>
      </c>
      <c r="R15" s="4">
        <f t="shared" si="0"/>
        <v>7.6972107889051483E-2</v>
      </c>
      <c r="S15" s="4">
        <f t="shared" si="1"/>
        <v>7.7261303434749448E-2</v>
      </c>
      <c r="T15" s="4">
        <f t="shared" si="2"/>
        <v>9.5591273973547872E-6</v>
      </c>
    </row>
    <row r="16" spans="1:20" x14ac:dyDescent="0.25">
      <c r="A16" t="s">
        <v>41</v>
      </c>
      <c r="B16">
        <v>-188.35616562000001</v>
      </c>
      <c r="C16" s="4">
        <f t="shared" si="3"/>
        <v>0.30344711075765401</v>
      </c>
      <c r="D16" s="4">
        <f t="shared" si="4"/>
        <v>9.2080149027167948E-2</v>
      </c>
      <c r="F16" s="2">
        <v>1.08663</v>
      </c>
      <c r="G16" s="2">
        <v>1.15663</v>
      </c>
      <c r="H16" s="2">
        <v>2.2432599999999998</v>
      </c>
      <c r="I16" s="2">
        <v>180</v>
      </c>
      <c r="J16" s="2">
        <f t="shared" si="5"/>
        <v>2.0534373099000001</v>
      </c>
      <c r="K16" s="2">
        <f t="shared" si="5"/>
        <v>2.1857184098999998</v>
      </c>
      <c r="L16" s="2">
        <f t="shared" si="5"/>
        <v>4.2391557197999994</v>
      </c>
      <c r="M16" s="2">
        <f t="shared" si="6"/>
        <v>3.1415926535897931</v>
      </c>
      <c r="O16" s="4">
        <f t="shared" si="7"/>
        <v>0.27513091680549673</v>
      </c>
      <c r="P16" s="4">
        <f t="shared" si="8"/>
        <v>0</v>
      </c>
      <c r="Q16" s="4">
        <f t="shared" si="9"/>
        <v>2.349973689159612E-2</v>
      </c>
      <c r="R16" s="4">
        <f t="shared" si="0"/>
        <v>0</v>
      </c>
      <c r="S16" s="4">
        <f t="shared" si="1"/>
        <v>0.29863065369709285</v>
      </c>
      <c r="T16" s="4">
        <f t="shared" si="2"/>
        <v>2.3198258616229483E-5</v>
      </c>
    </row>
    <row r="17" spans="1:20" x14ac:dyDescent="0.25">
      <c r="A17" t="s">
        <v>42</v>
      </c>
      <c r="B17">
        <v>-188.34300904</v>
      </c>
      <c r="C17" s="4">
        <f t="shared" si="3"/>
        <v>0.66145607177005206</v>
      </c>
      <c r="D17" s="4">
        <f t="shared" si="4"/>
        <v>0.43752413488146824</v>
      </c>
      <c r="F17" s="2">
        <v>1.08663</v>
      </c>
      <c r="G17" s="2">
        <v>1.08663</v>
      </c>
      <c r="H17" s="2">
        <v>2.17326</v>
      </c>
      <c r="I17" s="2">
        <v>180</v>
      </c>
      <c r="J17" s="2">
        <f t="shared" si="5"/>
        <v>2.0534373099000001</v>
      </c>
      <c r="K17" s="2">
        <f t="shared" si="5"/>
        <v>2.0534373099000001</v>
      </c>
      <c r="L17" s="2">
        <f t="shared" si="5"/>
        <v>4.1068746198000001</v>
      </c>
      <c r="M17" s="2">
        <f t="shared" si="6"/>
        <v>3.1415926535897931</v>
      </c>
      <c r="O17" s="4">
        <f t="shared" si="7"/>
        <v>0.27513091680549673</v>
      </c>
      <c r="P17" s="4">
        <f t="shared" si="8"/>
        <v>0.27513091680549673</v>
      </c>
      <c r="Q17" s="4">
        <f t="shared" si="9"/>
        <v>0.10949782461944296</v>
      </c>
      <c r="R17" s="4">
        <f t="shared" si="0"/>
        <v>0</v>
      </c>
      <c r="S17" s="4">
        <f t="shared" si="1"/>
        <v>0.65975965823043636</v>
      </c>
      <c r="T17" s="4">
        <f t="shared" si="2"/>
        <v>2.8778188973914449E-6</v>
      </c>
    </row>
    <row r="18" spans="1:20" x14ac:dyDescent="0.25">
      <c r="A18" t="s">
        <v>43</v>
      </c>
      <c r="B18">
        <v>-188.3500434</v>
      </c>
      <c r="C18" s="4">
        <f t="shared" si="3"/>
        <v>0.47004128806589451</v>
      </c>
      <c r="D18" s="4">
        <f t="shared" si="4"/>
        <v>0.22093881248664524</v>
      </c>
      <c r="F18" s="2">
        <v>1.08663</v>
      </c>
      <c r="G18" s="2">
        <v>1.2266300000000001</v>
      </c>
      <c r="H18" s="2">
        <v>2.3132600000000001</v>
      </c>
      <c r="I18" s="2">
        <v>180</v>
      </c>
      <c r="J18" s="2">
        <f t="shared" si="5"/>
        <v>2.0534373099000001</v>
      </c>
      <c r="K18" s="2">
        <f t="shared" si="5"/>
        <v>2.3179995098999999</v>
      </c>
      <c r="L18" s="2">
        <f t="shared" si="5"/>
        <v>4.3714368197999995</v>
      </c>
      <c r="M18" s="2">
        <f t="shared" si="6"/>
        <v>3.1415926535897931</v>
      </c>
      <c r="O18" s="4">
        <f t="shared" si="7"/>
        <v>0.27513091680549673</v>
      </c>
      <c r="P18" s="4">
        <f t="shared" si="8"/>
        <v>0.20733838703493696</v>
      </c>
      <c r="Q18" s="4">
        <f t="shared" si="9"/>
        <v>0</v>
      </c>
      <c r="R18" s="4">
        <f t="shared" si="0"/>
        <v>0</v>
      </c>
      <c r="S18" s="4">
        <f t="shared" si="1"/>
        <v>0.48246930384043368</v>
      </c>
      <c r="T18" s="4">
        <f t="shared" si="2"/>
        <v>1.5445557609219444E-4</v>
      </c>
    </row>
    <row r="19" spans="1:20" x14ac:dyDescent="0.25">
      <c r="A19" t="s">
        <v>44</v>
      </c>
      <c r="B19">
        <v>-188.33252146000001</v>
      </c>
      <c r="C19" s="4">
        <f t="shared" si="3"/>
        <v>0.9468378061817484</v>
      </c>
      <c r="D19" s="4">
        <f t="shared" si="4"/>
        <v>0.8965018312150661</v>
      </c>
      <c r="F19" s="2">
        <v>1.08663</v>
      </c>
      <c r="G19" s="2">
        <v>1.2966299999999999</v>
      </c>
      <c r="H19" s="2">
        <v>2.3832599999999999</v>
      </c>
      <c r="I19" s="2">
        <v>180</v>
      </c>
      <c r="J19" s="2">
        <f t="shared" si="5"/>
        <v>2.0534373099000001</v>
      </c>
      <c r="K19" s="2">
        <f t="shared" si="5"/>
        <v>2.4502806098999996</v>
      </c>
      <c r="L19" s="2">
        <f t="shared" si="5"/>
        <v>4.5037179197999997</v>
      </c>
      <c r="M19" s="2">
        <f t="shared" si="6"/>
        <v>3.1415926535897931</v>
      </c>
      <c r="O19" s="4">
        <f t="shared" si="7"/>
        <v>0.27513091680549673</v>
      </c>
      <c r="P19" s="4">
        <f t="shared" si="8"/>
        <v>0.72319706588870647</v>
      </c>
      <c r="Q19" s="4">
        <f t="shared" si="9"/>
        <v>1.7485934653762549E-2</v>
      </c>
      <c r="R19" s="4">
        <f t="shared" si="0"/>
        <v>0</v>
      </c>
      <c r="S19" s="4">
        <f t="shared" si="1"/>
        <v>1.0158139173479657</v>
      </c>
      <c r="T19" s="4">
        <f t="shared" si="2"/>
        <v>4.7577039116143624E-3</v>
      </c>
    </row>
    <row r="20" spans="1:20" x14ac:dyDescent="0.25">
      <c r="A20" t="s">
        <v>45</v>
      </c>
      <c r="B20">
        <v>-188.31430225</v>
      </c>
      <c r="C20" s="4">
        <f t="shared" si="3"/>
        <v>1.4426080171760818</v>
      </c>
      <c r="D20" s="4">
        <f t="shared" si="4"/>
        <v>2.0811178912207065</v>
      </c>
      <c r="F20" s="2">
        <v>1.0166299999999999</v>
      </c>
      <c r="G20" s="2">
        <v>1.15663</v>
      </c>
      <c r="H20" s="2">
        <v>2.17326</v>
      </c>
      <c r="I20" s="2">
        <v>180</v>
      </c>
      <c r="J20" s="2">
        <f t="shared" si="5"/>
        <v>1.9211562098999997</v>
      </c>
      <c r="K20" s="2">
        <f t="shared" si="5"/>
        <v>2.1857184098999998</v>
      </c>
      <c r="L20" s="2">
        <f t="shared" si="5"/>
        <v>4.1068746198000001</v>
      </c>
      <c r="M20" s="2">
        <f t="shared" si="6"/>
        <v>3.1415926535897931</v>
      </c>
      <c r="O20" s="4">
        <f t="shared" si="7"/>
        <v>1.2733541609187591</v>
      </c>
      <c r="P20" s="4">
        <f t="shared" si="8"/>
        <v>0</v>
      </c>
      <c r="Q20" s="4">
        <f t="shared" si="9"/>
        <v>0.10949782461944296</v>
      </c>
      <c r="R20" s="4">
        <f t="shared" si="0"/>
        <v>0</v>
      </c>
      <c r="S20" s="4">
        <f t="shared" si="1"/>
        <v>1.382851985538202</v>
      </c>
      <c r="T20" s="4">
        <f t="shared" si="2"/>
        <v>3.5707833171072906E-3</v>
      </c>
    </row>
    <row r="21" spans="1:20" x14ac:dyDescent="0.25">
      <c r="A21" t="s">
        <v>46</v>
      </c>
      <c r="B21">
        <v>-188.29889795</v>
      </c>
      <c r="C21" s="4">
        <f t="shared" si="3"/>
        <v>1.8617805861960859</v>
      </c>
      <c r="D21" s="4">
        <f t="shared" si="4"/>
        <v>3.4662269511366413</v>
      </c>
      <c r="F21" s="2">
        <v>1.0166299999999999</v>
      </c>
      <c r="G21" s="2">
        <v>1.08663</v>
      </c>
      <c r="H21" s="2">
        <v>2.1032600000000001</v>
      </c>
      <c r="I21" s="2">
        <v>180</v>
      </c>
      <c r="J21" s="2">
        <f t="shared" si="5"/>
        <v>1.9211562098999997</v>
      </c>
      <c r="K21" s="2">
        <f t="shared" si="5"/>
        <v>2.0534373099000001</v>
      </c>
      <c r="L21" s="2">
        <f t="shared" si="5"/>
        <v>3.9745935198</v>
      </c>
      <c r="M21" s="2">
        <f t="shared" si="6"/>
        <v>3.1415926535897931</v>
      </c>
      <c r="O21" s="4">
        <f t="shared" si="7"/>
        <v>1.2733541609187591</v>
      </c>
      <c r="P21" s="4">
        <f t="shared" si="8"/>
        <v>0.27513091680549673</v>
      </c>
      <c r="Q21" s="4">
        <f t="shared" si="9"/>
        <v>0.28790071450494942</v>
      </c>
      <c r="R21" s="4">
        <f t="shared" si="0"/>
        <v>0</v>
      </c>
      <c r="S21" s="4">
        <f t="shared" si="1"/>
        <v>1.8363857922292053</v>
      </c>
      <c r="T21" s="4">
        <f t="shared" si="2"/>
        <v>6.448955606203154E-4</v>
      </c>
    </row>
    <row r="22" spans="1:20" x14ac:dyDescent="0.25">
      <c r="A22" t="s">
        <v>47</v>
      </c>
      <c r="B22">
        <v>-188.25225695</v>
      </c>
      <c r="C22" s="4">
        <f t="shared" si="3"/>
        <v>3.1309474935959209</v>
      </c>
      <c r="D22" s="4">
        <f t="shared" si="4"/>
        <v>9.8028322076545802</v>
      </c>
      <c r="F22" s="2">
        <v>1.0166299999999999</v>
      </c>
      <c r="G22" s="2">
        <v>1.0166299999999999</v>
      </c>
      <c r="H22" s="2">
        <v>2.0332599999999998</v>
      </c>
      <c r="I22" s="2">
        <v>180</v>
      </c>
      <c r="J22" s="2">
        <f t="shared" si="5"/>
        <v>1.9211562098999997</v>
      </c>
      <c r="K22" s="2">
        <f t="shared" si="5"/>
        <v>1.9211562098999997</v>
      </c>
      <c r="L22" s="2">
        <f t="shared" si="5"/>
        <v>3.8423124197999994</v>
      </c>
      <c r="M22" s="2">
        <f t="shared" si="6"/>
        <v>3.1415926535897931</v>
      </c>
      <c r="O22" s="4">
        <f t="shared" si="7"/>
        <v>1.2733541609187591</v>
      </c>
      <c r="P22" s="4">
        <f t="shared" si="8"/>
        <v>1.2733541609187591</v>
      </c>
      <c r="Q22" s="4">
        <f t="shared" si="9"/>
        <v>0.59996475771654401</v>
      </c>
      <c r="R22" s="4">
        <f t="shared" si="0"/>
        <v>0</v>
      </c>
      <c r="S22" s="4">
        <f t="shared" si="1"/>
        <v>3.1466730795540623</v>
      </c>
      <c r="T22" s="4">
        <f t="shared" si="2"/>
        <v>2.4729405372689176E-4</v>
      </c>
    </row>
    <row r="23" spans="1:20" x14ac:dyDescent="0.25">
      <c r="A23" t="s">
        <v>48</v>
      </c>
      <c r="B23">
        <v>-188.31018903</v>
      </c>
      <c r="C23" s="4">
        <f t="shared" si="3"/>
        <v>1.5545344918839075</v>
      </c>
      <c r="D23" s="4">
        <f t="shared" si="4"/>
        <v>2.4165774864567582</v>
      </c>
      <c r="F23" s="2">
        <v>1.0166299999999999</v>
      </c>
      <c r="G23" s="2">
        <v>1.2266300000000001</v>
      </c>
      <c r="H23" s="2">
        <v>2.2432599999999998</v>
      </c>
      <c r="I23" s="2">
        <v>180</v>
      </c>
      <c r="J23" s="2">
        <f t="shared" si="5"/>
        <v>1.9211562098999997</v>
      </c>
      <c r="K23" s="2">
        <f t="shared" si="5"/>
        <v>2.3179995098999999</v>
      </c>
      <c r="L23" s="2">
        <f t="shared" si="5"/>
        <v>4.2391557197999994</v>
      </c>
      <c r="M23" s="2">
        <f t="shared" si="6"/>
        <v>3.1415926535897931</v>
      </c>
      <c r="O23" s="4">
        <f t="shared" si="7"/>
        <v>1.2733541609187591</v>
      </c>
      <c r="P23" s="4">
        <f t="shared" si="8"/>
        <v>0.20733838703493696</v>
      </c>
      <c r="Q23" s="4">
        <f t="shared" si="9"/>
        <v>2.349973689159612E-2</v>
      </c>
      <c r="R23" s="4">
        <f t="shared" si="0"/>
        <v>0</v>
      </c>
      <c r="S23" s="4">
        <f t="shared" si="1"/>
        <v>1.5041922848452922</v>
      </c>
      <c r="T23" s="4">
        <f t="shared" si="2"/>
        <v>2.5343378095188029E-3</v>
      </c>
    </row>
    <row r="24" spans="1:20" x14ac:dyDescent="0.25">
      <c r="A24" t="s">
        <v>49</v>
      </c>
      <c r="B24">
        <v>-188.29447103999999</v>
      </c>
      <c r="C24" s="4">
        <f t="shared" si="3"/>
        <v>1.9822430049702628</v>
      </c>
      <c r="D24" s="4">
        <f t="shared" si="4"/>
        <v>3.9292873307535374</v>
      </c>
      <c r="F24" s="2">
        <v>1.0166299999999999</v>
      </c>
      <c r="G24" s="2">
        <v>1.2966299999999999</v>
      </c>
      <c r="H24" s="2">
        <v>2.3132600000000001</v>
      </c>
      <c r="I24" s="2">
        <v>180</v>
      </c>
      <c r="J24" s="2">
        <f t="shared" si="5"/>
        <v>1.9211562098999997</v>
      </c>
      <c r="K24" s="2">
        <f t="shared" si="5"/>
        <v>2.4502806098999996</v>
      </c>
      <c r="L24" s="2">
        <f t="shared" si="5"/>
        <v>4.3714368197999995</v>
      </c>
      <c r="M24" s="2">
        <f t="shared" si="6"/>
        <v>3.1415926535897931</v>
      </c>
      <c r="O24" s="4">
        <f t="shared" si="7"/>
        <v>1.2733541609187591</v>
      </c>
      <c r="P24" s="4">
        <f t="shared" si="8"/>
        <v>0.72319706588870647</v>
      </c>
      <c r="Q24" s="4">
        <f t="shared" si="9"/>
        <v>0</v>
      </c>
      <c r="R24" s="4">
        <f t="shared" si="0"/>
        <v>0</v>
      </c>
      <c r="S24" s="4">
        <f t="shared" si="1"/>
        <v>1.9965512268074654</v>
      </c>
      <c r="T24" s="4">
        <f t="shared" si="2"/>
        <v>2.047252121426012E-4</v>
      </c>
    </row>
    <row r="25" spans="1:20" x14ac:dyDescent="0.25">
      <c r="A25" t="s">
        <v>50</v>
      </c>
      <c r="B25">
        <v>-188.35939653</v>
      </c>
      <c r="C25" s="4">
        <f t="shared" si="3"/>
        <v>0.2155295263840625</v>
      </c>
      <c r="D25" s="4">
        <f t="shared" si="4"/>
        <v>4.6452976743338294E-2</v>
      </c>
      <c r="F25" s="2">
        <v>1.2266300000000001</v>
      </c>
      <c r="G25" s="2">
        <v>1.15663</v>
      </c>
      <c r="H25" s="2">
        <v>2.3832599999999999</v>
      </c>
      <c r="I25" s="2">
        <v>180</v>
      </c>
      <c r="J25" s="2">
        <f t="shared" si="5"/>
        <v>2.3179995098999999</v>
      </c>
      <c r="K25" s="2">
        <f t="shared" si="5"/>
        <v>2.1857184098999998</v>
      </c>
      <c r="L25" s="2">
        <f t="shared" si="5"/>
        <v>4.5037179197999997</v>
      </c>
      <c r="M25" s="2">
        <f t="shared" si="6"/>
        <v>3.1415926535897931</v>
      </c>
      <c r="O25" s="4">
        <f t="shared" si="7"/>
        <v>0.20733838703493696</v>
      </c>
      <c r="P25" s="4">
        <f t="shared" si="8"/>
        <v>0</v>
      </c>
      <c r="Q25" s="4">
        <f t="shared" si="9"/>
        <v>1.7485934653762549E-2</v>
      </c>
      <c r="R25" s="4">
        <f t="shared" si="0"/>
        <v>0</v>
      </c>
      <c r="S25" s="4">
        <f t="shared" si="1"/>
        <v>0.22482432168869951</v>
      </c>
      <c r="T25" s="4">
        <f t="shared" si="2"/>
        <v>8.6393219755102107E-5</v>
      </c>
    </row>
    <row r="26" spans="1:20" x14ac:dyDescent="0.25">
      <c r="A26" t="s">
        <v>51</v>
      </c>
      <c r="B26">
        <v>-188.34986359999999</v>
      </c>
      <c r="C26" s="4">
        <f t="shared" si="3"/>
        <v>0.47493389778622552</v>
      </c>
      <c r="D26" s="4">
        <f t="shared" si="4"/>
        <v>0.2255622072664169</v>
      </c>
      <c r="F26" s="2">
        <v>1.2266300000000001</v>
      </c>
      <c r="G26" s="2">
        <v>1.2266300000000001</v>
      </c>
      <c r="H26" s="2">
        <v>2.4532600000000002</v>
      </c>
      <c r="I26" s="2">
        <v>180</v>
      </c>
      <c r="J26" s="2">
        <f t="shared" si="5"/>
        <v>2.3179995098999999</v>
      </c>
      <c r="K26" s="2">
        <f t="shared" si="5"/>
        <v>2.3179995098999999</v>
      </c>
      <c r="L26" s="2">
        <f t="shared" si="5"/>
        <v>4.6359990197999998</v>
      </c>
      <c r="M26" s="2">
        <f t="shared" si="6"/>
        <v>3.1415926535897931</v>
      </c>
      <c r="O26" s="4">
        <f t="shared" si="7"/>
        <v>0.20733838703493696</v>
      </c>
      <c r="P26" s="4">
        <f t="shared" si="8"/>
        <v>0.20733838703493696</v>
      </c>
      <c r="Q26" s="4">
        <f t="shared" si="9"/>
        <v>6.0630026996051557E-2</v>
      </c>
      <c r="R26" s="4">
        <f t="shared" si="0"/>
        <v>0</v>
      </c>
      <c r="S26" s="4">
        <f t="shared" si="1"/>
        <v>0.47530680106592549</v>
      </c>
      <c r="T26" s="4">
        <f t="shared" si="2"/>
        <v>1.3905685601099063E-7</v>
      </c>
    </row>
    <row r="27" spans="1:20" x14ac:dyDescent="0.25">
      <c r="A27" t="s">
        <v>52</v>
      </c>
      <c r="B27">
        <v>-188.32927361</v>
      </c>
      <c r="C27" s="4">
        <f t="shared" si="3"/>
        <v>1.0352163516719703</v>
      </c>
      <c r="D27" s="4">
        <f t="shared" si="4"/>
        <v>1.0716728947690246</v>
      </c>
      <c r="F27" s="2">
        <v>1.2266300000000001</v>
      </c>
      <c r="G27" s="2">
        <v>1.2966299999999999</v>
      </c>
      <c r="H27" s="2">
        <v>2.5232600000000001</v>
      </c>
      <c r="I27" s="2">
        <v>180</v>
      </c>
      <c r="J27" s="2">
        <f t="shared" si="5"/>
        <v>2.3179995098999999</v>
      </c>
      <c r="K27" s="2">
        <f t="shared" si="5"/>
        <v>2.4502806098999996</v>
      </c>
      <c r="L27" s="2">
        <f t="shared" si="5"/>
        <v>4.7682801198</v>
      </c>
      <c r="M27" s="2">
        <f t="shared" si="6"/>
        <v>3.1415926535897931</v>
      </c>
      <c r="O27" s="4">
        <f t="shared" si="7"/>
        <v>0.20733838703493696</v>
      </c>
      <c r="P27" s="4">
        <f t="shared" si="8"/>
        <v>0.72319706588870647</v>
      </c>
      <c r="Q27" s="4">
        <f t="shared" si="9"/>
        <v>0.11864300713735658</v>
      </c>
      <c r="R27" s="4">
        <f t="shared" si="0"/>
        <v>0</v>
      </c>
      <c r="S27" s="4">
        <f t="shared" si="1"/>
        <v>1.0491784600609999</v>
      </c>
      <c r="T27" s="4">
        <f t="shared" si="2"/>
        <v>1.949404706670096E-4</v>
      </c>
    </row>
    <row r="28" spans="1:20" x14ac:dyDescent="0.25">
      <c r="A28" t="s">
        <v>53</v>
      </c>
      <c r="B28">
        <v>-188.34025568999999</v>
      </c>
      <c r="C28" s="4">
        <f t="shared" si="3"/>
        <v>0.73637857996021794</v>
      </c>
      <c r="D28" s="4">
        <f t="shared" si="4"/>
        <v>0.54225341302422714</v>
      </c>
      <c r="F28" s="2">
        <v>1.2966299999999999</v>
      </c>
      <c r="G28" s="2">
        <v>1.15663</v>
      </c>
      <c r="H28" s="2">
        <v>2.4532600000000002</v>
      </c>
      <c r="I28" s="2">
        <v>180</v>
      </c>
      <c r="J28" s="2">
        <f t="shared" si="5"/>
        <v>2.4502806098999996</v>
      </c>
      <c r="K28" s="2">
        <f t="shared" si="5"/>
        <v>2.1857184098999998</v>
      </c>
      <c r="L28" s="2">
        <f t="shared" si="5"/>
        <v>4.6359990197999998</v>
      </c>
      <c r="M28" s="2">
        <f t="shared" si="6"/>
        <v>3.1415926535897931</v>
      </c>
      <c r="O28" s="4">
        <f t="shared" si="7"/>
        <v>0.72319706588870647</v>
      </c>
      <c r="P28" s="4">
        <f t="shared" si="8"/>
        <v>0</v>
      </c>
      <c r="Q28" s="4">
        <f t="shared" si="9"/>
        <v>6.0630026996051557E-2</v>
      </c>
      <c r="R28" s="4">
        <f t="shared" si="0"/>
        <v>0</v>
      </c>
      <c r="S28" s="4">
        <f t="shared" si="1"/>
        <v>0.78382709288475805</v>
      </c>
      <c r="T28" s="4">
        <f t="shared" si="2"/>
        <v>2.2513613787502498E-3</v>
      </c>
    </row>
    <row r="29" spans="1:20" x14ac:dyDescent="0.25">
      <c r="A29" t="s">
        <v>54</v>
      </c>
      <c r="B29">
        <v>-188.30738195000001</v>
      </c>
      <c r="C29" s="4">
        <f t="shared" si="3"/>
        <v>1.6309190685958157</v>
      </c>
      <c r="D29" s="4">
        <f t="shared" si="4"/>
        <v>2.6598970083094429</v>
      </c>
      <c r="F29" s="2">
        <v>1.2966299999999999</v>
      </c>
      <c r="G29" s="2">
        <v>1.2966299999999999</v>
      </c>
      <c r="H29" s="2">
        <v>2.5932599999999999</v>
      </c>
      <c r="I29" s="2">
        <v>180</v>
      </c>
      <c r="J29" s="2">
        <f t="shared" si="5"/>
        <v>2.4502806098999996</v>
      </c>
      <c r="K29" s="2">
        <f t="shared" si="5"/>
        <v>2.4502806098999996</v>
      </c>
      <c r="L29" s="2">
        <f t="shared" si="5"/>
        <v>4.9005612197999993</v>
      </c>
      <c r="M29" s="2">
        <f t="shared" si="6"/>
        <v>3.1415926535897931</v>
      </c>
      <c r="O29" s="4">
        <f t="shared" si="7"/>
        <v>0.72319706588870647</v>
      </c>
      <c r="P29" s="4">
        <f t="shared" si="8"/>
        <v>0.72319706588870647</v>
      </c>
      <c r="Q29" s="4">
        <f t="shared" si="9"/>
        <v>0.18404850827644909</v>
      </c>
      <c r="R29" s="4">
        <f t="shared" si="0"/>
        <v>0</v>
      </c>
      <c r="S29" s="4">
        <f t="shared" si="1"/>
        <v>1.6304426400538621</v>
      </c>
      <c r="T29" s="4">
        <f t="shared" si="2"/>
        <v>2.26984155588054E-7</v>
      </c>
    </row>
    <row r="30" spans="1:20" x14ac:dyDescent="0.25">
      <c r="C30" s="5" t="s">
        <v>26</v>
      </c>
      <c r="D30" s="4">
        <f>SUM(D9:D29)</f>
        <v>29.228022900096299</v>
      </c>
      <c r="S30" s="5" t="s">
        <v>28</v>
      </c>
      <c r="T30" s="4">
        <f>SUM(T9:T29)</f>
        <v>1.4842929984688951E-2</v>
      </c>
    </row>
    <row r="31" spans="1:20" x14ac:dyDescent="0.25">
      <c r="B31" s="1" t="s">
        <v>9</v>
      </c>
      <c r="F31" s="3" t="s">
        <v>1</v>
      </c>
      <c r="G31" s="3" t="s">
        <v>2</v>
      </c>
      <c r="H31" s="3" t="s">
        <v>19</v>
      </c>
      <c r="I31" s="3" t="s">
        <v>3</v>
      </c>
      <c r="J31" s="3" t="s">
        <v>1</v>
      </c>
      <c r="K31" s="3" t="s">
        <v>2</v>
      </c>
      <c r="L31" s="3" t="s">
        <v>19</v>
      </c>
      <c r="M31" s="3" t="s">
        <v>3</v>
      </c>
      <c r="S31" s="5" t="s">
        <v>29</v>
      </c>
      <c r="T31" s="4">
        <f>1-T30/D30</f>
        <v>0.99949216784058836</v>
      </c>
    </row>
    <row r="32" spans="1:20" x14ac:dyDescent="0.25">
      <c r="A32" s="1" t="s">
        <v>11</v>
      </c>
      <c r="B32" t="s">
        <v>10</v>
      </c>
      <c r="E32" s="1"/>
      <c r="F32" s="2" t="s">
        <v>4</v>
      </c>
      <c r="G32" s="2" t="s">
        <v>4</v>
      </c>
      <c r="H32" s="2" t="s">
        <v>4</v>
      </c>
      <c r="I32" s="2" t="s">
        <v>5</v>
      </c>
      <c r="J32" s="2" t="s">
        <v>7</v>
      </c>
      <c r="K32" s="2" t="s">
        <v>7</v>
      </c>
      <c r="L32" s="2" t="s">
        <v>7</v>
      </c>
      <c r="M32" s="2" t="s">
        <v>8</v>
      </c>
    </row>
    <row r="33" spans="1:20" x14ac:dyDescent="0.25">
      <c r="A33" t="s">
        <v>32</v>
      </c>
      <c r="B33">
        <v>-188.34089205000001</v>
      </c>
      <c r="C33" s="4">
        <f>(B33-$B$9)*$A$1</f>
        <v>0.71906233345579185</v>
      </c>
      <c r="D33" s="4">
        <f t="shared" ref="D33:D41" si="10">C33^2</f>
        <v>0.51705063939488838</v>
      </c>
      <c r="F33" s="2">
        <v>1.0940000000000001</v>
      </c>
      <c r="G33" s="2">
        <v>1.2030000000000001</v>
      </c>
      <c r="H33" s="2">
        <v>2.2540900000000001</v>
      </c>
      <c r="I33" s="2">
        <v>157.79</v>
      </c>
      <c r="J33" s="2">
        <f>F33*$A$2</f>
        <v>2.0673646200000002</v>
      </c>
      <c r="K33" s="2">
        <f>G33*$A$2</f>
        <v>2.2733451900000001</v>
      </c>
      <c r="L33" s="2">
        <f>H33*$A$2</f>
        <v>4.2596214957000003</v>
      </c>
      <c r="M33" s="2">
        <f>I33*PI()/180</f>
        <v>2.7539550267218527</v>
      </c>
      <c r="O33" s="4">
        <f t="shared" si="7"/>
        <v>0.21692631117814926</v>
      </c>
      <c r="P33" s="4">
        <f t="shared" si="8"/>
        <v>9.5352503081587492E-2</v>
      </c>
      <c r="Q33" s="4">
        <f t="shared" si="9"/>
        <v>1.6403595319224053E-2</v>
      </c>
      <c r="R33" s="4">
        <f t="shared" ref="R33:R41" si="11">R$3*2*(COS(M33)-COS(M$9))^2/(SIN(M33)^2+3*(SIN(M$9)^2)*(TANH(2*SIN(M33/2))/TANH(2*SIN(M$9/2))))</f>
        <v>0.38743105021683777</v>
      </c>
      <c r="S33" s="4">
        <f t="shared" ref="S33:S41" si="12">SUM(O33:R33)</f>
        <v>0.71611345979579855</v>
      </c>
      <c r="T33" s="4">
        <f t="shared" ref="T33:T41" si="13">(S33-C33)^2</f>
        <v>8.6958558626022847E-6</v>
      </c>
    </row>
    <row r="34" spans="1:20" x14ac:dyDescent="0.25">
      <c r="A34" t="s">
        <v>33</v>
      </c>
      <c r="B34">
        <v>-188.33697655</v>
      </c>
      <c r="C34" s="4">
        <f t="shared" ref="C34:C40" si="14">(B34-$B$9)*$A$1</f>
        <v>0.82560857015592981</v>
      </c>
      <c r="D34" s="4">
        <f t="shared" si="10"/>
        <v>0.68162951111491887</v>
      </c>
      <c r="F34" s="2">
        <v>1.115</v>
      </c>
      <c r="G34" s="2">
        <v>1.163</v>
      </c>
      <c r="H34" s="2">
        <v>2.20627</v>
      </c>
      <c r="I34" s="2">
        <v>151.16</v>
      </c>
      <c r="J34" s="2">
        <f t="shared" ref="J34:L41" si="15">F34*$A$2</f>
        <v>2.1070489499999998</v>
      </c>
      <c r="K34" s="2">
        <f t="shared" si="15"/>
        <v>2.1977559900000001</v>
      </c>
      <c r="L34" s="2">
        <f t="shared" si="15"/>
        <v>4.1692546071000001</v>
      </c>
      <c r="M34" s="2">
        <f t="shared" ref="M34:M41" si="16">I34*PI()/180</f>
        <v>2.6382396973146287</v>
      </c>
      <c r="O34" s="4">
        <f t="shared" si="7"/>
        <v>9.1800196349253224E-2</v>
      </c>
      <c r="P34" s="4">
        <f t="shared" si="8"/>
        <v>1.9496763269014445E-3</v>
      </c>
      <c r="Q34" s="4">
        <f t="shared" si="9"/>
        <v>5.9484889561590829E-2</v>
      </c>
      <c r="R34" s="4">
        <f t="shared" si="11"/>
        <v>0.66485991707342118</v>
      </c>
      <c r="S34" s="4">
        <f t="shared" si="12"/>
        <v>0.81809467931116675</v>
      </c>
      <c r="T34" s="4">
        <f t="shared" si="13"/>
        <v>5.6458555627014139E-5</v>
      </c>
    </row>
    <row r="35" spans="1:20" x14ac:dyDescent="0.25">
      <c r="A35" t="s">
        <v>34</v>
      </c>
      <c r="B35">
        <v>-188.32556549</v>
      </c>
      <c r="C35" s="4">
        <f t="shared" si="14"/>
        <v>1.1361194882399397</v>
      </c>
      <c r="D35" s="4">
        <f t="shared" si="10"/>
        <v>1.2907674915585825</v>
      </c>
      <c r="F35" s="2">
        <v>1.1140000000000001</v>
      </c>
      <c r="G35" s="2">
        <v>1.0940000000000001</v>
      </c>
      <c r="H35" s="2">
        <v>2.1415799999999998</v>
      </c>
      <c r="I35" s="2">
        <v>151.82</v>
      </c>
      <c r="J35" s="2">
        <f t="shared" si="15"/>
        <v>2.10515922</v>
      </c>
      <c r="K35" s="2">
        <f t="shared" si="15"/>
        <v>2.0673646200000002</v>
      </c>
      <c r="L35" s="2">
        <f t="shared" si="15"/>
        <v>4.0470079733999995</v>
      </c>
      <c r="M35" s="2">
        <f t="shared" si="16"/>
        <v>2.649758870377791</v>
      </c>
      <c r="O35" s="4">
        <f t="shared" si="7"/>
        <v>9.6460633352232747E-2</v>
      </c>
      <c r="P35" s="4">
        <f t="shared" si="8"/>
        <v>0.21692631117814926</v>
      </c>
      <c r="Q35" s="4">
        <f t="shared" si="9"/>
        <v>0.17661951128485881</v>
      </c>
      <c r="R35" s="4">
        <f t="shared" si="11"/>
        <v>0.63353006450810589</v>
      </c>
      <c r="S35" s="4">
        <f t="shared" si="12"/>
        <v>1.1235365203233467</v>
      </c>
      <c r="T35" s="4">
        <f t="shared" si="13"/>
        <v>1.58331081590008E-4</v>
      </c>
    </row>
    <row r="36" spans="1:20" x14ac:dyDescent="0.25">
      <c r="A36" t="s">
        <v>35</v>
      </c>
      <c r="B36">
        <v>-188.34228032999999</v>
      </c>
      <c r="C36" s="4">
        <f t="shared" si="14"/>
        <v>0.68128529106416591</v>
      </c>
      <c r="D36" s="4">
        <f t="shared" si="10"/>
        <v>0.46414964782038526</v>
      </c>
      <c r="F36" s="2">
        <v>1.194</v>
      </c>
      <c r="G36" s="2">
        <v>1.1040000000000001</v>
      </c>
      <c r="H36" s="2">
        <v>2.2489400000000002</v>
      </c>
      <c r="I36" s="2">
        <v>156.26</v>
      </c>
      <c r="J36" s="2">
        <f t="shared" si="15"/>
        <v>2.2563376199999996</v>
      </c>
      <c r="K36" s="2">
        <f t="shared" si="15"/>
        <v>2.0862619200000001</v>
      </c>
      <c r="L36" s="2">
        <f t="shared" si="15"/>
        <v>4.2498893862000005</v>
      </c>
      <c r="M36" s="2">
        <f t="shared" si="16"/>
        <v>2.7272514891663393</v>
      </c>
      <c r="O36" s="4">
        <f t="shared" si="7"/>
        <v>6.3052602300733049E-2</v>
      </c>
      <c r="P36" s="4">
        <f t="shared" si="8"/>
        <v>0.15006766097173208</v>
      </c>
      <c r="Q36" s="4">
        <f t="shared" si="9"/>
        <v>1.959933928185462E-2</v>
      </c>
      <c r="R36" s="4">
        <f t="shared" si="11"/>
        <v>0.44426128468909348</v>
      </c>
      <c r="S36" s="4">
        <f t="shared" si="12"/>
        <v>0.67698088724341321</v>
      </c>
      <c r="T36" s="4">
        <f t="shared" si="13"/>
        <v>1.8527892252110443E-5</v>
      </c>
    </row>
    <row r="37" spans="1:20" x14ac:dyDescent="0.25">
      <c r="A37" t="s">
        <v>36</v>
      </c>
      <c r="B37">
        <v>-188.36285591000001</v>
      </c>
      <c r="C37" s="4">
        <f t="shared" si="14"/>
        <v>0.12139495345180237</v>
      </c>
      <c r="D37" s="4">
        <f t="shared" si="10"/>
        <v>1.4736734723565265E-2</v>
      </c>
      <c r="F37" s="2">
        <v>1.1579999999999999</v>
      </c>
      <c r="G37" s="2">
        <v>1.1950000000000001</v>
      </c>
      <c r="H37" s="2">
        <v>2.3469699999999998</v>
      </c>
      <c r="I37" s="2">
        <v>171.79</v>
      </c>
      <c r="J37" s="2">
        <f t="shared" si="15"/>
        <v>2.1883073399999997</v>
      </c>
      <c r="K37" s="2">
        <f t="shared" si="15"/>
        <v>2.2582273499999999</v>
      </c>
      <c r="L37" s="2">
        <f t="shared" si="15"/>
        <v>4.4351396180999991</v>
      </c>
      <c r="M37" s="2">
        <f t="shared" si="16"/>
        <v>2.9983011220010587</v>
      </c>
      <c r="O37" s="4">
        <f t="shared" si="7"/>
        <v>9.1097760026878481E-5</v>
      </c>
      <c r="P37" s="4">
        <f t="shared" si="8"/>
        <v>6.6339594592481663E-2</v>
      </c>
      <c r="Q37" s="4">
        <f t="shared" si="9"/>
        <v>4.3726529595292879E-3</v>
      </c>
      <c r="R37" s="4">
        <f t="shared" si="11"/>
        <v>5.1796312837704882E-2</v>
      </c>
      <c r="S37" s="4">
        <f t="shared" si="12"/>
        <v>0.12259965814974272</v>
      </c>
      <c r="T37" s="4">
        <f t="shared" si="13"/>
        <v>1.4513134092395386E-6</v>
      </c>
    </row>
    <row r="38" spans="1:20" x14ac:dyDescent="0.25">
      <c r="A38" t="s">
        <v>37</v>
      </c>
      <c r="B38">
        <v>-188.35433395999999</v>
      </c>
      <c r="C38" s="4">
        <f t="shared" si="14"/>
        <v>0.35328914368224951</v>
      </c>
      <c r="D38" s="4">
        <f t="shared" si="10"/>
        <v>0.12481321904373714</v>
      </c>
      <c r="F38" s="2">
        <v>1.0920000000000001</v>
      </c>
      <c r="G38" s="2">
        <v>1.1539999999999999</v>
      </c>
      <c r="H38" s="2">
        <v>2.2366899999999998</v>
      </c>
      <c r="I38" s="2">
        <v>169.56</v>
      </c>
      <c r="J38" s="2">
        <f t="shared" si="15"/>
        <v>2.0635851600000001</v>
      </c>
      <c r="K38" s="2">
        <f t="shared" si="15"/>
        <v>2.1807484199999996</v>
      </c>
      <c r="L38" s="2">
        <f t="shared" si="15"/>
        <v>4.2267401936999995</v>
      </c>
      <c r="M38" s="2">
        <f t="shared" si="16"/>
        <v>2.9593802796815849</v>
      </c>
      <c r="O38" s="4">
        <f t="shared" si="7"/>
        <v>0.23195527589570755</v>
      </c>
      <c r="P38" s="4">
        <f t="shared" si="8"/>
        <v>3.3844579984587941E-4</v>
      </c>
      <c r="Q38" s="4">
        <f t="shared" si="9"/>
        <v>2.8519795790203337E-2</v>
      </c>
      <c r="R38" s="4">
        <f t="shared" si="11"/>
        <v>8.3933129341263055E-2</v>
      </c>
      <c r="S38" s="4">
        <f t="shared" si="12"/>
        <v>0.34474664682701983</v>
      </c>
      <c r="T38" s="4">
        <f t="shared" si="13"/>
        <v>7.2974252521608898E-5</v>
      </c>
    </row>
    <row r="39" spans="1:20" x14ac:dyDescent="0.25">
      <c r="A39" t="s">
        <v>38</v>
      </c>
      <c r="B39">
        <v>-188.35090503999999</v>
      </c>
      <c r="C39" s="4">
        <f t="shared" si="14"/>
        <v>0.44659485737037496</v>
      </c>
      <c r="D39" s="4">
        <f t="shared" si="10"/>
        <v>0.19944696662966555</v>
      </c>
      <c r="F39" s="2">
        <v>1.181</v>
      </c>
      <c r="G39" s="2">
        <v>1.1060000000000001</v>
      </c>
      <c r="H39" s="2">
        <v>2.2581799999999999</v>
      </c>
      <c r="I39" s="2">
        <v>161.78</v>
      </c>
      <c r="J39" s="2">
        <f t="shared" si="15"/>
        <v>2.2317711299999998</v>
      </c>
      <c r="K39" s="2">
        <f t="shared" si="15"/>
        <v>2.0900413800000002</v>
      </c>
      <c r="L39" s="2">
        <f t="shared" si="15"/>
        <v>4.2673504913999993</v>
      </c>
      <c r="M39" s="2">
        <f t="shared" si="16"/>
        <v>2.8235936638764265</v>
      </c>
      <c r="O39" s="4">
        <f t="shared" si="7"/>
        <v>2.7521418320459519E-2</v>
      </c>
      <c r="P39" s="4">
        <f t="shared" si="8"/>
        <v>0.13831011820824818</v>
      </c>
      <c r="Q39" s="4">
        <f t="shared" si="9"/>
        <v>1.408985183639251E-2</v>
      </c>
      <c r="R39" s="4">
        <f t="shared" si="11"/>
        <v>0.25857369616692799</v>
      </c>
      <c r="S39" s="4">
        <f t="shared" si="12"/>
        <v>0.43849508453202818</v>
      </c>
      <c r="T39" s="4">
        <f t="shared" si="13"/>
        <v>6.5606320032820349E-5</v>
      </c>
    </row>
    <row r="40" spans="1:20" x14ac:dyDescent="0.25">
      <c r="A40" t="s">
        <v>39</v>
      </c>
      <c r="B40">
        <v>-188.35644705000001</v>
      </c>
      <c r="C40" s="4">
        <f t="shared" si="14"/>
        <v>0.29578900645562306</v>
      </c>
      <c r="D40" s="4">
        <f t="shared" si="10"/>
        <v>8.7491136340004619E-2</v>
      </c>
      <c r="F40" s="2">
        <v>1.1930000000000001</v>
      </c>
      <c r="G40" s="2">
        <v>1.1519999999999999</v>
      </c>
      <c r="H40" s="2">
        <v>2.3182100000000001</v>
      </c>
      <c r="I40" s="2">
        <v>162.66</v>
      </c>
      <c r="J40" s="2">
        <f t="shared" si="15"/>
        <v>2.2544478899999998</v>
      </c>
      <c r="K40" s="2">
        <f t="shared" si="15"/>
        <v>2.17696896</v>
      </c>
      <c r="L40" s="2">
        <f t="shared" si="15"/>
        <v>4.3807909832999998</v>
      </c>
      <c r="M40" s="2">
        <f t="shared" si="16"/>
        <v>2.8389525612939766</v>
      </c>
      <c r="O40" s="4">
        <f t="shared" si="7"/>
        <v>5.9842715367107946E-2</v>
      </c>
      <c r="P40" s="4">
        <f t="shared" si="8"/>
        <v>1.0531657494215027E-3</v>
      </c>
      <c r="Q40" s="4">
        <f t="shared" si="9"/>
        <v>1.0014992204359422E-4</v>
      </c>
      <c r="R40" s="4">
        <f t="shared" si="11"/>
        <v>0.23382340211144723</v>
      </c>
      <c r="S40" s="4">
        <f t="shared" si="12"/>
        <v>0.29481943315002029</v>
      </c>
      <c r="T40" s="4">
        <f t="shared" si="13"/>
        <v>9.4007239493747598E-7</v>
      </c>
    </row>
    <row r="41" spans="1:20" x14ac:dyDescent="0.25">
      <c r="A41" t="s">
        <v>40</v>
      </c>
      <c r="B41">
        <v>-188.34968272</v>
      </c>
      <c r="C41" s="4">
        <f>(B41-$B$9)*$A$1</f>
        <v>0.47985589581789456</v>
      </c>
      <c r="D41" s="4">
        <f t="shared" si="10"/>
        <v>0.23026168075119408</v>
      </c>
      <c r="F41" s="2">
        <v>1.1040000000000001</v>
      </c>
      <c r="G41" s="2">
        <v>1.139</v>
      </c>
      <c r="H41" s="2">
        <v>2.2154799999999999</v>
      </c>
      <c r="I41" s="2">
        <v>162.03</v>
      </c>
      <c r="J41" s="2">
        <f t="shared" si="15"/>
        <v>2.0862619200000001</v>
      </c>
      <c r="K41" s="2">
        <f t="shared" si="15"/>
        <v>2.1524024699999997</v>
      </c>
      <c r="L41" s="2">
        <f t="shared" si="15"/>
        <v>4.1866590203999996</v>
      </c>
      <c r="M41" s="2">
        <f t="shared" si="16"/>
        <v>2.8279569870064121</v>
      </c>
      <c r="O41" s="4">
        <f t="shared" si="7"/>
        <v>0.15006766097173208</v>
      </c>
      <c r="P41" s="4">
        <f t="shared" si="8"/>
        <v>1.5677840320016137E-2</v>
      </c>
      <c r="Q41" s="4">
        <f t="shared" si="9"/>
        <v>4.8697443214720408E-2</v>
      </c>
      <c r="R41" s="4">
        <f t="shared" si="11"/>
        <v>0.25140963555832591</v>
      </c>
      <c r="S41" s="4">
        <f t="shared" si="12"/>
        <v>0.46585258006479452</v>
      </c>
      <c r="T41" s="4">
        <f t="shared" si="13"/>
        <v>1.9609285208101982E-4</v>
      </c>
    </row>
    <row r="42" spans="1:20" x14ac:dyDescent="0.25">
      <c r="C42" s="5" t="s">
        <v>26</v>
      </c>
      <c r="D42" s="4">
        <f>SUM(D33:D41)</f>
        <v>3.6103470273769416</v>
      </c>
      <c r="S42" s="5" t="s">
        <v>28</v>
      </c>
      <c r="T42" s="4">
        <f>SUM(T33:T41)</f>
        <v>5.7907819577136094E-4</v>
      </c>
    </row>
    <row r="43" spans="1:20" x14ac:dyDescent="0.25">
      <c r="S43" s="5" t="s">
        <v>29</v>
      </c>
      <c r="T43" s="4">
        <f>1-T42/D42</f>
        <v>0.99983960594608212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1"/>
  <sheetViews>
    <sheetView workbookViewId="0">
      <selection activeCell="M20" sqref="M20"/>
    </sheetView>
  </sheetViews>
  <sheetFormatPr defaultRowHeight="15" x14ac:dyDescent="0.25"/>
  <cols>
    <col min="1" max="1" width="34.5703125" customWidth="1"/>
    <col min="2" max="2" width="14.5703125" customWidth="1"/>
    <col min="3" max="5" width="8.140625" customWidth="1"/>
    <col min="6" max="13" width="9.140625" style="2"/>
    <col min="15" max="15" width="11" style="4" customWidth="1"/>
    <col min="16" max="16" width="10.85546875" style="4" customWidth="1"/>
    <col min="17" max="17" width="9.140625" style="4"/>
    <col min="18" max="18" width="10" style="4" customWidth="1"/>
    <col min="19" max="19" width="9.140625" style="4"/>
  </cols>
  <sheetData>
    <row r="1" spans="1:19" x14ac:dyDescent="0.25">
      <c r="A1">
        <v>27.211400000000001</v>
      </c>
      <c r="B1" t="s">
        <v>15</v>
      </c>
    </row>
    <row r="2" spans="1:19" x14ac:dyDescent="0.25">
      <c r="A2">
        <v>1.8897299999999999</v>
      </c>
      <c r="B2" t="s">
        <v>16</v>
      </c>
      <c r="O2" s="5" t="s">
        <v>17</v>
      </c>
      <c r="P2" s="5" t="s">
        <v>17</v>
      </c>
      <c r="Q2" s="5" t="s">
        <v>18</v>
      </c>
    </row>
    <row r="3" spans="1:19" x14ac:dyDescent="0.25">
      <c r="O3" s="4">
        <v>31.581115339837456</v>
      </c>
      <c r="Q3" s="4">
        <v>5.1726799432956092</v>
      </c>
    </row>
    <row r="4" spans="1:19" x14ac:dyDescent="0.25">
      <c r="O4" s="4" t="s">
        <v>62</v>
      </c>
      <c r="Q4" s="4" t="s">
        <v>13</v>
      </c>
    </row>
    <row r="5" spans="1:19" x14ac:dyDescent="0.25">
      <c r="B5" s="1" t="s">
        <v>9</v>
      </c>
      <c r="C5" s="1" t="s">
        <v>12</v>
      </c>
      <c r="D5" s="1"/>
      <c r="E5" s="1"/>
      <c r="F5" s="3" t="s">
        <v>1</v>
      </c>
      <c r="G5" s="3" t="s">
        <v>2</v>
      </c>
      <c r="H5" s="3" t="s">
        <v>19</v>
      </c>
      <c r="I5" s="3" t="s">
        <v>3</v>
      </c>
      <c r="J5" s="3" t="s">
        <v>1</v>
      </c>
      <c r="K5" s="3" t="s">
        <v>2</v>
      </c>
      <c r="L5" s="3" t="s">
        <v>19</v>
      </c>
      <c r="M5" s="3" t="s">
        <v>3</v>
      </c>
      <c r="O5" s="5" t="s">
        <v>21</v>
      </c>
      <c r="P5" s="5" t="s">
        <v>22</v>
      </c>
      <c r="Q5" s="5" t="s">
        <v>24</v>
      </c>
      <c r="R5" s="5" t="s">
        <v>25</v>
      </c>
      <c r="S5" s="5" t="s">
        <v>27</v>
      </c>
    </row>
    <row r="6" spans="1:19" x14ac:dyDescent="0.25">
      <c r="A6" s="1" t="s">
        <v>0</v>
      </c>
      <c r="B6" t="s">
        <v>10</v>
      </c>
      <c r="C6" t="s">
        <v>13</v>
      </c>
      <c r="D6" s="1" t="s">
        <v>14</v>
      </c>
      <c r="E6" s="1"/>
      <c r="F6" s="2" t="s">
        <v>4</v>
      </c>
      <c r="G6" s="2" t="s">
        <v>4</v>
      </c>
      <c r="H6" s="2" t="s">
        <v>4</v>
      </c>
      <c r="I6" s="2" t="s">
        <v>5</v>
      </c>
      <c r="J6" s="2" t="s">
        <v>7</v>
      </c>
      <c r="K6" s="2" t="s">
        <v>7</v>
      </c>
      <c r="L6" s="2" t="s">
        <v>7</v>
      </c>
      <c r="M6" s="2" t="s">
        <v>8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</row>
    <row r="7" spans="1:19" x14ac:dyDescent="0.25">
      <c r="A7" t="s">
        <v>6</v>
      </c>
      <c r="B7">
        <v>-188.36731709</v>
      </c>
      <c r="C7">
        <f t="shared" ref="C7:C27" si="0">(B7-$B$7)*$A$1</f>
        <v>0</v>
      </c>
      <c r="D7">
        <f>C7^2</f>
        <v>0</v>
      </c>
      <c r="F7" s="2">
        <v>1.15663</v>
      </c>
      <c r="G7" s="2">
        <v>1.15663</v>
      </c>
      <c r="H7" s="2">
        <v>2.3132600000000001</v>
      </c>
      <c r="I7" s="2">
        <v>180</v>
      </c>
      <c r="J7" s="2">
        <f>F7*$A$2</f>
        <v>2.1857184098999998</v>
      </c>
      <c r="K7" s="2">
        <f>G7*$A$2</f>
        <v>2.1857184098999998</v>
      </c>
      <c r="L7" s="2">
        <f>H7*$A$2</f>
        <v>4.3714368197999995</v>
      </c>
      <c r="M7" s="2">
        <f>I7*PI()/180</f>
        <v>3.1415926535897931</v>
      </c>
      <c r="O7" s="4">
        <f>0.5*O$3*(J7-J$7)^2</f>
        <v>0</v>
      </c>
      <c r="P7" s="4">
        <f>0.5*O$3*(K7-K$7)^2</f>
        <v>0</v>
      </c>
      <c r="Q7" s="4">
        <f t="shared" ref="Q7:Q27" si="1">Q$3*2*(COS(M7)-COS(M$7))^2/(SIN(M7)^2+3*(SIN(M$7)^2)*(TANH(2*SIN(M7/2))/TANH(2*SIN(M$7/2))))</f>
        <v>0</v>
      </c>
      <c r="R7" s="4">
        <f t="shared" ref="R7:R27" si="2">SUM(O7:Q7)</f>
        <v>0</v>
      </c>
      <c r="S7" s="4">
        <f t="shared" ref="S7:S27" si="3">(R7-C7)^2</f>
        <v>0</v>
      </c>
    </row>
    <row r="8" spans="1:19" x14ac:dyDescent="0.25">
      <c r="A8" t="s">
        <v>55</v>
      </c>
      <c r="B8">
        <v>-188.33970006999999</v>
      </c>
      <c r="C8">
        <f t="shared" si="0"/>
        <v>0.75149777802822038</v>
      </c>
      <c r="D8">
        <f t="shared" ref="D8:D39" si="4">C8^2</f>
        <v>0.56474891038135233</v>
      </c>
      <c r="F8" s="2">
        <v>1.15663</v>
      </c>
      <c r="G8" s="2">
        <v>1.15663</v>
      </c>
      <c r="H8" s="2">
        <v>2.2344400000000002</v>
      </c>
      <c r="I8" s="2">
        <v>150</v>
      </c>
      <c r="J8" s="2">
        <f t="shared" ref="J8:L27" si="5">F8*$A$2</f>
        <v>2.1857184098999998</v>
      </c>
      <c r="K8" s="2">
        <f t="shared" si="5"/>
        <v>2.1857184098999998</v>
      </c>
      <c r="L8" s="2">
        <f t="shared" si="5"/>
        <v>4.2224883012000003</v>
      </c>
      <c r="M8" s="2">
        <f t="shared" ref="M8:M27" si="6">I8*PI()/180</f>
        <v>2.6179938779914944</v>
      </c>
      <c r="O8" s="4">
        <f t="shared" ref="O8:O27" si="7">0.5*O$3*(J8-J$7)^2</f>
        <v>0</v>
      </c>
      <c r="P8" s="4">
        <f t="shared" ref="P8:P27" si="8">0.5*O$3*(K8-K$7)^2</f>
        <v>0</v>
      </c>
      <c r="Q8" s="4">
        <f t="shared" si="1"/>
        <v>0.74276342149457364</v>
      </c>
      <c r="R8" s="4">
        <f t="shared" si="2"/>
        <v>0.74276342149457364</v>
      </c>
      <c r="S8" s="4">
        <f t="shared" si="3"/>
        <v>7.6288984056857429E-5</v>
      </c>
    </row>
    <row r="9" spans="1:19" x14ac:dyDescent="0.25">
      <c r="A9" t="s">
        <v>56</v>
      </c>
      <c r="B9">
        <v>-188.34006618000001</v>
      </c>
      <c r="C9">
        <f t="shared" si="0"/>
        <v>0.74153541237378906</v>
      </c>
      <c r="D9">
        <f t="shared" si="4"/>
        <v>0.54987476780436539</v>
      </c>
      <c r="F9" s="2">
        <v>1.1660699999999999</v>
      </c>
      <c r="G9" s="2">
        <v>1.1660699999999999</v>
      </c>
      <c r="H9" s="2">
        <v>2.2526799999999998</v>
      </c>
      <c r="I9" s="2">
        <v>150</v>
      </c>
      <c r="J9" s="2">
        <f t="shared" si="5"/>
        <v>2.2035574610999999</v>
      </c>
      <c r="K9" s="2">
        <f t="shared" si="5"/>
        <v>2.2035574610999999</v>
      </c>
      <c r="L9" s="2">
        <f t="shared" si="5"/>
        <v>4.2569569763999997</v>
      </c>
      <c r="M9" s="2">
        <f t="shared" si="6"/>
        <v>2.6179938779914944</v>
      </c>
      <c r="O9" s="4">
        <f t="shared" si="7"/>
        <v>5.0250567647121226E-3</v>
      </c>
      <c r="P9" s="4">
        <f t="shared" si="8"/>
        <v>5.0250567647121226E-3</v>
      </c>
      <c r="Q9" s="4">
        <f t="shared" si="1"/>
        <v>0.74276342149457364</v>
      </c>
      <c r="R9" s="4">
        <f t="shared" si="2"/>
        <v>0.75281353502399784</v>
      </c>
      <c r="S9" s="4">
        <f t="shared" si="3"/>
        <v>1.2719605051315225E-4</v>
      </c>
    </row>
    <row r="10" spans="1:19" x14ac:dyDescent="0.25">
      <c r="A10" t="s">
        <v>57</v>
      </c>
      <c r="B10">
        <v>-188.35533136000001</v>
      </c>
      <c r="C10">
        <f t="shared" si="0"/>
        <v>0.32614849332178625</v>
      </c>
      <c r="D10">
        <f t="shared" si="4"/>
        <v>0.10637283969607125</v>
      </c>
      <c r="F10" s="2">
        <v>1.15663</v>
      </c>
      <c r="G10" s="2">
        <v>1.15663</v>
      </c>
      <c r="H10" s="2">
        <v>2.2781099999999999</v>
      </c>
      <c r="I10" s="2">
        <v>160</v>
      </c>
      <c r="J10" s="2">
        <f t="shared" si="5"/>
        <v>2.1857184098999998</v>
      </c>
      <c r="K10" s="2">
        <f t="shared" si="5"/>
        <v>2.1857184098999998</v>
      </c>
      <c r="L10" s="2">
        <f t="shared" si="5"/>
        <v>4.3050128102999992</v>
      </c>
      <c r="M10" s="2">
        <f t="shared" si="6"/>
        <v>2.7925268031909272</v>
      </c>
      <c r="O10" s="4">
        <f t="shared" si="7"/>
        <v>0</v>
      </c>
      <c r="P10" s="4">
        <f t="shared" si="8"/>
        <v>0</v>
      </c>
      <c r="Q10" s="4">
        <f t="shared" si="1"/>
        <v>0.3216496959884923</v>
      </c>
      <c r="R10" s="4">
        <f t="shared" si="2"/>
        <v>0.3216496959884923</v>
      </c>
      <c r="S10" s="4">
        <f t="shared" si="3"/>
        <v>2.0239177446052728E-5</v>
      </c>
    </row>
    <row r="11" spans="1:19" x14ac:dyDescent="0.25">
      <c r="A11" t="s">
        <v>58</v>
      </c>
      <c r="B11">
        <v>-188.3553995</v>
      </c>
      <c r="C11">
        <f t="shared" si="0"/>
        <v>0.32429430852588914</v>
      </c>
      <c r="D11">
        <f t="shared" si="4"/>
        <v>0.10516679854228457</v>
      </c>
      <c r="F11" s="2">
        <v>1.1606799999999999</v>
      </c>
      <c r="G11" s="2">
        <v>1.1606799999999999</v>
      </c>
      <c r="H11" s="2">
        <v>2.2860900000000002</v>
      </c>
      <c r="I11" s="2">
        <v>160</v>
      </c>
      <c r="J11" s="2">
        <f t="shared" si="5"/>
        <v>2.1933718163999996</v>
      </c>
      <c r="K11" s="2">
        <f t="shared" si="5"/>
        <v>2.1933718163999996</v>
      </c>
      <c r="L11" s="2">
        <f t="shared" si="5"/>
        <v>4.3200928557000005</v>
      </c>
      <c r="M11" s="2">
        <f t="shared" si="6"/>
        <v>2.7925268031909272</v>
      </c>
      <c r="O11" s="4">
        <f t="shared" si="7"/>
        <v>9.249260896561747E-4</v>
      </c>
      <c r="P11" s="4">
        <f t="shared" si="8"/>
        <v>9.249260896561747E-4</v>
      </c>
      <c r="Q11" s="4">
        <f t="shared" si="1"/>
        <v>0.3216496959884923</v>
      </c>
      <c r="R11" s="4">
        <f t="shared" si="2"/>
        <v>0.32349954816780463</v>
      </c>
      <c r="S11" s="4">
        <f t="shared" si="3"/>
        <v>6.3164402678262165E-7</v>
      </c>
    </row>
    <row r="12" spans="1:19" x14ac:dyDescent="0.25">
      <c r="A12" t="s">
        <v>59</v>
      </c>
      <c r="B12">
        <v>-188.36435936000001</v>
      </c>
      <c r="C12">
        <f t="shared" si="0"/>
        <v>8.0483974121767152E-2</v>
      </c>
      <c r="D12">
        <f t="shared" si="4"/>
        <v>6.4776700904332846E-3</v>
      </c>
      <c r="F12" s="2">
        <v>1.15663</v>
      </c>
      <c r="G12" s="2">
        <v>1.15663</v>
      </c>
      <c r="H12" s="2">
        <v>2.3044600000000002</v>
      </c>
      <c r="I12" s="2">
        <v>170</v>
      </c>
      <c r="J12" s="2">
        <f t="shared" si="5"/>
        <v>2.1857184098999998</v>
      </c>
      <c r="K12" s="2">
        <f t="shared" si="5"/>
        <v>2.1857184098999998</v>
      </c>
      <c r="L12" s="2">
        <f t="shared" si="5"/>
        <v>4.3548071958000003</v>
      </c>
      <c r="M12" s="2">
        <f t="shared" si="6"/>
        <v>2.9670597283903604</v>
      </c>
      <c r="O12" s="4">
        <f t="shared" si="7"/>
        <v>0</v>
      </c>
      <c r="P12" s="4">
        <f t="shared" si="8"/>
        <v>0</v>
      </c>
      <c r="Q12" s="4">
        <f t="shared" si="1"/>
        <v>7.9186138978026871E-2</v>
      </c>
      <c r="R12" s="4">
        <f t="shared" si="2"/>
        <v>7.9186138978026871E-2</v>
      </c>
      <c r="S12" s="4">
        <f t="shared" si="3"/>
        <v>1.6843760603273553E-6</v>
      </c>
    </row>
    <row r="13" spans="1:19" x14ac:dyDescent="0.25">
      <c r="A13" t="s">
        <v>60</v>
      </c>
      <c r="B13">
        <v>-188.36436416999999</v>
      </c>
      <c r="C13">
        <f t="shared" si="0"/>
        <v>8.0353087288345101E-2</v>
      </c>
      <c r="D13">
        <f t="shared" si="4"/>
        <v>6.456618636768407E-3</v>
      </c>
      <c r="F13" s="2">
        <v>1.1576</v>
      </c>
      <c r="G13" s="2">
        <v>1.1576</v>
      </c>
      <c r="H13" s="2">
        <v>2.3063899999999999</v>
      </c>
      <c r="I13" s="2">
        <v>170</v>
      </c>
      <c r="J13" s="2">
        <f t="shared" si="5"/>
        <v>2.1875514479999998</v>
      </c>
      <c r="K13" s="2">
        <f t="shared" si="5"/>
        <v>2.1875514479999998</v>
      </c>
      <c r="L13" s="2">
        <f t="shared" si="5"/>
        <v>4.3584543747</v>
      </c>
      <c r="M13" s="2">
        <f t="shared" si="6"/>
        <v>2.9670597283903604</v>
      </c>
      <c r="O13" s="4">
        <f t="shared" si="7"/>
        <v>5.3056726581774626E-5</v>
      </c>
      <c r="P13" s="4">
        <f t="shared" si="8"/>
        <v>5.3056726581774626E-5</v>
      </c>
      <c r="Q13" s="4">
        <f t="shared" si="1"/>
        <v>7.9186138978026871E-2</v>
      </c>
      <c r="R13" s="4">
        <f t="shared" si="2"/>
        <v>7.9292252431190424E-2</v>
      </c>
      <c r="S13" s="4">
        <f t="shared" si="3"/>
        <v>1.1253705941543844E-6</v>
      </c>
    </row>
    <row r="14" spans="1:19" x14ac:dyDescent="0.25">
      <c r="A14" t="s">
        <v>41</v>
      </c>
      <c r="B14">
        <v>-188.35616562000001</v>
      </c>
      <c r="C14">
        <f t="shared" si="0"/>
        <v>0.30344711075765401</v>
      </c>
      <c r="D14">
        <f t="shared" si="4"/>
        <v>9.2080149027167948E-2</v>
      </c>
      <c r="F14" s="2">
        <v>1.08663</v>
      </c>
      <c r="G14" s="2">
        <v>1.15663</v>
      </c>
      <c r="H14" s="2">
        <v>2.2432599999999998</v>
      </c>
      <c r="I14" s="2">
        <v>180</v>
      </c>
      <c r="J14" s="2">
        <f t="shared" si="5"/>
        <v>2.0534373099000001</v>
      </c>
      <c r="K14" s="2">
        <f t="shared" si="5"/>
        <v>2.1857184098999998</v>
      </c>
      <c r="L14" s="2">
        <f t="shared" si="5"/>
        <v>4.2391557197999994</v>
      </c>
      <c r="M14" s="2">
        <f t="shared" si="6"/>
        <v>3.1415926535897931</v>
      </c>
      <c r="O14" s="4">
        <f t="shared" si="7"/>
        <v>0.27630774816738185</v>
      </c>
      <c r="P14" s="4">
        <f t="shared" si="8"/>
        <v>0</v>
      </c>
      <c r="Q14" s="4">
        <f t="shared" si="1"/>
        <v>0</v>
      </c>
      <c r="R14" s="4">
        <f t="shared" si="2"/>
        <v>0.27630774816738185</v>
      </c>
      <c r="S14" s="4">
        <f t="shared" si="3"/>
        <v>7.3654500180626425E-4</v>
      </c>
    </row>
    <row r="15" spans="1:19" x14ac:dyDescent="0.25">
      <c r="A15" t="s">
        <v>42</v>
      </c>
      <c r="B15">
        <v>-188.34300904</v>
      </c>
      <c r="C15">
        <f t="shared" si="0"/>
        <v>0.66145607177005206</v>
      </c>
      <c r="D15">
        <f t="shared" si="4"/>
        <v>0.43752413488146824</v>
      </c>
      <c r="F15" s="2">
        <v>1.08663</v>
      </c>
      <c r="G15" s="2">
        <v>1.08663</v>
      </c>
      <c r="H15" s="2">
        <v>2.17326</v>
      </c>
      <c r="I15" s="2">
        <v>180</v>
      </c>
      <c r="J15" s="2">
        <f t="shared" si="5"/>
        <v>2.0534373099000001</v>
      </c>
      <c r="K15" s="2">
        <f t="shared" si="5"/>
        <v>2.0534373099000001</v>
      </c>
      <c r="L15" s="2">
        <f t="shared" si="5"/>
        <v>4.1068746198000001</v>
      </c>
      <c r="M15" s="2">
        <f t="shared" si="6"/>
        <v>3.1415926535897931</v>
      </c>
      <c r="O15" s="4">
        <f t="shared" si="7"/>
        <v>0.27630774816738185</v>
      </c>
      <c r="P15" s="4">
        <f t="shared" si="8"/>
        <v>0.27630774816738185</v>
      </c>
      <c r="Q15" s="4">
        <f t="shared" si="1"/>
        <v>0</v>
      </c>
      <c r="R15" s="4">
        <f t="shared" si="2"/>
        <v>0.5526154963347637</v>
      </c>
      <c r="S15" s="4">
        <f t="shared" si="3"/>
        <v>1.1846270861084696E-2</v>
      </c>
    </row>
    <row r="16" spans="1:19" x14ac:dyDescent="0.25">
      <c r="A16" t="s">
        <v>43</v>
      </c>
      <c r="B16">
        <v>-188.3500434</v>
      </c>
      <c r="C16">
        <f t="shared" si="0"/>
        <v>0.47004128806589451</v>
      </c>
      <c r="D16">
        <f t="shared" si="4"/>
        <v>0.22093881248664524</v>
      </c>
      <c r="F16" s="2">
        <v>1.08663</v>
      </c>
      <c r="G16" s="2">
        <v>1.2266300000000001</v>
      </c>
      <c r="H16" s="2">
        <v>2.3132600000000001</v>
      </c>
      <c r="I16" s="2">
        <v>180</v>
      </c>
      <c r="J16" s="2">
        <f t="shared" si="5"/>
        <v>2.0534373099000001</v>
      </c>
      <c r="K16" s="2">
        <f t="shared" si="5"/>
        <v>2.3179995098999999</v>
      </c>
      <c r="L16" s="2">
        <f t="shared" si="5"/>
        <v>4.3714368197999995</v>
      </c>
      <c r="M16" s="2">
        <f t="shared" si="6"/>
        <v>3.1415926535897931</v>
      </c>
      <c r="O16" s="4">
        <f t="shared" si="7"/>
        <v>0.27630774816738185</v>
      </c>
      <c r="P16" s="4">
        <f t="shared" si="8"/>
        <v>0.27630774816738374</v>
      </c>
      <c r="Q16" s="4">
        <f t="shared" si="1"/>
        <v>0</v>
      </c>
      <c r="R16" s="4">
        <f t="shared" si="2"/>
        <v>0.55261549633476559</v>
      </c>
      <c r="S16" s="4">
        <f t="shared" si="3"/>
        <v>6.818499871230896E-3</v>
      </c>
    </row>
    <row r="17" spans="1:19" x14ac:dyDescent="0.25">
      <c r="A17" t="s">
        <v>44</v>
      </c>
      <c r="B17">
        <v>-188.33252146000001</v>
      </c>
      <c r="C17">
        <f t="shared" si="0"/>
        <v>0.9468378061817484</v>
      </c>
      <c r="D17">
        <f t="shared" si="4"/>
        <v>0.8965018312150661</v>
      </c>
      <c r="F17" s="2">
        <v>1.08663</v>
      </c>
      <c r="G17" s="2">
        <v>1.2966299999999999</v>
      </c>
      <c r="H17" s="2">
        <v>2.3832599999999999</v>
      </c>
      <c r="I17" s="2">
        <v>180</v>
      </c>
      <c r="J17" s="2">
        <f t="shared" si="5"/>
        <v>2.0534373099000001</v>
      </c>
      <c r="K17" s="2">
        <f t="shared" si="5"/>
        <v>2.4502806098999996</v>
      </c>
      <c r="L17" s="2">
        <f t="shared" si="5"/>
        <v>4.5037179197999997</v>
      </c>
      <c r="M17" s="2">
        <f t="shared" si="6"/>
        <v>3.1415926535897931</v>
      </c>
      <c r="O17" s="4">
        <f t="shared" si="7"/>
        <v>0.27630774816738185</v>
      </c>
      <c r="P17" s="4">
        <f t="shared" si="8"/>
        <v>1.1052309926695312</v>
      </c>
      <c r="Q17" s="4">
        <f t="shared" si="1"/>
        <v>0</v>
      </c>
      <c r="R17" s="4">
        <f t="shared" si="2"/>
        <v>1.3815387408369131</v>
      </c>
      <c r="S17" s="4">
        <f t="shared" si="3"/>
        <v>0.18896490259007376</v>
      </c>
    </row>
    <row r="18" spans="1:19" x14ac:dyDescent="0.25">
      <c r="A18" t="s">
        <v>45</v>
      </c>
      <c r="B18">
        <v>-188.31430225</v>
      </c>
      <c r="C18">
        <f t="shared" si="0"/>
        <v>1.4426080171760818</v>
      </c>
      <c r="D18">
        <f t="shared" si="4"/>
        <v>2.0811178912207065</v>
      </c>
      <c r="F18" s="2">
        <v>1.0166299999999999</v>
      </c>
      <c r="G18" s="2">
        <v>1.15663</v>
      </c>
      <c r="H18" s="2">
        <v>2.17326</v>
      </c>
      <c r="I18" s="2">
        <v>180</v>
      </c>
      <c r="J18" s="2">
        <f t="shared" si="5"/>
        <v>1.9211562098999997</v>
      </c>
      <c r="K18" s="2">
        <f t="shared" si="5"/>
        <v>2.1857184098999998</v>
      </c>
      <c r="L18" s="2">
        <f t="shared" si="5"/>
        <v>4.1068746198000001</v>
      </c>
      <c r="M18" s="2">
        <f t="shared" si="6"/>
        <v>3.1415926535897931</v>
      </c>
      <c r="O18" s="4">
        <f t="shared" si="7"/>
        <v>1.105230992669533</v>
      </c>
      <c r="P18" s="4">
        <f t="shared" si="8"/>
        <v>0</v>
      </c>
      <c r="Q18" s="4">
        <f t="shared" si="1"/>
        <v>0</v>
      </c>
      <c r="R18" s="4">
        <f t="shared" si="2"/>
        <v>1.105230992669533</v>
      </c>
      <c r="S18" s="4">
        <f t="shared" si="3"/>
        <v>0.11382325666489244</v>
      </c>
    </row>
    <row r="19" spans="1:19" x14ac:dyDescent="0.25">
      <c r="A19" t="s">
        <v>46</v>
      </c>
      <c r="B19">
        <v>-188.29889795</v>
      </c>
      <c r="C19">
        <f t="shared" si="0"/>
        <v>1.8617805861960859</v>
      </c>
      <c r="D19">
        <f t="shared" si="4"/>
        <v>3.4662269511366413</v>
      </c>
      <c r="F19" s="2">
        <v>1.0166299999999999</v>
      </c>
      <c r="G19" s="2">
        <v>1.08663</v>
      </c>
      <c r="H19" s="2">
        <v>2.1032600000000001</v>
      </c>
      <c r="I19" s="2">
        <v>180</v>
      </c>
      <c r="J19" s="2">
        <f t="shared" si="5"/>
        <v>1.9211562098999997</v>
      </c>
      <c r="K19" s="2">
        <f t="shared" si="5"/>
        <v>2.0534373099000001</v>
      </c>
      <c r="L19" s="2">
        <f t="shared" si="5"/>
        <v>3.9745935198</v>
      </c>
      <c r="M19" s="2">
        <f t="shared" si="6"/>
        <v>3.1415926535897931</v>
      </c>
      <c r="O19" s="4">
        <f t="shared" si="7"/>
        <v>1.105230992669533</v>
      </c>
      <c r="P19" s="4">
        <f t="shared" si="8"/>
        <v>0.27630774816738185</v>
      </c>
      <c r="Q19" s="4">
        <f t="shared" si="1"/>
        <v>0</v>
      </c>
      <c r="R19" s="4">
        <f t="shared" si="2"/>
        <v>1.3815387408369149</v>
      </c>
      <c r="S19" s="4">
        <f t="shared" si="3"/>
        <v>0.23063223003398195</v>
      </c>
    </row>
    <row r="20" spans="1:19" x14ac:dyDescent="0.25">
      <c r="A20" t="s">
        <v>47</v>
      </c>
      <c r="B20">
        <v>-188.25225695</v>
      </c>
      <c r="C20">
        <f t="shared" si="0"/>
        <v>3.1309474935959209</v>
      </c>
      <c r="D20">
        <f t="shared" si="4"/>
        <v>9.8028322076545802</v>
      </c>
      <c r="F20" s="2">
        <v>1.0166299999999999</v>
      </c>
      <c r="G20" s="2">
        <v>1.0166299999999999</v>
      </c>
      <c r="H20" s="2">
        <v>2.0332599999999998</v>
      </c>
      <c r="I20" s="2">
        <v>180</v>
      </c>
      <c r="J20" s="2">
        <f t="shared" si="5"/>
        <v>1.9211562098999997</v>
      </c>
      <c r="K20" s="2">
        <f t="shared" si="5"/>
        <v>1.9211562098999997</v>
      </c>
      <c r="L20" s="2">
        <f t="shared" si="5"/>
        <v>3.8423124197999994</v>
      </c>
      <c r="M20" s="2">
        <f t="shared" si="6"/>
        <v>3.1415926535897931</v>
      </c>
      <c r="O20" s="4">
        <f t="shared" si="7"/>
        <v>1.105230992669533</v>
      </c>
      <c r="P20" s="4">
        <f t="shared" si="8"/>
        <v>1.105230992669533</v>
      </c>
      <c r="Q20" s="4">
        <f t="shared" si="1"/>
        <v>0</v>
      </c>
      <c r="R20" s="4">
        <f t="shared" si="2"/>
        <v>2.2104619853390659</v>
      </c>
      <c r="S20" s="4">
        <f t="shared" si="3"/>
        <v>0.84729357091088076</v>
      </c>
    </row>
    <row r="21" spans="1:19" x14ac:dyDescent="0.25">
      <c r="A21" t="s">
        <v>48</v>
      </c>
      <c r="B21">
        <v>-188.31018903</v>
      </c>
      <c r="C21">
        <f t="shared" si="0"/>
        <v>1.5545344918839075</v>
      </c>
      <c r="D21">
        <f t="shared" si="4"/>
        <v>2.4165774864567582</v>
      </c>
      <c r="F21" s="2">
        <v>1.0166299999999999</v>
      </c>
      <c r="G21" s="2">
        <v>1.2266300000000001</v>
      </c>
      <c r="H21" s="2">
        <v>2.2432599999999998</v>
      </c>
      <c r="I21" s="2">
        <v>180</v>
      </c>
      <c r="J21" s="2">
        <f t="shared" si="5"/>
        <v>1.9211562098999997</v>
      </c>
      <c r="K21" s="2">
        <f t="shared" si="5"/>
        <v>2.3179995098999999</v>
      </c>
      <c r="L21" s="2">
        <f t="shared" si="5"/>
        <v>4.2391557197999994</v>
      </c>
      <c r="M21" s="2">
        <f t="shared" si="6"/>
        <v>3.1415926535897931</v>
      </c>
      <c r="O21" s="4">
        <f t="shared" si="7"/>
        <v>1.105230992669533</v>
      </c>
      <c r="P21" s="4">
        <f t="shared" si="8"/>
        <v>0.27630774816738374</v>
      </c>
      <c r="Q21" s="4">
        <f t="shared" si="1"/>
        <v>0</v>
      </c>
      <c r="R21" s="4">
        <f t="shared" si="2"/>
        <v>1.3815387408369166</v>
      </c>
      <c r="S21" s="4">
        <f t="shared" si="3"/>
        <v>2.9927529880312428E-2</v>
      </c>
    </row>
    <row r="22" spans="1:19" x14ac:dyDescent="0.25">
      <c r="A22" t="s">
        <v>49</v>
      </c>
      <c r="B22">
        <v>-188.29447103999999</v>
      </c>
      <c r="C22">
        <f t="shared" si="0"/>
        <v>1.9822430049702628</v>
      </c>
      <c r="D22">
        <f t="shared" si="4"/>
        <v>3.9292873307535374</v>
      </c>
      <c r="F22" s="2">
        <v>1.0166299999999999</v>
      </c>
      <c r="G22" s="2">
        <v>1.2966299999999999</v>
      </c>
      <c r="H22" s="2">
        <v>2.3132600000000001</v>
      </c>
      <c r="I22" s="2">
        <v>180</v>
      </c>
      <c r="J22" s="2">
        <f t="shared" si="5"/>
        <v>1.9211562098999997</v>
      </c>
      <c r="K22" s="2">
        <f t="shared" si="5"/>
        <v>2.4502806098999996</v>
      </c>
      <c r="L22" s="2">
        <f t="shared" si="5"/>
        <v>4.3714368197999995</v>
      </c>
      <c r="M22" s="2">
        <f t="shared" si="6"/>
        <v>3.1415926535897931</v>
      </c>
      <c r="O22" s="4">
        <f t="shared" si="7"/>
        <v>1.105230992669533</v>
      </c>
      <c r="P22" s="4">
        <f t="shared" si="8"/>
        <v>1.1052309926695312</v>
      </c>
      <c r="Q22" s="4">
        <f t="shared" si="1"/>
        <v>0</v>
      </c>
      <c r="R22" s="4">
        <f t="shared" si="2"/>
        <v>2.2104619853390641</v>
      </c>
      <c r="S22" s="4">
        <f t="shared" si="3"/>
        <v>5.2083903000575305E-2</v>
      </c>
    </row>
    <row r="23" spans="1:19" x14ac:dyDescent="0.25">
      <c r="A23" t="s">
        <v>50</v>
      </c>
      <c r="B23">
        <v>-188.35939653</v>
      </c>
      <c r="C23">
        <f t="shared" si="0"/>
        <v>0.2155295263840625</v>
      </c>
      <c r="D23">
        <f t="shared" si="4"/>
        <v>4.6452976743338294E-2</v>
      </c>
      <c r="F23" s="2">
        <v>1.2266300000000001</v>
      </c>
      <c r="G23" s="2">
        <v>1.15663</v>
      </c>
      <c r="H23" s="2">
        <v>2.3832599999999999</v>
      </c>
      <c r="I23" s="2">
        <v>180</v>
      </c>
      <c r="J23" s="2">
        <f t="shared" si="5"/>
        <v>2.3179995098999999</v>
      </c>
      <c r="K23" s="2">
        <f t="shared" si="5"/>
        <v>2.1857184098999998</v>
      </c>
      <c r="L23" s="2">
        <f t="shared" si="5"/>
        <v>4.5037179197999997</v>
      </c>
      <c r="M23" s="2">
        <f t="shared" si="6"/>
        <v>3.1415926535897931</v>
      </c>
      <c r="O23" s="4">
        <f t="shared" si="7"/>
        <v>0.27630774816738374</v>
      </c>
      <c r="P23" s="4">
        <f t="shared" si="8"/>
        <v>0</v>
      </c>
      <c r="Q23" s="4">
        <f t="shared" si="1"/>
        <v>0</v>
      </c>
      <c r="R23" s="4">
        <f t="shared" si="2"/>
        <v>0.27630774816738374</v>
      </c>
      <c r="S23" s="4">
        <f t="shared" si="3"/>
        <v>3.6939922431425839E-3</v>
      </c>
    </row>
    <row r="24" spans="1:19" x14ac:dyDescent="0.25">
      <c r="A24" t="s">
        <v>51</v>
      </c>
      <c r="B24">
        <v>-188.34986359999999</v>
      </c>
      <c r="C24">
        <f t="shared" si="0"/>
        <v>0.47493389778622552</v>
      </c>
      <c r="D24">
        <f t="shared" si="4"/>
        <v>0.2255622072664169</v>
      </c>
      <c r="F24" s="2">
        <v>1.2266300000000001</v>
      </c>
      <c r="G24" s="2">
        <v>1.2266300000000001</v>
      </c>
      <c r="H24" s="2">
        <v>2.4532600000000002</v>
      </c>
      <c r="I24" s="2">
        <v>180</v>
      </c>
      <c r="J24" s="2">
        <f t="shared" si="5"/>
        <v>2.3179995098999999</v>
      </c>
      <c r="K24" s="2">
        <f t="shared" si="5"/>
        <v>2.3179995098999999</v>
      </c>
      <c r="L24" s="2">
        <f t="shared" si="5"/>
        <v>4.6359990197999998</v>
      </c>
      <c r="M24" s="2">
        <f t="shared" si="6"/>
        <v>3.1415926535897931</v>
      </c>
      <c r="O24" s="4">
        <f t="shared" si="7"/>
        <v>0.27630774816738374</v>
      </c>
      <c r="P24" s="4">
        <f t="shared" si="8"/>
        <v>0.27630774816738374</v>
      </c>
      <c r="Q24" s="4">
        <f t="shared" si="1"/>
        <v>0</v>
      </c>
      <c r="R24" s="4">
        <f t="shared" si="2"/>
        <v>0.55261549633476748</v>
      </c>
      <c r="S24" s="4">
        <f t="shared" si="3"/>
        <v>6.0344307530568351E-3</v>
      </c>
    </row>
    <row r="25" spans="1:19" x14ac:dyDescent="0.25">
      <c r="A25" t="s">
        <v>52</v>
      </c>
      <c r="B25">
        <v>-188.32927361</v>
      </c>
      <c r="C25">
        <f t="shared" si="0"/>
        <v>1.0352163516719703</v>
      </c>
      <c r="D25">
        <f t="shared" si="4"/>
        <v>1.0716728947690246</v>
      </c>
      <c r="F25" s="2">
        <v>1.2266300000000001</v>
      </c>
      <c r="G25" s="2">
        <v>1.2966299999999999</v>
      </c>
      <c r="H25" s="2">
        <v>2.5232600000000001</v>
      </c>
      <c r="I25" s="2">
        <v>180</v>
      </c>
      <c r="J25" s="2">
        <f t="shared" si="5"/>
        <v>2.3179995098999999</v>
      </c>
      <c r="K25" s="2">
        <f t="shared" si="5"/>
        <v>2.4502806098999996</v>
      </c>
      <c r="L25" s="2">
        <f t="shared" si="5"/>
        <v>4.7682801198</v>
      </c>
      <c r="M25" s="2">
        <f t="shared" si="6"/>
        <v>3.1415926535897931</v>
      </c>
      <c r="O25" s="4">
        <f t="shared" si="7"/>
        <v>0.27630774816738374</v>
      </c>
      <c r="P25" s="4">
        <f t="shared" si="8"/>
        <v>1.1052309926695312</v>
      </c>
      <c r="Q25" s="4">
        <f t="shared" si="1"/>
        <v>0</v>
      </c>
      <c r="R25" s="4">
        <f t="shared" si="2"/>
        <v>1.3815387408369149</v>
      </c>
      <c r="S25" s="4">
        <f t="shared" si="3"/>
        <v>0.11993919723691528</v>
      </c>
    </row>
    <row r="26" spans="1:19" x14ac:dyDescent="0.25">
      <c r="A26" t="s">
        <v>53</v>
      </c>
      <c r="B26">
        <v>-188.34025568999999</v>
      </c>
      <c r="C26">
        <f t="shared" si="0"/>
        <v>0.73637857996021794</v>
      </c>
      <c r="D26">
        <f t="shared" si="4"/>
        <v>0.54225341302422714</v>
      </c>
      <c r="F26" s="2">
        <v>1.2966299999999999</v>
      </c>
      <c r="G26" s="2">
        <v>1.15663</v>
      </c>
      <c r="H26" s="2">
        <v>2.4532600000000002</v>
      </c>
      <c r="I26" s="2">
        <v>180</v>
      </c>
      <c r="J26" s="2">
        <f t="shared" si="5"/>
        <v>2.4502806098999996</v>
      </c>
      <c r="K26" s="2">
        <f t="shared" si="5"/>
        <v>2.1857184098999998</v>
      </c>
      <c r="L26" s="2">
        <f t="shared" si="5"/>
        <v>4.6359990197999998</v>
      </c>
      <c r="M26" s="2">
        <f t="shared" si="6"/>
        <v>3.1415926535897931</v>
      </c>
      <c r="O26" s="4">
        <f t="shared" si="7"/>
        <v>1.1052309926695312</v>
      </c>
      <c r="P26" s="4">
        <f t="shared" si="8"/>
        <v>0</v>
      </c>
      <c r="Q26" s="4">
        <f t="shared" si="1"/>
        <v>0</v>
      </c>
      <c r="R26" s="4">
        <f t="shared" si="2"/>
        <v>1.1052309926695312</v>
      </c>
      <c r="S26" s="4">
        <f t="shared" si="3"/>
        <v>0.13605210236148155</v>
      </c>
    </row>
    <row r="27" spans="1:19" x14ac:dyDescent="0.25">
      <c r="A27" t="s">
        <v>54</v>
      </c>
      <c r="B27">
        <v>-188.30738195000001</v>
      </c>
      <c r="C27">
        <f t="shared" si="0"/>
        <v>1.6309190685958157</v>
      </c>
      <c r="D27">
        <f t="shared" si="4"/>
        <v>2.6598970083094429</v>
      </c>
      <c r="F27" s="2">
        <v>1.2966299999999999</v>
      </c>
      <c r="G27" s="2">
        <v>1.2966299999999999</v>
      </c>
      <c r="H27" s="2">
        <v>2.5932599999999999</v>
      </c>
      <c r="I27" s="2">
        <v>180</v>
      </c>
      <c r="J27" s="2">
        <f t="shared" si="5"/>
        <v>2.4502806098999996</v>
      </c>
      <c r="K27" s="2">
        <f t="shared" si="5"/>
        <v>2.4502806098999996</v>
      </c>
      <c r="L27" s="2">
        <f t="shared" si="5"/>
        <v>4.9005612197999993</v>
      </c>
      <c r="M27" s="2">
        <f t="shared" si="6"/>
        <v>3.1415926535897931</v>
      </c>
      <c r="O27" s="4">
        <f t="shared" si="7"/>
        <v>1.1052309926695312</v>
      </c>
      <c r="P27" s="4">
        <f t="shared" si="8"/>
        <v>1.1052309926695312</v>
      </c>
      <c r="Q27" s="4">
        <f t="shared" si="1"/>
        <v>0</v>
      </c>
      <c r="R27" s="4">
        <f t="shared" si="2"/>
        <v>2.2104619853390624</v>
      </c>
      <c r="S27" s="4">
        <f t="shared" si="3"/>
        <v>0.33586999234726972</v>
      </c>
    </row>
    <row r="28" spans="1:19" x14ac:dyDescent="0.25">
      <c r="C28" s="1" t="s">
        <v>26</v>
      </c>
      <c r="D28">
        <f>SUM(D6:D27)</f>
        <v>29.228022900096299</v>
      </c>
      <c r="R28" s="5" t="s">
        <v>28</v>
      </c>
      <c r="S28" s="4">
        <f>SUM(S7:S27)</f>
        <v>2.0839435893594018</v>
      </c>
    </row>
    <row r="29" spans="1:19" x14ac:dyDescent="0.25">
      <c r="B29" s="1" t="s">
        <v>9</v>
      </c>
      <c r="F29" s="3" t="s">
        <v>1</v>
      </c>
      <c r="G29" s="3" t="s">
        <v>2</v>
      </c>
      <c r="H29" s="3" t="s">
        <v>19</v>
      </c>
      <c r="I29" s="3" t="s">
        <v>3</v>
      </c>
      <c r="J29" s="3" t="s">
        <v>1</v>
      </c>
      <c r="K29" s="3" t="s">
        <v>2</v>
      </c>
      <c r="L29" s="3" t="s">
        <v>19</v>
      </c>
      <c r="M29" s="3" t="s">
        <v>3</v>
      </c>
      <c r="R29" s="5" t="s">
        <v>29</v>
      </c>
      <c r="S29" s="4">
        <f>1-S28/D28</f>
        <v>0.92870049416334155</v>
      </c>
    </row>
    <row r="30" spans="1:19" x14ac:dyDescent="0.25">
      <c r="A30" s="1" t="s">
        <v>11</v>
      </c>
      <c r="B30" t="s">
        <v>10</v>
      </c>
      <c r="E30" s="1"/>
      <c r="F30" s="2" t="s">
        <v>4</v>
      </c>
      <c r="G30" s="2" t="s">
        <v>4</v>
      </c>
      <c r="H30" s="2" t="s">
        <v>4</v>
      </c>
      <c r="I30" s="2" t="s">
        <v>5</v>
      </c>
      <c r="J30" s="2" t="s">
        <v>7</v>
      </c>
      <c r="K30" s="2" t="s">
        <v>7</v>
      </c>
      <c r="L30" s="2" t="s">
        <v>7</v>
      </c>
      <c r="M30" s="2" t="s">
        <v>8</v>
      </c>
    </row>
    <row r="31" spans="1:19" x14ac:dyDescent="0.25">
      <c r="A31" t="s">
        <v>32</v>
      </c>
      <c r="B31">
        <v>-188.34089205000001</v>
      </c>
      <c r="C31">
        <f t="shared" ref="C31:C39" si="9">(B31-$B$7)*$A$1</f>
        <v>0.71906233345579185</v>
      </c>
      <c r="D31">
        <f t="shared" si="4"/>
        <v>0.51705063939488838</v>
      </c>
      <c r="F31" s="2">
        <v>1.0940000000000001</v>
      </c>
      <c r="G31" s="2">
        <v>1.2030000000000001</v>
      </c>
      <c r="H31" s="2">
        <v>2.2540900000000001</v>
      </c>
      <c r="I31" s="2">
        <v>157.79</v>
      </c>
      <c r="J31" s="2">
        <f>F31*$A$2</f>
        <v>2.0673646200000002</v>
      </c>
      <c r="K31" s="2">
        <f>G31*$A$2</f>
        <v>2.2733451900000001</v>
      </c>
      <c r="L31" s="2">
        <f>H31*$A$2</f>
        <v>4.2596214957000003</v>
      </c>
      <c r="M31" s="2">
        <f>I31*PI()/180</f>
        <v>2.7539550267218527</v>
      </c>
      <c r="O31" s="4">
        <f t="shared" ref="O31:O39" si="10">0.5*O$3*(J31-J$7)^2</f>
        <v>0.22118812485459105</v>
      </c>
      <c r="P31" s="4">
        <f t="shared" ref="P31:P39" si="11">0.5*O$3*(K31-K$7)^2</f>
        <v>0.1212470484490876</v>
      </c>
      <c r="Q31" s="4">
        <f t="shared" ref="Q31:Q39" si="12">Q$3*2*(COS(M31)-COS(M$7))^2/(SIN(M31)^2+3*(SIN(M$7)^2)*(TANH(2*SIN(M31/2))/TANH(2*SIN(M$7/2))))</f>
        <v>0.39857514401313715</v>
      </c>
      <c r="R31" s="4">
        <f t="shared" ref="R31:R39" si="13">SUM(O31:Q31)</f>
        <v>0.74101031731681588</v>
      </c>
      <c r="S31" s="4">
        <f t="shared" ref="S31:S39" si="14">(R31-C31)^2</f>
        <v>4.8171399556377149E-4</v>
      </c>
    </row>
    <row r="32" spans="1:19" x14ac:dyDescent="0.25">
      <c r="A32" t="s">
        <v>33</v>
      </c>
      <c r="B32">
        <v>-188.33697655</v>
      </c>
      <c r="C32">
        <f t="shared" si="9"/>
        <v>0.82560857015592981</v>
      </c>
      <c r="D32">
        <f t="shared" si="4"/>
        <v>0.68162951111491887</v>
      </c>
      <c r="F32" s="2">
        <v>1.115</v>
      </c>
      <c r="G32" s="2">
        <v>1.163</v>
      </c>
      <c r="H32" s="2">
        <v>2.20627</v>
      </c>
      <c r="I32" s="2">
        <v>151.16</v>
      </c>
      <c r="J32" s="2">
        <f t="shared" ref="J32:L39" si="15">F32*$A$2</f>
        <v>2.1070489499999998</v>
      </c>
      <c r="K32" s="2">
        <f t="shared" si="15"/>
        <v>2.1977559900000001</v>
      </c>
      <c r="L32" s="2">
        <f t="shared" si="15"/>
        <v>4.1692546071000001</v>
      </c>
      <c r="M32" s="2">
        <f t="shared" ref="M32:M39" si="16">I32*PI()/180</f>
        <v>2.6382396973146287</v>
      </c>
      <c r="O32" s="4">
        <f t="shared" si="10"/>
        <v>9.7725928466315323E-2</v>
      </c>
      <c r="P32" s="4">
        <f t="shared" si="11"/>
        <v>2.2881044625742259E-3</v>
      </c>
      <c r="Q32" s="4">
        <f t="shared" si="12"/>
        <v>0.68398399417854538</v>
      </c>
      <c r="R32" s="4">
        <f t="shared" si="13"/>
        <v>0.78399802710743494</v>
      </c>
      <c r="S32" s="4">
        <f t="shared" si="14"/>
        <v>1.7314372927906452E-3</v>
      </c>
    </row>
    <row r="33" spans="1:19" x14ac:dyDescent="0.25">
      <c r="A33" t="s">
        <v>34</v>
      </c>
      <c r="B33">
        <v>-188.32556549</v>
      </c>
      <c r="C33">
        <f t="shared" si="9"/>
        <v>1.1361194882399397</v>
      </c>
      <c r="D33">
        <f t="shared" si="4"/>
        <v>1.2907674915585825</v>
      </c>
      <c r="F33" s="2">
        <v>1.1140000000000001</v>
      </c>
      <c r="G33" s="2">
        <v>1.0940000000000001</v>
      </c>
      <c r="H33" s="2">
        <v>2.1415799999999998</v>
      </c>
      <c r="I33" s="2">
        <v>151.82</v>
      </c>
      <c r="J33" s="2">
        <f t="shared" si="15"/>
        <v>2.10515922</v>
      </c>
      <c r="K33" s="2">
        <f t="shared" si="15"/>
        <v>2.0673646200000002</v>
      </c>
      <c r="L33" s="2">
        <f t="shared" si="15"/>
        <v>4.0470079733999995</v>
      </c>
      <c r="M33" s="2">
        <f t="shared" si="16"/>
        <v>2.649758870377791</v>
      </c>
      <c r="O33" s="4">
        <f t="shared" si="10"/>
        <v>0.10247729394806662</v>
      </c>
      <c r="P33" s="4">
        <f t="shared" si="11"/>
        <v>0.22118812485459105</v>
      </c>
      <c r="Q33" s="4">
        <f t="shared" si="12"/>
        <v>0.65175296754518186</v>
      </c>
      <c r="R33" s="4">
        <f t="shared" si="13"/>
        <v>0.97541838634783951</v>
      </c>
      <c r="S33" s="4">
        <f t="shared" si="14"/>
        <v>2.5824844149335165E-2</v>
      </c>
    </row>
    <row r="34" spans="1:19" x14ac:dyDescent="0.25">
      <c r="A34" t="s">
        <v>35</v>
      </c>
      <c r="B34">
        <v>-188.34228032999999</v>
      </c>
      <c r="C34">
        <f t="shared" si="9"/>
        <v>0.68128529106416591</v>
      </c>
      <c r="D34">
        <f t="shared" si="4"/>
        <v>0.46414964782038526</v>
      </c>
      <c r="F34" s="2">
        <v>1.194</v>
      </c>
      <c r="G34" s="2">
        <v>1.1040000000000001</v>
      </c>
      <c r="H34" s="2">
        <v>2.2489400000000002</v>
      </c>
      <c r="I34" s="2">
        <v>156.26</v>
      </c>
      <c r="J34" s="2">
        <f t="shared" si="15"/>
        <v>2.2563376199999996</v>
      </c>
      <c r="K34" s="2">
        <f t="shared" si="15"/>
        <v>2.0862619200000001</v>
      </c>
      <c r="L34" s="2">
        <f t="shared" si="15"/>
        <v>4.2498893862000005</v>
      </c>
      <c r="M34" s="2">
        <f t="shared" si="16"/>
        <v>2.7272514891663393</v>
      </c>
      <c r="O34" s="4">
        <f t="shared" si="10"/>
        <v>7.8748661207488302E-2</v>
      </c>
      <c r="P34" s="4">
        <f t="shared" si="11"/>
        <v>0.15619377576525986</v>
      </c>
      <c r="Q34" s="4">
        <f t="shared" si="12"/>
        <v>0.45704004732019599</v>
      </c>
      <c r="R34" s="4">
        <f t="shared" si="13"/>
        <v>0.69198248429294418</v>
      </c>
      <c r="S34" s="4">
        <f t="shared" si="14"/>
        <v>1.1442994297381962E-4</v>
      </c>
    </row>
    <row r="35" spans="1:19" x14ac:dyDescent="0.25">
      <c r="A35" t="s">
        <v>36</v>
      </c>
      <c r="B35">
        <v>-188.36285591000001</v>
      </c>
      <c r="C35">
        <f t="shared" si="9"/>
        <v>0.12139495345180237</v>
      </c>
      <c r="D35">
        <f t="shared" si="4"/>
        <v>1.4736734723565265E-2</v>
      </c>
      <c r="F35" s="2">
        <v>1.1579999999999999</v>
      </c>
      <c r="G35" s="2">
        <v>1.1950000000000001</v>
      </c>
      <c r="H35" s="2">
        <v>2.3469699999999998</v>
      </c>
      <c r="I35" s="2">
        <v>171.79</v>
      </c>
      <c r="J35" s="2">
        <f t="shared" si="15"/>
        <v>2.1883073399999997</v>
      </c>
      <c r="K35" s="2">
        <f t="shared" si="15"/>
        <v>2.2582273499999999</v>
      </c>
      <c r="L35" s="2">
        <f t="shared" si="15"/>
        <v>4.4351396180999991</v>
      </c>
      <c r="M35" s="2">
        <f t="shared" si="16"/>
        <v>2.9983011220010587</v>
      </c>
      <c r="O35" s="4">
        <f t="shared" si="10"/>
        <v>1.0583714541537513E-4</v>
      </c>
      <c r="P35" s="4">
        <f t="shared" si="11"/>
        <v>8.3019589543447556E-2</v>
      </c>
      <c r="Q35" s="4">
        <f t="shared" si="12"/>
        <v>5.3286185598916937E-2</v>
      </c>
      <c r="R35" s="4">
        <f t="shared" si="13"/>
        <v>0.13641161228777987</v>
      </c>
      <c r="S35" s="4">
        <f t="shared" si="14"/>
        <v>2.2550004259614106E-4</v>
      </c>
    </row>
    <row r="36" spans="1:19" x14ac:dyDescent="0.25">
      <c r="A36" t="s">
        <v>37</v>
      </c>
      <c r="B36">
        <v>-188.35433395999999</v>
      </c>
      <c r="C36">
        <f t="shared" si="9"/>
        <v>0.35328914368224951</v>
      </c>
      <c r="D36">
        <f t="shared" si="4"/>
        <v>0.12481321904373714</v>
      </c>
      <c r="F36" s="2">
        <v>1.0920000000000001</v>
      </c>
      <c r="G36" s="2">
        <v>1.1539999999999999</v>
      </c>
      <c r="H36" s="2">
        <v>2.2366899999999998</v>
      </c>
      <c r="I36" s="2">
        <v>169.56</v>
      </c>
      <c r="J36" s="2">
        <f t="shared" si="15"/>
        <v>2.0635851600000001</v>
      </c>
      <c r="K36" s="2">
        <f t="shared" si="15"/>
        <v>2.1807484199999996</v>
      </c>
      <c r="L36" s="2">
        <f t="shared" si="15"/>
        <v>4.2267401936999995</v>
      </c>
      <c r="M36" s="2">
        <f t="shared" si="16"/>
        <v>2.9593802796815849</v>
      </c>
      <c r="O36" s="4">
        <f t="shared" si="10"/>
        <v>0.23554033874511421</v>
      </c>
      <c r="P36" s="4">
        <f t="shared" si="11"/>
        <v>3.9003940067328997E-4</v>
      </c>
      <c r="Q36" s="4">
        <f t="shared" si="12"/>
        <v>8.6347387737621489E-2</v>
      </c>
      <c r="R36" s="4">
        <f t="shared" si="13"/>
        <v>0.32227776588340895</v>
      </c>
      <c r="S36" s="4">
        <f t="shared" si="14"/>
        <v>9.617055529824209E-4</v>
      </c>
    </row>
    <row r="37" spans="1:19" x14ac:dyDescent="0.25">
      <c r="A37" t="s">
        <v>38</v>
      </c>
      <c r="B37">
        <v>-188.35090503999999</v>
      </c>
      <c r="C37">
        <f t="shared" si="9"/>
        <v>0.44659485737037496</v>
      </c>
      <c r="D37">
        <f t="shared" si="4"/>
        <v>0.19944696662966555</v>
      </c>
      <c r="F37" s="2">
        <v>1.181</v>
      </c>
      <c r="G37" s="2">
        <v>1.1060000000000001</v>
      </c>
      <c r="H37" s="2">
        <v>2.2581799999999999</v>
      </c>
      <c r="I37" s="2">
        <v>161.78</v>
      </c>
      <c r="J37" s="2">
        <f t="shared" si="15"/>
        <v>2.2317711299999998</v>
      </c>
      <c r="K37" s="2">
        <f t="shared" si="15"/>
        <v>2.0900413800000002</v>
      </c>
      <c r="L37" s="2">
        <f t="shared" si="15"/>
        <v>4.2673504913999993</v>
      </c>
      <c r="M37" s="2">
        <f t="shared" si="16"/>
        <v>2.8235936638764265</v>
      </c>
      <c r="O37" s="4">
        <f t="shared" si="10"/>
        <v>3.3489452057671405E-2</v>
      </c>
      <c r="P37" s="4">
        <f t="shared" si="11"/>
        <v>0.14454825002004992</v>
      </c>
      <c r="Q37" s="4">
        <f t="shared" si="12"/>
        <v>0.26601132802871946</v>
      </c>
      <c r="R37" s="4">
        <f t="shared" si="13"/>
        <v>0.44404903010644081</v>
      </c>
      <c r="S37" s="4">
        <f t="shared" si="14"/>
        <v>6.4812364577904548E-6</v>
      </c>
    </row>
    <row r="38" spans="1:19" x14ac:dyDescent="0.25">
      <c r="A38" t="s">
        <v>39</v>
      </c>
      <c r="B38">
        <v>-188.35644705000001</v>
      </c>
      <c r="C38">
        <f t="shared" si="9"/>
        <v>0.29578900645562306</v>
      </c>
      <c r="D38">
        <f t="shared" si="4"/>
        <v>8.7491136340004619E-2</v>
      </c>
      <c r="F38" s="2">
        <v>1.1930000000000001</v>
      </c>
      <c r="G38" s="2">
        <v>1.1519999999999999</v>
      </c>
      <c r="H38" s="2">
        <v>2.3182100000000001</v>
      </c>
      <c r="I38" s="2">
        <v>162.66</v>
      </c>
      <c r="J38" s="2">
        <f t="shared" si="15"/>
        <v>2.2544478899999998</v>
      </c>
      <c r="K38" s="2">
        <f t="shared" si="15"/>
        <v>2.17696896</v>
      </c>
      <c r="L38" s="2">
        <f t="shared" si="15"/>
        <v>4.3807909832999998</v>
      </c>
      <c r="M38" s="2">
        <f t="shared" si="16"/>
        <v>2.8389525612939766</v>
      </c>
      <c r="O38" s="4">
        <f t="shared" si="10"/>
        <v>7.4590511544251406E-2</v>
      </c>
      <c r="P38" s="4">
        <f t="shared" si="11"/>
        <v>1.2088125646304339E-3</v>
      </c>
      <c r="Q38" s="4">
        <f t="shared" si="12"/>
        <v>0.24054911478584803</v>
      </c>
      <c r="R38" s="4">
        <f t="shared" si="13"/>
        <v>0.31634843889472986</v>
      </c>
      <c r="S38" s="4">
        <f t="shared" si="14"/>
        <v>4.2269026221819679E-4</v>
      </c>
    </row>
    <row r="39" spans="1:19" x14ac:dyDescent="0.25">
      <c r="A39" t="s">
        <v>40</v>
      </c>
      <c r="B39">
        <v>-188.34968272</v>
      </c>
      <c r="C39">
        <f t="shared" si="9"/>
        <v>0.47985589581789456</v>
      </c>
      <c r="D39">
        <f t="shared" si="4"/>
        <v>0.23026168075119408</v>
      </c>
      <c r="F39" s="2">
        <v>1.1040000000000001</v>
      </c>
      <c r="G39" s="2">
        <v>1.139</v>
      </c>
      <c r="H39" s="2">
        <v>2.2154799999999999</v>
      </c>
      <c r="I39" s="2">
        <v>162.03</v>
      </c>
      <c r="J39" s="2">
        <f t="shared" si="15"/>
        <v>2.0862619200000001</v>
      </c>
      <c r="K39" s="2">
        <f t="shared" si="15"/>
        <v>2.1524024699999997</v>
      </c>
      <c r="L39" s="2">
        <f t="shared" si="15"/>
        <v>4.1866590203999996</v>
      </c>
      <c r="M39" s="2">
        <f t="shared" si="16"/>
        <v>2.8279569870064121</v>
      </c>
      <c r="O39" s="4">
        <f t="shared" si="10"/>
        <v>0.15619377576525986</v>
      </c>
      <c r="P39" s="4">
        <f t="shared" si="11"/>
        <v>1.7526758720687114E-2</v>
      </c>
      <c r="Q39" s="4">
        <f t="shared" si="12"/>
        <v>0.25864119988025452</v>
      </c>
      <c r="R39" s="4">
        <f t="shared" si="13"/>
        <v>0.43236173436620151</v>
      </c>
      <c r="S39" s="4">
        <f t="shared" si="14"/>
        <v>2.2556953719994862E-3</v>
      </c>
    </row>
    <row r="40" spans="1:19" x14ac:dyDescent="0.25">
      <c r="C40" s="1" t="s">
        <v>26</v>
      </c>
      <c r="D40">
        <f>SUM(D31:D39)</f>
        <v>3.6103470273769416</v>
      </c>
      <c r="R40" s="5" t="s">
        <v>28</v>
      </c>
      <c r="S40" s="4">
        <f>SUM(S31:S39)</f>
        <v>3.2024497846917438E-2</v>
      </c>
    </row>
    <row r="41" spans="1:19" x14ac:dyDescent="0.25">
      <c r="R41" s="5" t="s">
        <v>29</v>
      </c>
      <c r="S41" s="4">
        <f>1-S40/D40</f>
        <v>0.99112980065238088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1"/>
  <sheetViews>
    <sheetView topLeftCell="A16" workbookViewId="0">
      <selection activeCell="P26" sqref="P26"/>
    </sheetView>
  </sheetViews>
  <sheetFormatPr defaultRowHeight="15" x14ac:dyDescent="0.25"/>
  <cols>
    <col min="1" max="1" width="34.5703125" customWidth="1"/>
    <col min="2" max="2" width="14.5703125" customWidth="1"/>
    <col min="3" max="5" width="8.140625" customWidth="1"/>
    <col min="6" max="13" width="9.140625" style="2"/>
    <col min="15" max="15" width="11" style="4" customWidth="1"/>
    <col min="16" max="16" width="10.85546875" style="4" customWidth="1"/>
    <col min="17" max="17" width="10.42578125" style="4" customWidth="1"/>
    <col min="18" max="18" width="9.140625" style="4"/>
    <col min="19" max="19" width="10" style="4" customWidth="1"/>
    <col min="20" max="20" width="9.140625" style="4"/>
  </cols>
  <sheetData>
    <row r="1" spans="1:20" x14ac:dyDescent="0.25">
      <c r="A1">
        <v>27.211400000000001</v>
      </c>
      <c r="B1" t="s">
        <v>15</v>
      </c>
    </row>
    <row r="2" spans="1:20" x14ac:dyDescent="0.25">
      <c r="A2">
        <v>1.8897299999999999</v>
      </c>
      <c r="B2" t="s">
        <v>16</v>
      </c>
      <c r="O2" s="5" t="s">
        <v>17</v>
      </c>
      <c r="P2" s="5" t="s">
        <v>17</v>
      </c>
      <c r="Q2" s="5" t="s">
        <v>20</v>
      </c>
      <c r="R2" s="5" t="s">
        <v>18</v>
      </c>
    </row>
    <row r="3" spans="1:20" x14ac:dyDescent="0.25">
      <c r="O3" s="4">
        <v>28.147356414892691</v>
      </c>
      <c r="Q3" s="4">
        <v>2.8587305702610726</v>
      </c>
      <c r="R3" s="4">
        <v>5.0167339091886474</v>
      </c>
    </row>
    <row r="4" spans="1:20" x14ac:dyDescent="0.25">
      <c r="O4" s="4" t="s">
        <v>62</v>
      </c>
      <c r="Q4" s="4" t="s">
        <v>62</v>
      </c>
      <c r="R4" s="4" t="s">
        <v>13</v>
      </c>
    </row>
    <row r="5" spans="1:20" x14ac:dyDescent="0.25">
      <c r="B5" s="1" t="s">
        <v>9</v>
      </c>
      <c r="C5" s="1" t="s">
        <v>12</v>
      </c>
      <c r="D5" s="1"/>
      <c r="E5" s="1"/>
      <c r="F5" s="3" t="s">
        <v>1</v>
      </c>
      <c r="G5" s="3" t="s">
        <v>2</v>
      </c>
      <c r="H5" s="3" t="s">
        <v>19</v>
      </c>
      <c r="I5" s="3" t="s">
        <v>3</v>
      </c>
      <c r="J5" s="3" t="s">
        <v>1</v>
      </c>
      <c r="K5" s="3" t="s">
        <v>2</v>
      </c>
      <c r="L5" s="3" t="s">
        <v>19</v>
      </c>
      <c r="M5" s="3" t="s">
        <v>3</v>
      </c>
      <c r="O5" s="5" t="s">
        <v>21</v>
      </c>
      <c r="P5" s="5" t="s">
        <v>22</v>
      </c>
      <c r="Q5" s="5" t="s">
        <v>23</v>
      </c>
      <c r="R5" s="5" t="s">
        <v>24</v>
      </c>
      <c r="S5" s="5" t="s">
        <v>25</v>
      </c>
      <c r="T5" s="5" t="s">
        <v>27</v>
      </c>
    </row>
    <row r="6" spans="1:20" x14ac:dyDescent="0.25">
      <c r="A6" s="1" t="s">
        <v>0</v>
      </c>
      <c r="B6" t="s">
        <v>10</v>
      </c>
      <c r="C6" t="s">
        <v>13</v>
      </c>
      <c r="D6" s="1" t="s">
        <v>14</v>
      </c>
      <c r="E6" s="1"/>
      <c r="F6" s="2" t="s">
        <v>4</v>
      </c>
      <c r="G6" s="2" t="s">
        <v>4</v>
      </c>
      <c r="H6" s="2" t="s">
        <v>4</v>
      </c>
      <c r="I6" s="2" t="s">
        <v>5</v>
      </c>
      <c r="J6" s="2" t="s">
        <v>7</v>
      </c>
      <c r="K6" s="2" t="s">
        <v>7</v>
      </c>
      <c r="L6" s="2" t="s">
        <v>7</v>
      </c>
      <c r="M6" s="2" t="s">
        <v>8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  <c r="T6" s="4" t="s">
        <v>13</v>
      </c>
    </row>
    <row r="7" spans="1:20" x14ac:dyDescent="0.25">
      <c r="A7" t="s">
        <v>6</v>
      </c>
      <c r="B7">
        <v>-188.36731709</v>
      </c>
      <c r="C7">
        <f t="shared" ref="C7:C27" si="0">(B7-$B$7)*$A$1</f>
        <v>0</v>
      </c>
      <c r="D7">
        <f>C7^2</f>
        <v>0</v>
      </c>
      <c r="F7" s="2">
        <v>1.15663</v>
      </c>
      <c r="G7" s="2">
        <v>1.15663</v>
      </c>
      <c r="H7" s="2">
        <v>2.3132600000000001</v>
      </c>
      <c r="I7" s="2">
        <v>180</v>
      </c>
      <c r="J7" s="2">
        <f>F7*$A$2</f>
        <v>2.1857184098999998</v>
      </c>
      <c r="K7" s="2">
        <f>G7*$A$2</f>
        <v>2.1857184098999998</v>
      </c>
      <c r="L7" s="2">
        <f>H7*$A$2</f>
        <v>4.3714368197999995</v>
      </c>
      <c r="M7" s="2">
        <f>I7*PI()/180</f>
        <v>3.1415926535897931</v>
      </c>
      <c r="O7" s="4">
        <f>0.5*O$3*(J7-J$7)^2</f>
        <v>0</v>
      </c>
      <c r="P7" s="4">
        <f>0.5*O$3*(K7-K$7)^2</f>
        <v>0</v>
      </c>
      <c r="Q7" s="4">
        <f>0.5*Q$3*(L7-L$7)^2</f>
        <v>0</v>
      </c>
      <c r="R7" s="4">
        <f>R$3*2*(COS(M7)-COS(M$7))^2/(SIN(M7)^2+3*(SIN(M$7)^2)*(TANH(2*SIN(M7/2))/TANH(2*SIN(M$7/2))))</f>
        <v>0</v>
      </c>
      <c r="S7" s="4">
        <f>SUM(O7:R7)</f>
        <v>0</v>
      </c>
      <c r="T7" s="4">
        <f>(S7-C7)^2</f>
        <v>0</v>
      </c>
    </row>
    <row r="8" spans="1:20" x14ac:dyDescent="0.25">
      <c r="A8" t="s">
        <v>55</v>
      </c>
      <c r="B8">
        <v>-188.33970006999999</v>
      </c>
      <c r="C8">
        <f t="shared" si="0"/>
        <v>0.75149777802822038</v>
      </c>
      <c r="D8">
        <f t="shared" ref="D8:D39" si="1">C8^2</f>
        <v>0.56474891038135233</v>
      </c>
      <c r="F8" s="2">
        <v>1.15663</v>
      </c>
      <c r="G8" s="2">
        <v>1.15663</v>
      </c>
      <c r="H8" s="2">
        <v>2.2344400000000002</v>
      </c>
      <c r="I8" s="2">
        <v>150</v>
      </c>
      <c r="J8" s="2">
        <f t="shared" ref="J8:J27" si="2">F8*$A$2</f>
        <v>2.1857184098999998</v>
      </c>
      <c r="K8" s="2">
        <f t="shared" ref="K8:K27" si="3">G8*$A$2</f>
        <v>2.1857184098999998</v>
      </c>
      <c r="L8" s="2">
        <f t="shared" ref="L8:L27" si="4">H8*$A$2</f>
        <v>4.2224883012000003</v>
      </c>
      <c r="M8" s="2">
        <f t="shared" ref="M8:M27" si="5">I8*PI()/180</f>
        <v>2.6179938779914944</v>
      </c>
      <c r="O8" s="4">
        <f t="shared" ref="O8:O27" si="6">0.5*O$3*(J8-J$7)^2</f>
        <v>0</v>
      </c>
      <c r="P8" s="4">
        <f t="shared" ref="P8:P27" si="7">0.5*O$3*(K8-K$7)^2</f>
        <v>0</v>
      </c>
      <c r="Q8" s="4">
        <f t="shared" ref="Q8:Q39" si="8">0.5*Q$3*(L8-L$7)^2</f>
        <v>3.1711413937133913E-2</v>
      </c>
      <c r="R8" s="4">
        <f t="shared" ref="R8:R39" si="9">R$3*2*(COS(M8)-COS(M$7))^2/(SIN(M8)^2+3*(SIN(M$7)^2)*(TANH(2*SIN(M8/2))/TANH(2*SIN(M$7/2))))</f>
        <v>0.72037057849412334</v>
      </c>
      <c r="S8" s="4">
        <f t="shared" ref="S8:S39" si="10">SUM(O8:R8)</f>
        <v>0.75208199243125728</v>
      </c>
      <c r="T8" s="4">
        <f t="shared" ref="T8:T39" si="11">(S8-C8)^2</f>
        <v>3.4130646871577193E-7</v>
      </c>
    </row>
    <row r="9" spans="1:20" x14ac:dyDescent="0.25">
      <c r="A9" t="s">
        <v>56</v>
      </c>
      <c r="B9">
        <v>-188.34006618000001</v>
      </c>
      <c r="C9">
        <f t="shared" si="0"/>
        <v>0.74153541237378906</v>
      </c>
      <c r="D9">
        <f t="shared" si="1"/>
        <v>0.54987476780436539</v>
      </c>
      <c r="F9" s="2">
        <v>1.1660699999999999</v>
      </c>
      <c r="G9" s="2">
        <v>1.1660699999999999</v>
      </c>
      <c r="H9" s="2">
        <v>2.2526799999999998</v>
      </c>
      <c r="I9" s="2">
        <v>150</v>
      </c>
      <c r="J9" s="2">
        <f t="shared" si="2"/>
        <v>2.2035574610999999</v>
      </c>
      <c r="K9" s="2">
        <f t="shared" si="3"/>
        <v>2.2035574610999999</v>
      </c>
      <c r="L9" s="2">
        <f t="shared" si="4"/>
        <v>4.2569569763999997</v>
      </c>
      <c r="M9" s="2">
        <f t="shared" si="5"/>
        <v>2.6179938779914944</v>
      </c>
      <c r="O9" s="4">
        <f t="shared" si="6"/>
        <v>4.4786912127514379E-3</v>
      </c>
      <c r="P9" s="4">
        <f t="shared" si="7"/>
        <v>4.4786912127514379E-3</v>
      </c>
      <c r="Q9" s="4">
        <f t="shared" si="8"/>
        <v>1.8732739058071136E-2</v>
      </c>
      <c r="R9" s="4">
        <f t="shared" si="9"/>
        <v>0.72037057849412334</v>
      </c>
      <c r="S9" s="4">
        <f t="shared" si="10"/>
        <v>0.74806069997769731</v>
      </c>
      <c r="T9" s="4">
        <f t="shared" si="11"/>
        <v>4.2579378313718636E-5</v>
      </c>
    </row>
    <row r="10" spans="1:20" x14ac:dyDescent="0.25">
      <c r="A10" t="s">
        <v>57</v>
      </c>
      <c r="B10">
        <v>-188.35533136000001</v>
      </c>
      <c r="C10">
        <f t="shared" si="0"/>
        <v>0.32614849332178625</v>
      </c>
      <c r="D10">
        <f t="shared" si="1"/>
        <v>0.10637283969607125</v>
      </c>
      <c r="F10" s="2">
        <v>1.15663</v>
      </c>
      <c r="G10" s="2">
        <v>1.15663</v>
      </c>
      <c r="H10" s="2">
        <v>2.2781099999999999</v>
      </c>
      <c r="I10" s="2">
        <v>160</v>
      </c>
      <c r="J10" s="2">
        <f t="shared" si="2"/>
        <v>2.1857184098999998</v>
      </c>
      <c r="K10" s="2">
        <f t="shared" si="3"/>
        <v>2.1857184098999998</v>
      </c>
      <c r="L10" s="2">
        <f t="shared" si="4"/>
        <v>4.3050128102999992</v>
      </c>
      <c r="M10" s="2">
        <f t="shared" si="5"/>
        <v>2.7925268031909272</v>
      </c>
      <c r="O10" s="4">
        <f t="shared" si="6"/>
        <v>0</v>
      </c>
      <c r="P10" s="4">
        <f t="shared" si="7"/>
        <v>0</v>
      </c>
      <c r="Q10" s="4">
        <f t="shared" si="8"/>
        <v>6.3065726678195365E-3</v>
      </c>
      <c r="R10" s="4">
        <f t="shared" si="9"/>
        <v>0.31195259603044667</v>
      </c>
      <c r="S10" s="4">
        <f t="shared" si="10"/>
        <v>0.3182591686982662</v>
      </c>
      <c r="T10" s="4">
        <f t="shared" si="11"/>
        <v>6.2241443015279683E-5</v>
      </c>
    </row>
    <row r="11" spans="1:20" x14ac:dyDescent="0.25">
      <c r="A11" t="s">
        <v>58</v>
      </c>
      <c r="B11">
        <v>-188.3553995</v>
      </c>
      <c r="C11">
        <f t="shared" si="0"/>
        <v>0.32429430852588914</v>
      </c>
      <c r="D11">
        <f t="shared" si="1"/>
        <v>0.10516679854228457</v>
      </c>
      <c r="F11" s="2">
        <v>1.1606799999999999</v>
      </c>
      <c r="G11" s="2">
        <v>1.1606799999999999</v>
      </c>
      <c r="H11" s="2">
        <v>2.2860900000000002</v>
      </c>
      <c r="I11" s="2">
        <v>160</v>
      </c>
      <c r="J11" s="2">
        <f t="shared" si="2"/>
        <v>2.1933718163999996</v>
      </c>
      <c r="K11" s="2">
        <f t="shared" si="3"/>
        <v>2.1933718163999996</v>
      </c>
      <c r="L11" s="2">
        <f t="shared" si="4"/>
        <v>4.3200928557000005</v>
      </c>
      <c r="M11" s="2">
        <f t="shared" si="5"/>
        <v>2.7925268031909272</v>
      </c>
      <c r="O11" s="4">
        <f t="shared" si="6"/>
        <v>8.2436050857725453E-4</v>
      </c>
      <c r="P11" s="4">
        <f t="shared" si="7"/>
        <v>8.2436050857725453E-4</v>
      </c>
      <c r="Q11" s="4">
        <f t="shared" si="8"/>
        <v>3.7680965517672945E-3</v>
      </c>
      <c r="R11" s="4">
        <f t="shared" si="9"/>
        <v>0.31195259603044667</v>
      </c>
      <c r="S11" s="4">
        <f t="shared" si="10"/>
        <v>0.31736941359936849</v>
      </c>
      <c r="T11" s="4">
        <f t="shared" si="11"/>
        <v>4.7954169743351477E-5</v>
      </c>
    </row>
    <row r="12" spans="1:20" x14ac:dyDescent="0.25">
      <c r="A12" t="s">
        <v>59</v>
      </c>
      <c r="B12">
        <v>-188.36435936000001</v>
      </c>
      <c r="C12">
        <f t="shared" si="0"/>
        <v>8.0483974121767152E-2</v>
      </c>
      <c r="D12">
        <f t="shared" si="1"/>
        <v>6.4776700904332846E-3</v>
      </c>
      <c r="F12" s="2">
        <v>1.15663</v>
      </c>
      <c r="G12" s="2">
        <v>1.15663</v>
      </c>
      <c r="H12" s="2">
        <v>2.3044600000000002</v>
      </c>
      <c r="I12" s="2">
        <v>170</v>
      </c>
      <c r="J12" s="2">
        <f t="shared" si="2"/>
        <v>2.1857184098999998</v>
      </c>
      <c r="K12" s="2">
        <f t="shared" si="3"/>
        <v>2.1857184098999998</v>
      </c>
      <c r="L12" s="2">
        <f t="shared" si="4"/>
        <v>4.3548071958000003</v>
      </c>
      <c r="M12" s="2">
        <f t="shared" si="5"/>
        <v>2.9670597283903604</v>
      </c>
      <c r="O12" s="4">
        <f t="shared" si="6"/>
        <v>0</v>
      </c>
      <c r="P12" s="4">
        <f t="shared" si="7"/>
        <v>0</v>
      </c>
      <c r="Q12" s="4">
        <f t="shared" si="8"/>
        <v>3.9528295712615053E-4</v>
      </c>
      <c r="R12" s="4">
        <f t="shared" si="9"/>
        <v>7.6798834048041512E-2</v>
      </c>
      <c r="S12" s="4">
        <f t="shared" si="10"/>
        <v>7.7194117005167665E-2</v>
      </c>
      <c r="T12" s="4">
        <f t="shared" si="11"/>
        <v>1.0823159847640291E-5</v>
      </c>
    </row>
    <row r="13" spans="1:20" x14ac:dyDescent="0.25">
      <c r="A13" t="s">
        <v>60</v>
      </c>
      <c r="B13">
        <v>-188.36436416999999</v>
      </c>
      <c r="C13">
        <f t="shared" si="0"/>
        <v>8.0353087288345101E-2</v>
      </c>
      <c r="D13">
        <f t="shared" si="1"/>
        <v>6.456618636768407E-3</v>
      </c>
      <c r="F13" s="2">
        <v>1.1576</v>
      </c>
      <c r="G13" s="2">
        <v>1.1576</v>
      </c>
      <c r="H13" s="2">
        <v>2.3063899999999999</v>
      </c>
      <c r="I13" s="2">
        <v>170</v>
      </c>
      <c r="J13" s="2">
        <f t="shared" si="2"/>
        <v>2.1875514479999998</v>
      </c>
      <c r="K13" s="2">
        <f t="shared" si="3"/>
        <v>2.1875514479999998</v>
      </c>
      <c r="L13" s="2">
        <f t="shared" si="4"/>
        <v>4.3584543747</v>
      </c>
      <c r="M13" s="2">
        <f t="shared" si="5"/>
        <v>2.9670597283903604</v>
      </c>
      <c r="O13" s="4">
        <f t="shared" si="6"/>
        <v>4.7287962354543233E-5</v>
      </c>
      <c r="P13" s="4">
        <f t="shared" si="7"/>
        <v>4.7287962354543233E-5</v>
      </c>
      <c r="Q13" s="4">
        <f t="shared" si="8"/>
        <v>2.4091077220025447E-4</v>
      </c>
      <c r="R13" s="4">
        <f t="shared" si="9"/>
        <v>7.6798834048041512E-2</v>
      </c>
      <c r="S13" s="4">
        <f t="shared" si="10"/>
        <v>7.7134320744950857E-2</v>
      </c>
      <c r="T13" s="4">
        <f t="shared" si="11"/>
        <v>1.036045806087413E-5</v>
      </c>
    </row>
    <row r="14" spans="1:20" x14ac:dyDescent="0.25">
      <c r="A14" t="s">
        <v>41</v>
      </c>
      <c r="B14">
        <v>-188.35616562000001</v>
      </c>
      <c r="C14">
        <f t="shared" si="0"/>
        <v>0.30344711075765401</v>
      </c>
      <c r="D14">
        <f t="shared" si="1"/>
        <v>9.2080149027167948E-2</v>
      </c>
      <c r="F14" s="2">
        <v>1.08663</v>
      </c>
      <c r="G14" s="2">
        <v>1.15663</v>
      </c>
      <c r="H14" s="2">
        <v>2.2432599999999998</v>
      </c>
      <c r="I14" s="2">
        <v>180</v>
      </c>
      <c r="J14" s="2">
        <f t="shared" si="2"/>
        <v>2.0534373099000001</v>
      </c>
      <c r="K14" s="2">
        <f t="shared" si="3"/>
        <v>2.1857184098999998</v>
      </c>
      <c r="L14" s="2">
        <f t="shared" si="4"/>
        <v>4.2391557197999994</v>
      </c>
      <c r="M14" s="2">
        <f t="shared" si="5"/>
        <v>3.1415926535897931</v>
      </c>
      <c r="O14" s="4">
        <f t="shared" si="6"/>
        <v>0.24626529443857631</v>
      </c>
      <c r="P14" s="4">
        <f t="shared" si="7"/>
        <v>0</v>
      </c>
      <c r="Q14" s="4">
        <f t="shared" si="8"/>
        <v>2.5011447442127077E-2</v>
      </c>
      <c r="R14" s="4">
        <f t="shared" si="9"/>
        <v>0</v>
      </c>
      <c r="S14" s="4">
        <f t="shared" si="10"/>
        <v>0.27127674188070339</v>
      </c>
      <c r="T14" s="4">
        <f t="shared" si="11"/>
        <v>1.0349326336790735E-3</v>
      </c>
    </row>
    <row r="15" spans="1:20" x14ac:dyDescent="0.25">
      <c r="A15" t="s">
        <v>42</v>
      </c>
      <c r="B15">
        <v>-188.34300904</v>
      </c>
      <c r="C15">
        <f t="shared" si="0"/>
        <v>0.66145607177005206</v>
      </c>
      <c r="D15">
        <f t="shared" si="1"/>
        <v>0.43752413488146824</v>
      </c>
      <c r="F15" s="2">
        <v>1.08663</v>
      </c>
      <c r="G15" s="2">
        <v>1.08663</v>
      </c>
      <c r="H15" s="2">
        <v>2.17326</v>
      </c>
      <c r="I15" s="2">
        <v>180</v>
      </c>
      <c r="J15" s="2">
        <f t="shared" si="2"/>
        <v>2.0534373099000001</v>
      </c>
      <c r="K15" s="2">
        <f t="shared" si="3"/>
        <v>2.0534373099000001</v>
      </c>
      <c r="L15" s="2">
        <f t="shared" si="4"/>
        <v>4.1068746198000001</v>
      </c>
      <c r="M15" s="2">
        <f t="shared" si="5"/>
        <v>3.1415926535897931</v>
      </c>
      <c r="O15" s="4">
        <f t="shared" si="6"/>
        <v>0.24626529443857631</v>
      </c>
      <c r="P15" s="4">
        <f t="shared" si="7"/>
        <v>0.24626529443857631</v>
      </c>
      <c r="Q15" s="4">
        <f t="shared" si="8"/>
        <v>0.10004578976850763</v>
      </c>
      <c r="R15" s="4">
        <f t="shared" si="9"/>
        <v>0</v>
      </c>
      <c r="S15" s="4">
        <f t="shared" si="10"/>
        <v>0.59257637864566026</v>
      </c>
      <c r="T15" s="4">
        <f t="shared" si="11"/>
        <v>4.7444121249103858E-3</v>
      </c>
    </row>
    <row r="16" spans="1:20" x14ac:dyDescent="0.25">
      <c r="A16" t="s">
        <v>43</v>
      </c>
      <c r="B16">
        <v>-188.3500434</v>
      </c>
      <c r="C16">
        <f t="shared" si="0"/>
        <v>0.47004128806589451</v>
      </c>
      <c r="D16">
        <f t="shared" si="1"/>
        <v>0.22093881248664524</v>
      </c>
      <c r="F16" s="2">
        <v>1.08663</v>
      </c>
      <c r="G16" s="2">
        <v>1.2266300000000001</v>
      </c>
      <c r="H16" s="2">
        <v>2.3132600000000001</v>
      </c>
      <c r="I16" s="2">
        <v>180</v>
      </c>
      <c r="J16" s="2">
        <f t="shared" si="2"/>
        <v>2.0534373099000001</v>
      </c>
      <c r="K16" s="2">
        <f t="shared" si="3"/>
        <v>2.3179995098999999</v>
      </c>
      <c r="L16" s="2">
        <f t="shared" si="4"/>
        <v>4.3714368197999995</v>
      </c>
      <c r="M16" s="2">
        <f t="shared" si="5"/>
        <v>3.1415926535897931</v>
      </c>
      <c r="O16" s="4">
        <f t="shared" si="6"/>
        <v>0.24626529443857631</v>
      </c>
      <c r="P16" s="4">
        <f t="shared" si="7"/>
        <v>0.24626529443857798</v>
      </c>
      <c r="Q16" s="4">
        <f t="shared" si="8"/>
        <v>0</v>
      </c>
      <c r="R16" s="4">
        <f t="shared" si="9"/>
        <v>0</v>
      </c>
      <c r="S16" s="4">
        <f t="shared" si="10"/>
        <v>0.49253058887715429</v>
      </c>
      <c r="T16" s="4">
        <f t="shared" si="11"/>
        <v>5.0576865097932944E-4</v>
      </c>
    </row>
    <row r="17" spans="1:20" x14ac:dyDescent="0.25">
      <c r="A17" t="s">
        <v>44</v>
      </c>
      <c r="B17">
        <v>-188.33252146000001</v>
      </c>
      <c r="C17">
        <f t="shared" si="0"/>
        <v>0.9468378061817484</v>
      </c>
      <c r="D17">
        <f t="shared" si="1"/>
        <v>0.8965018312150661</v>
      </c>
      <c r="F17" s="2">
        <v>1.08663</v>
      </c>
      <c r="G17" s="2">
        <v>1.2966299999999999</v>
      </c>
      <c r="H17" s="2">
        <v>2.3832599999999999</v>
      </c>
      <c r="I17" s="2">
        <v>180</v>
      </c>
      <c r="J17" s="2">
        <f t="shared" si="2"/>
        <v>2.0534373099000001</v>
      </c>
      <c r="K17" s="2">
        <f t="shared" si="3"/>
        <v>2.4502806098999996</v>
      </c>
      <c r="L17" s="2">
        <f t="shared" si="4"/>
        <v>4.5037179197999997</v>
      </c>
      <c r="M17" s="2">
        <f t="shared" si="5"/>
        <v>3.1415926535897931</v>
      </c>
      <c r="O17" s="4">
        <f t="shared" si="6"/>
        <v>0.24626529443857631</v>
      </c>
      <c r="P17" s="4">
        <f t="shared" si="7"/>
        <v>0.98506117775430857</v>
      </c>
      <c r="Q17" s="4">
        <f t="shared" si="8"/>
        <v>2.5011447442127077E-2</v>
      </c>
      <c r="R17" s="4">
        <f t="shared" si="9"/>
        <v>0</v>
      </c>
      <c r="S17" s="4">
        <f t="shared" si="10"/>
        <v>1.256337919635012</v>
      </c>
      <c r="T17" s="4">
        <f t="shared" si="11"/>
        <v>9.579032022758302E-2</v>
      </c>
    </row>
    <row r="18" spans="1:20" x14ac:dyDescent="0.25">
      <c r="A18" t="s">
        <v>45</v>
      </c>
      <c r="B18">
        <v>-188.31430225</v>
      </c>
      <c r="C18">
        <f t="shared" si="0"/>
        <v>1.4426080171760818</v>
      </c>
      <c r="D18">
        <f t="shared" si="1"/>
        <v>2.0811178912207065</v>
      </c>
      <c r="F18" s="2">
        <v>1.0166299999999999</v>
      </c>
      <c r="G18" s="2">
        <v>1.15663</v>
      </c>
      <c r="H18" s="2">
        <v>2.17326</v>
      </c>
      <c r="I18" s="2">
        <v>180</v>
      </c>
      <c r="J18" s="2">
        <f t="shared" si="2"/>
        <v>1.9211562098999997</v>
      </c>
      <c r="K18" s="2">
        <f t="shared" si="3"/>
        <v>2.1857184098999998</v>
      </c>
      <c r="L18" s="2">
        <f t="shared" si="4"/>
        <v>4.1068746198000001</v>
      </c>
      <c r="M18" s="2">
        <f t="shared" si="5"/>
        <v>3.1415926535897931</v>
      </c>
      <c r="O18" s="4">
        <f t="shared" si="6"/>
        <v>0.98506117775431012</v>
      </c>
      <c r="P18" s="4">
        <f t="shared" si="7"/>
        <v>0</v>
      </c>
      <c r="Q18" s="4">
        <f t="shared" si="8"/>
        <v>0.10004578976850763</v>
      </c>
      <c r="R18" s="4">
        <f t="shared" si="9"/>
        <v>0</v>
      </c>
      <c r="S18" s="4">
        <f t="shared" si="10"/>
        <v>1.0851069675228178</v>
      </c>
      <c r="T18" s="4">
        <f t="shared" si="11"/>
        <v>0.12780700050318555</v>
      </c>
    </row>
    <row r="19" spans="1:20" x14ac:dyDescent="0.25">
      <c r="A19" t="s">
        <v>46</v>
      </c>
      <c r="B19">
        <v>-188.29889795</v>
      </c>
      <c r="C19">
        <f t="shared" si="0"/>
        <v>1.8617805861960859</v>
      </c>
      <c r="D19">
        <f t="shared" si="1"/>
        <v>3.4662269511366413</v>
      </c>
      <c r="F19" s="2">
        <v>1.0166299999999999</v>
      </c>
      <c r="G19" s="2">
        <v>1.08663</v>
      </c>
      <c r="H19" s="2">
        <v>2.1032600000000001</v>
      </c>
      <c r="I19" s="2">
        <v>180</v>
      </c>
      <c r="J19" s="2">
        <f t="shared" si="2"/>
        <v>1.9211562098999997</v>
      </c>
      <c r="K19" s="2">
        <f t="shared" si="3"/>
        <v>2.0534373099000001</v>
      </c>
      <c r="L19" s="2">
        <f t="shared" si="4"/>
        <v>3.9745935198</v>
      </c>
      <c r="M19" s="2">
        <f t="shared" si="5"/>
        <v>3.1415926535897931</v>
      </c>
      <c r="O19" s="4">
        <f t="shared" si="6"/>
        <v>0.98506117775431012</v>
      </c>
      <c r="P19" s="4">
        <f t="shared" si="7"/>
        <v>0.24626529443857631</v>
      </c>
      <c r="Q19" s="4">
        <f t="shared" si="8"/>
        <v>0.22510302697914267</v>
      </c>
      <c r="R19" s="4">
        <f t="shared" si="9"/>
        <v>0</v>
      </c>
      <c r="S19" s="4">
        <f t="shared" si="10"/>
        <v>1.4564294991720292</v>
      </c>
      <c r="T19" s="4">
        <f t="shared" si="11"/>
        <v>0.16430950375158435</v>
      </c>
    </row>
    <row r="20" spans="1:20" x14ac:dyDescent="0.25">
      <c r="A20" t="s">
        <v>47</v>
      </c>
      <c r="B20">
        <v>-188.25225695</v>
      </c>
      <c r="C20">
        <f t="shared" si="0"/>
        <v>3.1309474935959209</v>
      </c>
      <c r="D20">
        <f t="shared" si="1"/>
        <v>9.8028322076545802</v>
      </c>
      <c r="F20" s="2">
        <v>1.0166299999999999</v>
      </c>
      <c r="G20" s="2">
        <v>1.0166299999999999</v>
      </c>
      <c r="H20" s="2">
        <v>2.0332599999999998</v>
      </c>
      <c r="I20" s="2">
        <v>180</v>
      </c>
      <c r="J20" s="2">
        <f t="shared" si="2"/>
        <v>1.9211562098999997</v>
      </c>
      <c r="K20" s="2">
        <f t="shared" si="3"/>
        <v>1.9211562098999997</v>
      </c>
      <c r="L20" s="2">
        <f t="shared" si="4"/>
        <v>3.8423124197999994</v>
      </c>
      <c r="M20" s="2">
        <f t="shared" si="5"/>
        <v>3.1415926535897931</v>
      </c>
      <c r="O20" s="4">
        <f t="shared" si="6"/>
        <v>0.98506117775431012</v>
      </c>
      <c r="P20" s="4">
        <f t="shared" si="7"/>
        <v>0.98506117775431012</v>
      </c>
      <c r="Q20" s="4">
        <f t="shared" si="8"/>
        <v>0.40018315907403251</v>
      </c>
      <c r="R20" s="4">
        <f t="shared" si="9"/>
        <v>0</v>
      </c>
      <c r="S20" s="4">
        <f t="shared" si="10"/>
        <v>2.3703055145826526</v>
      </c>
      <c r="T20" s="4">
        <f t="shared" si="11"/>
        <v>0.57857622023722133</v>
      </c>
    </row>
    <row r="21" spans="1:20" x14ac:dyDescent="0.25">
      <c r="A21" t="s">
        <v>48</v>
      </c>
      <c r="B21">
        <v>-188.31018903</v>
      </c>
      <c r="C21">
        <f t="shared" si="0"/>
        <v>1.5545344918839075</v>
      </c>
      <c r="D21">
        <f t="shared" si="1"/>
        <v>2.4165774864567582</v>
      </c>
      <c r="F21" s="2">
        <v>1.0166299999999999</v>
      </c>
      <c r="G21" s="2">
        <v>1.2266300000000001</v>
      </c>
      <c r="H21" s="2">
        <v>2.2432599999999998</v>
      </c>
      <c r="I21" s="2">
        <v>180</v>
      </c>
      <c r="J21" s="2">
        <f t="shared" si="2"/>
        <v>1.9211562098999997</v>
      </c>
      <c r="K21" s="2">
        <f t="shared" si="3"/>
        <v>2.3179995098999999</v>
      </c>
      <c r="L21" s="2">
        <f t="shared" si="4"/>
        <v>4.2391557197999994</v>
      </c>
      <c r="M21" s="2">
        <f t="shared" si="5"/>
        <v>3.1415926535897931</v>
      </c>
      <c r="O21" s="4">
        <f t="shared" si="6"/>
        <v>0.98506117775431012</v>
      </c>
      <c r="P21" s="4">
        <f t="shared" si="7"/>
        <v>0.24626529443857798</v>
      </c>
      <c r="Q21" s="4">
        <f t="shared" si="8"/>
        <v>2.5011447442127077E-2</v>
      </c>
      <c r="R21" s="4">
        <f t="shared" si="9"/>
        <v>0</v>
      </c>
      <c r="S21" s="4">
        <f t="shared" si="10"/>
        <v>1.2563379196350151</v>
      </c>
      <c r="T21" s="4">
        <f t="shared" si="11"/>
        <v>8.89211957009889E-2</v>
      </c>
    </row>
    <row r="22" spans="1:20" x14ac:dyDescent="0.25">
      <c r="A22" t="s">
        <v>49</v>
      </c>
      <c r="B22">
        <v>-188.29447103999999</v>
      </c>
      <c r="C22">
        <f t="shared" si="0"/>
        <v>1.9822430049702628</v>
      </c>
      <c r="D22">
        <f t="shared" si="1"/>
        <v>3.9292873307535374</v>
      </c>
      <c r="F22" s="2">
        <v>1.0166299999999999</v>
      </c>
      <c r="G22" s="2">
        <v>1.2966299999999999</v>
      </c>
      <c r="H22" s="2">
        <v>2.3132600000000001</v>
      </c>
      <c r="I22" s="2">
        <v>180</v>
      </c>
      <c r="J22" s="2">
        <f t="shared" si="2"/>
        <v>1.9211562098999997</v>
      </c>
      <c r="K22" s="2">
        <f t="shared" si="3"/>
        <v>2.4502806098999996</v>
      </c>
      <c r="L22" s="2">
        <f t="shared" si="4"/>
        <v>4.3714368197999995</v>
      </c>
      <c r="M22" s="2">
        <f t="shared" si="5"/>
        <v>3.1415926535897931</v>
      </c>
      <c r="O22" s="4">
        <f t="shared" si="6"/>
        <v>0.98506117775431012</v>
      </c>
      <c r="P22" s="4">
        <f t="shared" si="7"/>
        <v>0.98506117775430857</v>
      </c>
      <c r="Q22" s="4">
        <f t="shared" si="8"/>
        <v>0</v>
      </c>
      <c r="R22" s="4">
        <f t="shared" si="9"/>
        <v>0</v>
      </c>
      <c r="S22" s="4">
        <f t="shared" si="10"/>
        <v>1.9701223555086187</v>
      </c>
      <c r="T22" s="4">
        <f t="shared" si="11"/>
        <v>1.4691014337205464E-4</v>
      </c>
    </row>
    <row r="23" spans="1:20" x14ac:dyDescent="0.25">
      <c r="A23" t="s">
        <v>50</v>
      </c>
      <c r="B23">
        <v>-188.35939653</v>
      </c>
      <c r="C23">
        <f t="shared" si="0"/>
        <v>0.2155295263840625</v>
      </c>
      <c r="D23">
        <f t="shared" si="1"/>
        <v>4.6452976743338294E-2</v>
      </c>
      <c r="F23" s="2">
        <v>1.2266300000000001</v>
      </c>
      <c r="G23" s="2">
        <v>1.15663</v>
      </c>
      <c r="H23" s="2">
        <v>2.3832599999999999</v>
      </c>
      <c r="I23" s="2">
        <v>180</v>
      </c>
      <c r="J23" s="2">
        <f t="shared" si="2"/>
        <v>2.3179995098999999</v>
      </c>
      <c r="K23" s="2">
        <f t="shared" si="3"/>
        <v>2.1857184098999998</v>
      </c>
      <c r="L23" s="2">
        <f t="shared" si="4"/>
        <v>4.5037179197999997</v>
      </c>
      <c r="M23" s="2">
        <f t="shared" si="5"/>
        <v>3.1415926535897931</v>
      </c>
      <c r="O23" s="4">
        <f t="shared" si="6"/>
        <v>0.24626529443857798</v>
      </c>
      <c r="P23" s="4">
        <f t="shared" si="7"/>
        <v>0</v>
      </c>
      <c r="Q23" s="4">
        <f t="shared" si="8"/>
        <v>2.5011447442127077E-2</v>
      </c>
      <c r="R23" s="4">
        <f t="shared" si="9"/>
        <v>0</v>
      </c>
      <c r="S23" s="4">
        <f t="shared" si="10"/>
        <v>0.27127674188070505</v>
      </c>
      <c r="T23" s="4">
        <f t="shared" si="11"/>
        <v>3.1077520356291031E-3</v>
      </c>
    </row>
    <row r="24" spans="1:20" x14ac:dyDescent="0.25">
      <c r="A24" t="s">
        <v>51</v>
      </c>
      <c r="B24">
        <v>-188.34986359999999</v>
      </c>
      <c r="C24">
        <f t="shared" si="0"/>
        <v>0.47493389778622552</v>
      </c>
      <c r="D24">
        <f t="shared" si="1"/>
        <v>0.2255622072664169</v>
      </c>
      <c r="F24" s="2">
        <v>1.2266300000000001</v>
      </c>
      <c r="G24" s="2">
        <v>1.2266300000000001</v>
      </c>
      <c r="H24" s="2">
        <v>2.4532600000000002</v>
      </c>
      <c r="I24" s="2">
        <v>180</v>
      </c>
      <c r="J24" s="2">
        <f t="shared" si="2"/>
        <v>2.3179995098999999</v>
      </c>
      <c r="K24" s="2">
        <f t="shared" si="3"/>
        <v>2.3179995098999999</v>
      </c>
      <c r="L24" s="2">
        <f t="shared" si="4"/>
        <v>4.6359990197999998</v>
      </c>
      <c r="M24" s="2">
        <f t="shared" si="5"/>
        <v>3.1415926535897931</v>
      </c>
      <c r="O24" s="4">
        <f t="shared" si="6"/>
        <v>0.24626529443857798</v>
      </c>
      <c r="P24" s="4">
        <f t="shared" si="7"/>
        <v>0.24626529443857798</v>
      </c>
      <c r="Q24" s="4">
        <f t="shared" si="8"/>
        <v>0.10004578976850831</v>
      </c>
      <c r="R24" s="4">
        <f t="shared" si="9"/>
        <v>0</v>
      </c>
      <c r="S24" s="4">
        <f t="shared" si="10"/>
        <v>0.59257637864566426</v>
      </c>
      <c r="T24" s="4">
        <f t="shared" si="11"/>
        <v>1.383975330276341E-2</v>
      </c>
    </row>
    <row r="25" spans="1:20" x14ac:dyDescent="0.25">
      <c r="A25" t="s">
        <v>52</v>
      </c>
      <c r="B25">
        <v>-188.32927361</v>
      </c>
      <c r="C25">
        <f t="shared" si="0"/>
        <v>1.0352163516719703</v>
      </c>
      <c r="D25">
        <f t="shared" si="1"/>
        <v>1.0716728947690246</v>
      </c>
      <c r="F25" s="2">
        <v>1.2266300000000001</v>
      </c>
      <c r="G25" s="2">
        <v>1.2966299999999999</v>
      </c>
      <c r="H25" s="2">
        <v>2.5232600000000001</v>
      </c>
      <c r="I25" s="2">
        <v>180</v>
      </c>
      <c r="J25" s="2">
        <f t="shared" si="2"/>
        <v>2.3179995098999999</v>
      </c>
      <c r="K25" s="2">
        <f t="shared" si="3"/>
        <v>2.4502806098999996</v>
      </c>
      <c r="L25" s="2">
        <f t="shared" si="4"/>
        <v>4.7682801198</v>
      </c>
      <c r="M25" s="2">
        <f t="shared" si="5"/>
        <v>3.1415926535897931</v>
      </c>
      <c r="O25" s="4">
        <f t="shared" si="6"/>
        <v>0.24626529443857798</v>
      </c>
      <c r="P25" s="4">
        <f t="shared" si="7"/>
        <v>0.98506117775430857</v>
      </c>
      <c r="Q25" s="4">
        <f t="shared" si="8"/>
        <v>0.22510302697914369</v>
      </c>
      <c r="R25" s="4">
        <f t="shared" si="9"/>
        <v>0</v>
      </c>
      <c r="S25" s="4">
        <f t="shared" si="10"/>
        <v>1.4564294991720301</v>
      </c>
      <c r="T25" s="4">
        <f t="shared" si="11"/>
        <v>0.17742051562690711</v>
      </c>
    </row>
    <row r="26" spans="1:20" x14ac:dyDescent="0.25">
      <c r="A26" t="s">
        <v>53</v>
      </c>
      <c r="B26">
        <v>-188.34025568999999</v>
      </c>
      <c r="C26">
        <f t="shared" si="0"/>
        <v>0.73637857996021794</v>
      </c>
      <c r="D26">
        <f t="shared" si="1"/>
        <v>0.54225341302422714</v>
      </c>
      <c r="F26" s="2">
        <v>1.2966299999999999</v>
      </c>
      <c r="G26" s="2">
        <v>1.15663</v>
      </c>
      <c r="H26" s="2">
        <v>2.4532600000000002</v>
      </c>
      <c r="I26" s="2">
        <v>180</v>
      </c>
      <c r="J26" s="2">
        <f t="shared" si="2"/>
        <v>2.4502806098999996</v>
      </c>
      <c r="K26" s="2">
        <f t="shared" si="3"/>
        <v>2.1857184098999998</v>
      </c>
      <c r="L26" s="2">
        <f t="shared" si="4"/>
        <v>4.6359990197999998</v>
      </c>
      <c r="M26" s="2">
        <f t="shared" si="5"/>
        <v>3.1415926535897931</v>
      </c>
      <c r="O26" s="4">
        <f t="shared" si="6"/>
        <v>0.98506117775430857</v>
      </c>
      <c r="P26" s="4">
        <f t="shared" si="7"/>
        <v>0</v>
      </c>
      <c r="Q26" s="4">
        <f t="shared" si="8"/>
        <v>0.10004578976850831</v>
      </c>
      <c r="R26" s="4">
        <f t="shared" si="9"/>
        <v>0</v>
      </c>
      <c r="S26" s="4">
        <f t="shared" si="10"/>
        <v>1.0851069675228169</v>
      </c>
      <c r="T26" s="4">
        <f>(S26-C26)^2</f>
        <v>0.12161148829201021</v>
      </c>
    </row>
    <row r="27" spans="1:20" x14ac:dyDescent="0.25">
      <c r="A27" t="s">
        <v>54</v>
      </c>
      <c r="B27">
        <v>-188.30738195000001</v>
      </c>
      <c r="C27">
        <f t="shared" si="0"/>
        <v>1.6309190685958157</v>
      </c>
      <c r="D27">
        <f t="shared" si="1"/>
        <v>2.6598970083094429</v>
      </c>
      <c r="F27" s="2">
        <v>1.2966299999999999</v>
      </c>
      <c r="G27" s="2">
        <v>1.2966299999999999</v>
      </c>
      <c r="H27" s="2">
        <v>2.5932599999999999</v>
      </c>
      <c r="I27" s="2">
        <v>180</v>
      </c>
      <c r="J27" s="2">
        <f t="shared" si="2"/>
        <v>2.4502806098999996</v>
      </c>
      <c r="K27" s="2">
        <f t="shared" si="3"/>
        <v>2.4502806098999996</v>
      </c>
      <c r="L27" s="2">
        <f t="shared" si="4"/>
        <v>4.9005612197999993</v>
      </c>
      <c r="M27" s="2">
        <f t="shared" si="5"/>
        <v>3.1415926535897931</v>
      </c>
      <c r="O27" s="4">
        <f t="shared" si="6"/>
        <v>0.98506117775430857</v>
      </c>
      <c r="P27" s="4">
        <f t="shared" si="7"/>
        <v>0.98506117775430857</v>
      </c>
      <c r="Q27" s="4">
        <f t="shared" si="8"/>
        <v>0.40018315907403185</v>
      </c>
      <c r="R27" s="4">
        <f t="shared" si="9"/>
        <v>0</v>
      </c>
      <c r="S27" s="4">
        <f t="shared" si="10"/>
        <v>2.370305514582649</v>
      </c>
      <c r="T27" s="4">
        <f t="shared" si="11"/>
        <v>0.54669231650904038</v>
      </c>
    </row>
    <row r="28" spans="1:20" x14ac:dyDescent="0.25">
      <c r="C28" s="1" t="s">
        <v>26</v>
      </c>
      <c r="D28">
        <f>SUM(D6:D27)</f>
        <v>29.228022900096299</v>
      </c>
      <c r="S28" s="5" t="s">
        <v>28</v>
      </c>
      <c r="T28" s="4">
        <f>SUM(T7:T27)</f>
        <v>1.9246823896553038</v>
      </c>
    </row>
    <row r="29" spans="1:20" x14ac:dyDescent="0.25">
      <c r="B29" s="1" t="s">
        <v>9</v>
      </c>
      <c r="F29" s="3" t="s">
        <v>1</v>
      </c>
      <c r="G29" s="3" t="s">
        <v>2</v>
      </c>
      <c r="H29" s="3" t="s">
        <v>19</v>
      </c>
      <c r="I29" s="3" t="s">
        <v>3</v>
      </c>
      <c r="J29" s="3" t="s">
        <v>1</v>
      </c>
      <c r="K29" s="3" t="s">
        <v>2</v>
      </c>
      <c r="L29" s="3" t="s">
        <v>19</v>
      </c>
      <c r="M29" s="3" t="s">
        <v>3</v>
      </c>
      <c r="S29" s="5" t="s">
        <v>29</v>
      </c>
      <c r="T29" s="4">
        <f>1-T28/D28</f>
        <v>0.93414941557169229</v>
      </c>
    </row>
    <row r="30" spans="1:20" x14ac:dyDescent="0.25">
      <c r="A30" s="1" t="s">
        <v>11</v>
      </c>
      <c r="B30" t="s">
        <v>10</v>
      </c>
      <c r="E30" s="1"/>
      <c r="F30" s="2" t="s">
        <v>4</v>
      </c>
      <c r="G30" s="2" t="s">
        <v>4</v>
      </c>
      <c r="H30" s="2" t="s">
        <v>4</v>
      </c>
      <c r="I30" s="2" t="s">
        <v>5</v>
      </c>
      <c r="J30" s="2" t="s">
        <v>7</v>
      </c>
      <c r="K30" s="2" t="s">
        <v>7</v>
      </c>
      <c r="L30" s="2" t="s">
        <v>7</v>
      </c>
      <c r="M30" s="2" t="s">
        <v>8</v>
      </c>
    </row>
    <row r="31" spans="1:20" x14ac:dyDescent="0.25">
      <c r="A31" t="s">
        <v>32</v>
      </c>
      <c r="B31">
        <v>-188.34089205000001</v>
      </c>
      <c r="C31">
        <f t="shared" ref="C31:C39" si="12">(B31-$B$7)*$A$1</f>
        <v>0.71906233345579185</v>
      </c>
      <c r="D31">
        <f t="shared" si="1"/>
        <v>0.51705063939488838</v>
      </c>
      <c r="F31" s="2">
        <v>1.0940000000000001</v>
      </c>
      <c r="G31" s="2">
        <v>1.2030000000000001</v>
      </c>
      <c r="H31" s="2">
        <v>2.2540900000000001</v>
      </c>
      <c r="I31" s="2">
        <v>157.79</v>
      </c>
      <c r="J31" s="2">
        <f>F31*$A$2</f>
        <v>2.0673646200000002</v>
      </c>
      <c r="K31" s="2">
        <f>G31*$A$2</f>
        <v>2.2733451900000001</v>
      </c>
      <c r="L31" s="2">
        <f>H31*$A$2</f>
        <v>4.2596214957000003</v>
      </c>
      <c r="M31" s="2">
        <f>I31*PI()/180</f>
        <v>2.7539550267218527</v>
      </c>
      <c r="O31" s="4">
        <f t="shared" ref="O31:O39" si="13">0.5*O$3*(J31-J$7)^2</f>
        <v>0.1971387304732222</v>
      </c>
      <c r="P31" s="4">
        <f t="shared" ref="P31:P39" si="14">0.5*O$3*(K31-K$7)^2</f>
        <v>0.10806407089255753</v>
      </c>
      <c r="Q31" s="4">
        <f t="shared" si="8"/>
        <v>1.7870877757665951E-2</v>
      </c>
      <c r="R31" s="4">
        <f t="shared" si="9"/>
        <v>0.38655889447057235</v>
      </c>
      <c r="S31" s="4">
        <f t="shared" si="10"/>
        <v>0.70963257359401799</v>
      </c>
      <c r="T31" s="4">
        <f t="shared" si="11"/>
        <v>8.8920371050721299E-5</v>
      </c>
    </row>
    <row r="32" spans="1:20" x14ac:dyDescent="0.25">
      <c r="A32" t="s">
        <v>33</v>
      </c>
      <c r="B32">
        <v>-188.33697655</v>
      </c>
      <c r="C32">
        <f t="shared" si="12"/>
        <v>0.82560857015592981</v>
      </c>
      <c r="D32">
        <f t="shared" si="1"/>
        <v>0.68162951111491887</v>
      </c>
      <c r="F32" s="2">
        <v>1.115</v>
      </c>
      <c r="G32" s="2">
        <v>1.163</v>
      </c>
      <c r="H32" s="2">
        <v>2.20627</v>
      </c>
      <c r="I32" s="2">
        <v>151.16</v>
      </c>
      <c r="J32" s="2">
        <f t="shared" ref="J32:J39" si="15">F32*$A$2</f>
        <v>2.1070489499999998</v>
      </c>
      <c r="K32" s="2">
        <f t="shared" ref="K32:K39" si="16">G32*$A$2</f>
        <v>2.1977559900000001</v>
      </c>
      <c r="L32" s="2">
        <f t="shared" ref="L32:L39" si="17">H32*$A$2</f>
        <v>4.1692546071000001</v>
      </c>
      <c r="M32" s="2">
        <f t="shared" ref="M32:M39" si="18">I32*PI()/180</f>
        <v>2.6382396973146287</v>
      </c>
      <c r="O32" s="4">
        <f t="shared" si="13"/>
        <v>8.7100360766797502E-2</v>
      </c>
      <c r="P32" s="4">
        <f t="shared" si="14"/>
        <v>2.0393229032459725E-3</v>
      </c>
      <c r="Q32" s="4">
        <f t="shared" si="8"/>
        <v>5.8429089748679455E-2</v>
      </c>
      <c r="R32" s="4">
        <f t="shared" si="9"/>
        <v>0.66336323425253585</v>
      </c>
      <c r="S32" s="4">
        <f t="shared" si="10"/>
        <v>0.81093200767125873</v>
      </c>
      <c r="T32" s="4">
        <f t="shared" si="11"/>
        <v>2.154014863664547E-4</v>
      </c>
    </row>
    <row r="33" spans="1:20" x14ac:dyDescent="0.25">
      <c r="A33" t="s">
        <v>34</v>
      </c>
      <c r="B33">
        <v>-188.32556549</v>
      </c>
      <c r="C33">
        <f t="shared" si="12"/>
        <v>1.1361194882399397</v>
      </c>
      <c r="D33">
        <f t="shared" si="1"/>
        <v>1.2907674915585825</v>
      </c>
      <c r="F33" s="2">
        <v>1.1140000000000001</v>
      </c>
      <c r="G33" s="2">
        <v>1.0940000000000001</v>
      </c>
      <c r="H33" s="2">
        <v>2.1415799999999998</v>
      </c>
      <c r="I33" s="2">
        <v>151.82</v>
      </c>
      <c r="J33" s="2">
        <f t="shared" si="15"/>
        <v>2.10515922</v>
      </c>
      <c r="K33" s="2">
        <f t="shared" si="16"/>
        <v>2.0673646200000002</v>
      </c>
      <c r="L33" s="2">
        <f t="shared" si="17"/>
        <v>4.0470079733999995</v>
      </c>
      <c r="M33" s="2">
        <f t="shared" si="18"/>
        <v>2.649758870377791</v>
      </c>
      <c r="O33" s="4">
        <f t="shared" si="13"/>
        <v>9.1335118666673501E-2</v>
      </c>
      <c r="P33" s="4">
        <f t="shared" si="14"/>
        <v>0.1971387304732222</v>
      </c>
      <c r="Q33" s="4">
        <f t="shared" si="8"/>
        <v>0.150446522890954</v>
      </c>
      <c r="R33" s="4">
        <f t="shared" si="9"/>
        <v>0.63210390910346448</v>
      </c>
      <c r="S33" s="4">
        <f t="shared" si="10"/>
        <v>1.0710242811343142</v>
      </c>
      <c r="T33" s="4">
        <f t="shared" si="11"/>
        <v>4.2373859881242688E-3</v>
      </c>
    </row>
    <row r="34" spans="1:20" x14ac:dyDescent="0.25">
      <c r="A34" t="s">
        <v>35</v>
      </c>
      <c r="B34">
        <v>-188.34228032999999</v>
      </c>
      <c r="C34">
        <f t="shared" si="12"/>
        <v>0.68128529106416591</v>
      </c>
      <c r="D34">
        <f t="shared" si="1"/>
        <v>0.46414964782038526</v>
      </c>
      <c r="F34" s="2">
        <v>1.194</v>
      </c>
      <c r="G34" s="2">
        <v>1.1040000000000001</v>
      </c>
      <c r="H34" s="2">
        <v>2.2489400000000002</v>
      </c>
      <c r="I34" s="2">
        <v>156.26</v>
      </c>
      <c r="J34" s="2">
        <f t="shared" si="15"/>
        <v>2.2563376199999996</v>
      </c>
      <c r="K34" s="2">
        <f t="shared" si="16"/>
        <v>2.0862619200000001</v>
      </c>
      <c r="L34" s="2">
        <f t="shared" si="17"/>
        <v>4.2498893862000005</v>
      </c>
      <c r="M34" s="2">
        <f t="shared" si="18"/>
        <v>2.7272514891663393</v>
      </c>
      <c r="O34" s="4">
        <f t="shared" si="13"/>
        <v>7.0186458278968925E-2</v>
      </c>
      <c r="P34" s="4">
        <f t="shared" si="14"/>
        <v>0.13921110223446673</v>
      </c>
      <c r="Q34" s="4">
        <f t="shared" si="8"/>
        <v>2.1117126282122103E-2</v>
      </c>
      <c r="R34" s="4">
        <f t="shared" si="9"/>
        <v>0.44326119697782729</v>
      </c>
      <c r="S34" s="4">
        <f t="shared" si="10"/>
        <v>0.67377588377338504</v>
      </c>
      <c r="T34" s="4">
        <f t="shared" si="11"/>
        <v>5.6391197858832843E-5</v>
      </c>
    </row>
    <row r="35" spans="1:20" x14ac:dyDescent="0.25">
      <c r="A35" t="s">
        <v>36</v>
      </c>
      <c r="B35">
        <v>-188.36285591000001</v>
      </c>
      <c r="C35">
        <f t="shared" si="12"/>
        <v>0.12139495345180237</v>
      </c>
      <c r="D35">
        <f t="shared" si="1"/>
        <v>1.4736734723565265E-2</v>
      </c>
      <c r="F35" s="2">
        <v>1.1579999999999999</v>
      </c>
      <c r="G35" s="2">
        <v>1.1950000000000001</v>
      </c>
      <c r="H35" s="2">
        <v>2.3469699999999998</v>
      </c>
      <c r="I35" s="2">
        <v>171.79</v>
      </c>
      <c r="J35" s="2">
        <f t="shared" si="15"/>
        <v>2.1883073399999997</v>
      </c>
      <c r="K35" s="2">
        <f t="shared" si="16"/>
        <v>2.2582273499999999</v>
      </c>
      <c r="L35" s="2">
        <f t="shared" si="17"/>
        <v>4.4351396180999991</v>
      </c>
      <c r="M35" s="2">
        <f t="shared" si="18"/>
        <v>2.9983011220010587</v>
      </c>
      <c r="O35" s="4">
        <f t="shared" si="13"/>
        <v>9.4329659414641893E-5</v>
      </c>
      <c r="P35" s="4">
        <f t="shared" si="14"/>
        <v>7.399301611586287E-2</v>
      </c>
      <c r="Q35" s="4">
        <f t="shared" si="8"/>
        <v>5.8004308086264493E-3</v>
      </c>
      <c r="R35" s="4">
        <f t="shared" si="9"/>
        <v>5.1679712859846925E-2</v>
      </c>
      <c r="S35" s="4">
        <f t="shared" si="10"/>
        <v>0.13156748944375088</v>
      </c>
      <c r="T35" s="4">
        <f t="shared" si="11"/>
        <v>1.0348048850748778E-4</v>
      </c>
    </row>
    <row r="36" spans="1:20" x14ac:dyDescent="0.25">
      <c r="A36" t="s">
        <v>37</v>
      </c>
      <c r="B36">
        <v>-188.35433395999999</v>
      </c>
      <c r="C36">
        <f t="shared" si="12"/>
        <v>0.35328914368224951</v>
      </c>
      <c r="D36">
        <f t="shared" si="1"/>
        <v>0.12481321904373714</v>
      </c>
      <c r="F36" s="2">
        <v>1.0920000000000001</v>
      </c>
      <c r="G36" s="2">
        <v>1.1539999999999999</v>
      </c>
      <c r="H36" s="2">
        <v>2.2366899999999998</v>
      </c>
      <c r="I36" s="2">
        <v>169.56</v>
      </c>
      <c r="J36" s="2">
        <f t="shared" si="15"/>
        <v>2.0635851600000001</v>
      </c>
      <c r="K36" s="2">
        <f t="shared" si="16"/>
        <v>2.1807484199999996</v>
      </c>
      <c r="L36" s="2">
        <f t="shared" si="17"/>
        <v>4.2267401936999995</v>
      </c>
      <c r="M36" s="2">
        <f t="shared" si="18"/>
        <v>2.9593802796815849</v>
      </c>
      <c r="O36" s="4">
        <f t="shared" si="13"/>
        <v>0.20993045348148906</v>
      </c>
      <c r="P36" s="4">
        <f t="shared" si="14"/>
        <v>3.4763110512292419E-4</v>
      </c>
      <c r="Q36" s="4">
        <f t="shared" si="8"/>
        <v>2.9926783357425612E-2</v>
      </c>
      <c r="R36" s="4">
        <f t="shared" si="9"/>
        <v>8.3744185370417015E-2</v>
      </c>
      <c r="S36" s="4">
        <f t="shared" si="10"/>
        <v>0.32394905331445462</v>
      </c>
      <c r="T36" s="4">
        <f t="shared" si="11"/>
        <v>8.6084090279037054E-4</v>
      </c>
    </row>
    <row r="37" spans="1:20" x14ac:dyDescent="0.25">
      <c r="A37" t="s">
        <v>38</v>
      </c>
      <c r="B37">
        <v>-188.35090503999999</v>
      </c>
      <c r="C37">
        <f t="shared" si="12"/>
        <v>0.44659485737037496</v>
      </c>
      <c r="D37">
        <f t="shared" si="1"/>
        <v>0.19944696662966555</v>
      </c>
      <c r="F37" s="2">
        <v>1.181</v>
      </c>
      <c r="G37" s="2">
        <v>1.1060000000000001</v>
      </c>
      <c r="H37" s="2">
        <v>2.2581799999999999</v>
      </c>
      <c r="I37" s="2">
        <v>161.78</v>
      </c>
      <c r="J37" s="2">
        <f t="shared" si="15"/>
        <v>2.2317711299999998</v>
      </c>
      <c r="K37" s="2">
        <f t="shared" si="16"/>
        <v>2.0900413800000002</v>
      </c>
      <c r="L37" s="2">
        <f t="shared" si="17"/>
        <v>4.2673504913999993</v>
      </c>
      <c r="M37" s="2">
        <f t="shared" si="18"/>
        <v>2.8235936638764265</v>
      </c>
      <c r="O37" s="4">
        <f t="shared" si="13"/>
        <v>2.9848203049930348E-2</v>
      </c>
      <c r="P37" s="4">
        <f t="shared" si="14"/>
        <v>0.12883177394723086</v>
      </c>
      <c r="Q37" s="4">
        <f t="shared" si="8"/>
        <v>1.5485691698609975E-2</v>
      </c>
      <c r="R37" s="4">
        <f t="shared" si="9"/>
        <v>0.25799161443956298</v>
      </c>
      <c r="S37" s="4">
        <f t="shared" si="10"/>
        <v>0.43215728313533419</v>
      </c>
      <c r="T37" s="4">
        <f t="shared" si="11"/>
        <v>2.0844354979231318E-4</v>
      </c>
    </row>
    <row r="38" spans="1:20" x14ac:dyDescent="0.25">
      <c r="A38" t="s">
        <v>39</v>
      </c>
      <c r="B38">
        <v>-188.35644705000001</v>
      </c>
      <c r="C38">
        <f t="shared" si="12"/>
        <v>0.29578900645562306</v>
      </c>
      <c r="D38">
        <f t="shared" si="1"/>
        <v>8.7491136340004619E-2</v>
      </c>
      <c r="F38" s="2">
        <v>1.1930000000000001</v>
      </c>
      <c r="G38" s="2">
        <v>1.1519999999999999</v>
      </c>
      <c r="H38" s="2">
        <v>2.3182100000000001</v>
      </c>
      <c r="I38" s="2">
        <v>162.66</v>
      </c>
      <c r="J38" s="2">
        <f t="shared" si="15"/>
        <v>2.2544478899999998</v>
      </c>
      <c r="K38" s="2">
        <f t="shared" si="16"/>
        <v>2.17696896</v>
      </c>
      <c r="L38" s="2">
        <f t="shared" si="17"/>
        <v>4.3807909832999998</v>
      </c>
      <c r="M38" s="2">
        <f t="shared" si="18"/>
        <v>2.8389525612939766</v>
      </c>
      <c r="O38" s="4">
        <f t="shared" si="13"/>
        <v>6.6480416888785476E-2</v>
      </c>
      <c r="P38" s="4">
        <f t="shared" si="14"/>
        <v>1.0773805082347182E-3</v>
      </c>
      <c r="Q38" s="4">
        <f t="shared" si="8"/>
        <v>1.2506999815321533E-4</v>
      </c>
      <c r="R38" s="4">
        <f t="shared" si="9"/>
        <v>0.23329703639127924</v>
      </c>
      <c r="S38" s="4">
        <f t="shared" si="10"/>
        <v>0.30097990378645267</v>
      </c>
      <c r="T38" s="4">
        <f t="shared" si="11"/>
        <v>2.6945415099214008E-5</v>
      </c>
    </row>
    <row r="39" spans="1:20" x14ac:dyDescent="0.25">
      <c r="A39" t="s">
        <v>40</v>
      </c>
      <c r="B39">
        <v>-188.34968272</v>
      </c>
      <c r="C39">
        <f t="shared" si="12"/>
        <v>0.47985589581789456</v>
      </c>
      <c r="D39">
        <f t="shared" si="1"/>
        <v>0.23026168075119408</v>
      </c>
      <c r="F39" s="2">
        <v>1.1040000000000001</v>
      </c>
      <c r="G39" s="2">
        <v>1.139</v>
      </c>
      <c r="H39" s="2">
        <v>2.2154799999999999</v>
      </c>
      <c r="I39" s="2">
        <v>162.03</v>
      </c>
      <c r="J39" s="2">
        <f t="shared" si="15"/>
        <v>2.0862619200000001</v>
      </c>
      <c r="K39" s="2">
        <f t="shared" si="16"/>
        <v>2.1524024699999997</v>
      </c>
      <c r="L39" s="2">
        <f t="shared" si="17"/>
        <v>4.1866590203999996</v>
      </c>
      <c r="M39" s="2">
        <f t="shared" si="18"/>
        <v>2.8279569870064121</v>
      </c>
      <c r="O39" s="4">
        <f t="shared" si="13"/>
        <v>0.13921110223446673</v>
      </c>
      <c r="P39" s="4">
        <f t="shared" si="14"/>
        <v>1.5621105182650209E-2</v>
      </c>
      <c r="Q39" s="4">
        <f t="shared" si="8"/>
        <v>4.8802583300926405E-2</v>
      </c>
      <c r="R39" s="4">
        <f t="shared" si="9"/>
        <v>0.25084368102733007</v>
      </c>
      <c r="S39" s="4">
        <f t="shared" si="10"/>
        <v>0.45447847174537337</v>
      </c>
      <c r="T39" s="4">
        <f t="shared" si="11"/>
        <v>6.4401365255657814E-4</v>
      </c>
    </row>
    <row r="40" spans="1:20" x14ac:dyDescent="0.25">
      <c r="C40" s="1" t="s">
        <v>26</v>
      </c>
      <c r="D40">
        <f>SUM(D31:D39)</f>
        <v>3.6103470273769416</v>
      </c>
      <c r="S40" s="5" t="s">
        <v>28</v>
      </c>
      <c r="T40" s="4">
        <f>SUM(T31:T39)</f>
        <v>6.4418230521462406E-3</v>
      </c>
    </row>
    <row r="41" spans="1:20" x14ac:dyDescent="0.25">
      <c r="S41" s="5" t="s">
        <v>29</v>
      </c>
      <c r="T41" s="4">
        <f>1-T40/D40</f>
        <v>0.99821573300203592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1"/>
  <sheetViews>
    <sheetView workbookViewId="0">
      <selection activeCell="Q8" sqref="Q8"/>
    </sheetView>
  </sheetViews>
  <sheetFormatPr defaultRowHeight="15" x14ac:dyDescent="0.25"/>
  <cols>
    <col min="1" max="1" width="34.5703125" customWidth="1"/>
    <col min="2" max="2" width="14.5703125" customWidth="1"/>
    <col min="3" max="5" width="8.140625" customWidth="1"/>
    <col min="6" max="13" width="9" style="2"/>
    <col min="15" max="15" width="11" style="4" customWidth="1"/>
    <col min="16" max="16" width="10.85546875" style="4" customWidth="1"/>
    <col min="17" max="17" width="10.42578125" style="4" customWidth="1"/>
    <col min="18" max="18" width="9" style="4"/>
    <col min="19" max="19" width="10" style="4" customWidth="1"/>
    <col min="20" max="20" width="9" style="4"/>
  </cols>
  <sheetData>
    <row r="1" spans="1:20" x14ac:dyDescent="0.25">
      <c r="A1">
        <v>27.211400000000001</v>
      </c>
      <c r="B1" t="s">
        <v>15</v>
      </c>
    </row>
    <row r="2" spans="1:20" x14ac:dyDescent="0.25">
      <c r="A2">
        <v>1.8897299999999999</v>
      </c>
      <c r="B2" t="s">
        <v>16</v>
      </c>
      <c r="O2" s="5" t="s">
        <v>17</v>
      </c>
      <c r="P2" s="5" t="s">
        <v>17</v>
      </c>
      <c r="Q2" s="5" t="s">
        <v>61</v>
      </c>
      <c r="R2" s="5" t="s">
        <v>18</v>
      </c>
    </row>
    <row r="3" spans="1:20" x14ac:dyDescent="0.25">
      <c r="O3" s="4">
        <v>31.005815721471265</v>
      </c>
      <c r="Q3" s="4">
        <v>2.859602283490065</v>
      </c>
      <c r="R3" s="4">
        <v>5.1704059205570996</v>
      </c>
    </row>
    <row r="4" spans="1:20" x14ac:dyDescent="0.25">
      <c r="O4" s="4" t="s">
        <v>62</v>
      </c>
      <c r="Q4" s="4" t="s">
        <v>62</v>
      </c>
      <c r="R4" s="4" t="s">
        <v>13</v>
      </c>
    </row>
    <row r="5" spans="1:20" x14ac:dyDescent="0.25">
      <c r="B5" s="1" t="s">
        <v>9</v>
      </c>
      <c r="C5" s="1" t="s">
        <v>12</v>
      </c>
      <c r="D5" s="1"/>
      <c r="E5" s="1"/>
      <c r="F5" s="3" t="s">
        <v>1</v>
      </c>
      <c r="G5" s="3" t="s">
        <v>2</v>
      </c>
      <c r="H5" s="3" t="s">
        <v>19</v>
      </c>
      <c r="I5" s="3" t="s">
        <v>3</v>
      </c>
      <c r="J5" s="3" t="s">
        <v>1</v>
      </c>
      <c r="K5" s="3" t="s">
        <v>2</v>
      </c>
      <c r="L5" s="3" t="s">
        <v>19</v>
      </c>
      <c r="M5" s="3" t="s">
        <v>3</v>
      </c>
      <c r="O5" s="5" t="s">
        <v>21</v>
      </c>
      <c r="P5" s="5" t="s">
        <v>22</v>
      </c>
      <c r="Q5" s="5" t="s">
        <v>63</v>
      </c>
      <c r="R5" s="5" t="s">
        <v>24</v>
      </c>
      <c r="S5" s="5" t="s">
        <v>25</v>
      </c>
      <c r="T5" s="5" t="s">
        <v>27</v>
      </c>
    </row>
    <row r="6" spans="1:20" x14ac:dyDescent="0.25">
      <c r="A6" s="1" t="s">
        <v>0</v>
      </c>
      <c r="B6" t="s">
        <v>10</v>
      </c>
      <c r="C6" t="s">
        <v>13</v>
      </c>
      <c r="D6" s="1" t="s">
        <v>14</v>
      </c>
      <c r="E6" s="1"/>
      <c r="F6" s="2" t="s">
        <v>4</v>
      </c>
      <c r="G6" s="2" t="s">
        <v>4</v>
      </c>
      <c r="H6" s="2" t="s">
        <v>4</v>
      </c>
      <c r="I6" s="2" t="s">
        <v>5</v>
      </c>
      <c r="J6" s="2" t="s">
        <v>7</v>
      </c>
      <c r="K6" s="2" t="s">
        <v>7</v>
      </c>
      <c r="L6" s="2" t="s">
        <v>7</v>
      </c>
      <c r="M6" s="2" t="s">
        <v>8</v>
      </c>
      <c r="O6" s="4" t="s">
        <v>13</v>
      </c>
      <c r="P6" s="4" t="s">
        <v>13</v>
      </c>
      <c r="Q6" s="4" t="s">
        <v>13</v>
      </c>
      <c r="R6" s="4" t="s">
        <v>13</v>
      </c>
      <c r="S6" s="4" t="s">
        <v>13</v>
      </c>
      <c r="T6" s="4" t="s">
        <v>13</v>
      </c>
    </row>
    <row r="7" spans="1:20" x14ac:dyDescent="0.25">
      <c r="A7" t="s">
        <v>6</v>
      </c>
      <c r="B7">
        <v>-188.36731709</v>
      </c>
      <c r="C7">
        <f t="shared" ref="C7:C27" si="0">(B7-$B$7)*$A$1</f>
        <v>0</v>
      </c>
      <c r="D7">
        <f>C7^2</f>
        <v>0</v>
      </c>
      <c r="F7" s="2">
        <v>1.15663</v>
      </c>
      <c r="G7" s="2">
        <v>1.15663</v>
      </c>
      <c r="H7" s="2">
        <v>2.3132600000000001</v>
      </c>
      <c r="I7" s="2">
        <v>180</v>
      </c>
      <c r="J7" s="2">
        <f>F7*$A$2</f>
        <v>2.1857184098999998</v>
      </c>
      <c r="K7" s="2">
        <f>G7*$A$2</f>
        <v>2.1857184098999998</v>
      </c>
      <c r="L7" s="2">
        <f>H7*$A$2</f>
        <v>4.3714368197999995</v>
      </c>
      <c r="M7" s="2">
        <f>I7*PI()/180</f>
        <v>3.1415926535897931</v>
      </c>
      <c r="O7" s="4">
        <f>0.5*O$3*(J7-J$7)^2</f>
        <v>0</v>
      </c>
      <c r="P7" s="4">
        <f>0.5*O$3*(K7-K$7)^2</f>
        <v>0</v>
      </c>
      <c r="Q7" s="4">
        <f>Q$3*(J7-J$7)*(K7-K$7)</f>
        <v>0</v>
      </c>
      <c r="R7" s="4">
        <f>R$3*2*(COS(M7)-COS(M$7))^2/(SIN(M7)^2+3*(SIN(M$7)^2)*(TANH(2*SIN(M7/2))/TANH(2*SIN(M$7/2))))</f>
        <v>0</v>
      </c>
      <c r="S7" s="4">
        <f>SUM(O7:R7)</f>
        <v>0</v>
      </c>
      <c r="T7" s="4">
        <f>(S7-C7)^2</f>
        <v>0</v>
      </c>
    </row>
    <row r="8" spans="1:20" x14ac:dyDescent="0.25">
      <c r="A8" t="s">
        <v>55</v>
      </c>
      <c r="B8">
        <v>-188.33970006999999</v>
      </c>
      <c r="C8">
        <f t="shared" si="0"/>
        <v>0.75149777802822038</v>
      </c>
      <c r="D8">
        <f t="shared" ref="D8:D39" si="1">C8^2</f>
        <v>0.56474891038135233</v>
      </c>
      <c r="F8" s="2">
        <v>1.15663</v>
      </c>
      <c r="G8" s="2">
        <v>1.15663</v>
      </c>
      <c r="H8" s="2">
        <v>2.2344400000000002</v>
      </c>
      <c r="I8" s="2">
        <v>150</v>
      </c>
      <c r="J8" s="2">
        <f t="shared" ref="J8:L27" si="2">F8*$A$2</f>
        <v>2.1857184098999998</v>
      </c>
      <c r="K8" s="2">
        <f t="shared" si="2"/>
        <v>2.1857184098999998</v>
      </c>
      <c r="L8" s="2">
        <f t="shared" si="2"/>
        <v>4.2224883012000003</v>
      </c>
      <c r="M8" s="2">
        <f t="shared" ref="M8:M27" si="3">I8*PI()/180</f>
        <v>2.6179938779914944</v>
      </c>
      <c r="O8" s="4">
        <f t="shared" ref="O8:O27" si="4">0.5*O$3*(J8-J$7)^2</f>
        <v>0</v>
      </c>
      <c r="P8" s="4">
        <f t="shared" ref="P8:P27" si="5">0.5*O$3*(K8-K$7)^2</f>
        <v>0</v>
      </c>
      <c r="Q8" s="4">
        <f t="shared" ref="Q8:Q39" si="6">Q$3*(J8-J$7)*(K8-K$7)</f>
        <v>0</v>
      </c>
      <c r="R8" s="4">
        <f t="shared" ref="R8:R39" si="7">R$3*2*(COS(M8)-COS(M$7))^2/(SIN(M8)^2+3*(SIN(M$7)^2)*(TANH(2*SIN(M8/2))/TANH(2*SIN(M$7/2))))</f>
        <v>0.74243688652076356</v>
      </c>
      <c r="S8" s="4">
        <f t="shared" ref="S8:S39" si="8">SUM(O8:R8)</f>
        <v>0.74243688652076356</v>
      </c>
      <c r="T8" s="4">
        <f t="shared" ref="T8:T39" si="9">(S8-C8)^2</f>
        <v>8.2099754909903023E-5</v>
      </c>
    </row>
    <row r="9" spans="1:20" x14ac:dyDescent="0.25">
      <c r="A9" t="s">
        <v>56</v>
      </c>
      <c r="B9">
        <v>-188.34006618000001</v>
      </c>
      <c r="C9">
        <f t="shared" si="0"/>
        <v>0.74153541237378906</v>
      </c>
      <c r="D9">
        <f t="shared" si="1"/>
        <v>0.54987476780436539</v>
      </c>
      <c r="F9" s="2">
        <v>1.1660699999999999</v>
      </c>
      <c r="G9" s="2">
        <v>1.1660699999999999</v>
      </c>
      <c r="H9" s="2">
        <v>2.2526799999999998</v>
      </c>
      <c r="I9" s="2">
        <v>150</v>
      </c>
      <c r="J9" s="2">
        <f t="shared" si="2"/>
        <v>2.2035574610999999</v>
      </c>
      <c r="K9" s="2">
        <f t="shared" si="2"/>
        <v>2.2035574610999999</v>
      </c>
      <c r="L9" s="2">
        <f t="shared" si="2"/>
        <v>4.2569569763999997</v>
      </c>
      <c r="M9" s="2">
        <f t="shared" si="3"/>
        <v>2.6179938779914944</v>
      </c>
      <c r="O9" s="4">
        <f t="shared" si="4"/>
        <v>4.9335174632055461E-3</v>
      </c>
      <c r="P9" s="4">
        <f t="shared" si="5"/>
        <v>4.9335174632055461E-3</v>
      </c>
      <c r="Q9" s="4">
        <f t="shared" si="6"/>
        <v>9.1001623244835921E-4</v>
      </c>
      <c r="R9" s="4">
        <f t="shared" si="7"/>
        <v>0.74243688652076356</v>
      </c>
      <c r="S9" s="4">
        <f t="shared" si="8"/>
        <v>0.75321393767962297</v>
      </c>
      <c r="T9" s="4">
        <f t="shared" si="9"/>
        <v>1.36387953319003E-4</v>
      </c>
    </row>
    <row r="10" spans="1:20" x14ac:dyDescent="0.25">
      <c r="A10" t="s">
        <v>57</v>
      </c>
      <c r="B10">
        <v>-188.35533136000001</v>
      </c>
      <c r="C10">
        <f t="shared" si="0"/>
        <v>0.32614849332178625</v>
      </c>
      <c r="D10">
        <f t="shared" si="1"/>
        <v>0.10637283969607125</v>
      </c>
      <c r="F10" s="2">
        <v>1.15663</v>
      </c>
      <c r="G10" s="2">
        <v>1.15663</v>
      </c>
      <c r="H10" s="2">
        <v>2.2781099999999999</v>
      </c>
      <c r="I10" s="2">
        <v>160</v>
      </c>
      <c r="J10" s="2">
        <f t="shared" si="2"/>
        <v>2.1857184098999998</v>
      </c>
      <c r="K10" s="2">
        <f t="shared" si="2"/>
        <v>2.1857184098999998</v>
      </c>
      <c r="L10" s="2">
        <f t="shared" si="2"/>
        <v>4.3050128102999992</v>
      </c>
      <c r="M10" s="2">
        <f t="shared" si="3"/>
        <v>2.7925268031909272</v>
      </c>
      <c r="O10" s="4">
        <f t="shared" si="4"/>
        <v>0</v>
      </c>
      <c r="P10" s="4">
        <f t="shared" si="5"/>
        <v>0</v>
      </c>
      <c r="Q10" s="4">
        <f t="shared" si="6"/>
        <v>0</v>
      </c>
      <c r="R10" s="4">
        <f t="shared" si="7"/>
        <v>0.32150829177819301</v>
      </c>
      <c r="S10" s="4">
        <f t="shared" si="8"/>
        <v>0.32150829177819301</v>
      </c>
      <c r="T10" s="4">
        <f t="shared" si="9"/>
        <v>2.1531470365165055E-5</v>
      </c>
    </row>
    <row r="11" spans="1:20" x14ac:dyDescent="0.25">
      <c r="A11" t="s">
        <v>58</v>
      </c>
      <c r="B11">
        <v>-188.3553995</v>
      </c>
      <c r="C11">
        <f t="shared" si="0"/>
        <v>0.32429430852588914</v>
      </c>
      <c r="D11">
        <f t="shared" si="1"/>
        <v>0.10516679854228457</v>
      </c>
      <c r="F11" s="2">
        <v>1.1606799999999999</v>
      </c>
      <c r="G11" s="2">
        <v>1.1606799999999999</v>
      </c>
      <c r="H11" s="2">
        <v>2.2860900000000002</v>
      </c>
      <c r="I11" s="2">
        <v>160</v>
      </c>
      <c r="J11" s="2">
        <f t="shared" si="2"/>
        <v>2.1933718163999996</v>
      </c>
      <c r="K11" s="2">
        <f t="shared" si="2"/>
        <v>2.1933718163999996</v>
      </c>
      <c r="L11" s="2">
        <f t="shared" si="2"/>
        <v>4.3200928557000005</v>
      </c>
      <c r="M11" s="2">
        <f t="shared" si="3"/>
        <v>2.7925268031909272</v>
      </c>
      <c r="O11" s="4">
        <f t="shared" si="4"/>
        <v>9.0807710821045251E-4</v>
      </c>
      <c r="P11" s="4">
        <f t="shared" si="5"/>
        <v>9.0807710821045251E-4</v>
      </c>
      <c r="Q11" s="4">
        <f t="shared" si="6"/>
        <v>1.6750014871729017E-4</v>
      </c>
      <c r="R11" s="4">
        <f t="shared" si="7"/>
        <v>0.32150829177819301</v>
      </c>
      <c r="S11" s="4">
        <f t="shared" si="8"/>
        <v>0.32349194614333121</v>
      </c>
      <c r="T11" s="4">
        <f t="shared" si="9"/>
        <v>6.4378539294403911E-7</v>
      </c>
    </row>
    <row r="12" spans="1:20" x14ac:dyDescent="0.25">
      <c r="A12" t="s">
        <v>59</v>
      </c>
      <c r="B12">
        <v>-188.36435936000001</v>
      </c>
      <c r="C12">
        <f t="shared" si="0"/>
        <v>8.0483974121767152E-2</v>
      </c>
      <c r="D12">
        <f t="shared" si="1"/>
        <v>6.4776700904332846E-3</v>
      </c>
      <c r="F12" s="2">
        <v>1.15663</v>
      </c>
      <c r="G12" s="2">
        <v>1.15663</v>
      </c>
      <c r="H12" s="2">
        <v>2.3044600000000002</v>
      </c>
      <c r="I12" s="2">
        <v>170</v>
      </c>
      <c r="J12" s="2">
        <f t="shared" si="2"/>
        <v>2.1857184098999998</v>
      </c>
      <c r="K12" s="2">
        <f t="shared" si="2"/>
        <v>2.1857184098999998</v>
      </c>
      <c r="L12" s="2">
        <f t="shared" si="2"/>
        <v>4.3548071958000003</v>
      </c>
      <c r="M12" s="2">
        <f t="shared" si="3"/>
        <v>2.9670597283903604</v>
      </c>
      <c r="O12" s="4">
        <f t="shared" si="4"/>
        <v>0</v>
      </c>
      <c r="P12" s="4">
        <f t="shared" si="5"/>
        <v>0</v>
      </c>
      <c r="Q12" s="4">
        <f t="shared" si="6"/>
        <v>0</v>
      </c>
      <c r="R12" s="4">
        <f t="shared" si="7"/>
        <v>7.9151327027048884E-2</v>
      </c>
      <c r="S12" s="4">
        <f t="shared" si="8"/>
        <v>7.9151327027048884E-2</v>
      </c>
      <c r="T12" s="4">
        <f t="shared" si="9"/>
        <v>1.7759482790610384E-6</v>
      </c>
    </row>
    <row r="13" spans="1:20" x14ac:dyDescent="0.25">
      <c r="A13" t="s">
        <v>60</v>
      </c>
      <c r="B13">
        <v>-188.36436416999999</v>
      </c>
      <c r="C13">
        <f t="shared" si="0"/>
        <v>8.0353087288345101E-2</v>
      </c>
      <c r="D13">
        <f t="shared" si="1"/>
        <v>6.456618636768407E-3</v>
      </c>
      <c r="F13" s="2">
        <v>1.1576</v>
      </c>
      <c r="G13" s="2">
        <v>1.1576</v>
      </c>
      <c r="H13" s="2">
        <v>2.3063899999999999</v>
      </c>
      <c r="I13" s="2">
        <v>170</v>
      </c>
      <c r="J13" s="2">
        <f t="shared" si="2"/>
        <v>2.1875514479999998</v>
      </c>
      <c r="K13" s="2">
        <f t="shared" si="2"/>
        <v>2.1875514479999998</v>
      </c>
      <c r="L13" s="2">
        <f t="shared" si="2"/>
        <v>4.3584543747</v>
      </c>
      <c r="M13" s="2">
        <f t="shared" si="3"/>
        <v>2.9670597283903604</v>
      </c>
      <c r="O13" s="4">
        <f t="shared" si="4"/>
        <v>5.2090214974258627E-5</v>
      </c>
      <c r="P13" s="4">
        <f t="shared" si="5"/>
        <v>5.2090214974258627E-5</v>
      </c>
      <c r="Q13" s="4">
        <f t="shared" si="6"/>
        <v>9.6083456746294643E-6</v>
      </c>
      <c r="R13" s="4">
        <f t="shared" si="7"/>
        <v>7.9151327027048884E-2</v>
      </c>
      <c r="S13" s="4">
        <f t="shared" si="8"/>
        <v>7.9265115802672037E-2</v>
      </c>
      <c r="T13" s="4">
        <f t="shared" si="9"/>
        <v>1.1836819536376549E-6</v>
      </c>
    </row>
    <row r="14" spans="1:20" x14ac:dyDescent="0.25">
      <c r="A14" t="s">
        <v>41</v>
      </c>
      <c r="B14">
        <v>-188.35616562000001</v>
      </c>
      <c r="C14">
        <f t="shared" si="0"/>
        <v>0.30344711075765401</v>
      </c>
      <c r="D14">
        <f t="shared" si="1"/>
        <v>9.2080149027167948E-2</v>
      </c>
      <c r="F14" s="2">
        <v>1.08663</v>
      </c>
      <c r="G14" s="2">
        <v>1.15663</v>
      </c>
      <c r="H14" s="2">
        <v>2.2432599999999998</v>
      </c>
      <c r="I14" s="2">
        <v>180</v>
      </c>
      <c r="J14" s="2">
        <f t="shared" si="2"/>
        <v>2.0534373099000001</v>
      </c>
      <c r="K14" s="2">
        <f t="shared" si="2"/>
        <v>2.1857184098999998</v>
      </c>
      <c r="L14" s="2">
        <f t="shared" si="2"/>
        <v>4.2391557197999994</v>
      </c>
      <c r="M14" s="2">
        <f t="shared" si="3"/>
        <v>3.1415926535897931</v>
      </c>
      <c r="O14" s="4">
        <f t="shared" si="4"/>
        <v>0.27127436855549086</v>
      </c>
      <c r="P14" s="4">
        <f t="shared" si="5"/>
        <v>0</v>
      </c>
      <c r="Q14" s="4">
        <f t="shared" si="6"/>
        <v>0</v>
      </c>
      <c r="R14" s="4">
        <f t="shared" si="7"/>
        <v>0</v>
      </c>
      <c r="S14" s="4">
        <f t="shared" si="8"/>
        <v>0.27127436855549086</v>
      </c>
      <c r="T14" s="4">
        <f t="shared" si="9"/>
        <v>1.0350853408068498E-3</v>
      </c>
    </row>
    <row r="15" spans="1:20" x14ac:dyDescent="0.25">
      <c r="A15" t="s">
        <v>42</v>
      </c>
      <c r="B15">
        <v>-188.34300904</v>
      </c>
      <c r="C15">
        <f t="shared" si="0"/>
        <v>0.66145607177005206</v>
      </c>
      <c r="D15">
        <f t="shared" si="1"/>
        <v>0.43752413488146824</v>
      </c>
      <c r="F15" s="2">
        <v>1.08663</v>
      </c>
      <c r="G15" s="2">
        <v>1.08663</v>
      </c>
      <c r="H15" s="2">
        <v>2.17326</v>
      </c>
      <c r="I15" s="2">
        <v>180</v>
      </c>
      <c r="J15" s="2">
        <f t="shared" si="2"/>
        <v>2.0534373099000001</v>
      </c>
      <c r="K15" s="2">
        <f t="shared" si="2"/>
        <v>2.0534373099000001</v>
      </c>
      <c r="L15" s="2">
        <f t="shared" si="2"/>
        <v>4.1068746198000001</v>
      </c>
      <c r="M15" s="2">
        <f t="shared" si="3"/>
        <v>3.1415926535897931</v>
      </c>
      <c r="O15" s="4">
        <f t="shared" si="4"/>
        <v>0.27127436855549086</v>
      </c>
      <c r="P15" s="4">
        <f t="shared" si="5"/>
        <v>0.27127436855549086</v>
      </c>
      <c r="Q15" s="4">
        <f t="shared" si="6"/>
        <v>5.0038148374623531E-2</v>
      </c>
      <c r="R15" s="4">
        <f t="shared" si="7"/>
        <v>0</v>
      </c>
      <c r="S15" s="4">
        <f t="shared" si="8"/>
        <v>0.59258688548560523</v>
      </c>
      <c r="T15" s="4">
        <f t="shared" si="9"/>
        <v>4.7429648194818388E-3</v>
      </c>
    </row>
    <row r="16" spans="1:20" x14ac:dyDescent="0.25">
      <c r="A16" t="s">
        <v>43</v>
      </c>
      <c r="B16">
        <v>-188.3500434</v>
      </c>
      <c r="C16">
        <f t="shared" si="0"/>
        <v>0.47004128806589451</v>
      </c>
      <c r="D16">
        <f t="shared" si="1"/>
        <v>0.22093881248664524</v>
      </c>
      <c r="F16" s="2">
        <v>1.08663</v>
      </c>
      <c r="G16" s="2">
        <v>1.2266300000000001</v>
      </c>
      <c r="H16" s="2">
        <v>2.3132600000000001</v>
      </c>
      <c r="I16" s="2">
        <v>180</v>
      </c>
      <c r="J16" s="2">
        <f t="shared" si="2"/>
        <v>2.0534373099000001</v>
      </c>
      <c r="K16" s="2">
        <f t="shared" si="2"/>
        <v>2.3179995098999999</v>
      </c>
      <c r="L16" s="2">
        <f t="shared" si="2"/>
        <v>4.3714368197999995</v>
      </c>
      <c r="M16" s="2">
        <f t="shared" si="3"/>
        <v>3.1415926535897931</v>
      </c>
      <c r="O16" s="4">
        <f t="shared" si="4"/>
        <v>0.27127436855549086</v>
      </c>
      <c r="P16" s="4">
        <f t="shared" si="5"/>
        <v>0.2712743685554927</v>
      </c>
      <c r="Q16" s="4">
        <f t="shared" si="6"/>
        <v>-5.0038148374623705E-2</v>
      </c>
      <c r="R16" s="4">
        <f t="shared" si="7"/>
        <v>0</v>
      </c>
      <c r="S16" s="4">
        <f t="shared" si="8"/>
        <v>0.49251058873635989</v>
      </c>
      <c r="T16" s="4">
        <f t="shared" si="9"/>
        <v>5.048694726197758E-4</v>
      </c>
    </row>
    <row r="17" spans="1:20" x14ac:dyDescent="0.25">
      <c r="A17" t="s">
        <v>44</v>
      </c>
      <c r="B17">
        <v>-188.33252146000001</v>
      </c>
      <c r="C17">
        <f t="shared" si="0"/>
        <v>0.9468378061817484</v>
      </c>
      <c r="D17">
        <f t="shared" si="1"/>
        <v>0.8965018312150661</v>
      </c>
      <c r="F17" s="2">
        <v>1.08663</v>
      </c>
      <c r="G17" s="2">
        <v>1.2966299999999999</v>
      </c>
      <c r="H17" s="2">
        <v>2.3832599999999999</v>
      </c>
      <c r="I17" s="2">
        <v>180</v>
      </c>
      <c r="J17" s="2">
        <f t="shared" si="2"/>
        <v>2.0534373099000001</v>
      </c>
      <c r="K17" s="2">
        <f t="shared" si="2"/>
        <v>2.4502806098999996</v>
      </c>
      <c r="L17" s="2">
        <f t="shared" si="2"/>
        <v>4.5037179197999997</v>
      </c>
      <c r="M17" s="2">
        <f t="shared" si="3"/>
        <v>3.1415926535897931</v>
      </c>
      <c r="O17" s="4">
        <f t="shared" si="4"/>
        <v>0.27127436855549086</v>
      </c>
      <c r="P17" s="4">
        <f t="shared" si="5"/>
        <v>1.085097474221967</v>
      </c>
      <c r="Q17" s="4">
        <f t="shared" si="6"/>
        <v>-0.10007629674924724</v>
      </c>
      <c r="R17" s="4">
        <f t="shared" si="7"/>
        <v>0</v>
      </c>
      <c r="S17" s="4">
        <f t="shared" si="8"/>
        <v>1.2562955460282106</v>
      </c>
      <c r="T17" s="4">
        <f t="shared" si="9"/>
        <v>9.5764092750880672E-2</v>
      </c>
    </row>
    <row r="18" spans="1:20" x14ac:dyDescent="0.25">
      <c r="A18" t="s">
        <v>45</v>
      </c>
      <c r="B18">
        <v>-188.31430225</v>
      </c>
      <c r="C18">
        <f t="shared" si="0"/>
        <v>1.4426080171760818</v>
      </c>
      <c r="D18">
        <f t="shared" si="1"/>
        <v>2.0811178912207065</v>
      </c>
      <c r="F18" s="2">
        <v>1.0166299999999999</v>
      </c>
      <c r="G18" s="2">
        <v>1.15663</v>
      </c>
      <c r="H18" s="2">
        <v>2.17326</v>
      </c>
      <c r="I18" s="2">
        <v>180</v>
      </c>
      <c r="J18" s="2">
        <f t="shared" si="2"/>
        <v>1.9211562098999997</v>
      </c>
      <c r="K18" s="2">
        <f t="shared" si="2"/>
        <v>2.1857184098999998</v>
      </c>
      <c r="L18" s="2">
        <f t="shared" si="2"/>
        <v>4.1068746198000001</v>
      </c>
      <c r="M18" s="2">
        <f t="shared" si="3"/>
        <v>3.1415926535897931</v>
      </c>
      <c r="O18" s="4">
        <f t="shared" si="4"/>
        <v>1.0850974742219688</v>
      </c>
      <c r="P18" s="4">
        <f t="shared" si="5"/>
        <v>0</v>
      </c>
      <c r="Q18" s="4">
        <f t="shared" si="6"/>
        <v>0</v>
      </c>
      <c r="R18" s="4">
        <f t="shared" si="7"/>
        <v>0</v>
      </c>
      <c r="S18" s="4">
        <f t="shared" si="8"/>
        <v>1.0850974742219688</v>
      </c>
      <c r="T18" s="4">
        <f t="shared" si="9"/>
        <v>0.12781378832334467</v>
      </c>
    </row>
    <row r="19" spans="1:20" x14ac:dyDescent="0.25">
      <c r="A19" t="s">
        <v>46</v>
      </c>
      <c r="B19">
        <v>-188.29889795</v>
      </c>
      <c r="C19">
        <f t="shared" si="0"/>
        <v>1.8617805861960859</v>
      </c>
      <c r="D19">
        <f t="shared" si="1"/>
        <v>3.4662269511366413</v>
      </c>
      <c r="F19" s="2">
        <v>1.0166299999999999</v>
      </c>
      <c r="G19" s="2">
        <v>1.08663</v>
      </c>
      <c r="H19" s="2">
        <v>2.1032600000000001</v>
      </c>
      <c r="I19" s="2">
        <v>180</v>
      </c>
      <c r="J19" s="2">
        <f t="shared" si="2"/>
        <v>1.9211562098999997</v>
      </c>
      <c r="K19" s="2">
        <f t="shared" si="2"/>
        <v>2.0534373099000001</v>
      </c>
      <c r="L19" s="2">
        <f t="shared" si="2"/>
        <v>3.9745935198</v>
      </c>
      <c r="M19" s="2">
        <f t="shared" si="3"/>
        <v>3.1415926535897931</v>
      </c>
      <c r="O19" s="4">
        <f t="shared" si="4"/>
        <v>1.0850974742219688</v>
      </c>
      <c r="P19" s="4">
        <f t="shared" si="5"/>
        <v>0.27127436855549086</v>
      </c>
      <c r="Q19" s="4">
        <f t="shared" si="6"/>
        <v>0.10007629674924731</v>
      </c>
      <c r="R19" s="4">
        <f t="shared" si="7"/>
        <v>0</v>
      </c>
      <c r="S19" s="4">
        <f t="shared" si="8"/>
        <v>1.4564481395267068</v>
      </c>
      <c r="T19" s="4">
        <f t="shared" si="9"/>
        <v>0.16429439232298501</v>
      </c>
    </row>
    <row r="20" spans="1:20" x14ac:dyDescent="0.25">
      <c r="A20" t="s">
        <v>47</v>
      </c>
      <c r="B20">
        <v>-188.25225695</v>
      </c>
      <c r="C20">
        <f t="shared" si="0"/>
        <v>3.1309474935959209</v>
      </c>
      <c r="D20">
        <f t="shared" si="1"/>
        <v>9.8028322076545802</v>
      </c>
      <c r="F20" s="2">
        <v>1.0166299999999999</v>
      </c>
      <c r="G20" s="2">
        <v>1.0166299999999999</v>
      </c>
      <c r="H20" s="2">
        <v>2.0332599999999998</v>
      </c>
      <c r="I20" s="2">
        <v>180</v>
      </c>
      <c r="J20" s="2">
        <f t="shared" si="2"/>
        <v>1.9211562098999997</v>
      </c>
      <c r="K20" s="2">
        <f t="shared" si="2"/>
        <v>1.9211562098999997</v>
      </c>
      <c r="L20" s="2">
        <f t="shared" si="2"/>
        <v>3.8423124197999994</v>
      </c>
      <c r="M20" s="2">
        <f t="shared" si="3"/>
        <v>3.1415926535897931</v>
      </c>
      <c r="O20" s="4">
        <f t="shared" si="4"/>
        <v>1.0850974742219688</v>
      </c>
      <c r="P20" s="4">
        <f t="shared" si="5"/>
        <v>1.0850974742219688</v>
      </c>
      <c r="Q20" s="4">
        <f t="shared" si="6"/>
        <v>0.20015259349849515</v>
      </c>
      <c r="R20" s="4">
        <f t="shared" si="7"/>
        <v>0</v>
      </c>
      <c r="S20" s="4">
        <f t="shared" si="8"/>
        <v>2.3703475419424329</v>
      </c>
      <c r="T20" s="4">
        <f t="shared" si="9"/>
        <v>0.57851228645528829</v>
      </c>
    </row>
    <row r="21" spans="1:20" x14ac:dyDescent="0.25">
      <c r="A21" t="s">
        <v>48</v>
      </c>
      <c r="B21">
        <v>-188.31018903</v>
      </c>
      <c r="C21">
        <f t="shared" si="0"/>
        <v>1.5545344918839075</v>
      </c>
      <c r="D21">
        <f t="shared" si="1"/>
        <v>2.4165774864567582</v>
      </c>
      <c r="F21" s="2">
        <v>1.0166299999999999</v>
      </c>
      <c r="G21" s="2">
        <v>1.2266300000000001</v>
      </c>
      <c r="H21" s="2">
        <v>2.2432599999999998</v>
      </c>
      <c r="I21" s="2">
        <v>180</v>
      </c>
      <c r="J21" s="2">
        <f t="shared" si="2"/>
        <v>1.9211562098999997</v>
      </c>
      <c r="K21" s="2">
        <f t="shared" si="2"/>
        <v>2.3179995098999999</v>
      </c>
      <c r="L21" s="2">
        <f t="shared" si="2"/>
        <v>4.2391557197999994</v>
      </c>
      <c r="M21" s="2">
        <f t="shared" si="3"/>
        <v>3.1415926535897931</v>
      </c>
      <c r="O21" s="4">
        <f t="shared" si="4"/>
        <v>1.0850974742219688</v>
      </c>
      <c r="P21" s="4">
        <f t="shared" si="5"/>
        <v>0.2712743685554927</v>
      </c>
      <c r="Q21" s="4">
        <f t="shared" si="6"/>
        <v>-0.10007629674924766</v>
      </c>
      <c r="R21" s="4">
        <f t="shared" si="7"/>
        <v>0</v>
      </c>
      <c r="S21" s="4">
        <f t="shared" si="8"/>
        <v>1.2562955460282137</v>
      </c>
      <c r="T21" s="4">
        <f t="shared" si="9"/>
        <v>8.8946468825115435E-2</v>
      </c>
    </row>
    <row r="22" spans="1:20" x14ac:dyDescent="0.25">
      <c r="A22" t="s">
        <v>49</v>
      </c>
      <c r="B22">
        <v>-188.29447103999999</v>
      </c>
      <c r="C22">
        <f t="shared" si="0"/>
        <v>1.9822430049702628</v>
      </c>
      <c r="D22">
        <f t="shared" si="1"/>
        <v>3.9292873307535374</v>
      </c>
      <c r="F22" s="2">
        <v>1.0166299999999999</v>
      </c>
      <c r="G22" s="2">
        <v>1.2966299999999999</v>
      </c>
      <c r="H22" s="2">
        <v>2.3132600000000001</v>
      </c>
      <c r="I22" s="2">
        <v>180</v>
      </c>
      <c r="J22" s="2">
        <f t="shared" si="2"/>
        <v>1.9211562098999997</v>
      </c>
      <c r="K22" s="2">
        <f t="shared" si="2"/>
        <v>2.4502806098999996</v>
      </c>
      <c r="L22" s="2">
        <f t="shared" si="2"/>
        <v>4.3714368197999995</v>
      </c>
      <c r="M22" s="2">
        <f t="shared" si="3"/>
        <v>3.1415926535897931</v>
      </c>
      <c r="O22" s="4">
        <f t="shared" si="4"/>
        <v>1.0850974742219688</v>
      </c>
      <c r="P22" s="4">
        <f t="shared" si="5"/>
        <v>1.085097474221967</v>
      </c>
      <c r="Q22" s="4">
        <f t="shared" si="6"/>
        <v>-0.20015259349849499</v>
      </c>
      <c r="R22" s="4">
        <f t="shared" si="7"/>
        <v>0</v>
      </c>
      <c r="S22" s="4">
        <f t="shared" si="8"/>
        <v>1.9700423549454409</v>
      </c>
      <c r="T22" s="4">
        <f t="shared" si="9"/>
        <v>1.4885586102818802E-4</v>
      </c>
    </row>
    <row r="23" spans="1:20" x14ac:dyDescent="0.25">
      <c r="A23" t="s">
        <v>50</v>
      </c>
      <c r="B23">
        <v>-188.35939653</v>
      </c>
      <c r="C23">
        <f t="shared" si="0"/>
        <v>0.2155295263840625</v>
      </c>
      <c r="D23">
        <f t="shared" si="1"/>
        <v>4.6452976743338294E-2</v>
      </c>
      <c r="F23" s="2">
        <v>1.2266300000000001</v>
      </c>
      <c r="G23" s="2">
        <v>1.15663</v>
      </c>
      <c r="H23" s="2">
        <v>2.3832599999999999</v>
      </c>
      <c r="I23" s="2">
        <v>180</v>
      </c>
      <c r="J23" s="2">
        <f t="shared" si="2"/>
        <v>2.3179995098999999</v>
      </c>
      <c r="K23" s="2">
        <f t="shared" si="2"/>
        <v>2.1857184098999998</v>
      </c>
      <c r="L23" s="2">
        <f t="shared" si="2"/>
        <v>4.5037179197999997</v>
      </c>
      <c r="M23" s="2">
        <f t="shared" si="3"/>
        <v>3.1415926535897931</v>
      </c>
      <c r="O23" s="4">
        <f t="shared" si="4"/>
        <v>0.2712743685554927</v>
      </c>
      <c r="P23" s="4">
        <f t="shared" si="5"/>
        <v>0</v>
      </c>
      <c r="Q23" s="4">
        <f t="shared" si="6"/>
        <v>0</v>
      </c>
      <c r="R23" s="4">
        <f t="shared" si="7"/>
        <v>0</v>
      </c>
      <c r="S23" s="4">
        <f t="shared" si="8"/>
        <v>0.2712743685554927</v>
      </c>
      <c r="T23" s="4">
        <f t="shared" si="9"/>
        <v>3.107487428717662E-3</v>
      </c>
    </row>
    <row r="24" spans="1:20" x14ac:dyDescent="0.25">
      <c r="A24" t="s">
        <v>51</v>
      </c>
      <c r="B24">
        <v>-188.34986359999999</v>
      </c>
      <c r="C24">
        <f t="shared" si="0"/>
        <v>0.47493389778622552</v>
      </c>
      <c r="D24">
        <f t="shared" si="1"/>
        <v>0.2255622072664169</v>
      </c>
      <c r="F24" s="2">
        <v>1.2266300000000001</v>
      </c>
      <c r="G24" s="2">
        <v>1.2266300000000001</v>
      </c>
      <c r="H24" s="2">
        <v>2.4532600000000002</v>
      </c>
      <c r="I24" s="2">
        <v>180</v>
      </c>
      <c r="J24" s="2">
        <f t="shared" si="2"/>
        <v>2.3179995098999999</v>
      </c>
      <c r="K24" s="2">
        <f t="shared" si="2"/>
        <v>2.3179995098999999</v>
      </c>
      <c r="L24" s="2">
        <f t="shared" si="2"/>
        <v>4.6359990197999998</v>
      </c>
      <c r="M24" s="2">
        <f t="shared" si="3"/>
        <v>3.1415926535897931</v>
      </c>
      <c r="O24" s="4">
        <f t="shared" si="4"/>
        <v>0.2712743685554927</v>
      </c>
      <c r="P24" s="4">
        <f t="shared" si="5"/>
        <v>0.2712743685554927</v>
      </c>
      <c r="Q24" s="4">
        <f t="shared" si="6"/>
        <v>5.0038148374623871E-2</v>
      </c>
      <c r="R24" s="4">
        <f t="shared" si="7"/>
        <v>0</v>
      </c>
      <c r="S24" s="4">
        <f t="shared" si="8"/>
        <v>0.59258688548560923</v>
      </c>
      <c r="T24" s="4">
        <f t="shared" si="9"/>
        <v>1.3842225514591333E-2</v>
      </c>
    </row>
    <row r="25" spans="1:20" x14ac:dyDescent="0.25">
      <c r="A25" t="s">
        <v>52</v>
      </c>
      <c r="B25">
        <v>-188.32927361</v>
      </c>
      <c r="C25">
        <f t="shared" si="0"/>
        <v>1.0352163516719703</v>
      </c>
      <c r="D25">
        <f t="shared" si="1"/>
        <v>1.0716728947690246</v>
      </c>
      <c r="F25" s="2">
        <v>1.2266300000000001</v>
      </c>
      <c r="G25" s="2">
        <v>1.2966299999999999</v>
      </c>
      <c r="H25" s="2">
        <v>2.5232600000000001</v>
      </c>
      <c r="I25" s="2">
        <v>180</v>
      </c>
      <c r="J25" s="2">
        <f t="shared" si="2"/>
        <v>2.3179995098999999</v>
      </c>
      <c r="K25" s="2">
        <f t="shared" si="2"/>
        <v>2.4502806098999996</v>
      </c>
      <c r="L25" s="2">
        <f t="shared" si="2"/>
        <v>4.7682801198</v>
      </c>
      <c r="M25" s="2">
        <f t="shared" si="3"/>
        <v>3.1415926535897931</v>
      </c>
      <c r="O25" s="4">
        <f t="shared" si="4"/>
        <v>0.2712743685554927</v>
      </c>
      <c r="P25" s="4">
        <f t="shared" si="5"/>
        <v>1.085097474221967</v>
      </c>
      <c r="Q25" s="4">
        <f t="shared" si="6"/>
        <v>0.10007629674924758</v>
      </c>
      <c r="R25" s="4">
        <f t="shared" si="7"/>
        <v>0</v>
      </c>
      <c r="S25" s="4">
        <f t="shared" si="8"/>
        <v>1.4564481395267073</v>
      </c>
      <c r="T25" s="4">
        <f t="shared" si="9"/>
        <v>0.17743621909929808</v>
      </c>
    </row>
    <row r="26" spans="1:20" x14ac:dyDescent="0.25">
      <c r="A26" t="s">
        <v>53</v>
      </c>
      <c r="B26">
        <v>-188.34025568999999</v>
      </c>
      <c r="C26">
        <f t="shared" si="0"/>
        <v>0.73637857996021794</v>
      </c>
      <c r="D26">
        <f t="shared" si="1"/>
        <v>0.54225341302422714</v>
      </c>
      <c r="F26" s="2">
        <v>1.2966299999999999</v>
      </c>
      <c r="G26" s="2">
        <v>1.15663</v>
      </c>
      <c r="H26" s="2">
        <v>2.4532600000000002</v>
      </c>
      <c r="I26" s="2">
        <v>180</v>
      </c>
      <c r="J26" s="2">
        <f t="shared" si="2"/>
        <v>2.4502806098999996</v>
      </c>
      <c r="K26" s="2">
        <f t="shared" si="2"/>
        <v>2.1857184098999998</v>
      </c>
      <c r="L26" s="2">
        <f t="shared" si="2"/>
        <v>4.6359990197999998</v>
      </c>
      <c r="M26" s="2">
        <f t="shared" si="3"/>
        <v>3.1415926535897931</v>
      </c>
      <c r="O26" s="4">
        <f t="shared" si="4"/>
        <v>1.085097474221967</v>
      </c>
      <c r="P26" s="4">
        <f t="shared" si="5"/>
        <v>0</v>
      </c>
      <c r="Q26" s="4">
        <f t="shared" si="6"/>
        <v>0</v>
      </c>
      <c r="R26" s="4">
        <f t="shared" si="7"/>
        <v>0</v>
      </c>
      <c r="S26" s="4">
        <f t="shared" si="8"/>
        <v>1.085097474221967</v>
      </c>
      <c r="T26" s="4">
        <f>(S26-C26)^2</f>
        <v>0.12160486721513693</v>
      </c>
    </row>
    <row r="27" spans="1:20" x14ac:dyDescent="0.25">
      <c r="A27" t="s">
        <v>54</v>
      </c>
      <c r="B27">
        <v>-188.30738195000001</v>
      </c>
      <c r="C27">
        <f t="shared" si="0"/>
        <v>1.6309190685958157</v>
      </c>
      <c r="D27">
        <f t="shared" si="1"/>
        <v>2.6598970083094429</v>
      </c>
      <c r="F27" s="2">
        <v>1.2966299999999999</v>
      </c>
      <c r="G27" s="2">
        <v>1.2966299999999999</v>
      </c>
      <c r="H27" s="2">
        <v>2.5932599999999999</v>
      </c>
      <c r="I27" s="2">
        <v>180</v>
      </c>
      <c r="J27" s="2">
        <f t="shared" si="2"/>
        <v>2.4502806098999996</v>
      </c>
      <c r="K27" s="2">
        <f t="shared" si="2"/>
        <v>2.4502806098999996</v>
      </c>
      <c r="L27" s="2">
        <f t="shared" si="2"/>
        <v>4.9005612197999993</v>
      </c>
      <c r="M27" s="2">
        <f t="shared" si="3"/>
        <v>3.1415926535897931</v>
      </c>
      <c r="O27" s="4">
        <f t="shared" si="4"/>
        <v>1.085097474221967</v>
      </c>
      <c r="P27" s="4">
        <f t="shared" si="5"/>
        <v>1.085097474221967</v>
      </c>
      <c r="Q27" s="4">
        <f t="shared" si="6"/>
        <v>0.20015259349849479</v>
      </c>
      <c r="R27" s="4">
        <f t="shared" si="7"/>
        <v>0</v>
      </c>
      <c r="S27" s="4">
        <f t="shared" si="8"/>
        <v>2.3703475419424289</v>
      </c>
      <c r="T27" s="4">
        <f t="shared" si="9"/>
        <v>0.54675446719570309</v>
      </c>
    </row>
    <row r="28" spans="1:20" x14ac:dyDescent="0.25">
      <c r="C28" s="1" t="s">
        <v>26</v>
      </c>
      <c r="D28">
        <f>SUM(D6:D27)</f>
        <v>29.228022900096299</v>
      </c>
      <c r="S28" s="5" t="s">
        <v>28</v>
      </c>
      <c r="T28" s="4">
        <f>SUM(T7:T27)</f>
        <v>1.9247516932192172</v>
      </c>
    </row>
    <row r="29" spans="1:20" x14ac:dyDescent="0.25">
      <c r="B29" s="1" t="s">
        <v>9</v>
      </c>
      <c r="F29" s="3" t="s">
        <v>1</v>
      </c>
      <c r="G29" s="3" t="s">
        <v>2</v>
      </c>
      <c r="H29" s="3" t="s">
        <v>19</v>
      </c>
      <c r="I29" s="3" t="s">
        <v>3</v>
      </c>
      <c r="J29" s="3" t="s">
        <v>1</v>
      </c>
      <c r="K29" s="3" t="s">
        <v>2</v>
      </c>
      <c r="L29" s="3" t="s">
        <v>19</v>
      </c>
      <c r="M29" s="3" t="s">
        <v>3</v>
      </c>
      <c r="S29" s="5" t="s">
        <v>29</v>
      </c>
      <c r="T29" s="4">
        <f>1-T28/D28</f>
        <v>0.93414704443751906</v>
      </c>
    </row>
    <row r="30" spans="1:20" x14ac:dyDescent="0.25">
      <c r="A30" s="1" t="s">
        <v>11</v>
      </c>
      <c r="B30" t="s">
        <v>10</v>
      </c>
      <c r="E30" s="1"/>
      <c r="F30" s="2" t="s">
        <v>4</v>
      </c>
      <c r="G30" s="2" t="s">
        <v>4</v>
      </c>
      <c r="H30" s="2" t="s">
        <v>4</v>
      </c>
      <c r="I30" s="2" t="s">
        <v>5</v>
      </c>
      <c r="J30" s="2" t="s">
        <v>7</v>
      </c>
      <c r="K30" s="2" t="s">
        <v>7</v>
      </c>
      <c r="L30" s="2" t="s">
        <v>7</v>
      </c>
      <c r="M30" s="2" t="s">
        <v>8</v>
      </c>
    </row>
    <row r="31" spans="1:20" x14ac:dyDescent="0.25">
      <c r="A31" t="s">
        <v>32</v>
      </c>
      <c r="B31">
        <v>-188.34089205000001</v>
      </c>
      <c r="C31">
        <f t="shared" ref="C31:C39" si="10">(B31-$B$7)*$A$1</f>
        <v>0.71906233345579185</v>
      </c>
      <c r="D31">
        <f t="shared" si="1"/>
        <v>0.51705063939488838</v>
      </c>
      <c r="F31" s="2">
        <v>1.0940000000000001</v>
      </c>
      <c r="G31" s="2">
        <v>1.2030000000000001</v>
      </c>
      <c r="H31" s="2">
        <v>2.2540900000000001</v>
      </c>
      <c r="I31" s="2">
        <v>157.79</v>
      </c>
      <c r="J31" s="2">
        <f>F31*$A$2</f>
        <v>2.0673646200000002</v>
      </c>
      <c r="K31" s="2">
        <f>G31*$A$2</f>
        <v>2.2733451900000001</v>
      </c>
      <c r="L31" s="2">
        <f>H31*$A$2</f>
        <v>4.2596214957000003</v>
      </c>
      <c r="M31" s="2">
        <f>I31*PI()/180</f>
        <v>2.7539550267218527</v>
      </c>
      <c r="O31" s="4">
        <f t="shared" ref="O31:O39" si="11">0.5*O$3*(J31-J$7)^2</f>
        <v>0.21715883575423228</v>
      </c>
      <c r="P31" s="4">
        <f t="shared" ref="P31:P39" si="12">0.5*O$3*(K31-K$7)^2</f>
        <v>0.11903834302655307</v>
      </c>
      <c r="Q31" s="4">
        <f t="shared" si="6"/>
        <v>-2.965682524906604E-2</v>
      </c>
      <c r="R31" s="4">
        <f t="shared" si="7"/>
        <v>0.39839992170082972</v>
      </c>
      <c r="S31" s="4">
        <f t="shared" si="8"/>
        <v>0.7049402752325491</v>
      </c>
      <c r="T31" s="4">
        <f t="shared" si="9"/>
        <v>1.9943252846065819E-4</v>
      </c>
    </row>
    <row r="32" spans="1:20" x14ac:dyDescent="0.25">
      <c r="A32" t="s">
        <v>33</v>
      </c>
      <c r="B32">
        <v>-188.33697655</v>
      </c>
      <c r="C32">
        <f t="shared" si="10"/>
        <v>0.82560857015592981</v>
      </c>
      <c r="D32">
        <f t="shared" si="1"/>
        <v>0.68162951111491887</v>
      </c>
      <c r="F32" s="2">
        <v>1.115</v>
      </c>
      <c r="G32" s="2">
        <v>1.163</v>
      </c>
      <c r="H32" s="2">
        <v>2.20627</v>
      </c>
      <c r="I32" s="2">
        <v>151.16</v>
      </c>
      <c r="J32" s="2">
        <f t="shared" ref="J32:L39" si="13">F32*$A$2</f>
        <v>2.1070489499999998</v>
      </c>
      <c r="K32" s="2">
        <f t="shared" si="13"/>
        <v>2.1977559900000001</v>
      </c>
      <c r="L32" s="2">
        <f t="shared" si="13"/>
        <v>4.1692546071000001</v>
      </c>
      <c r="M32" s="2">
        <f t="shared" ref="M32:M39" si="14">I32*PI()/180</f>
        <v>2.6382396973146287</v>
      </c>
      <c r="O32" s="4">
        <f t="shared" si="11"/>
        <v>9.5945697187395512E-2</v>
      </c>
      <c r="P32" s="4">
        <f t="shared" si="12"/>
        <v>2.2464230460081539E-3</v>
      </c>
      <c r="Q32" s="4">
        <f t="shared" si="6"/>
        <v>-2.7080145518863365E-3</v>
      </c>
      <c r="R32" s="4">
        <f t="shared" si="7"/>
        <v>0.68368329992090915</v>
      </c>
      <c r="S32" s="4">
        <f t="shared" si="8"/>
        <v>0.77916740560242648</v>
      </c>
      <c r="T32" s="4">
        <f t="shared" si="9"/>
        <v>2.1567817650855743E-3</v>
      </c>
    </row>
    <row r="33" spans="1:20" x14ac:dyDescent="0.25">
      <c r="A33" t="s">
        <v>34</v>
      </c>
      <c r="B33">
        <v>-188.32556549</v>
      </c>
      <c r="C33">
        <f t="shared" si="10"/>
        <v>1.1361194882399397</v>
      </c>
      <c r="D33">
        <f t="shared" si="1"/>
        <v>1.2907674915585825</v>
      </c>
      <c r="F33" s="2">
        <v>1.1140000000000001</v>
      </c>
      <c r="G33" s="2">
        <v>1.0940000000000001</v>
      </c>
      <c r="H33" s="2">
        <v>2.1415799999999998</v>
      </c>
      <c r="I33" s="2">
        <v>151.82</v>
      </c>
      <c r="J33" s="2">
        <f t="shared" si="13"/>
        <v>2.10515922</v>
      </c>
      <c r="K33" s="2">
        <f t="shared" si="13"/>
        <v>2.0673646200000002</v>
      </c>
      <c r="L33" s="2">
        <f t="shared" si="13"/>
        <v>4.0470079733999995</v>
      </c>
      <c r="M33" s="2">
        <f t="shared" si="14"/>
        <v>2.649758870377791</v>
      </c>
      <c r="O33" s="4">
        <f t="shared" si="11"/>
        <v>0.10061050908422887</v>
      </c>
      <c r="P33" s="4">
        <f t="shared" si="12"/>
        <v>0.21715883575423228</v>
      </c>
      <c r="Q33" s="4">
        <f t="shared" si="6"/>
        <v>2.7264836324513188E-2</v>
      </c>
      <c r="R33" s="4">
        <f t="shared" si="7"/>
        <v>0.65146644274868637</v>
      </c>
      <c r="S33" s="4">
        <f t="shared" si="8"/>
        <v>0.99650062391166072</v>
      </c>
      <c r="T33" s="4">
        <f t="shared" si="9"/>
        <v>1.9493427276318368E-2</v>
      </c>
    </row>
    <row r="34" spans="1:20" x14ac:dyDescent="0.25">
      <c r="A34" t="s">
        <v>35</v>
      </c>
      <c r="B34">
        <v>-188.34228032999999</v>
      </c>
      <c r="C34">
        <f t="shared" si="10"/>
        <v>0.68128529106416591</v>
      </c>
      <c r="D34">
        <f t="shared" si="1"/>
        <v>0.46414964782038526</v>
      </c>
      <c r="F34" s="2">
        <v>1.194</v>
      </c>
      <c r="G34" s="2">
        <v>1.1040000000000001</v>
      </c>
      <c r="H34" s="2">
        <v>2.2489400000000002</v>
      </c>
      <c r="I34" s="2">
        <v>156.26</v>
      </c>
      <c r="J34" s="2">
        <f t="shared" si="13"/>
        <v>2.2563376199999996</v>
      </c>
      <c r="K34" s="2">
        <f t="shared" si="13"/>
        <v>2.0862619200000001</v>
      </c>
      <c r="L34" s="2">
        <f t="shared" si="13"/>
        <v>4.2498893862000005</v>
      </c>
      <c r="M34" s="2">
        <f t="shared" si="14"/>
        <v>2.7272514891663393</v>
      </c>
      <c r="O34" s="4">
        <f t="shared" si="11"/>
        <v>7.7314130658075797E-2</v>
      </c>
      <c r="P34" s="4">
        <f t="shared" si="12"/>
        <v>0.15334846081605732</v>
      </c>
      <c r="Q34" s="4">
        <f t="shared" si="6"/>
        <v>-2.0084527465000387E-2</v>
      </c>
      <c r="R34" s="4">
        <f t="shared" si="7"/>
        <v>0.45683912256331777</v>
      </c>
      <c r="S34" s="4">
        <f t="shared" si="8"/>
        <v>0.66741718657245053</v>
      </c>
      <c r="T34" s="4">
        <f t="shared" si="9"/>
        <v>1.9232432219313638E-4</v>
      </c>
    </row>
    <row r="35" spans="1:20" x14ac:dyDescent="0.25">
      <c r="A35" t="s">
        <v>36</v>
      </c>
      <c r="B35">
        <v>-188.36285591000001</v>
      </c>
      <c r="C35">
        <f t="shared" si="10"/>
        <v>0.12139495345180237</v>
      </c>
      <c r="D35">
        <f t="shared" si="1"/>
        <v>1.4736734723565265E-2</v>
      </c>
      <c r="F35" s="2">
        <v>1.1579999999999999</v>
      </c>
      <c r="G35" s="2">
        <v>1.1950000000000001</v>
      </c>
      <c r="H35" s="2">
        <v>2.3469699999999998</v>
      </c>
      <c r="I35" s="2">
        <v>171.79</v>
      </c>
      <c r="J35" s="2">
        <f t="shared" si="13"/>
        <v>2.1883073399999997</v>
      </c>
      <c r="K35" s="2">
        <f t="shared" si="13"/>
        <v>2.2582273499999999</v>
      </c>
      <c r="L35" s="2">
        <f t="shared" si="13"/>
        <v>4.4351396180999991</v>
      </c>
      <c r="M35" s="2">
        <f t="shared" si="14"/>
        <v>2.9983011220010587</v>
      </c>
      <c r="O35" s="4">
        <f t="shared" si="11"/>
        <v>1.0390915557995515E-4</v>
      </c>
      <c r="P35" s="4">
        <f t="shared" si="12"/>
        <v>8.1507257326319818E-2</v>
      </c>
      <c r="Q35" s="4">
        <f t="shared" si="6"/>
        <v>5.3680619220284763E-4</v>
      </c>
      <c r="R35" s="4">
        <f t="shared" si="7"/>
        <v>5.3262759831417553E-2</v>
      </c>
      <c r="S35" s="4">
        <f t="shared" si="8"/>
        <v>0.13541073250552016</v>
      </c>
      <c r="T35" s="4">
        <f t="shared" si="9"/>
        <v>1.9644206248263423E-4</v>
      </c>
    </row>
    <row r="36" spans="1:20" x14ac:dyDescent="0.25">
      <c r="A36" t="s">
        <v>37</v>
      </c>
      <c r="B36">
        <v>-188.35433395999999</v>
      </c>
      <c r="C36">
        <f t="shared" si="10"/>
        <v>0.35328914368224951</v>
      </c>
      <c r="D36">
        <f t="shared" si="1"/>
        <v>0.12481321904373714</v>
      </c>
      <c r="F36" s="2">
        <v>1.0920000000000001</v>
      </c>
      <c r="G36" s="2">
        <v>1.1539999999999999</v>
      </c>
      <c r="H36" s="2">
        <v>2.2366899999999998</v>
      </c>
      <c r="I36" s="2">
        <v>169.56</v>
      </c>
      <c r="J36" s="2">
        <f t="shared" si="13"/>
        <v>2.0635851600000001</v>
      </c>
      <c r="K36" s="2">
        <f t="shared" si="13"/>
        <v>2.1807484199999996</v>
      </c>
      <c r="L36" s="2">
        <f t="shared" si="13"/>
        <v>4.2267401936999995</v>
      </c>
      <c r="M36" s="2">
        <f t="shared" si="14"/>
        <v>2.9593802796815849</v>
      </c>
      <c r="O36" s="4">
        <f t="shared" si="11"/>
        <v>0.23124960152662921</v>
      </c>
      <c r="P36" s="4">
        <f t="shared" si="12"/>
        <v>3.8293422037992425E-4</v>
      </c>
      <c r="Q36" s="4">
        <f t="shared" si="6"/>
        <v>1.735781498460998E-3</v>
      </c>
      <c r="R36" s="4">
        <f t="shared" si="7"/>
        <v>8.6309427545752118E-2</v>
      </c>
      <c r="S36" s="4">
        <f t="shared" si="8"/>
        <v>0.31967774479122224</v>
      </c>
      <c r="T36" s="4">
        <f t="shared" si="9"/>
        <v>1.129726135411749E-3</v>
      </c>
    </row>
    <row r="37" spans="1:20" x14ac:dyDescent="0.25">
      <c r="A37" t="s">
        <v>38</v>
      </c>
      <c r="B37">
        <v>-188.35090503999999</v>
      </c>
      <c r="C37">
        <f t="shared" si="10"/>
        <v>0.44659485737037496</v>
      </c>
      <c r="D37">
        <f t="shared" si="1"/>
        <v>0.19944696662966555</v>
      </c>
      <c r="F37" s="2">
        <v>1.181</v>
      </c>
      <c r="G37" s="2">
        <v>1.1060000000000001</v>
      </c>
      <c r="H37" s="2">
        <v>2.2581799999999999</v>
      </c>
      <c r="I37" s="2">
        <v>161.78</v>
      </c>
      <c r="J37" s="2">
        <f t="shared" si="13"/>
        <v>2.2317711299999998</v>
      </c>
      <c r="K37" s="2">
        <f t="shared" si="13"/>
        <v>2.0900413800000002</v>
      </c>
      <c r="L37" s="2">
        <f t="shared" si="13"/>
        <v>4.2673504913999993</v>
      </c>
      <c r="M37" s="2">
        <f t="shared" si="14"/>
        <v>2.8235936638764265</v>
      </c>
      <c r="O37" s="4">
        <f t="shared" si="11"/>
        <v>3.287938908868665E-2</v>
      </c>
      <c r="P37" s="4">
        <f t="shared" si="12"/>
        <v>0.14191507661318367</v>
      </c>
      <c r="Q37" s="4">
        <f t="shared" si="6"/>
        <v>-1.2599943773528428E-2</v>
      </c>
      <c r="R37" s="4">
        <f t="shared" si="7"/>
        <v>0.26589438365650431</v>
      </c>
      <c r="S37" s="4">
        <f t="shared" si="8"/>
        <v>0.42808890558484619</v>
      </c>
      <c r="T37" s="4">
        <f t="shared" si="9"/>
        <v>3.4247025148831562E-4</v>
      </c>
    </row>
    <row r="38" spans="1:20" x14ac:dyDescent="0.25">
      <c r="A38" t="s">
        <v>39</v>
      </c>
      <c r="B38">
        <v>-188.35644705000001</v>
      </c>
      <c r="C38">
        <f t="shared" si="10"/>
        <v>0.29578900645562306</v>
      </c>
      <c r="D38">
        <f t="shared" si="1"/>
        <v>8.7491136340004619E-2</v>
      </c>
      <c r="F38" s="2">
        <v>1.1930000000000001</v>
      </c>
      <c r="G38" s="2">
        <v>1.1519999999999999</v>
      </c>
      <c r="H38" s="2">
        <v>2.3182100000000001</v>
      </c>
      <c r="I38" s="2">
        <v>162.66</v>
      </c>
      <c r="J38" s="2">
        <f t="shared" si="13"/>
        <v>2.2544478899999998</v>
      </c>
      <c r="K38" s="2">
        <f t="shared" si="13"/>
        <v>2.17696896</v>
      </c>
      <c r="L38" s="2">
        <f t="shared" si="13"/>
        <v>4.3807909832999998</v>
      </c>
      <c r="M38" s="2">
        <f t="shared" si="14"/>
        <v>2.8389525612939766</v>
      </c>
      <c r="O38" s="4">
        <f t="shared" si="11"/>
        <v>7.3231728221896206E-2</v>
      </c>
      <c r="P38" s="4">
        <f t="shared" si="12"/>
        <v>1.1867921451606089E-3</v>
      </c>
      <c r="Q38" s="4">
        <f t="shared" si="6"/>
        <v>-1.7196079434821799E-3</v>
      </c>
      <c r="R38" s="4">
        <f t="shared" si="7"/>
        <v>0.24044336415701578</v>
      </c>
      <c r="S38" s="4">
        <f t="shared" si="8"/>
        <v>0.31314227658059041</v>
      </c>
      <c r="T38" s="4">
        <f t="shared" si="9"/>
        <v>3.0113598403008421E-4</v>
      </c>
    </row>
    <row r="39" spans="1:20" x14ac:dyDescent="0.25">
      <c r="A39" t="s">
        <v>40</v>
      </c>
      <c r="B39">
        <v>-188.34968272</v>
      </c>
      <c r="C39">
        <f t="shared" si="10"/>
        <v>0.47985589581789456</v>
      </c>
      <c r="D39">
        <f t="shared" si="1"/>
        <v>0.23026168075119408</v>
      </c>
      <c r="F39" s="2">
        <v>1.1040000000000001</v>
      </c>
      <c r="G39" s="2">
        <v>1.139</v>
      </c>
      <c r="H39" s="2">
        <v>2.2154799999999999</v>
      </c>
      <c r="I39" s="2">
        <v>162.03</v>
      </c>
      <c r="J39" s="2">
        <f t="shared" si="13"/>
        <v>2.0862619200000001</v>
      </c>
      <c r="K39" s="2">
        <f t="shared" si="13"/>
        <v>2.1524024699999997</v>
      </c>
      <c r="L39" s="2">
        <f t="shared" si="13"/>
        <v>4.1866590203999996</v>
      </c>
      <c r="M39" s="2">
        <f t="shared" si="14"/>
        <v>2.8279569870064121</v>
      </c>
      <c r="O39" s="4">
        <f t="shared" si="11"/>
        <v>0.15334846081605732</v>
      </c>
      <c r="P39" s="4">
        <f t="shared" si="12"/>
        <v>1.7207481282423609E-2</v>
      </c>
      <c r="Q39" s="4">
        <f t="shared" si="6"/>
        <v>9.4752533906330774E-3</v>
      </c>
      <c r="R39" s="4">
        <f t="shared" si="7"/>
        <v>0.2585274955768585</v>
      </c>
      <c r="S39" s="4">
        <f t="shared" si="8"/>
        <v>0.43855869106597251</v>
      </c>
      <c r="T39" s="4">
        <f t="shared" si="9"/>
        <v>1.7054591203221738E-3</v>
      </c>
    </row>
    <row r="40" spans="1:20" x14ac:dyDescent="0.25">
      <c r="C40" s="1" t="s">
        <v>26</v>
      </c>
      <c r="D40">
        <f>SUM(D31:D39)</f>
        <v>3.6103470273769416</v>
      </c>
      <c r="S40" s="5" t="s">
        <v>28</v>
      </c>
      <c r="T40" s="4">
        <f>SUM(T31:T39)</f>
        <v>2.5717199445792698E-2</v>
      </c>
    </row>
    <row r="41" spans="1:20" x14ac:dyDescent="0.25">
      <c r="S41" s="5" t="s">
        <v>29</v>
      </c>
      <c r="T41" s="4">
        <f>1-T40/D40</f>
        <v>0.9928768067859457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Manz_stretch_no_UB</vt:lpstr>
      <vt:lpstr>Manz_stretch_with_UB</vt:lpstr>
      <vt:lpstr>harmonic_stretch_no_UB</vt:lpstr>
      <vt:lpstr>harmonic_stretch_with_UB</vt:lpstr>
      <vt:lpstr>harmonic_stretch_with_BBC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dcterms:created xsi:type="dcterms:W3CDTF">2024-09-02T01:46:31Z</dcterms:created>
  <dcterms:modified xsi:type="dcterms:W3CDTF">2024-09-06T04:24:38Z</dcterms:modified>
</cp:coreProperties>
</file>