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8C6E1DAD-A1AB-496E-A01D-C3937ADB8372}" xr6:coauthVersionLast="47" xr6:coauthVersionMax="47" xr10:uidLastSave="{00000000-0000-0000-0000-000000000000}"/>
  <bookViews>
    <workbookView xWindow="900" yWindow="750" windowWidth="27360" windowHeight="14340" activeTab="3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B2" i="5" l="1"/>
  <c r="R2" i="5" s="1"/>
  <c r="D4" i="3"/>
  <c r="D5" i="3"/>
  <c r="D6" i="3"/>
  <c r="D4" i="2"/>
  <c r="D5" i="2"/>
  <c r="D6" i="2"/>
  <c r="S2" i="5" l="1"/>
  <c r="X2" i="5" s="1"/>
  <c r="U2" i="5"/>
  <c r="Z2" i="5" s="1"/>
  <c r="T2" i="5"/>
  <c r="Y2" i="5" s="1"/>
  <c r="V2" i="5"/>
  <c r="AA2" i="5" s="1"/>
  <c r="D7" i="3"/>
  <c r="D8" i="3"/>
  <c r="D9" i="3"/>
  <c r="D10" i="3"/>
  <c r="D11" i="2"/>
  <c r="D12" i="2"/>
  <c r="A17" i="5"/>
  <c r="A16" i="5" s="1"/>
  <c r="A15" i="5" s="1"/>
  <c r="A14" i="5" s="1"/>
  <c r="A13" i="5" s="1"/>
  <c r="B13" i="5" s="1"/>
  <c r="R13" i="5" s="1"/>
  <c r="V13" i="5" s="1"/>
  <c r="AA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7" i="2"/>
  <c r="D8" i="2"/>
  <c r="D9" i="2"/>
  <c r="D10" i="2"/>
  <c r="U13" i="5" l="1"/>
  <c r="Z13" i="5" s="1"/>
  <c r="S13" i="5"/>
  <c r="X13" i="5" s="1"/>
  <c r="T13" i="5"/>
  <c r="Y13" i="5" s="1"/>
  <c r="U18" i="5"/>
  <c r="Z18" i="5" s="1"/>
  <c r="T18" i="5"/>
  <c r="Y18" i="5" s="1"/>
  <c r="S18" i="5"/>
  <c r="X18" i="5" s="1"/>
  <c r="V18" i="5"/>
  <c r="AA18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D13" i="5" l="1"/>
  <c r="D18" i="5"/>
  <c r="V17" i="5"/>
  <c r="AA17" i="5" s="1"/>
  <c r="U17" i="5"/>
  <c r="Z17" i="5" s="1"/>
  <c r="T17" i="5"/>
  <c r="Y17" i="5" s="1"/>
  <c r="S17" i="5"/>
  <c r="X17" i="5" s="1"/>
  <c r="S16" i="5"/>
  <c r="X16" i="5" s="1"/>
  <c r="V16" i="5"/>
  <c r="AA16" i="5" s="1"/>
  <c r="T16" i="5"/>
  <c r="Y16" i="5" s="1"/>
  <c r="U16" i="5"/>
  <c r="Z16" i="5" s="1"/>
  <c r="S28" i="5"/>
  <c r="X28" i="5" s="1"/>
  <c r="T28" i="5"/>
  <c r="Y28" i="5" s="1"/>
  <c r="V28" i="5"/>
  <c r="AA28" i="5" s="1"/>
  <c r="U28" i="5"/>
  <c r="Z28" i="5" s="1"/>
  <c r="U14" i="5"/>
  <c r="Z14" i="5" s="1"/>
  <c r="V14" i="5"/>
  <c r="AA14" i="5" s="1"/>
  <c r="T14" i="5"/>
  <c r="Y14" i="5" s="1"/>
  <c r="S14" i="5"/>
  <c r="X14" i="5" s="1"/>
  <c r="U15" i="5"/>
  <c r="Z15" i="5" s="1"/>
  <c r="V15" i="5"/>
  <c r="AA15" i="5" s="1"/>
  <c r="T15" i="5"/>
  <c r="Y15" i="5" s="1"/>
  <c r="S15" i="5"/>
  <c r="X15" i="5" s="1"/>
  <c r="V25" i="5"/>
  <c r="AA25" i="5" s="1"/>
  <c r="S25" i="5"/>
  <c r="X25" i="5" s="1"/>
  <c r="U25" i="5"/>
  <c r="Z25" i="5" s="1"/>
  <c r="T25" i="5"/>
  <c r="Y25" i="5" s="1"/>
  <c r="V29" i="5"/>
  <c r="AA29" i="5" s="1"/>
  <c r="S29" i="5"/>
  <c r="X29" i="5" s="1"/>
  <c r="U29" i="5"/>
  <c r="Z29" i="5" s="1"/>
  <c r="T29" i="5"/>
  <c r="Y29" i="5" s="1"/>
  <c r="V26" i="5"/>
  <c r="AA26" i="5" s="1"/>
  <c r="U26" i="5"/>
  <c r="Z26" i="5" s="1"/>
  <c r="T26" i="5"/>
  <c r="Y26" i="5" s="1"/>
  <c r="S26" i="5"/>
  <c r="X26" i="5" s="1"/>
  <c r="U19" i="5"/>
  <c r="Z19" i="5" s="1"/>
  <c r="V19" i="5"/>
  <c r="AA19" i="5" s="1"/>
  <c r="S19" i="5"/>
  <c r="X19" i="5" s="1"/>
  <c r="T19" i="5"/>
  <c r="Y19" i="5" s="1"/>
  <c r="U27" i="5"/>
  <c r="Z27" i="5" s="1"/>
  <c r="V27" i="5"/>
  <c r="AA27" i="5" s="1"/>
  <c r="T27" i="5"/>
  <c r="Y27" i="5" s="1"/>
  <c r="S27" i="5"/>
  <c r="X27" i="5" s="1"/>
  <c r="S24" i="5"/>
  <c r="X24" i="5" s="1"/>
  <c r="V24" i="5"/>
  <c r="AA24" i="5" s="1"/>
  <c r="U24" i="5"/>
  <c r="Z24" i="5" s="1"/>
  <c r="T24" i="5"/>
  <c r="Y24" i="5" s="1"/>
  <c r="U23" i="5"/>
  <c r="Z23" i="5" s="1"/>
  <c r="V23" i="5"/>
  <c r="AA23" i="5" s="1"/>
  <c r="T23" i="5"/>
  <c r="Y23" i="5" s="1"/>
  <c r="S23" i="5"/>
  <c r="X23" i="5" s="1"/>
  <c r="T22" i="5"/>
  <c r="Y22" i="5" s="1"/>
  <c r="V22" i="5"/>
  <c r="AA22" i="5" s="1"/>
  <c r="U22" i="5"/>
  <c r="Z22" i="5" s="1"/>
  <c r="S22" i="5"/>
  <c r="X22" i="5" s="1"/>
  <c r="V21" i="5"/>
  <c r="AA21" i="5" s="1"/>
  <c r="S21" i="5"/>
  <c r="X21" i="5" s="1"/>
  <c r="T21" i="5"/>
  <c r="Y21" i="5" s="1"/>
  <c r="U21" i="5"/>
  <c r="Z21" i="5" s="1"/>
  <c r="S20" i="5"/>
  <c r="X20" i="5" s="1"/>
  <c r="V20" i="5"/>
  <c r="AA20" i="5" s="1"/>
  <c r="U20" i="5"/>
  <c r="Z20" i="5" s="1"/>
  <c r="T20" i="5"/>
  <c r="Y20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22" i="5" l="1"/>
  <c r="D27" i="5"/>
  <c r="D14" i="5"/>
  <c r="D16" i="5"/>
  <c r="D23" i="5"/>
  <c r="D19" i="5"/>
  <c r="D28" i="5"/>
  <c r="D17" i="5"/>
  <c r="D24" i="5"/>
  <c r="D20" i="5"/>
  <c r="U34" i="5"/>
  <c r="Z34" i="5" s="1"/>
  <c r="T34" i="5"/>
  <c r="Y34" i="5" s="1"/>
  <c r="S34" i="5"/>
  <c r="X34" i="5" s="1"/>
  <c r="V34" i="5"/>
  <c r="AA34" i="5" s="1"/>
  <c r="D26" i="5"/>
  <c r="D15" i="5"/>
  <c r="S32" i="5"/>
  <c r="X32" i="5" s="1"/>
  <c r="T32" i="5"/>
  <c r="Y32" i="5" s="1"/>
  <c r="V32" i="5"/>
  <c r="AA32" i="5" s="1"/>
  <c r="U32" i="5"/>
  <c r="Z32" i="5" s="1"/>
  <c r="U35" i="5"/>
  <c r="Z35" i="5" s="1"/>
  <c r="V35" i="5"/>
  <c r="AA35" i="5" s="1"/>
  <c r="T35" i="5"/>
  <c r="Y35" i="5" s="1"/>
  <c r="S35" i="5"/>
  <c r="X35" i="5" s="1"/>
  <c r="D25" i="5"/>
  <c r="V33" i="5"/>
  <c r="AA33" i="5" s="1"/>
  <c r="T33" i="5"/>
  <c r="Y33" i="5" s="1"/>
  <c r="S33" i="5"/>
  <c r="X33" i="5" s="1"/>
  <c r="U33" i="5"/>
  <c r="Z33" i="5" s="1"/>
  <c r="U31" i="5"/>
  <c r="Z31" i="5" s="1"/>
  <c r="V31" i="5"/>
  <c r="AA31" i="5" s="1"/>
  <c r="S31" i="5"/>
  <c r="X31" i="5" s="1"/>
  <c r="T31" i="5"/>
  <c r="Y31" i="5" s="1"/>
  <c r="D21" i="5"/>
  <c r="V37" i="5"/>
  <c r="AA37" i="5" s="1"/>
  <c r="S37" i="5"/>
  <c r="X37" i="5" s="1"/>
  <c r="T37" i="5"/>
  <c r="Y37" i="5" s="1"/>
  <c r="U37" i="5"/>
  <c r="Z37" i="5" s="1"/>
  <c r="U11" i="5"/>
  <c r="Z11" i="5" s="1"/>
  <c r="V11" i="5"/>
  <c r="AA11" i="5" s="1"/>
  <c r="T11" i="5"/>
  <c r="Y11" i="5" s="1"/>
  <c r="S11" i="5"/>
  <c r="X11" i="5" s="1"/>
  <c r="S12" i="5"/>
  <c r="X12" i="5" s="1"/>
  <c r="T12" i="5"/>
  <c r="Y12" i="5" s="1"/>
  <c r="V12" i="5"/>
  <c r="AA12" i="5" s="1"/>
  <c r="U12" i="5"/>
  <c r="Z12" i="5" s="1"/>
  <c r="D29" i="5"/>
  <c r="S36" i="5"/>
  <c r="X36" i="5" s="1"/>
  <c r="V36" i="5"/>
  <c r="AA36" i="5" s="1"/>
  <c r="U36" i="5"/>
  <c r="Z36" i="5" s="1"/>
  <c r="T36" i="5"/>
  <c r="Y36" i="5" s="1"/>
  <c r="T30" i="5"/>
  <c r="Y30" i="5" s="1"/>
  <c r="V30" i="5"/>
  <c r="AA30" i="5" s="1"/>
  <c r="U30" i="5"/>
  <c r="Z30" i="5" s="1"/>
  <c r="S30" i="5"/>
  <c r="X30" i="5" s="1"/>
  <c r="V10" i="5"/>
  <c r="AA10" i="5" s="1"/>
  <c r="U10" i="5"/>
  <c r="Z10" i="5" s="1"/>
  <c r="T10" i="5"/>
  <c r="Y10" i="5" s="1"/>
  <c r="S10" i="5"/>
  <c r="X10" i="5" s="1"/>
  <c r="A8" i="5"/>
  <c r="B9" i="5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11" i="5" l="1"/>
  <c r="D35" i="5"/>
  <c r="D10" i="5"/>
  <c r="D30" i="5"/>
  <c r="D12" i="5"/>
  <c r="D36" i="5"/>
  <c r="D37" i="5"/>
  <c r="D33" i="5"/>
  <c r="D32" i="5"/>
  <c r="C9" i="5"/>
  <c r="R9" i="5"/>
  <c r="D34" i="5"/>
  <c r="D31" i="5"/>
  <c r="B8" i="5"/>
  <c r="R8" i="5" s="1"/>
  <c r="A7" i="5"/>
  <c r="S8" i="5" l="1"/>
  <c r="X8" i="5" s="1"/>
  <c r="V8" i="5"/>
  <c r="AA8" i="5" s="1"/>
  <c r="U8" i="5"/>
  <c r="Z8" i="5" s="1"/>
  <c r="T8" i="5"/>
  <c r="Y8" i="5" s="1"/>
  <c r="V9" i="5"/>
  <c r="AA9" i="5" s="1"/>
  <c r="U9" i="5"/>
  <c r="Z9" i="5" s="1"/>
  <c r="T9" i="5"/>
  <c r="Y9" i="5" s="1"/>
  <c r="S9" i="5"/>
  <c r="X9" i="5" s="1"/>
  <c r="B7" i="5"/>
  <c r="R7" i="5" s="1"/>
  <c r="A6" i="5"/>
  <c r="C8" i="5"/>
  <c r="D9" i="5" l="1"/>
  <c r="U7" i="5"/>
  <c r="Z7" i="5" s="1"/>
  <c r="V7" i="5"/>
  <c r="AA7" i="5" s="1"/>
  <c r="T7" i="5"/>
  <c r="Y7" i="5" s="1"/>
  <c r="S7" i="5"/>
  <c r="X7" i="5" s="1"/>
  <c r="D8" i="5"/>
  <c r="B6" i="5"/>
  <c r="R6" i="5" s="1"/>
  <c r="A5" i="5"/>
  <c r="B5" i="5" s="1"/>
  <c r="R5" i="5" s="1"/>
  <c r="C7" i="5"/>
  <c r="D7" i="5" l="1"/>
  <c r="V6" i="5"/>
  <c r="AA6" i="5" s="1"/>
  <c r="U6" i="5"/>
  <c r="Z6" i="5" s="1"/>
  <c r="T6" i="5"/>
  <c r="Y6" i="5" s="1"/>
  <c r="S6" i="5"/>
  <c r="X6" i="5" s="1"/>
  <c r="V5" i="5"/>
  <c r="AA5" i="5" s="1"/>
  <c r="U5" i="5"/>
  <c r="Z5" i="5" s="1"/>
  <c r="T5" i="5"/>
  <c r="Y5" i="5" s="1"/>
  <c r="S5" i="5"/>
  <c r="X5" i="5" s="1"/>
  <c r="C5" i="5"/>
  <c r="C6" i="5"/>
  <c r="D5" i="5" l="1"/>
  <c r="D6" i="5"/>
  <c r="I6" i="5" s="1"/>
  <c r="I7" i="5"/>
  <c r="I9" i="5"/>
  <c r="I11" i="5"/>
  <c r="I31" i="5"/>
  <c r="I19" i="5"/>
  <c r="I34" i="5"/>
  <c r="I20" i="5"/>
  <c r="I27" i="5"/>
  <c r="I8" i="5" l="1"/>
  <c r="I28" i="5"/>
  <c r="I17" i="5"/>
  <c r="I32" i="5"/>
  <c r="I14" i="5"/>
  <c r="I35" i="5"/>
  <c r="I33" i="5"/>
  <c r="I25" i="5"/>
  <c r="I37" i="5"/>
  <c r="I12" i="5"/>
  <c r="I24" i="5"/>
  <c r="I30" i="5"/>
  <c r="I21" i="5"/>
  <c r="I29" i="5"/>
  <c r="I36" i="5"/>
  <c r="I16" i="5"/>
  <c r="I23" i="5"/>
  <c r="I15" i="5"/>
  <c r="I13" i="5"/>
  <c r="I18" i="5"/>
  <c r="I10" i="5"/>
  <c r="I5" i="5"/>
  <c r="I22" i="5"/>
  <c r="I26" i="5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<sst xmlns="http://schemas.openxmlformats.org/spreadsheetml/2006/main" count="42" uniqueCount="37">
  <si>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</si>
  <si>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</si>
  <si>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</si>
  <si>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</si>
  <si>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</si>
  <si>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</si>
  <si>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</si>
  <si>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</si>
  <si>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</si>
  <si>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</si>
  <si>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</si>
  <si>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</si>
  <si>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</si>
  <si>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</si>
  <si>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</si>
  <si>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</si>
  <si>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</si>
  <si>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</si>
  <si>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</si>
  <si>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</si>
  <si>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</si>
  <si>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</si>
  <si>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</si>
  <si>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</si>
  <si>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</si>
  <si>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</si>
  <si>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k_angle=</t>
  </si>
  <si>
    <t>model k_angle part</t>
  </si>
  <si>
    <t>torsion offset potential contributions</t>
  </si>
  <si>
    <t>k1/2</t>
  </si>
  <si>
    <t>k2/2</t>
  </si>
  <si>
    <t>k3/2</t>
  </si>
  <si>
    <t>k4/2</t>
  </si>
  <si>
    <t>(constant coefficient inside tanh function)</t>
  </si>
  <si>
    <t>torsion cosine mode coefficients:</t>
  </si>
  <si>
    <t>torsion_norm</t>
  </si>
  <si>
    <t>mode #--&gt;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</si>
</sst>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O</a:t>
            </a:r>
            <a:r>
              <a:rPr lang="en-US" sz="2800" u="sng">
                <a:solidFill>
                  <a:schemeClr val="tx1"/>
                </a:solidFill>
              </a:rPr>
              <a:t>NNO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103.4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relax!$B$4:$B$10</c:f>
              <c:numCache>
                <c:formatCode>General</c:formatCode>
                <c:ptCount val="7"/>
                <c:pt idx="0">
                  <c:v>80</c:v>
                </c:pt>
                <c:pt idx="1">
                  <c:v>90</c:v>
                </c:pt>
                <c:pt idx="2">
                  <c:v>103.41324</c:v>
                </c:pt>
                <c:pt idx="3">
                  <c:v>105</c:v>
                </c:pt>
                <c:pt idx="4">
                  <c:v>120</c:v>
                </c:pt>
                <c:pt idx="5">
                  <c:v>135</c:v>
                </c:pt>
                <c:pt idx="6">
                  <c:v>150</c:v>
                </c:pt>
              </c:numCache>
            </c:numRef>
          </c:xVal>
          <c:yVal>
            <c:numRef>
              <c:f>relax!$D$4:$D$10</c:f>
              <c:numCache>
                <c:formatCode>General</c:formatCode>
                <c:ptCount val="7"/>
                <c:pt idx="0">
                  <c:v>48.97752102502082</c:v>
                </c:pt>
                <c:pt idx="1">
                  <c:v>17.473227600030242</c:v>
                </c:pt>
                <c:pt idx="2">
                  <c:v>0</c:v>
                </c:pt>
                <c:pt idx="3">
                  <c:v>0.24464409005690868</c:v>
                </c:pt>
                <c:pt idx="4">
                  <c:v>26.785482275084433</c:v>
                </c:pt>
                <c:pt idx="5">
                  <c:v>73.082551585004609</c:v>
                </c:pt>
                <c:pt idx="6">
                  <c:v>121.81495593004135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no_relax!$B$4:$B$12</c:f>
              <c:numCache>
                <c:formatCode>General</c:formatCode>
                <c:ptCount val="9"/>
                <c:pt idx="0">
                  <c:v>80</c:v>
                </c:pt>
                <c:pt idx="1">
                  <c:v>90</c:v>
                </c:pt>
                <c:pt idx="2">
                  <c:v>103.41324</c:v>
                </c:pt>
                <c:pt idx="3">
                  <c:v>105</c:v>
                </c:pt>
                <c:pt idx="4">
                  <c:v>120</c:v>
                </c:pt>
                <c:pt idx="5">
                  <c:v>135</c:v>
                </c:pt>
                <c:pt idx="6">
                  <c:v>150</c:v>
                </c:pt>
                <c:pt idx="7">
                  <c:v>165</c:v>
                </c:pt>
                <c:pt idx="8">
                  <c:v>180</c:v>
                </c:pt>
              </c:numCache>
            </c:numRef>
          </c:xVal>
          <c:yVal>
            <c:numRef>
              <c:f>no_relax!$D$4:$D$12</c:f>
              <c:numCache>
                <c:formatCode>General</c:formatCode>
                <c:ptCount val="9"/>
                <c:pt idx="0">
                  <c:v>144.05175945496919</c:v>
                </c:pt>
                <c:pt idx="1">
                  <c:v>37.157835085115664</c:v>
                </c:pt>
                <c:pt idx="2">
                  <c:v>0</c:v>
                </c:pt>
                <c:pt idx="3">
                  <c:v>0.35929967497338566</c:v>
                </c:pt>
                <c:pt idx="4">
                  <c:v>32.727330089980086</c:v>
                </c:pt>
                <c:pt idx="5">
                  <c:v>99.035829125014203</c:v>
                </c:pt>
                <c:pt idx="6">
                  <c:v>154.6334696349733</c:v>
                </c:pt>
                <c:pt idx="7">
                  <c:v>161.16870670503334</c:v>
                </c:pt>
                <c:pt idx="8">
                  <c:v>164.01285834500425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699.66763003250037</c:v>
                </c:pt>
                <c:pt idx="1">
                  <c:v>442.21667048791943</c:v>
                </c:pt>
                <c:pt idx="2">
                  <c:v>281.49655910997285</c:v>
                </c:pt>
                <c:pt idx="3">
                  <c:v>172.41271977163728</c:v>
                </c:pt>
                <c:pt idx="4">
                  <c:v>96.575371849314379</c:v>
                </c:pt>
                <c:pt idx="5">
                  <c:v>45.377974096698935</c:v>
                </c:pt>
                <c:pt idx="6">
                  <c:v>14.349465209754815</c:v>
                </c:pt>
                <c:pt idx="7">
                  <c:v>0.89774084579694435</c:v>
                </c:pt>
                <c:pt idx="8">
                  <c:v>3.2265760172491311</c:v>
                </c:pt>
                <c:pt idx="9">
                  <c:v>19.640598446052287</c:v>
                </c:pt>
                <c:pt idx="10">
                  <c:v>47.922254011812143</c:v>
                </c:pt>
                <c:pt idx="11">
                  <c:v>84.696520893347028</c:v>
                </c:pt>
                <c:pt idx="12">
                  <c:v>124.91826612049454</c:v>
                </c:pt>
                <c:pt idx="13">
                  <c:v>161.86531563268639</c:v>
                </c:pt>
                <c:pt idx="14">
                  <c:v>168.20093196798067</c:v>
                </c:pt>
                <c:pt idx="15">
                  <c:v>171.18873548652638</c:v>
                </c:pt>
                <c:pt idx="16">
                  <c:v>174.04722649144171</c:v>
                </c:pt>
                <c:pt idx="17">
                  <c:v>176.7696821893953</c:v>
                </c:pt>
                <c:pt idx="18">
                  <c:v>179.34961993470426</c:v>
                </c:pt>
                <c:pt idx="19">
                  <c:v>181.78082424532781</c:v>
                </c:pt>
                <c:pt idx="20">
                  <c:v>184.0573733634896</c:v>
                </c:pt>
                <c:pt idx="21">
                  <c:v>186.17366515447571</c:v>
                </c:pt>
                <c:pt idx="22">
                  <c:v>188.12444213565468</c:v>
                </c:pt>
                <c:pt idx="23">
                  <c:v>189.90481542876674</c:v>
                </c:pt>
                <c:pt idx="24">
                  <c:v>191.51028743213155</c:v>
                </c:pt>
                <c:pt idx="25">
                  <c:v>192.93677301566984</c:v>
                </c:pt>
                <c:pt idx="26">
                  <c:v>194.18061905053949</c:v>
                </c:pt>
                <c:pt idx="27">
                  <c:v>195.23862209669329</c:v>
                </c:pt>
                <c:pt idx="28">
                  <c:v>196.10804408568384</c:v>
                </c:pt>
                <c:pt idx="29">
                  <c:v>196.78662585241639</c:v>
                </c:pt>
                <c:pt idx="30">
                  <c:v>197.27259838808845</c:v>
                </c:pt>
                <c:pt idx="31">
                  <c:v>197.56469170700743</c:v>
                </c:pt>
                <c:pt idx="32">
                  <c:v>197.66214124206127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1.039548725320125</c:v>
                </c:pt>
                <c:pt idx="1">
                  <c:v>1.0010490692655714</c:v>
                </c:pt>
                <c:pt idx="2">
                  <c:v>0.93591921249375509</c:v>
                </c:pt>
                <c:pt idx="3">
                  <c:v>0.82966658846092356</c:v>
                </c:pt>
                <c:pt idx="4">
                  <c:v>0.66651976932390877</c:v>
                </c:pt>
                <c:pt idx="5">
                  <c:v>0.44231085001709008</c:v>
                </c:pt>
                <c:pt idx="6">
                  <c:v>0.19153629726705834</c:v>
                </c:pt>
                <c:pt idx="7">
                  <c:v>1.5587677557329017E-2</c:v>
                </c:pt>
                <c:pt idx="8">
                  <c:v>6.7922541136872086E-2</c:v>
                </c:pt>
                <c:pt idx="9">
                  <c:v>0.46223196355546925</c:v>
                </c:pt>
                <c:pt idx="10">
                  <c:v>1.1645270557047762</c:v>
                </c:pt>
                <c:pt idx="11">
                  <c:v>1.9911170192995478</c:v>
                </c:pt>
                <c:pt idx="12">
                  <c:v>2.7349948701319504</c:v>
                </c:pt>
                <c:pt idx="13">
                  <c:v>3.3105846380975548</c:v>
                </c:pt>
                <c:pt idx="14">
                  <c:v>3.4105168500556053</c:v>
                </c:pt>
                <c:pt idx="15">
                  <c:v>3.4595597155401334</c:v>
                </c:pt>
                <c:pt idx="16">
                  <c:v>3.5082427871567878</c:v>
                </c:pt>
                <c:pt idx="17">
                  <c:v>3.5567683058606741</c:v>
                </c:pt>
                <c:pt idx="18">
                  <c:v>3.605345358848961</c:v>
                </c:pt>
                <c:pt idx="19">
                  <c:v>3.654188603879164</c:v>
                </c:pt>
                <c:pt idx="20">
                  <c:v>3.7035170035853797</c:v>
                </c:pt>
                <c:pt idx="21">
                  <c:v>3.753552580621923</c:v>
                </c:pt>
                <c:pt idx="22">
                  <c:v>3.8045192038724287</c:v>
                </c:pt>
                <c:pt idx="23">
                  <c:v>3.8566414152794852</c:v>
                </c:pt>
                <c:pt idx="24">
                  <c:v>3.9101433060945783</c:v>
                </c:pt>
                <c:pt idx="25">
                  <c:v>3.9652474505409163</c:v>
                </c:pt>
                <c:pt idx="26">
                  <c:v>4.0221739040433446</c:v>
                </c:pt>
                <c:pt idx="27">
                  <c:v>4.0811392723288833</c:v>
                </c:pt>
                <c:pt idx="28">
                  <c:v>4.1423558568553274</c:v>
                </c:pt>
                <c:pt idx="29">
                  <c:v>4.2060308811971776</c:v>
                </c:pt>
                <c:pt idx="30">
                  <c:v>4.2723658022170232</c:v>
                </c:pt>
                <c:pt idx="31">
                  <c:v>4.3415557090808505</c:v>
                </c:pt>
                <c:pt idx="32">
                  <c:v>4.4137888124376765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700.70717875782054</c:v>
                </c:pt>
                <c:pt idx="1">
                  <c:v>443.21771955718498</c:v>
                </c:pt>
                <c:pt idx="2">
                  <c:v>282.43247832246658</c:v>
                </c:pt>
                <c:pt idx="3">
                  <c:v>173.24238636009821</c:v>
                </c:pt>
                <c:pt idx="4">
                  <c:v>97.241891618638292</c:v>
                </c:pt>
                <c:pt idx="5">
                  <c:v>45.820284946716022</c:v>
                </c:pt>
                <c:pt idx="6">
                  <c:v>14.541001507021873</c:v>
                </c:pt>
                <c:pt idx="7">
                  <c:v>0.91332852335427339</c:v>
                </c:pt>
                <c:pt idx="8">
                  <c:v>3.2944985583860031</c:v>
                </c:pt>
                <c:pt idx="9">
                  <c:v>20.102830409607755</c:v>
                </c:pt>
                <c:pt idx="10">
                  <c:v>49.086781067516917</c:v>
                </c:pt>
                <c:pt idx="11">
                  <c:v>86.687637912646579</c:v>
                </c:pt>
                <c:pt idx="12">
                  <c:v>127.65326099062649</c:v>
                </c:pt>
                <c:pt idx="13">
                  <c:v>165.17590027078396</c:v>
                </c:pt>
                <c:pt idx="14">
                  <c:v>171.61144881803628</c:v>
                </c:pt>
                <c:pt idx="15">
                  <c:v>174.64829520206652</c:v>
                </c:pt>
                <c:pt idx="16">
                  <c:v>177.55546927859848</c:v>
                </c:pt>
                <c:pt idx="17">
                  <c:v>180.32645049525598</c:v>
                </c:pt>
                <c:pt idx="18">
                  <c:v>182.95496529355322</c:v>
                </c:pt>
                <c:pt idx="19">
                  <c:v>185.43501284920697</c:v>
                </c:pt>
                <c:pt idx="20">
                  <c:v>187.76089036707498</c:v>
                </c:pt>
                <c:pt idx="21">
                  <c:v>189.92721773509763</c:v>
                </c:pt>
                <c:pt idx="22">
                  <c:v>191.92896133952709</c:v>
                </c:pt>
                <c:pt idx="23">
                  <c:v>193.76145684404622</c:v>
                </c:pt>
                <c:pt idx="24">
                  <c:v>195.42043073822612</c:v>
                </c:pt>
                <c:pt idx="25">
                  <c:v>196.90202046621076</c:v>
                </c:pt>
                <c:pt idx="26">
                  <c:v>198.20279295458283</c:v>
                </c:pt>
                <c:pt idx="27">
                  <c:v>199.31976136902216</c:v>
                </c:pt>
                <c:pt idx="28">
                  <c:v>200.25039994253916</c:v>
                </c:pt>
                <c:pt idx="29">
                  <c:v>200.99265673361356</c:v>
                </c:pt>
                <c:pt idx="30">
                  <c:v>201.54496419030548</c:v>
                </c:pt>
                <c:pt idx="31">
                  <c:v>201.90624741608826</c:v>
                </c:pt>
                <c:pt idx="32">
                  <c:v>202.07593005449894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8776"/>
        <c:axId val="189826032"/>
      </c:scatterChart>
      <c:valAx>
        <c:axId val="189828776"/>
        <c:scaling>
          <c:orientation val="minMax"/>
          <c:max val="180"/>
          <c:min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6032"/>
        <c:crosses val="autoZero"/>
        <c:crossBetween val="midCat"/>
        <c:majorUnit val="20"/>
      </c:valAx>
      <c:valAx>
        <c:axId val="189826032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87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0.19079</cdr:x>
      <cdr:y>0.14489</cdr:y>
    </cdr:from>
    <cdr:to>
      <cdr:x>0.45395</cdr:x>
      <cdr:y>0.29019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1652627" y="911795"/>
          <a:ext cx="2279487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500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-259.45102628000001</v>
      </c>
      <c r="D4">
        <f t="shared" ref="D4:D10" si="0">(C4-$C$6)*$A$1</f>
        <v>48.97752102502082</v>
      </c>
    </row>
    <row r="5" spans="1:4" x14ac:dyDescent="0.2">
      <c r="B5">
        <v>90</v>
      </c>
      <c r="C5">
        <v>-259.46302563</v>
      </c>
      <c r="D5">
        <f t="shared" si="0"/>
        <v>17.473227600030242</v>
      </c>
    </row>
    <row r="6" spans="1:4" x14ac:dyDescent="0.2">
      <c r="A6" t="s">
        <v>1</v>
      </c>
      <c r="B6">
        <v>103.41324</v>
      </c>
      <c r="C6">
        <v>-259.46968083000002</v>
      </c>
      <c r="D6">
        <f t="shared" si="0"/>
        <v>0</v>
      </c>
    </row>
    <row r="7" spans="1:4" x14ac:dyDescent="0.2">
      <c r="B7">
        <v>105</v>
      </c>
      <c r="C7">
        <v>-259.46958764999999</v>
      </c>
      <c r="D7">
        <f t="shared" si="0"/>
        <v>0.24464409005690868</v>
      </c>
    </row>
    <row r="8" spans="1:4" x14ac:dyDescent="0.2">
      <c r="B8">
        <v>120</v>
      </c>
      <c r="C8">
        <v>-259.45947877999998</v>
      </c>
      <c r="D8">
        <f t="shared" si="0"/>
        <v>26.785482275084433</v>
      </c>
    </row>
    <row r="9" spans="1:4" x14ac:dyDescent="0.2">
      <c r="B9">
        <v>135</v>
      </c>
      <c r="C9">
        <v>-259.44184516000001</v>
      </c>
      <c r="D9">
        <f t="shared" si="0"/>
        <v>73.082551585004609</v>
      </c>
    </row>
    <row r="10" spans="1:4" x14ac:dyDescent="0.2">
      <c r="B10">
        <v>150</v>
      </c>
      <c r="C10">
        <v>-259.42328397</v>
      </c>
      <c r="D10">
        <f t="shared" si="0"/>
        <v>121.81495593004135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>
      <selection activeCell="C25" sqref="C25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-259.41481442000003</v>
      </c>
      <c r="D4">
        <f t="shared" ref="D4:D12" si="0">(C4-$C$6)*$A$1</f>
        <v>144.05175945496919</v>
      </c>
    </row>
    <row r="5" spans="1:4" x14ac:dyDescent="0.2">
      <c r="B5">
        <v>90</v>
      </c>
      <c r="C5">
        <v>-259.45552815999997</v>
      </c>
      <c r="D5">
        <f t="shared" si="0"/>
        <v>37.157835085115664</v>
      </c>
    </row>
    <row r="6" spans="1:4" x14ac:dyDescent="0.2">
      <c r="A6" t="s">
        <v>1</v>
      </c>
      <c r="B6">
        <v>103.41324</v>
      </c>
      <c r="C6">
        <v>-259.46968083000002</v>
      </c>
      <c r="D6">
        <f t="shared" si="0"/>
        <v>0</v>
      </c>
    </row>
    <row r="7" spans="1:4" x14ac:dyDescent="0.2">
      <c r="B7">
        <v>105</v>
      </c>
      <c r="C7">
        <v>-259.46954398000003</v>
      </c>
      <c r="D7">
        <f t="shared" si="0"/>
        <v>0.35929967497338566</v>
      </c>
    </row>
    <row r="8" spans="1:4" x14ac:dyDescent="0.2">
      <c r="B8">
        <v>120</v>
      </c>
      <c r="C8">
        <v>-259.45721565000002</v>
      </c>
      <c r="D8">
        <f t="shared" si="0"/>
        <v>32.727330089980086</v>
      </c>
    </row>
    <row r="9" spans="1:4" x14ac:dyDescent="0.2">
      <c r="B9">
        <v>135</v>
      </c>
      <c r="C9">
        <v>-259.43196008000001</v>
      </c>
      <c r="D9">
        <f t="shared" si="0"/>
        <v>99.035829125014203</v>
      </c>
    </row>
    <row r="10" spans="1:4" x14ac:dyDescent="0.2">
      <c r="B10">
        <v>150</v>
      </c>
      <c r="C10">
        <v>-259.41078406000003</v>
      </c>
      <c r="D10">
        <f t="shared" si="0"/>
        <v>154.6334696349733</v>
      </c>
    </row>
    <row r="11" spans="1:4" x14ac:dyDescent="0.2">
      <c r="B11">
        <v>165</v>
      </c>
      <c r="C11">
        <v>-259.40829492</v>
      </c>
      <c r="D11">
        <f t="shared" si="0"/>
        <v>161.16870670503334</v>
      </c>
    </row>
    <row r="12" spans="1:4" x14ac:dyDescent="0.2">
      <c r="B12">
        <v>180</v>
      </c>
      <c r="C12">
        <v>-259.40721164000001</v>
      </c>
      <c r="D12">
        <f t="shared" si="0"/>
        <v>164.01285834500425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tabSelected="1" workbookViewId="0">
      <selection activeCell="J15" sqref="J15"/>
    </sheetView>
  </sheetViews>
  <sheetFormatPr defaultRowHeight="12.75" x14ac:dyDescent="0.2"/>
  <cols>
    <col min="1" max="1" width="11.42578125" customWidth="1"/>
    <col min="2" max="2" width="15.28515625" customWidth="1"/>
    <col min="3" max="3" width="19.42578125" customWidth="1"/>
    <col min="4" max="4" width="18.42578125" customWidth="1"/>
    <col min="5" max="8" width="13.140625" customWidth="1"/>
    <col min="9" max="9" width="11.28515625" customWidth="1"/>
    <col min="11" max="11" width="13.5703125" customWidth="1"/>
    <col min="12" max="12" width="10.7109375" customWidth="1"/>
  </cols>
  <sheetData>
    <row r="1" spans="1:27" x14ac:dyDescent="0.2">
      <c r="B1" s="1" t="s">
        <v>26</v>
      </c>
      <c r="C1">
        <v>500</v>
      </c>
      <c r="E1" s="1" t="s">
        <v>28</v>
      </c>
      <c r="F1" s="1"/>
      <c r="G1" s="1"/>
      <c r="H1" s="1"/>
      <c r="L1">
        <v>2.8158916161173799</v>
      </c>
      <c r="M1" t="s">
        <v>33</v>
      </c>
    </row>
    <row r="2" spans="1:27" x14ac:dyDescent="0.2">
      <c r="A2" t="s">
        <v>5</v>
      </c>
      <c r="B2">
        <f>C2*PI()/180</f>
        <v>1.8049015281551009</v>
      </c>
      <c r="C2">
        <v>103.41324</v>
      </c>
      <c r="D2" t="s">
        <v>6</v>
      </c>
      <c r="E2" s="1" t="s">
        <v>29</v>
      </c>
      <c r="F2" s="1" t="s">
        <v>30</v>
      </c>
      <c r="G2" s="1" t="s">
        <v>31</v>
      </c>
      <c r="H2" s="1" t="s">
        <v>32</v>
      </c>
      <c r="I2">
        <f>C2*PI()/180</f>
        <v>1.8049015281551009</v>
      </c>
      <c r="J2" t="s">
        <v>7</v>
      </c>
      <c r="R2">
        <f>COS(B2/2)</f>
        <v>0.61968835397150568</v>
      </c>
      <c r="S2">
        <f>(1/4)*R2+(3/4)*R2^3</f>
        <v>0.3333986813070603</v>
      </c>
      <c r="T2">
        <f>(3/4)*R2^2+(1/4)*R2^4</f>
        <v>0.32487686404375699</v>
      </c>
      <c r="U2">
        <f>(6*R2^3-3*R2^5+R2^7)/4</f>
        <v>0.29718884214885061</v>
      </c>
      <c r="V2">
        <f>(10*R2^4-9*R2^6+3*R2^8)/4</f>
        <v>0.25756041716718525</v>
      </c>
      <c r="X2">
        <f>TANH($L$1*S2)</f>
        <v>0.734677125838191</v>
      </c>
      <c r="Y2">
        <f t="shared" ref="Y2:AA2" si="0">TANH($L$1*T2)</f>
        <v>0.72343673470478476</v>
      </c>
      <c r="Z2">
        <f t="shared" si="0"/>
        <v>0.6841378425875152</v>
      </c>
      <c r="AA2">
        <f t="shared" si="0"/>
        <v>0.62015826497355397</v>
      </c>
    </row>
    <row r="3" spans="1:27" x14ac:dyDescent="0.2">
      <c r="E3">
        <f>$K$6*M5/SQRT(2)</f>
        <v>4.4137888124376774</v>
      </c>
      <c r="F3">
        <f t="shared" ref="F3:H3" si="1">$K$6*N5/SQRT(2)</f>
        <v>3.5525327529524624</v>
      </c>
      <c r="G3">
        <f t="shared" si="1"/>
        <v>1.7706236643623623</v>
      </c>
      <c r="H3">
        <f t="shared" si="1"/>
        <v>-0.15086830283396177</v>
      </c>
      <c r="M3" s="1" t="s">
        <v>34</v>
      </c>
      <c r="N3" s="1"/>
    </row>
    <row r="4" spans="1:27" x14ac:dyDescent="0.2">
      <c r="A4" s="1" t="s">
        <v>8</v>
      </c>
      <c r="B4" s="1" t="s">
        <v>9</v>
      </c>
      <c r="C4" s="1" t="s">
        <v>27</v>
      </c>
      <c r="D4" s="1" t="s">
        <v>11</v>
      </c>
      <c r="E4" t="s">
        <v>13</v>
      </c>
      <c r="F4" t="s">
        <v>14</v>
      </c>
      <c r="G4" t="s">
        <v>15</v>
      </c>
      <c r="H4" t="s">
        <v>16</v>
      </c>
      <c r="I4" s="1" t="s">
        <v>10</v>
      </c>
      <c r="K4" s="1" t="s">
        <v>35</v>
      </c>
      <c r="L4" s="1" t="s">
        <v>36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699.66763003250037</v>
      </c>
      <c r="D5">
        <f>SUM(E5:H5)</f>
        <v>1.039548725320125</v>
      </c>
      <c r="E5">
        <f>E$3*((X5/$X$2)-1)^2</f>
        <v>0.52749203271712664</v>
      </c>
      <c r="F5">
        <f>F$3*(Y5*$X$2/($Y$2*X5)-X5/$X$2)^2</f>
        <v>0.38725862967172658</v>
      </c>
      <c r="G5">
        <f>G$3*(Z5*$X$2/($Z$2*X5)-X5/$X$2)^2</f>
        <v>0.13083824759696056</v>
      </c>
      <c r="H5">
        <f>H$3*(AA5*$Y$2/($AA$2*Y5)-Y5/$Y$2)^2</f>
        <v>-6.0401846656886948E-3</v>
      </c>
      <c r="I5">
        <f t="shared" ref="I5:I9" si="5">C5+D5</f>
        <v>700.70717875782054</v>
      </c>
      <c r="M5">
        <v>0.74309999999999998</v>
      </c>
      <c r="N5">
        <v>0.59809999999999997</v>
      </c>
      <c r="O5">
        <v>0.29809999999999998</v>
      </c>
      <c r="P5">
        <v>-2.5399999999999999E-2</v>
      </c>
      <c r="R5">
        <f t="shared" ref="R5:R37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442.21667048791943</v>
      </c>
      <c r="D6">
        <f t="shared" ref="D6:D37" si="8">SUM(E6:H6)</f>
        <v>1.0010490692655714</v>
      </c>
      <c r="E6">
        <f t="shared" ref="E6:E37" si="9">E$3*((X6/$X$2)-1)^2</f>
        <v>0.50881449073835339</v>
      </c>
      <c r="F6">
        <f t="shared" ref="F6:F37" si="10">F$3*(Y6*$X$2/($Y$2*X6)-X6/$X$2)^2</f>
        <v>0.37291675216592485</v>
      </c>
      <c r="G6">
        <f t="shared" ref="G6:G37" si="11">G$3*(Z6*$X$2/($Z$2*X6)-X6/$X$2)^2</f>
        <v>0.12499060769711864</v>
      </c>
      <c r="H6">
        <f t="shared" ref="H6:H37" si="12">H$3*(AA6*$Y$2/($AA$2*Y6)-Y6/$Y$2)^2</f>
        <v>-5.6727813358254135E-3</v>
      </c>
      <c r="I6">
        <f t="shared" si="5"/>
        <v>443.21771955718498</v>
      </c>
      <c r="K6" s="1">
        <v>8.4</v>
      </c>
      <c r="R6">
        <f t="shared" si="6"/>
        <v>0.93969262078590843</v>
      </c>
      <c r="S6">
        <f t="shared" ref="S6:S37" si="13">(1/4)*R6+(3/4)*R6^3</f>
        <v>0.85725025438855063</v>
      </c>
      <c r="T6">
        <f t="shared" ref="T6:T37" si="14">(3/4)*R6^2+(1/4)*R6^4</f>
        <v>0.85719872711158063</v>
      </c>
      <c r="U6">
        <f t="shared" ref="U6:U37" si="15">(6*R6^3-3*R6^5+R6^7)/4</f>
        <v>0.85687421275294962</v>
      </c>
      <c r="V6">
        <f t="shared" ref="V6:V37" si="16">(10*R6^4-9*R6^6+3*R6^8)/4</f>
        <v>0.85613863646133281</v>
      </c>
      <c r="X6">
        <f t="shared" ref="X6:AA36" si="17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281.49655910997285</v>
      </c>
      <c r="D7">
        <f t="shared" si="8"/>
        <v>0.93591921249375509</v>
      </c>
      <c r="E7">
        <f t="shared" si="9"/>
        <v>0.47712616871418517</v>
      </c>
      <c r="F7">
        <f t="shared" si="10"/>
        <v>0.34864389932398926</v>
      </c>
      <c r="G7">
        <f t="shared" si="11"/>
        <v>0.11522485588882998</v>
      </c>
      <c r="H7">
        <f t="shared" si="12"/>
        <v>-5.0757114332493835E-3</v>
      </c>
      <c r="I7">
        <f t="shared" si="5"/>
        <v>282.43247832246658</v>
      </c>
      <c r="K7" t="s">
        <v>12</v>
      </c>
      <c r="R7">
        <f t="shared" si="6"/>
        <v>0.90630778703664994</v>
      </c>
      <c r="S7">
        <f t="shared" si="13"/>
        <v>0.78490364792400069</v>
      </c>
      <c r="T7">
        <f t="shared" si="14"/>
        <v>0.78471729929117795</v>
      </c>
      <c r="U7">
        <f t="shared" si="15"/>
        <v>0.78361271024588719</v>
      </c>
      <c r="V7">
        <f t="shared" si="16"/>
        <v>0.7812073386804177</v>
      </c>
      <c r="X7">
        <f t="shared" si="17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172.41271977163728</v>
      </c>
      <c r="D8">
        <f t="shared" si="8"/>
        <v>0.82966658846092356</v>
      </c>
      <c r="E8">
        <f t="shared" si="9"/>
        <v>0.42514105434285626</v>
      </c>
      <c r="F8">
        <f t="shared" si="10"/>
        <v>0.30901739352339586</v>
      </c>
      <c r="G8">
        <f t="shared" si="11"/>
        <v>9.9679889255836499E-2</v>
      </c>
      <c r="H8">
        <f t="shared" si="12"/>
        <v>-4.1717486611650692E-3</v>
      </c>
      <c r="I8">
        <f t="shared" si="5"/>
        <v>173.24238636009821</v>
      </c>
      <c r="R8">
        <f t="shared" si="6"/>
        <v>0.86602540378443871</v>
      </c>
      <c r="S8">
        <f t="shared" si="13"/>
        <v>0.70364564057485657</v>
      </c>
      <c r="T8">
        <f t="shared" si="14"/>
        <v>0.70312500000000022</v>
      </c>
      <c r="U8">
        <f t="shared" si="15"/>
        <v>0.70026272884132346</v>
      </c>
      <c r="V8">
        <f t="shared" si="16"/>
        <v>0.69433593750000022</v>
      </c>
      <c r="X8">
        <f t="shared" si="17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96.575371849314379</v>
      </c>
      <c r="D9">
        <f t="shared" si="8"/>
        <v>0.66651976932390877</v>
      </c>
      <c r="E9">
        <f t="shared" si="9"/>
        <v>0.34452504066520989</v>
      </c>
      <c r="F9">
        <f t="shared" si="10"/>
        <v>0.2481214535999986</v>
      </c>
      <c r="G9">
        <f t="shared" si="11"/>
        <v>7.6825383760189089E-2</v>
      </c>
      <c r="H9">
        <f t="shared" si="12"/>
        <v>-2.9521087014888858E-3</v>
      </c>
      <c r="I9">
        <f t="shared" si="5"/>
        <v>97.241891618638292</v>
      </c>
      <c r="R9">
        <f t="shared" si="6"/>
        <v>0.8191520442889918</v>
      </c>
      <c r="S9">
        <f t="shared" si="13"/>
        <v>0.61703246502808318</v>
      </c>
      <c r="T9">
        <f t="shared" si="14"/>
        <v>0.61582118281536624</v>
      </c>
      <c r="U9">
        <f t="shared" si="15"/>
        <v>0.6097403697208581</v>
      </c>
      <c r="V9">
        <f t="shared" si="16"/>
        <v>0.59790117848117552</v>
      </c>
      <c r="X9">
        <f t="shared" si="17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8">A11-10</f>
        <v>80</v>
      </c>
      <c r="B10">
        <f t="shared" ref="B10:B17" si="19">A10*PI()/180</f>
        <v>1.3962634015954636</v>
      </c>
      <c r="C10">
        <f t="shared" ref="C10:C17" si="20">$C$1*2*((COS($B10)-COS(I$2))^2)/((SIN($B10)^2)+3*((SIN(I$2))^2)*TANH(2*SIN($B10/2))/TANH(2*SIN(I$2/2)))</f>
        <v>45.377974096698935</v>
      </c>
      <c r="D10">
        <f t="shared" si="8"/>
        <v>0.44231085001709008</v>
      </c>
      <c r="E10">
        <f t="shared" si="9"/>
        <v>0.23189923947055208</v>
      </c>
      <c r="F10">
        <f t="shared" si="10"/>
        <v>0.16439817106807428</v>
      </c>
      <c r="G10">
        <f t="shared" si="11"/>
        <v>4.7609974766751217E-2</v>
      </c>
      <c r="H10">
        <f t="shared" si="12"/>
        <v>-1.5965352882874632E-3</v>
      </c>
      <c r="I10">
        <f t="shared" ref="I10:I17" si="21">C10+D10</f>
        <v>45.820284946716022</v>
      </c>
      <c r="R10">
        <f t="shared" si="6"/>
        <v>0.76604444311897801</v>
      </c>
      <c r="S10">
        <f t="shared" si="13"/>
        <v>0.5286611100341696</v>
      </c>
      <c r="T10">
        <f t="shared" si="14"/>
        <v>0.5262086944339055</v>
      </c>
      <c r="U10">
        <f t="shared" si="15"/>
        <v>0.51515286419823825</v>
      </c>
      <c r="V10">
        <f t="shared" si="16"/>
        <v>0.49516494445720477</v>
      </c>
      <c r="X10">
        <f t="shared" si="17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8"/>
        <v>90</v>
      </c>
      <c r="B11">
        <f t="shared" si="19"/>
        <v>1.5707963267948966</v>
      </c>
      <c r="C11">
        <f t="shared" si="20"/>
        <v>14.349465209754815</v>
      </c>
      <c r="D11">
        <f t="shared" si="8"/>
        <v>0.19153629726705834</v>
      </c>
      <c r="E11">
        <f t="shared" si="9"/>
        <v>0.10266181865568419</v>
      </c>
      <c r="F11">
        <f t="shared" si="10"/>
        <v>7.089272103563575E-2</v>
      </c>
      <c r="G11">
        <f t="shared" si="11"/>
        <v>1.8488567186753579E-2</v>
      </c>
      <c r="H11">
        <f t="shared" si="12"/>
        <v>-5.0680961101516651E-4</v>
      </c>
      <c r="I11">
        <f t="shared" si="21"/>
        <v>14.541001507021873</v>
      </c>
      <c r="R11">
        <f t="shared" si="6"/>
        <v>0.70710678118654757</v>
      </c>
      <c r="S11">
        <f t="shared" si="13"/>
        <v>0.44194173824159222</v>
      </c>
      <c r="T11">
        <f t="shared" si="14"/>
        <v>0.43750000000000011</v>
      </c>
      <c r="U11">
        <f t="shared" si="15"/>
        <v>0.4198446513295126</v>
      </c>
      <c r="V11">
        <f t="shared" si="16"/>
        <v>0.39062500000000011</v>
      </c>
      <c r="X11">
        <f t="shared" si="17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8"/>
        <v>100</v>
      </c>
      <c r="B12">
        <f t="shared" si="19"/>
        <v>1.7453292519943295</v>
      </c>
      <c r="C12">
        <f t="shared" si="20"/>
        <v>0.89774084579694435</v>
      </c>
      <c r="D12">
        <f t="shared" si="8"/>
        <v>1.5587677557329017E-2</v>
      </c>
      <c r="E12">
        <f t="shared" si="9"/>
        <v>8.6302854353007517E-3</v>
      </c>
      <c r="F12">
        <f t="shared" si="10"/>
        <v>5.7109045834072914E-3</v>
      </c>
      <c r="G12">
        <f t="shared" si="11"/>
        <v>1.2733643553435813E-3</v>
      </c>
      <c r="H12">
        <f t="shared" si="12"/>
        <v>-2.6876816722605685E-5</v>
      </c>
      <c r="I12">
        <f t="shared" si="21"/>
        <v>0.91332852335427339</v>
      </c>
      <c r="R12">
        <f t="shared" si="6"/>
        <v>0.64278760968653936</v>
      </c>
      <c r="S12">
        <f t="shared" si="13"/>
        <v>0.35988516966073097</v>
      </c>
      <c r="T12">
        <f t="shared" si="14"/>
        <v>0.3525605167669752</v>
      </c>
      <c r="U12">
        <f t="shared" si="15"/>
        <v>0.32741150476677744</v>
      </c>
      <c r="V12">
        <f t="shared" si="16"/>
        <v>0.28993950846213706</v>
      </c>
      <c r="X12">
        <f t="shared" si="17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2">A14-10</f>
        <v>110</v>
      </c>
      <c r="B13">
        <f t="shared" si="19"/>
        <v>1.9198621771937625</v>
      </c>
      <c r="C13">
        <f t="shared" si="20"/>
        <v>3.2265760172491311</v>
      </c>
      <c r="D13">
        <f t="shared" si="8"/>
        <v>6.7922541136872086E-2</v>
      </c>
      <c r="E13">
        <f t="shared" si="9"/>
        <v>3.9334227482589787E-2</v>
      </c>
      <c r="F13">
        <f t="shared" si="10"/>
        <v>2.432392233241773E-2</v>
      </c>
      <c r="G13">
        <f t="shared" si="11"/>
        <v>4.3345071914932072E-3</v>
      </c>
      <c r="H13">
        <f t="shared" si="12"/>
        <v>-7.0115869628642442E-5</v>
      </c>
      <c r="I13">
        <f t="shared" si="21"/>
        <v>3.2944985583860031</v>
      </c>
      <c r="R13">
        <f t="shared" si="6"/>
        <v>0.57357643635104616</v>
      </c>
      <c r="S13">
        <f t="shared" si="13"/>
        <v>0.28491976210602471</v>
      </c>
      <c r="T13">
        <f t="shared" si="14"/>
        <v>0.27380103948969764</v>
      </c>
      <c r="U13">
        <f t="shared" si="15"/>
        <v>0.24159677169563998</v>
      </c>
      <c r="V13">
        <f t="shared" si="16"/>
        <v>0.19925390013472069</v>
      </c>
      <c r="X13">
        <f t="shared" si="17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2"/>
        <v>120</v>
      </c>
      <c r="B14">
        <f t="shared" si="19"/>
        <v>2.0943951023931953</v>
      </c>
      <c r="C14">
        <f t="shared" si="20"/>
        <v>19.640598446052287</v>
      </c>
      <c r="D14">
        <f t="shared" si="8"/>
        <v>0.46223196355546925</v>
      </c>
      <c r="E14">
        <f t="shared" si="9"/>
        <v>0.283994038821476</v>
      </c>
      <c r="F14">
        <f t="shared" si="10"/>
        <v>0.15791751420804967</v>
      </c>
      <c r="G14">
        <f t="shared" si="11"/>
        <v>2.0603927207620453E-2</v>
      </c>
      <c r="H14">
        <f t="shared" si="12"/>
        <v>-2.8351668167684414E-4</v>
      </c>
      <c r="I14">
        <f t="shared" si="21"/>
        <v>20.102830409607755</v>
      </c>
      <c r="R14">
        <f t="shared" si="6"/>
        <v>0.50000000000000011</v>
      </c>
      <c r="S14">
        <f t="shared" si="13"/>
        <v>0.21875000000000008</v>
      </c>
      <c r="T14">
        <f t="shared" si="14"/>
        <v>0.20312500000000011</v>
      </c>
      <c r="U14">
        <f t="shared" si="15"/>
        <v>0.16601562500000008</v>
      </c>
      <c r="V14">
        <f t="shared" si="16"/>
        <v>0.12402343750000008</v>
      </c>
      <c r="X14">
        <f t="shared" si="17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2"/>
        <v>130</v>
      </c>
      <c r="B15">
        <f t="shared" si="19"/>
        <v>2.2689280275926285</v>
      </c>
      <c r="C15">
        <f t="shared" si="20"/>
        <v>47.922254011812143</v>
      </c>
      <c r="D15">
        <f t="shared" si="8"/>
        <v>1.1645270557047762</v>
      </c>
      <c r="E15">
        <f t="shared" si="9"/>
        <v>0.77123543590775789</v>
      </c>
      <c r="F15">
        <f t="shared" si="10"/>
        <v>0.36318773767877949</v>
      </c>
      <c r="G15">
        <f t="shared" si="11"/>
        <v>3.0542339749302736E-2</v>
      </c>
      <c r="H15">
        <f t="shared" si="12"/>
        <v>-4.3845763106389765E-4</v>
      </c>
      <c r="I15">
        <f t="shared" si="21"/>
        <v>49.086781067516917</v>
      </c>
      <c r="R15">
        <f t="shared" si="6"/>
        <v>0.42261826174069944</v>
      </c>
      <c r="S15">
        <f t="shared" si="13"/>
        <v>0.16226624523511801</v>
      </c>
      <c r="T15">
        <f t="shared" si="14"/>
        <v>0.14192968960463875</v>
      </c>
      <c r="U15">
        <f t="shared" si="15"/>
        <v>0.1037141369948925</v>
      </c>
      <c r="V15">
        <f t="shared" si="16"/>
        <v>6.769411898742661E-2</v>
      </c>
      <c r="X15">
        <f t="shared" si="17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2"/>
        <v>140</v>
      </c>
      <c r="B16">
        <f t="shared" si="19"/>
        <v>2.4434609527920612</v>
      </c>
      <c r="C16">
        <f t="shared" si="20"/>
        <v>84.696520893347028</v>
      </c>
      <c r="D16">
        <f t="shared" si="8"/>
        <v>1.9911170192995478</v>
      </c>
      <c r="E16">
        <f t="shared" si="9"/>
        <v>1.4453529149457636</v>
      </c>
      <c r="F16">
        <f t="shared" si="10"/>
        <v>0.52372418620481109</v>
      </c>
      <c r="G16">
        <f t="shared" si="11"/>
        <v>2.2477987359421248E-2</v>
      </c>
      <c r="H16">
        <f t="shared" si="12"/>
        <v>-4.3806921044804953E-4</v>
      </c>
      <c r="I16">
        <f t="shared" si="21"/>
        <v>86.687637912646579</v>
      </c>
      <c r="R16">
        <f t="shared" si="6"/>
        <v>0.34202014332566882</v>
      </c>
      <c r="S16">
        <f t="shared" si="13"/>
        <v>0.11551160324252364</v>
      </c>
      <c r="T16">
        <f t="shared" si="14"/>
        <v>9.1154283992602614E-2</v>
      </c>
      <c r="U16">
        <f t="shared" si="15"/>
        <v>5.6639901190039768E-2</v>
      </c>
      <c r="V16">
        <f t="shared" si="16"/>
        <v>3.0748360071152791E-2</v>
      </c>
      <c r="X16">
        <f t="shared" si="17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19"/>
        <v>2.6179938779914944</v>
      </c>
      <c r="C17">
        <f t="shared" si="20"/>
        <v>124.91826612049454</v>
      </c>
      <c r="D17">
        <f t="shared" si="8"/>
        <v>2.7349948701319504</v>
      </c>
      <c r="E17">
        <f t="shared" si="9"/>
        <v>2.2051237195730646</v>
      </c>
      <c r="F17">
        <f t="shared" si="10"/>
        <v>0.52390327949688531</v>
      </c>
      <c r="G17">
        <f t="shared" si="11"/>
        <v>6.2446138763279672E-3</v>
      </c>
      <c r="H17">
        <f t="shared" si="12"/>
        <v>-2.7674281432761913E-4</v>
      </c>
      <c r="I17">
        <f t="shared" si="21"/>
        <v>127.65326099062649</v>
      </c>
      <c r="R17">
        <f t="shared" si="6"/>
        <v>0.25881904510252074</v>
      </c>
      <c r="S17">
        <f t="shared" si="13"/>
        <v>7.7707952673320452E-2</v>
      </c>
      <c r="T17">
        <f t="shared" si="14"/>
        <v>5.1362298107780667E-2</v>
      </c>
      <c r="U17">
        <f t="shared" si="15"/>
        <v>2.515478386892224E-2</v>
      </c>
      <c r="V17">
        <f t="shared" si="16"/>
        <v>1.0557015206582893E-2</v>
      </c>
      <c r="X17">
        <f t="shared" si="17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3">A18*PI()/180</f>
        <v>2.7925268031909272</v>
      </c>
      <c r="C18">
        <f>$C$1*2*((COS($B18)-COS(I$2))^2)/((SIN($B18)^2)+3*((SIN(I$2))^2)*TANH(2*SIN($B18/2))/TANH(2*SIN(I$2/2)))</f>
        <v>161.86531563268639</v>
      </c>
      <c r="D18">
        <f t="shared" si="8"/>
        <v>3.3105846380975548</v>
      </c>
      <c r="E18">
        <f t="shared" si="9"/>
        <v>2.9651126137930053</v>
      </c>
      <c r="F18">
        <f t="shared" si="10"/>
        <v>0.34553502592345703</v>
      </c>
      <c r="G18">
        <f t="shared" si="11"/>
        <v>2.6307635715416669E-5</v>
      </c>
      <c r="H18">
        <f t="shared" si="12"/>
        <v>-8.9309254622955785E-5</v>
      </c>
      <c r="I18">
        <f>C18+D18</f>
        <v>165.17590027078396</v>
      </c>
      <c r="R18">
        <f t="shared" si="6"/>
        <v>0.17364817766693041</v>
      </c>
      <c r="S18">
        <f t="shared" si="13"/>
        <v>4.7339144354380927E-2</v>
      </c>
      <c r="T18">
        <f t="shared" si="14"/>
        <v>2.2842578454513891E-2</v>
      </c>
      <c r="U18">
        <f t="shared" si="15"/>
        <v>7.7369735547111887E-3</v>
      </c>
      <c r="V18">
        <f t="shared" si="16"/>
        <v>2.2120440814623649E-3</v>
      </c>
      <c r="X18">
        <f t="shared" si="17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4">A20-1</f>
        <v>162</v>
      </c>
      <c r="B19">
        <f t="shared" si="23"/>
        <v>2.8274333882308138</v>
      </c>
      <c r="C19">
        <f>$C$1*2*((COS($B19)-COS(I$2))^2)/((SIN($B19)^2)+3*((SIN(I$2))^2)*TANH(2*SIN($B19/2))/TANH(2*SIN(I$2/2)))</f>
        <v>168.20093196798067</v>
      </c>
      <c r="D19">
        <f t="shared" si="8"/>
        <v>3.4105168500556053</v>
      </c>
      <c r="E19">
        <f t="shared" si="9"/>
        <v>3.113212536808887</v>
      </c>
      <c r="F19">
        <f t="shared" si="10"/>
        <v>0.29700113220674823</v>
      </c>
      <c r="G19">
        <f t="shared" si="11"/>
        <v>3.6627902529251343E-4</v>
      </c>
      <c r="H19">
        <f t="shared" si="12"/>
        <v>-6.3097985321799882E-5</v>
      </c>
      <c r="I19">
        <f>C19+D19</f>
        <v>171.61144881803628</v>
      </c>
      <c r="R19">
        <f t="shared" si="6"/>
        <v>0.15643446504023092</v>
      </c>
      <c r="S19">
        <f t="shared" si="13"/>
        <v>4.1979784144022578E-2</v>
      </c>
      <c r="T19">
        <f t="shared" si="14"/>
        <v>1.8503522926640332E-2</v>
      </c>
      <c r="U19">
        <f t="shared" si="15"/>
        <v>5.6726464370765442E-3</v>
      </c>
      <c r="V19">
        <f t="shared" si="16"/>
        <v>1.4644599336560379E-3</v>
      </c>
      <c r="X19">
        <f t="shared" si="17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4"/>
        <v>163</v>
      </c>
      <c r="B20">
        <f t="shared" si="23"/>
        <v>2.8448866807507569</v>
      </c>
      <c r="C20">
        <f t="shared" ref="C20:C37" si="25">$C$1*2*((COS($B20)-COS(I$2))^2)/((SIN($B20)^2)+3*((SIN(I$2))^2)*TANH(2*SIN($B20/2))/TANH(2*SIN(I$2/2)))</f>
        <v>171.18873548652638</v>
      </c>
      <c r="D20">
        <f t="shared" si="8"/>
        <v>3.4595597155401334</v>
      </c>
      <c r="E20">
        <f t="shared" si="9"/>
        <v>3.1867145078544956</v>
      </c>
      <c r="F20">
        <f t="shared" si="10"/>
        <v>0.27225156531373712</v>
      </c>
      <c r="G20">
        <f t="shared" si="11"/>
        <v>6.4558157418425786E-4</v>
      </c>
      <c r="H20">
        <f t="shared" si="12"/>
        <v>-5.1939202283619033E-5</v>
      </c>
      <c r="I20">
        <f t="shared" ref="I20:I37" si="26">C20+D20</f>
        <v>174.64829520206652</v>
      </c>
      <c r="R20">
        <f t="shared" si="6"/>
        <v>0.14780941112961077</v>
      </c>
      <c r="S20">
        <f t="shared" si="13"/>
        <v>3.9374315891253335E-2</v>
      </c>
      <c r="T20">
        <f t="shared" si="14"/>
        <v>1.6505046160827343E-2</v>
      </c>
      <c r="U20">
        <f t="shared" si="15"/>
        <v>4.7913974324933937E-3</v>
      </c>
      <c r="V20">
        <f t="shared" si="16"/>
        <v>1.1700037232293874E-3</v>
      </c>
      <c r="X20">
        <f t="shared" si="17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4"/>
        <v>164</v>
      </c>
      <c r="B21">
        <f t="shared" si="23"/>
        <v>2.8623399732707</v>
      </c>
      <c r="C21">
        <f t="shared" si="25"/>
        <v>174.04722649144171</v>
      </c>
      <c r="D21">
        <f t="shared" si="8"/>
        <v>3.5082427871567878</v>
      </c>
      <c r="E21">
        <f t="shared" si="9"/>
        <v>3.2598668261637225</v>
      </c>
      <c r="F21">
        <f t="shared" si="10"/>
        <v>0.24745037618329851</v>
      </c>
      <c r="G21">
        <f t="shared" si="11"/>
        <v>9.6766619445623275E-4</v>
      </c>
      <c r="H21">
        <f t="shared" si="12"/>
        <v>-4.2081384689198423E-5</v>
      </c>
      <c r="I21">
        <f t="shared" si="26"/>
        <v>177.55546927859848</v>
      </c>
      <c r="R21">
        <f t="shared" si="6"/>
        <v>0.13917310096006569</v>
      </c>
      <c r="S21">
        <f t="shared" si="13"/>
        <v>3.6815023953340707E-2</v>
      </c>
      <c r="T21">
        <f t="shared" si="14"/>
        <v>1.4620655035728932E-2</v>
      </c>
      <c r="U21">
        <f t="shared" si="15"/>
        <v>4.0045906975974231E-3</v>
      </c>
      <c r="V21">
        <f t="shared" si="16"/>
        <v>9.2166581559376213E-4</v>
      </c>
      <c r="X21">
        <f t="shared" si="17"/>
        <v>0.10329734107166122</v>
      </c>
      <c r="Y21">
        <f t="shared" si="17"/>
        <v>4.1146934769005203E-2</v>
      </c>
      <c r="Z21">
        <f t="shared" si="17"/>
        <v>1.1276015425311462E-2</v>
      </c>
      <c r="AA21">
        <f t="shared" si="17"/>
        <v>2.5953052159817134E-3</v>
      </c>
    </row>
    <row r="22" spans="1:27" x14ac:dyDescent="0.2">
      <c r="A22">
        <f t="shared" si="24"/>
        <v>165</v>
      </c>
      <c r="B22">
        <f t="shared" si="23"/>
        <v>2.8797932657906435</v>
      </c>
      <c r="C22">
        <f t="shared" si="25"/>
        <v>176.7696821893953</v>
      </c>
      <c r="D22">
        <f t="shared" si="8"/>
        <v>3.5567683058606741</v>
      </c>
      <c r="E22">
        <f t="shared" si="9"/>
        <v>3.3326883859245147</v>
      </c>
      <c r="F22">
        <f t="shared" si="10"/>
        <v>0.22280477988295497</v>
      </c>
      <c r="G22">
        <f t="shared" si="11"/>
        <v>1.3086384977409357E-3</v>
      </c>
      <c r="H22">
        <f t="shared" si="12"/>
        <v>-3.3498444536317333E-5</v>
      </c>
      <c r="I22">
        <f t="shared" si="26"/>
        <v>180.32645049525598</v>
      </c>
      <c r="R22">
        <f t="shared" si="6"/>
        <v>0.13052619222005171</v>
      </c>
      <c r="S22">
        <f t="shared" si="13"/>
        <v>3.4299387610337621E-2</v>
      </c>
      <c r="T22">
        <f t="shared" si="14"/>
        <v>1.285038072372959E-2</v>
      </c>
      <c r="U22">
        <f t="shared" si="15"/>
        <v>3.3074253536153129E-3</v>
      </c>
      <c r="V22">
        <f t="shared" si="16"/>
        <v>7.1459225533701749E-4</v>
      </c>
      <c r="X22">
        <f t="shared" si="17"/>
        <v>9.6284153430735847E-2</v>
      </c>
      <c r="Y22">
        <f t="shared" si="17"/>
        <v>3.6169494251280271E-2</v>
      </c>
      <c r="Z22">
        <f t="shared" si="17"/>
        <v>9.3130820581070924E-3</v>
      </c>
      <c r="AA22">
        <f t="shared" si="17"/>
        <v>2.012211624927299E-3</v>
      </c>
    </row>
    <row r="23" spans="1:27" x14ac:dyDescent="0.2">
      <c r="A23">
        <f t="shared" si="24"/>
        <v>166</v>
      </c>
      <c r="B23">
        <f t="shared" si="23"/>
        <v>2.8972465583105871</v>
      </c>
      <c r="C23">
        <f t="shared" si="25"/>
        <v>179.34961993470426</v>
      </c>
      <c r="D23">
        <f t="shared" si="8"/>
        <v>3.605345358848961</v>
      </c>
      <c r="E23">
        <f t="shared" si="9"/>
        <v>3.4052036249458832</v>
      </c>
      <c r="F23">
        <f t="shared" si="10"/>
        <v>0.19852342579421853</v>
      </c>
      <c r="G23">
        <f t="shared" si="11"/>
        <v>1.6444515634700349E-3</v>
      </c>
      <c r="H23">
        <f t="shared" si="12"/>
        <v>-2.614345461038903E-5</v>
      </c>
      <c r="I23">
        <f t="shared" si="26"/>
        <v>182.95496529355322</v>
      </c>
      <c r="R23">
        <f t="shared" si="6"/>
        <v>0.12186934340514749</v>
      </c>
      <c r="S23">
        <f t="shared" si="13"/>
        <v>3.1824850976938532E-2</v>
      </c>
      <c r="T23">
        <f t="shared" si="14"/>
        <v>1.1194249138843232E-2</v>
      </c>
      <c r="U23">
        <f t="shared" si="15"/>
        <v>2.694968067128206E-3</v>
      </c>
      <c r="V23">
        <f t="shared" si="16"/>
        <v>5.441300277809983E-4</v>
      </c>
      <c r="X23">
        <f t="shared" si="17"/>
        <v>8.9376201711175315E-2</v>
      </c>
      <c r="Y23">
        <f t="shared" si="17"/>
        <v>3.1511356183234224E-2</v>
      </c>
      <c r="Z23">
        <f t="shared" si="17"/>
        <v>7.5885923134831682E-3</v>
      </c>
      <c r="AA23">
        <f t="shared" si="17"/>
        <v>1.5322099842647128E-3</v>
      </c>
    </row>
    <row r="24" spans="1:27" x14ac:dyDescent="0.2">
      <c r="A24">
        <f t="shared" si="24"/>
        <v>167</v>
      </c>
      <c r="B24">
        <f t="shared" si="23"/>
        <v>2.9146998508305306</v>
      </c>
      <c r="C24">
        <f t="shared" si="25"/>
        <v>181.78082424532781</v>
      </c>
      <c r="D24">
        <f t="shared" si="8"/>
        <v>3.654188603879164</v>
      </c>
      <c r="E24">
        <f t="shared" si="9"/>
        <v>3.4774423761935376</v>
      </c>
      <c r="F24">
        <f t="shared" si="10"/>
        <v>0.17481442217809334</v>
      </c>
      <c r="G24">
        <f t="shared" si="11"/>
        <v>1.9517562891214521E-3</v>
      </c>
      <c r="H24">
        <f t="shared" si="12"/>
        <v>-1.9950781588690941E-5</v>
      </c>
      <c r="I24">
        <f t="shared" si="26"/>
        <v>185.43501284920697</v>
      </c>
      <c r="R24">
        <f t="shared" si="6"/>
        <v>0.11320321376790661</v>
      </c>
      <c r="S24">
        <f t="shared" si="13"/>
        <v>2.9388825080092131E-2</v>
      </c>
      <c r="T24">
        <f t="shared" si="14"/>
        <v>9.6522815542313348E-3</v>
      </c>
      <c r="U24">
        <f t="shared" si="15"/>
        <v>2.1621598737180435E-3</v>
      </c>
      <c r="V24">
        <f t="shared" si="16"/>
        <v>4.0584354959816241E-4</v>
      </c>
      <c r="X24">
        <f t="shared" si="17"/>
        <v>8.2567344293994441E-2</v>
      </c>
      <c r="Y24">
        <f t="shared" si="17"/>
        <v>2.7173087748846161E-2</v>
      </c>
      <c r="Z24">
        <f t="shared" si="17"/>
        <v>6.0883326324144742E-3</v>
      </c>
      <c r="AA24">
        <f t="shared" si="17"/>
        <v>1.1428109512582663E-3</v>
      </c>
    </row>
    <row r="25" spans="1:27" x14ac:dyDescent="0.2">
      <c r="A25">
        <f t="shared" si="24"/>
        <v>168</v>
      </c>
      <c r="B25">
        <f t="shared" si="23"/>
        <v>2.9321531433504737</v>
      </c>
      <c r="C25">
        <f t="shared" si="25"/>
        <v>184.0573733634896</v>
      </c>
      <c r="D25">
        <f t="shared" si="8"/>
        <v>3.7035170035853797</v>
      </c>
      <c r="E25">
        <f t="shared" si="9"/>
        <v>3.5494397133200635</v>
      </c>
      <c r="F25">
        <f t="shared" si="10"/>
        <v>0.15188330828921917</v>
      </c>
      <c r="G25">
        <f t="shared" si="11"/>
        <v>2.2088206241710762E-3</v>
      </c>
      <c r="H25">
        <f t="shared" si="12"/>
        <v>-1.4838648074284627E-5</v>
      </c>
      <c r="I25">
        <f t="shared" si="26"/>
        <v>187.76089036707498</v>
      </c>
      <c r="R25">
        <f t="shared" si="6"/>
        <v>0.10452846326765346</v>
      </c>
      <c r="S25">
        <f t="shared" si="13"/>
        <v>2.6988689959665798E-2</v>
      </c>
      <c r="T25">
        <f t="shared" si="14"/>
        <v>8.224495184428457E-3</v>
      </c>
      <c r="U25">
        <f t="shared" si="15"/>
        <v>1.7038232718859104E-3</v>
      </c>
      <c r="V25">
        <f t="shared" si="16"/>
        <v>2.9553040802511289E-4</v>
      </c>
      <c r="X25">
        <f t="shared" si="17"/>
        <v>7.5851253697371376E-2</v>
      </c>
      <c r="Y25">
        <f t="shared" si="17"/>
        <v>2.3155147410326791E-2</v>
      </c>
      <c r="Z25">
        <f t="shared" si="17"/>
        <v>4.7977448540749527E-3</v>
      </c>
      <c r="AA25">
        <f t="shared" si="17"/>
        <v>8.3218140616319377E-4</v>
      </c>
    </row>
    <row r="26" spans="1:27" x14ac:dyDescent="0.2">
      <c r="A26">
        <f t="shared" si="24"/>
        <v>169</v>
      </c>
      <c r="B26">
        <f t="shared" si="23"/>
        <v>2.9496064358704168</v>
      </c>
      <c r="C26">
        <f t="shared" si="25"/>
        <v>186.17366515447571</v>
      </c>
      <c r="D26">
        <f t="shared" si="8"/>
        <v>3.753552580621923</v>
      </c>
      <c r="E26">
        <f t="shared" si="9"/>
        <v>3.6212357916382949</v>
      </c>
      <c r="F26">
        <f t="shared" si="10"/>
        <v>0.12993099774133912</v>
      </c>
      <c r="G26">
        <f t="shared" si="11"/>
        <v>2.3965032973063218E-3</v>
      </c>
      <c r="H26">
        <f t="shared" si="12"/>
        <v>-1.0712055017068429E-5</v>
      </c>
      <c r="I26">
        <f t="shared" si="26"/>
        <v>189.92721773509763</v>
      </c>
      <c r="R26">
        <f t="shared" si="6"/>
        <v>9.5845752520224065E-2</v>
      </c>
      <c r="S26">
        <f t="shared" si="13"/>
        <v>2.462179679069652E-2</v>
      </c>
      <c r="T26">
        <f t="shared" si="14"/>
        <v>6.91090373138014E-3</v>
      </c>
      <c r="U26">
        <f t="shared" si="15"/>
        <v>1.3146695729261419E-3</v>
      </c>
      <c r="V26">
        <f t="shared" si="16"/>
        <v>2.092362895647457E-4</v>
      </c>
      <c r="X26">
        <f t="shared" si="17"/>
        <v>6.9221431584304299E-2</v>
      </c>
      <c r="Y26">
        <f t="shared" si="17"/>
        <v>1.9457899668110103E-2</v>
      </c>
      <c r="Z26">
        <f t="shared" si="17"/>
        <v>3.701950117183773E-3</v>
      </c>
      <c r="AA26">
        <f t="shared" si="17"/>
        <v>5.8918664539593364E-4</v>
      </c>
    </row>
    <row r="27" spans="1:27" x14ac:dyDescent="0.2">
      <c r="A27">
        <f t="shared" si="24"/>
        <v>170</v>
      </c>
      <c r="B27">
        <f t="shared" si="23"/>
        <v>2.9670597283903604</v>
      </c>
      <c r="C27">
        <f t="shared" si="25"/>
        <v>188.12444213565468</v>
      </c>
      <c r="D27">
        <f t="shared" si="8"/>
        <v>3.8045192038724287</v>
      </c>
      <c r="E27">
        <f t="shared" si="9"/>
        <v>3.6928756858479925</v>
      </c>
      <c r="F27">
        <f t="shared" si="10"/>
        <v>0.10915171864799722</v>
      </c>
      <c r="G27">
        <f t="shared" si="11"/>
        <v>2.4992653633093384E-3</v>
      </c>
      <c r="H27">
        <f t="shared" si="12"/>
        <v>-7.4659868702954368E-6</v>
      </c>
      <c r="I27">
        <f t="shared" si="26"/>
        <v>191.92896133952709</v>
      </c>
      <c r="R27">
        <f t="shared" si="6"/>
        <v>8.7155742747658138E-2</v>
      </c>
      <c r="S27">
        <f t="shared" si="13"/>
        <v>2.2285470025749612E-2</v>
      </c>
      <c r="T27">
        <f t="shared" si="14"/>
        <v>5.7115178934556031E-3</v>
      </c>
      <c r="U27">
        <f t="shared" si="15"/>
        <v>9.893064917046179E-4</v>
      </c>
      <c r="V27">
        <f t="shared" si="16"/>
        <v>1.4326904199975113E-4</v>
      </c>
      <c r="X27">
        <f t="shared" si="17"/>
        <v>6.2671223416906896E-2</v>
      </c>
      <c r="Y27">
        <f t="shared" si="17"/>
        <v>1.6081628799227178E-2</v>
      </c>
      <c r="Z27">
        <f t="shared" si="17"/>
        <v>2.7857726493712631E-3</v>
      </c>
      <c r="AA27">
        <f t="shared" si="17"/>
        <v>4.034300723294014E-4</v>
      </c>
    </row>
    <row r="28" spans="1:27" x14ac:dyDescent="0.2">
      <c r="A28">
        <f t="shared" si="24"/>
        <v>171</v>
      </c>
      <c r="B28">
        <f t="shared" si="23"/>
        <v>2.9845130209103035</v>
      </c>
      <c r="C28">
        <f t="shared" si="25"/>
        <v>189.90481542876674</v>
      </c>
      <c r="D28">
        <f t="shared" si="8"/>
        <v>3.8566414152794852</v>
      </c>
      <c r="E28">
        <f t="shared" si="9"/>
        <v>3.7644092256870656</v>
      </c>
      <c r="F28">
        <f t="shared" si="10"/>
        <v>8.9730977486483107E-2</v>
      </c>
      <c r="G28">
        <f t="shared" si="11"/>
        <v>2.5062009208182039E-3</v>
      </c>
      <c r="H28">
        <f t="shared" si="12"/>
        <v>-4.9888148816332178E-6</v>
      </c>
      <c r="I28">
        <f t="shared" si="26"/>
        <v>193.76145684404622</v>
      </c>
      <c r="R28">
        <f t="shared" si="6"/>
        <v>7.8459095727844999E-2</v>
      </c>
      <c r="S28">
        <f t="shared" si="13"/>
        <v>1.9977009555891767E-2</v>
      </c>
      <c r="T28">
        <f t="shared" si="14"/>
        <v>4.6263458366546922E-3</v>
      </c>
      <c r="U28">
        <f t="shared" si="15"/>
        <v>7.2224596259577343E-4</v>
      </c>
      <c r="V28">
        <f t="shared" si="16"/>
        <v>9.4211816704387017E-5</v>
      </c>
      <c r="X28">
        <f t="shared" si="17"/>
        <v>5.6193832771646898E-2</v>
      </c>
      <c r="Y28">
        <f t="shared" si="17"/>
        <v>1.3026551549950039E-2</v>
      </c>
      <c r="Z28">
        <f t="shared" si="17"/>
        <v>2.0337635468274679E-3</v>
      </c>
      <c r="AA28">
        <f t="shared" si="17"/>
        <v>2.6529025857345638E-4</v>
      </c>
    </row>
    <row r="29" spans="1:27" x14ac:dyDescent="0.2">
      <c r="A29">
        <f t="shared" si="24"/>
        <v>172</v>
      </c>
      <c r="B29">
        <f t="shared" si="23"/>
        <v>3.0019663134302466</v>
      </c>
      <c r="C29">
        <f t="shared" si="25"/>
        <v>191.51028743213155</v>
      </c>
      <c r="D29">
        <f t="shared" si="8"/>
        <v>3.9101433060945783</v>
      </c>
      <c r="E29">
        <f t="shared" si="9"/>
        <v>3.835890830540198</v>
      </c>
      <c r="F29">
        <f t="shared" si="10"/>
        <v>7.1843574590115256E-2</v>
      </c>
      <c r="G29">
        <f t="shared" si="11"/>
        <v>2.4120667735313974E-3</v>
      </c>
      <c r="H29">
        <f t="shared" si="12"/>
        <v>-3.1658092661721059E-6</v>
      </c>
      <c r="I29">
        <f t="shared" si="26"/>
        <v>195.42043073822612</v>
      </c>
      <c r="R29">
        <f t="shared" si="6"/>
        <v>6.9756473744125455E-2</v>
      </c>
      <c r="S29">
        <f t="shared" si="13"/>
        <v>1.7693692888771973E-2</v>
      </c>
      <c r="T29">
        <f t="shared" si="14"/>
        <v>3.6553936272873231E-3</v>
      </c>
      <c r="U29">
        <f t="shared" si="15"/>
        <v>5.0791216418328232E-4</v>
      </c>
      <c r="V29">
        <f t="shared" si="16"/>
        <v>5.8935241626118389E-5</v>
      </c>
      <c r="X29">
        <f t="shared" si="17"/>
        <v>4.9782335333342663E-2</v>
      </c>
      <c r="Y29">
        <f t="shared" si="17"/>
        <v>1.0292828763514218E-2</v>
      </c>
      <c r="Z29">
        <f t="shared" si="17"/>
        <v>1.4302246296514583E-3</v>
      </c>
      <c r="AA29">
        <f t="shared" si="17"/>
        <v>1.6595525126530622E-4</v>
      </c>
    </row>
    <row r="30" spans="1:27" x14ac:dyDescent="0.2">
      <c r="A30">
        <f t="shared" si="24"/>
        <v>173</v>
      </c>
      <c r="B30">
        <f>A30*PI()/180</f>
        <v>3.0194196059501901</v>
      </c>
      <c r="C30">
        <f t="shared" si="25"/>
        <v>192.93677301566984</v>
      </c>
      <c r="D30">
        <f t="shared" si="8"/>
        <v>3.9652474505409163</v>
      </c>
      <c r="E30">
        <f t="shared" si="9"/>
        <v>3.9073793439005149</v>
      </c>
      <c r="F30">
        <f t="shared" si="10"/>
        <v>5.5651699603840886E-2</v>
      </c>
      <c r="G30">
        <f t="shared" si="11"/>
        <v>2.2182897052871889E-3</v>
      </c>
      <c r="H30">
        <f t="shared" si="12"/>
        <v>-1.8826687267484432E-6</v>
      </c>
      <c r="I30">
        <f t="shared" si="26"/>
        <v>196.90202046621076</v>
      </c>
      <c r="R30">
        <f t="shared" si="6"/>
        <v>6.1048539534856908E-2</v>
      </c>
      <c r="S30">
        <f t="shared" si="13"/>
        <v>1.543277734229357E-2</v>
      </c>
      <c r="T30">
        <f t="shared" si="14"/>
        <v>2.7986656254638752E-3</v>
      </c>
      <c r="U30">
        <f t="shared" si="15"/>
        <v>3.406497357263106E-4</v>
      </c>
      <c r="V30">
        <f t="shared" si="16"/>
        <v>3.4608578899995518E-5</v>
      </c>
      <c r="X30">
        <f t="shared" si="17"/>
        <v>4.3429692588791181E-2</v>
      </c>
      <c r="Y30">
        <f t="shared" si="17"/>
        <v>7.8805759279253536E-3</v>
      </c>
      <c r="Z30">
        <f t="shared" si="17"/>
        <v>9.592324406589739E-4</v>
      </c>
      <c r="AA30">
        <f t="shared" si="17"/>
        <v>9.7454006861718136E-5</v>
      </c>
    </row>
    <row r="31" spans="1:27" x14ac:dyDescent="0.2">
      <c r="A31">
        <f t="shared" si="24"/>
        <v>174</v>
      </c>
      <c r="B31">
        <f t="shared" ref="B31:B37" si="27">A31*PI()/180</f>
        <v>3.0368728984701332</v>
      </c>
      <c r="C31">
        <f t="shared" si="25"/>
        <v>194.18061905053949</v>
      </c>
      <c r="D31">
        <f t="shared" si="8"/>
        <v>4.0221739040433446</v>
      </c>
      <c r="E31">
        <f t="shared" si="9"/>
        <v>3.9789378684446466</v>
      </c>
      <c r="F31">
        <f t="shared" si="10"/>
        <v>4.1303135093810388E-2</v>
      </c>
      <c r="G31">
        <f t="shared" si="11"/>
        <v>1.9339294807708344E-3</v>
      </c>
      <c r="H31">
        <f t="shared" si="12"/>
        <v>-1.0289758831637631E-6</v>
      </c>
      <c r="I31">
        <f t="shared" si="26"/>
        <v>198.20279295458283</v>
      </c>
      <c r="R31">
        <f t="shared" si="6"/>
        <v>5.2335956242943966E-2</v>
      </c>
      <c r="S31">
        <f t="shared" si="13"/>
        <v>1.319150225234861E-2</v>
      </c>
      <c r="T31">
        <f t="shared" si="14"/>
        <v>2.0561648387947685E-3</v>
      </c>
      <c r="U31">
        <f t="shared" si="15"/>
        <v>2.1473216783802674E-4</v>
      </c>
      <c r="V31">
        <f t="shared" si="16"/>
        <v>1.8709824841697687E-5</v>
      </c>
      <c r="X31">
        <f t="shared" si="17"/>
        <v>3.7128765243526332E-2</v>
      </c>
      <c r="Y31">
        <f t="shared" si="17"/>
        <v>5.789872632373E-3</v>
      </c>
      <c r="Z31">
        <f t="shared" si="17"/>
        <v>6.0466243743423917E-4</v>
      </c>
      <c r="AA31">
        <f t="shared" si="17"/>
        <v>5.2684838862015576E-5</v>
      </c>
    </row>
    <row r="32" spans="1:27" x14ac:dyDescent="0.2">
      <c r="A32">
        <f t="shared" si="24"/>
        <v>175</v>
      </c>
      <c r="B32">
        <f t="shared" si="27"/>
        <v>3.0543261909900763</v>
      </c>
      <c r="C32">
        <f t="shared" si="25"/>
        <v>195.23862209669329</v>
      </c>
      <c r="D32">
        <f t="shared" si="8"/>
        <v>4.0811392723288833</v>
      </c>
      <c r="E32">
        <f t="shared" si="9"/>
        <v>4.0506336023483334</v>
      </c>
      <c r="F32">
        <f t="shared" si="10"/>
        <v>2.8929595751857717E-2</v>
      </c>
      <c r="G32">
        <f t="shared" si="11"/>
        <v>1.576575718288231E-3</v>
      </c>
      <c r="H32">
        <f t="shared" si="12"/>
        <v>-5.0148959539512386E-7</v>
      </c>
      <c r="I32">
        <f t="shared" si="26"/>
        <v>199.31976136902216</v>
      </c>
      <c r="R32">
        <f t="shared" si="6"/>
        <v>4.3619387365336229E-2</v>
      </c>
      <c r="S32">
        <f t="shared" si="13"/>
        <v>1.0967091193075885E-2</v>
      </c>
      <c r="T32">
        <f t="shared" si="14"/>
        <v>1.4278932357587508E-3</v>
      </c>
      <c r="U32">
        <f t="shared" si="15"/>
        <v>1.2437034931828212E-4</v>
      </c>
      <c r="V32">
        <f t="shared" si="16"/>
        <v>9.0347140245462847E-6</v>
      </c>
      <c r="X32">
        <f t="shared" si="17"/>
        <v>3.0872326387452638E-2</v>
      </c>
      <c r="Y32">
        <f t="shared" si="17"/>
        <v>4.0207709236767843E-3</v>
      </c>
      <c r="Z32">
        <f t="shared" si="17"/>
        <v>3.502134096211142E-4</v>
      </c>
      <c r="AA32">
        <f t="shared" si="17"/>
        <v>2.5440775470249291E-5</v>
      </c>
    </row>
    <row r="33" spans="1:27" x14ac:dyDescent="0.2">
      <c r="A33">
        <f t="shared" si="24"/>
        <v>176</v>
      </c>
      <c r="B33">
        <f t="shared" si="27"/>
        <v>3.0717794835100198</v>
      </c>
      <c r="C33">
        <f t="shared" si="25"/>
        <v>196.10804408568384</v>
      </c>
      <c r="D33">
        <f t="shared" si="8"/>
        <v>4.1423558568553274</v>
      </c>
      <c r="E33">
        <f t="shared" si="9"/>
        <v>4.1225376773389568</v>
      </c>
      <c r="F33">
        <f t="shared" si="10"/>
        <v>1.8645229267666649E-2</v>
      </c>
      <c r="G33">
        <f t="shared" si="11"/>
        <v>1.17315743851512E-3</v>
      </c>
      <c r="H33">
        <f t="shared" si="12"/>
        <v>-2.0718981128057818E-7</v>
      </c>
      <c r="I33">
        <f t="shared" si="26"/>
        <v>200.25039994253916</v>
      </c>
      <c r="R33">
        <f t="shared" si="6"/>
        <v>3.489949670250108E-2</v>
      </c>
      <c r="S33">
        <f t="shared" si="13"/>
        <v>8.7567542080970416E-3</v>
      </c>
      <c r="T33">
        <f t="shared" si="14"/>
        <v>9.1385201826195428E-4</v>
      </c>
      <c r="U33">
        <f t="shared" si="15"/>
        <v>6.3721251629414295E-5</v>
      </c>
      <c r="V33">
        <f t="shared" si="16"/>
        <v>3.7045932650287628E-6</v>
      </c>
      <c r="X33">
        <f t="shared" si="17"/>
        <v>2.4653074437001689E-2</v>
      </c>
      <c r="Y33">
        <f t="shared" si="17"/>
        <v>2.5733025565344513E-3</v>
      </c>
      <c r="Z33">
        <f t="shared" si="17"/>
        <v>1.7943213630611441E-4</v>
      </c>
      <c r="AA33">
        <f t="shared" si="17"/>
        <v>1.0431733115741007E-5</v>
      </c>
    </row>
    <row r="34" spans="1:27" x14ac:dyDescent="0.2">
      <c r="A34">
        <f t="shared" si="24"/>
        <v>177</v>
      </c>
      <c r="B34">
        <f t="shared" si="27"/>
        <v>3.0892327760299634</v>
      </c>
      <c r="C34">
        <f t="shared" si="25"/>
        <v>196.78662585241639</v>
      </c>
      <c r="D34">
        <f t="shared" si="8"/>
        <v>4.2060308811971776</v>
      </c>
      <c r="E34">
        <f t="shared" si="9"/>
        <v>4.1947249988532658</v>
      </c>
      <c r="F34">
        <f t="shared" si="10"/>
        <v>1.0545302961487712E-2</v>
      </c>
      <c r="G34">
        <f t="shared" si="11"/>
        <v>7.6064537970695805E-4</v>
      </c>
      <c r="H34">
        <f t="shared" si="12"/>
        <v>-6.5997282478732708E-8</v>
      </c>
      <c r="I34">
        <f t="shared" si="26"/>
        <v>200.99265673361356</v>
      </c>
      <c r="R34">
        <f t="shared" si="6"/>
        <v>2.6176948307873139E-2</v>
      </c>
      <c r="S34">
        <f t="shared" si="13"/>
        <v>6.5576900511760058E-3</v>
      </c>
      <c r="T34">
        <f t="shared" si="14"/>
        <v>5.1404185297160428E-4</v>
      </c>
      <c r="U34">
        <f t="shared" si="15"/>
        <v>2.6896732104229251E-5</v>
      </c>
      <c r="V34">
        <f t="shared" si="16"/>
        <v>1.1731356033689185E-6</v>
      </c>
      <c r="X34">
        <f t="shared" si="17"/>
        <v>1.8463645883036121E-2</v>
      </c>
      <c r="Y34">
        <f t="shared" si="17"/>
        <v>1.4474851331849215E-3</v>
      </c>
      <c r="Z34">
        <f t="shared" si="17"/>
        <v>7.5738282288435478E-5</v>
      </c>
      <c r="AA34">
        <f t="shared" si="17"/>
        <v>3.3034227100833252E-6</v>
      </c>
    </row>
    <row r="35" spans="1:27" x14ac:dyDescent="0.2">
      <c r="A35">
        <f t="shared" si="24"/>
        <v>178</v>
      </c>
      <c r="B35">
        <f t="shared" si="27"/>
        <v>3.1066860685499069</v>
      </c>
      <c r="C35">
        <f t="shared" si="25"/>
        <v>197.27259838808845</v>
      </c>
      <c r="D35">
        <f t="shared" si="8"/>
        <v>4.2723658022170232</v>
      </c>
      <c r="E35">
        <f t="shared" si="9"/>
        <v>4.2672740885430089</v>
      </c>
      <c r="F35">
        <f t="shared" si="10"/>
        <v>4.7050977058978854E-3</v>
      </c>
      <c r="G35">
        <f t="shared" si="11"/>
        <v>3.8662906719383143E-4</v>
      </c>
      <c r="H35">
        <f t="shared" si="12"/>
        <v>-1.3099077680346206E-8</v>
      </c>
      <c r="I35">
        <f t="shared" si="26"/>
        <v>201.54496419030548</v>
      </c>
      <c r="R35">
        <f t="shared" si="6"/>
        <v>1.7452406437283376E-2</v>
      </c>
      <c r="S35">
        <f t="shared" si="13"/>
        <v>4.3670884347408517E-3</v>
      </c>
      <c r="T35">
        <f t="shared" si="14"/>
        <v>2.2846306107163916E-4</v>
      </c>
      <c r="U35">
        <f t="shared" si="15"/>
        <v>7.972436630141564E-6</v>
      </c>
      <c r="V35">
        <f t="shared" si="16"/>
        <v>2.3186875276225802E-7</v>
      </c>
      <c r="X35">
        <f t="shared" si="17"/>
        <v>1.2296627875023825E-2</v>
      </c>
      <c r="Y35">
        <f t="shared" si="17"/>
        <v>6.4332712951289711E-4</v>
      </c>
      <c r="Z35">
        <f t="shared" si="17"/>
        <v>2.2449517463071349E-5</v>
      </c>
      <c r="AA35">
        <f t="shared" si="17"/>
        <v>6.5291727694274335E-7</v>
      </c>
    </row>
    <row r="36" spans="1:27" x14ac:dyDescent="0.2">
      <c r="A36">
        <f>A37-1</f>
        <v>179</v>
      </c>
      <c r="B36">
        <f t="shared" si="27"/>
        <v>3.12413936106985</v>
      </c>
      <c r="C36">
        <f t="shared" si="25"/>
        <v>197.56469170700743</v>
      </c>
      <c r="D36">
        <f t="shared" si="8"/>
        <v>4.3415557090808505</v>
      </c>
      <c r="E36">
        <f t="shared" si="9"/>
        <v>4.3402669292482372</v>
      </c>
      <c r="F36">
        <f t="shared" si="10"/>
        <v>1.1790275639293013E-3</v>
      </c>
      <c r="G36">
        <f t="shared" si="11"/>
        <v>1.0975308973085354E-4</v>
      </c>
      <c r="H36">
        <f t="shared" si="12"/>
        <v>-8.2104745842254396E-10</v>
      </c>
      <c r="I36">
        <f t="shared" si="26"/>
        <v>201.90624741608826</v>
      </c>
      <c r="R36">
        <f t="shared" si="6"/>
        <v>8.7265354983738965E-3</v>
      </c>
      <c r="S36">
        <f t="shared" si="13"/>
        <v>2.1821322847025964E-3</v>
      </c>
      <c r="T36">
        <f t="shared" si="14"/>
        <v>5.7115766151121486E-5</v>
      </c>
      <c r="U36">
        <f t="shared" si="15"/>
        <v>9.9678226407119033E-7</v>
      </c>
      <c r="V36">
        <f t="shared" si="16"/>
        <v>1.4496984741355896E-8</v>
      </c>
      <c r="X36">
        <f t="shared" si="17"/>
        <v>6.1445706730457288E-3</v>
      </c>
      <c r="Y36">
        <f t="shared" si="17"/>
        <v>1.6083180566632533E-4</v>
      </c>
      <c r="Z36">
        <f t="shared" si="17"/>
        <v>2.8068308204851944E-6</v>
      </c>
      <c r="AA36">
        <f t="shared" si="17"/>
        <v>4.082193779216563E-8</v>
      </c>
    </row>
    <row r="37" spans="1:27" x14ac:dyDescent="0.2">
      <c r="A37">
        <v>180</v>
      </c>
      <c r="B37">
        <f t="shared" si="27"/>
        <v>3.1415926535897931</v>
      </c>
      <c r="C37">
        <f t="shared" si="25"/>
        <v>197.66214124206127</v>
      </c>
      <c r="D37">
        <f t="shared" si="8"/>
        <v>4.4137888124376765</v>
      </c>
      <c r="E37">
        <f t="shared" si="9"/>
        <v>4.4137888124376765</v>
      </c>
      <c r="F37">
        <f t="shared" si="10"/>
        <v>5.8141348190527999E-32</v>
      </c>
      <c r="G37">
        <f t="shared" si="11"/>
        <v>6.1004596158979671E-33</v>
      </c>
      <c r="H37">
        <f t="shared" si="12"/>
        <v>-1.9953976212239779E-66</v>
      </c>
      <c r="I37">
        <f t="shared" si="26"/>
        <v>202.07593005449894</v>
      </c>
      <c r="R37">
        <f t="shared" si="6"/>
        <v>6.1257422745431001E-17</v>
      </c>
      <c r="S37">
        <f t="shared" si="13"/>
        <v>1.531435568635775E-17</v>
      </c>
      <c r="T37">
        <f t="shared" si="14"/>
        <v>2.8143538810593355E-33</v>
      </c>
      <c r="U37">
        <f t="shared" si="15"/>
        <v>3.448001308945923E-49</v>
      </c>
      <c r="V37">
        <f t="shared" si="16"/>
        <v>3.5202612301483308E-65</v>
      </c>
      <c r="X37">
        <f t="shared" ref="X37:AA37" si="28">TANH($L$1*S37)</f>
        <v>4.3123565783454309E-17</v>
      </c>
      <c r="Y37">
        <f t="shared" si="28"/>
        <v>7.924915498462393E-33</v>
      </c>
      <c r="Z37">
        <f t="shared" si="28"/>
        <v>9.7091979782225768E-49</v>
      </c>
      <c r="AA37">
        <f t="shared" si="28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2024-10-04T04:19:26Z</dcterms:modified>
</cp:coreProperties>
</file>