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MANZ.000\NMSU Advanced Dropbox\Thomas Manz\research\papers_in_preparation\dihedral_potentials\ESI_01_17_2024\linear_dihedrals\"/>
    </mc:Choice>
  </mc:AlternateContent>
  <bookViews>
    <workbookView xWindow="0" yWindow="0" windowWidth="28800" windowHeight="12480"/>
  </bookViews>
  <sheets>
    <sheet name="parity_plot" sheetId="13" r:id="rId1"/>
    <sheet name="data_workup" sheetId="12" r:id="rId2"/>
    <sheet name="ADLD_plot_150" sheetId="21" r:id="rId3"/>
    <sheet name="CCSD_plot_150" sheetId="22" r:id="rId4"/>
    <sheet name="ADLD_plot_160" sheetId="24" r:id="rId5"/>
    <sheet name="CCSD_plot_160" sheetId="25" r:id="rId6"/>
    <sheet name="ADLD_plot_170" sheetId="27" r:id="rId7"/>
    <sheet name="CCSD_plot_170" sheetId="28" r:id="rId8"/>
    <sheet name="data_150" sheetId="20" r:id="rId9"/>
    <sheet name="data_160" sheetId="26" r:id="rId10"/>
    <sheet name="data_170" sheetId="29" r:id="rId11"/>
  </sheets>
  <definedNames>
    <definedName name="solver_adj" localSheetId="1" hidden="1">data_workup!$L$6,data_workup!$M$6,data_workup!$N$6,data_workup!$O$6,data_workup!$P$6,data_workup!$Q$6</definedName>
    <definedName name="solver_cvg" localSheetId="1" hidden="1">0.000001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data_workup!$S$6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02" i="12" l="1"/>
  <c r="C102" i="12"/>
  <c r="R101" i="12"/>
  <c r="C101" i="12"/>
  <c r="R100" i="12"/>
  <c r="C100" i="12"/>
  <c r="D31" i="29" l="1"/>
  <c r="D31" i="26"/>
  <c r="B13" i="29"/>
  <c r="V13" i="29" s="1"/>
  <c r="V14" i="29" s="1"/>
  <c r="V12" i="29" s="1"/>
  <c r="B13" i="26"/>
  <c r="AK13" i="26" s="1"/>
  <c r="AM37" i="29"/>
  <c r="AK37" i="29"/>
  <c r="AK25" i="29" s="1"/>
  <c r="AI37" i="29"/>
  <c r="AI25" i="29" s="1"/>
  <c r="AG37" i="29"/>
  <c r="AG25" i="29" s="1"/>
  <c r="AE37" i="29"/>
  <c r="AE25" i="29" s="1"/>
  <c r="AC37" i="29"/>
  <c r="AC25" i="29" s="1"/>
  <c r="AA37" i="29"/>
  <c r="Y37" i="29"/>
  <c r="Y25" i="29" s="1"/>
  <c r="W37" i="29"/>
  <c r="W25" i="29" s="1"/>
  <c r="T37" i="29"/>
  <c r="U37" i="29" s="1"/>
  <c r="U25" i="29" s="1"/>
  <c r="R37" i="29"/>
  <c r="S37" i="29" s="1"/>
  <c r="S25" i="29" s="1"/>
  <c r="P37" i="29"/>
  <c r="Q37" i="29" s="1"/>
  <c r="Q25" i="29" s="1"/>
  <c r="N37" i="29"/>
  <c r="N25" i="29" s="1"/>
  <c r="L37" i="29"/>
  <c r="M37" i="29" s="1"/>
  <c r="M25" i="29" s="1"/>
  <c r="J37" i="29"/>
  <c r="K37" i="29" s="1"/>
  <c r="K25" i="29" s="1"/>
  <c r="H37" i="29"/>
  <c r="F37" i="29"/>
  <c r="F25" i="29" s="1"/>
  <c r="D37" i="29"/>
  <c r="D36" i="29" s="1"/>
  <c r="D26" i="29" s="1"/>
  <c r="AN36" i="29"/>
  <c r="AN26" i="29" s="1"/>
  <c r="AL36" i="29"/>
  <c r="AL26" i="29" s="1"/>
  <c r="AJ36" i="29"/>
  <c r="AJ26" i="29" s="1"/>
  <c r="AH36" i="29"/>
  <c r="AF36" i="29"/>
  <c r="AF26" i="29" s="1"/>
  <c r="AD36" i="29"/>
  <c r="AD26" i="29" s="1"/>
  <c r="AB36" i="29"/>
  <c r="AB26" i="29" s="1"/>
  <c r="Z36" i="29"/>
  <c r="X36" i="29"/>
  <c r="V36" i="29"/>
  <c r="V26" i="29" s="1"/>
  <c r="AM35" i="29"/>
  <c r="AM27" i="29" s="1"/>
  <c r="AK35" i="29"/>
  <c r="AK27" i="29" s="1"/>
  <c r="AI35" i="29"/>
  <c r="AI27" i="29" s="1"/>
  <c r="AG35" i="29"/>
  <c r="AE35" i="29"/>
  <c r="AE36" i="29" s="1"/>
  <c r="AE26" i="29" s="1"/>
  <c r="AC35" i="29"/>
  <c r="AA35" i="29"/>
  <c r="AA36" i="29" s="1"/>
  <c r="AA26" i="29" s="1"/>
  <c r="Y35" i="29"/>
  <c r="Y36" i="29" s="1"/>
  <c r="Y26" i="29" s="1"/>
  <c r="W35" i="29"/>
  <c r="T35" i="29"/>
  <c r="U35" i="29" s="1"/>
  <c r="R35" i="29"/>
  <c r="R36" i="29" s="1"/>
  <c r="R26" i="29" s="1"/>
  <c r="P35" i="29"/>
  <c r="P27" i="29" s="1"/>
  <c r="N35" i="29"/>
  <c r="N27" i="29" s="1"/>
  <c r="L35" i="29"/>
  <c r="L34" i="29" s="1"/>
  <c r="L28" i="29" s="1"/>
  <c r="J35" i="29"/>
  <c r="J36" i="29" s="1"/>
  <c r="J26" i="29" s="1"/>
  <c r="H35" i="29"/>
  <c r="H36" i="29" s="1"/>
  <c r="H26" i="29" s="1"/>
  <c r="G35" i="29"/>
  <c r="F35" i="29"/>
  <c r="D35" i="29"/>
  <c r="AN34" i="29"/>
  <c r="AL34" i="29"/>
  <c r="AL28" i="29" s="1"/>
  <c r="AJ34" i="29"/>
  <c r="AJ28" i="29" s="1"/>
  <c r="AH34" i="29"/>
  <c r="AH28" i="29" s="1"/>
  <c r="AF34" i="29"/>
  <c r="AD34" i="29"/>
  <c r="AB34" i="29"/>
  <c r="AB28" i="29" s="1"/>
  <c r="Z34" i="29"/>
  <c r="Z28" i="29" s="1"/>
  <c r="X34" i="29"/>
  <c r="X28" i="29" s="1"/>
  <c r="V34" i="29"/>
  <c r="V28" i="29" s="1"/>
  <c r="AM33" i="29"/>
  <c r="AM29" i="29" s="1"/>
  <c r="AK33" i="29"/>
  <c r="AK29" i="29" s="1"/>
  <c r="AI33" i="29"/>
  <c r="AI34" i="29" s="1"/>
  <c r="AI28" i="29" s="1"/>
  <c r="AG33" i="29"/>
  <c r="AG29" i="29" s="1"/>
  <c r="AE33" i="29"/>
  <c r="AE29" i="29" s="1"/>
  <c r="AC33" i="29"/>
  <c r="AC34" i="29" s="1"/>
  <c r="AC28" i="29" s="1"/>
  <c r="AA33" i="29"/>
  <c r="Y33" i="29"/>
  <c r="Y29" i="29" s="1"/>
  <c r="W33" i="29"/>
  <c r="W29" i="29" s="1"/>
  <c r="T33" i="29"/>
  <c r="U33" i="29" s="1"/>
  <c r="R33" i="29"/>
  <c r="R29" i="29" s="1"/>
  <c r="P33" i="29"/>
  <c r="P34" i="29" s="1"/>
  <c r="P28" i="29" s="1"/>
  <c r="N33" i="29"/>
  <c r="M33" i="29"/>
  <c r="M29" i="29" s="1"/>
  <c r="L33" i="29"/>
  <c r="J33" i="29"/>
  <c r="J29" i="29" s="1"/>
  <c r="H33" i="29"/>
  <c r="G33" i="29" s="1"/>
  <c r="G29" i="29" s="1"/>
  <c r="F33" i="29"/>
  <c r="F29" i="29" s="1"/>
  <c r="D33" i="29"/>
  <c r="E33" i="29" s="1"/>
  <c r="E29" i="29" s="1"/>
  <c r="E31" i="29"/>
  <c r="AN29" i="29"/>
  <c r="AL29" i="29"/>
  <c r="AJ29" i="29"/>
  <c r="AH29" i="29"/>
  <c r="AF29" i="29"/>
  <c r="AD29" i="29"/>
  <c r="AC29" i="29"/>
  <c r="AB29" i="29"/>
  <c r="Z29" i="29"/>
  <c r="X29" i="29"/>
  <c r="V29" i="29"/>
  <c r="N29" i="29"/>
  <c r="L29" i="29"/>
  <c r="H29" i="29"/>
  <c r="AN28" i="29"/>
  <c r="AF28" i="29"/>
  <c r="AD28" i="29"/>
  <c r="AN27" i="29"/>
  <c r="AL27" i="29"/>
  <c r="AJ27" i="29"/>
  <c r="AH27" i="29"/>
  <c r="AG27" i="29"/>
  <c r="AF27" i="29"/>
  <c r="AD27" i="29"/>
  <c r="AC27" i="29"/>
  <c r="AB27" i="29"/>
  <c r="Z27" i="29"/>
  <c r="X27" i="29"/>
  <c r="V27" i="29"/>
  <c r="R27" i="29"/>
  <c r="D27" i="29"/>
  <c r="AH26" i="29"/>
  <c r="Z26" i="29"/>
  <c r="X26" i="29"/>
  <c r="AN25" i="29"/>
  <c r="AL25" i="29"/>
  <c r="AJ25" i="29"/>
  <c r="AH25" i="29"/>
  <c r="AF25" i="29"/>
  <c r="AD25" i="29"/>
  <c r="AB25" i="29"/>
  <c r="AA25" i="29"/>
  <c r="Z25" i="29"/>
  <c r="X25" i="29"/>
  <c r="V25" i="29"/>
  <c r="T25" i="29"/>
  <c r="R25" i="29"/>
  <c r="L25" i="29"/>
  <c r="J25" i="29"/>
  <c r="H25" i="29"/>
  <c r="F24" i="29"/>
  <c r="H24" i="29" s="1"/>
  <c r="J24" i="29" s="1"/>
  <c r="L24" i="29" s="1"/>
  <c r="N24" i="29" s="1"/>
  <c r="P24" i="29" s="1"/>
  <c r="R24" i="29" s="1"/>
  <c r="T24" i="29" s="1"/>
  <c r="V24" i="29" s="1"/>
  <c r="X24" i="29" s="1"/>
  <c r="Z24" i="29" s="1"/>
  <c r="AB24" i="29" s="1"/>
  <c r="AD24" i="29" s="1"/>
  <c r="AF24" i="29" s="1"/>
  <c r="AH24" i="29" s="1"/>
  <c r="AJ24" i="29" s="1"/>
  <c r="AL24" i="29" s="1"/>
  <c r="AN24" i="29" s="1"/>
  <c r="AM19" i="29"/>
  <c r="AK19" i="29"/>
  <c r="AI19" i="29"/>
  <c r="AI7" i="29" s="1"/>
  <c r="AG19" i="29"/>
  <c r="AE19" i="29"/>
  <c r="AE7" i="29" s="1"/>
  <c r="AC19" i="29"/>
  <c r="AC7" i="29" s="1"/>
  <c r="AA19" i="29"/>
  <c r="AA7" i="29" s="1"/>
  <c r="Y19" i="29"/>
  <c r="W19" i="29"/>
  <c r="W7" i="29" s="1"/>
  <c r="T19" i="29"/>
  <c r="T7" i="29" s="1"/>
  <c r="R19" i="29"/>
  <c r="S19" i="29" s="1"/>
  <c r="S7" i="29" s="1"/>
  <c r="P19" i="29"/>
  <c r="P7" i="29" s="1"/>
  <c r="N19" i="29"/>
  <c r="N7" i="29" s="1"/>
  <c r="L19" i="29"/>
  <c r="J19" i="29"/>
  <c r="I19" i="29" s="1"/>
  <c r="H19" i="29"/>
  <c r="G19" i="29"/>
  <c r="F19" i="29"/>
  <c r="D19" i="29"/>
  <c r="D7" i="29" s="1"/>
  <c r="AN18" i="29"/>
  <c r="AN8" i="29" s="1"/>
  <c r="AL18" i="29"/>
  <c r="AL8" i="29" s="1"/>
  <c r="AJ18" i="29"/>
  <c r="AJ8" i="29" s="1"/>
  <c r="AH18" i="29"/>
  <c r="AH8" i="29" s="1"/>
  <c r="AF18" i="29"/>
  <c r="AD18" i="29"/>
  <c r="AB18" i="29"/>
  <c r="AB8" i="29" s="1"/>
  <c r="Z18" i="29"/>
  <c r="Z8" i="29" s="1"/>
  <c r="X18" i="29"/>
  <c r="V18" i="29"/>
  <c r="V8" i="29" s="1"/>
  <c r="AM17" i="29"/>
  <c r="AM18" i="29" s="1"/>
  <c r="AM8" i="29" s="1"/>
  <c r="AK17" i="29"/>
  <c r="AK18" i="29" s="1"/>
  <c r="AK8" i="29" s="1"/>
  <c r="AI17" i="29"/>
  <c r="AG17" i="29"/>
  <c r="AE17" i="29"/>
  <c r="AE18" i="29" s="1"/>
  <c r="AE8" i="29" s="1"/>
  <c r="AC17" i="29"/>
  <c r="AC9" i="29" s="1"/>
  <c r="AA17" i="29"/>
  <c r="Y17" i="29"/>
  <c r="Y18" i="29" s="1"/>
  <c r="Y8" i="29" s="1"/>
  <c r="W17" i="29"/>
  <c r="W9" i="29" s="1"/>
  <c r="T17" i="29"/>
  <c r="R17" i="29"/>
  <c r="R16" i="29" s="1"/>
  <c r="R10" i="29" s="1"/>
  <c r="Q17" i="29"/>
  <c r="Q9" i="29" s="1"/>
  <c r="P17" i="29"/>
  <c r="P18" i="29" s="1"/>
  <c r="P8" i="29" s="1"/>
  <c r="N17" i="29"/>
  <c r="N9" i="29" s="1"/>
  <c r="L17" i="29"/>
  <c r="J17" i="29"/>
  <c r="J9" i="29" s="1"/>
  <c r="H17" i="29"/>
  <c r="H18" i="29" s="1"/>
  <c r="H8" i="29" s="1"/>
  <c r="F17" i="29"/>
  <c r="F18" i="29" s="1"/>
  <c r="F8" i="29" s="1"/>
  <c r="D17" i="29"/>
  <c r="AN16" i="29"/>
  <c r="AN10" i="29" s="1"/>
  <c r="AL16" i="29"/>
  <c r="AJ16" i="29"/>
  <c r="AJ10" i="29" s="1"/>
  <c r="AH16" i="29"/>
  <c r="AH10" i="29" s="1"/>
  <c r="AF16" i="29"/>
  <c r="AD16" i="29"/>
  <c r="AB16" i="29"/>
  <c r="AB10" i="29" s="1"/>
  <c r="Z16" i="29"/>
  <c r="Z10" i="29" s="1"/>
  <c r="X16" i="29"/>
  <c r="X10" i="29" s="1"/>
  <c r="V16" i="29"/>
  <c r="V10" i="29" s="1"/>
  <c r="AM15" i="29"/>
  <c r="AK15" i="29"/>
  <c r="AI15" i="29"/>
  <c r="AI16" i="29" s="1"/>
  <c r="AI10" i="29" s="1"/>
  <c r="AG15" i="29"/>
  <c r="AG11" i="29" s="1"/>
  <c r="AE15" i="29"/>
  <c r="AE11" i="29" s="1"/>
  <c r="AC15" i="29"/>
  <c r="AC11" i="29" s="1"/>
  <c r="AA15" i="29"/>
  <c r="AA16" i="29" s="1"/>
  <c r="AA10" i="29" s="1"/>
  <c r="Y15" i="29"/>
  <c r="Y11" i="29" s="1"/>
  <c r="W15" i="29"/>
  <c r="T15" i="29"/>
  <c r="S15" i="29" s="1"/>
  <c r="R15" i="29"/>
  <c r="R11" i="29" s="1"/>
  <c r="P15" i="29"/>
  <c r="Q15" i="29" s="1"/>
  <c r="Q11" i="29" s="1"/>
  <c r="N15" i="29"/>
  <c r="L15" i="29"/>
  <c r="J15" i="29"/>
  <c r="J16" i="29" s="1"/>
  <c r="J10" i="29" s="1"/>
  <c r="H15" i="29"/>
  <c r="I15" i="29" s="1"/>
  <c r="I11" i="29" s="1"/>
  <c r="G15" i="29"/>
  <c r="F15" i="29"/>
  <c r="D15" i="29"/>
  <c r="D16" i="29" s="1"/>
  <c r="D10" i="29" s="1"/>
  <c r="AG13" i="29"/>
  <c r="AD13" i="29"/>
  <c r="AD14" i="29" s="1"/>
  <c r="AD12" i="29" s="1"/>
  <c r="Y13" i="29"/>
  <c r="AK13" i="29"/>
  <c r="AN11" i="29"/>
  <c r="AM11" i="29"/>
  <c r="AL11" i="29"/>
  <c r="AK11" i="29"/>
  <c r="AJ11" i="29"/>
  <c r="AH11" i="29"/>
  <c r="AF11" i="29"/>
  <c r="AD11" i="29"/>
  <c r="AB11" i="29"/>
  <c r="AA11" i="29"/>
  <c r="Z11" i="29"/>
  <c r="X11" i="29"/>
  <c r="W11" i="29"/>
  <c r="V11" i="29"/>
  <c r="N11" i="29"/>
  <c r="J11" i="29"/>
  <c r="H11" i="29"/>
  <c r="F11" i="29"/>
  <c r="AL10" i="29"/>
  <c r="AF10" i="29"/>
  <c r="AD10" i="29"/>
  <c r="AN9" i="29"/>
  <c r="AM9" i="29"/>
  <c r="AL9" i="29"/>
  <c r="AJ9" i="29"/>
  <c r="AI9" i="29"/>
  <c r="AH9" i="29"/>
  <c r="AG9" i="29"/>
  <c r="AF9" i="29"/>
  <c r="AD9" i="29"/>
  <c r="AB9" i="29"/>
  <c r="AA9" i="29"/>
  <c r="Z9" i="29"/>
  <c r="X9" i="29"/>
  <c r="V9" i="29"/>
  <c r="R9" i="29"/>
  <c r="P9" i="29"/>
  <c r="AF8" i="29"/>
  <c r="AD8" i="29"/>
  <c r="X8" i="29"/>
  <c r="AN7" i="29"/>
  <c r="AM7" i="29"/>
  <c r="AL7" i="29"/>
  <c r="AK7" i="29"/>
  <c r="AJ7" i="29"/>
  <c r="AH7" i="29"/>
  <c r="AG7" i="29"/>
  <c r="AF7" i="29"/>
  <c r="AD7" i="29"/>
  <c r="AB7" i="29"/>
  <c r="Z7" i="29"/>
  <c r="Y7" i="29"/>
  <c r="X7" i="29"/>
  <c r="V7" i="29"/>
  <c r="R7" i="29"/>
  <c r="H7" i="29"/>
  <c r="G7" i="29"/>
  <c r="F7" i="29"/>
  <c r="F6" i="29"/>
  <c r="H6" i="29" s="1"/>
  <c r="J6" i="29" s="1"/>
  <c r="L6" i="29" s="1"/>
  <c r="N6" i="29" s="1"/>
  <c r="P6" i="29" s="1"/>
  <c r="R6" i="29" s="1"/>
  <c r="T6" i="29" s="1"/>
  <c r="V6" i="29" s="1"/>
  <c r="X6" i="29" s="1"/>
  <c r="Z6" i="29" s="1"/>
  <c r="AB6" i="29" s="1"/>
  <c r="AD6" i="29" s="1"/>
  <c r="AF6" i="29" s="1"/>
  <c r="AH6" i="29" s="1"/>
  <c r="AJ6" i="29" s="1"/>
  <c r="AL6" i="29" s="1"/>
  <c r="AN6" i="29" s="1"/>
  <c r="AM37" i="26"/>
  <c r="AM25" i="26" s="1"/>
  <c r="AK37" i="26"/>
  <c r="AI37" i="26"/>
  <c r="AI25" i="26" s="1"/>
  <c r="AG37" i="26"/>
  <c r="AE37" i="26"/>
  <c r="AE25" i="26" s="1"/>
  <c r="AC37" i="26"/>
  <c r="AC25" i="26" s="1"/>
  <c r="AA37" i="26"/>
  <c r="AA25" i="26" s="1"/>
  <c r="Y37" i="26"/>
  <c r="W37" i="26"/>
  <c r="W25" i="26" s="1"/>
  <c r="T37" i="26"/>
  <c r="U37" i="26" s="1"/>
  <c r="U25" i="26" s="1"/>
  <c r="R37" i="26"/>
  <c r="P37" i="26"/>
  <c r="N37" i="26"/>
  <c r="N25" i="26" s="1"/>
  <c r="L37" i="26"/>
  <c r="J37" i="26"/>
  <c r="K37" i="26" s="1"/>
  <c r="K25" i="26" s="1"/>
  <c r="H37" i="26"/>
  <c r="F37" i="26"/>
  <c r="F25" i="26" s="1"/>
  <c r="D37" i="26"/>
  <c r="D25" i="26" s="1"/>
  <c r="AN36" i="26"/>
  <c r="AN26" i="26" s="1"/>
  <c r="AL36" i="26"/>
  <c r="AL26" i="26" s="1"/>
  <c r="AK36" i="26"/>
  <c r="AK26" i="26" s="1"/>
  <c r="AJ36" i="26"/>
  <c r="AH36" i="26"/>
  <c r="AF36" i="26"/>
  <c r="AF26" i="26" s="1"/>
  <c r="AD36" i="26"/>
  <c r="AB36" i="26"/>
  <c r="AB26" i="26" s="1"/>
  <c r="Z36" i="26"/>
  <c r="X36" i="26"/>
  <c r="V36" i="26"/>
  <c r="V26" i="26" s="1"/>
  <c r="AM35" i="26"/>
  <c r="AK35" i="26"/>
  <c r="AK27" i="26" s="1"/>
  <c r="AI35" i="26"/>
  <c r="AI27" i="26" s="1"/>
  <c r="AG35" i="26"/>
  <c r="AE35" i="26"/>
  <c r="AC35" i="26"/>
  <c r="AC27" i="26" s="1"/>
  <c r="AA35" i="26"/>
  <c r="Y35" i="26"/>
  <c r="W35" i="26"/>
  <c r="T35" i="26"/>
  <c r="U35" i="26" s="1"/>
  <c r="R35" i="26"/>
  <c r="R36" i="26" s="1"/>
  <c r="R26" i="26" s="1"/>
  <c r="P35" i="26"/>
  <c r="P36" i="26" s="1"/>
  <c r="P26" i="26" s="1"/>
  <c r="N35" i="26"/>
  <c r="L35" i="26"/>
  <c r="L36" i="26" s="1"/>
  <c r="L26" i="26" s="1"/>
  <c r="J35" i="26"/>
  <c r="J36" i="26" s="1"/>
  <c r="J26" i="26" s="1"/>
  <c r="H35" i="26"/>
  <c r="H36" i="26" s="1"/>
  <c r="H26" i="26" s="1"/>
  <c r="F35" i="26"/>
  <c r="D35" i="26"/>
  <c r="D36" i="26" s="1"/>
  <c r="D26" i="26" s="1"/>
  <c r="AN34" i="26"/>
  <c r="AN28" i="26" s="1"/>
  <c r="AL34" i="26"/>
  <c r="AJ34" i="26"/>
  <c r="AJ28" i="26" s="1"/>
  <c r="AH34" i="26"/>
  <c r="AH28" i="26" s="1"/>
  <c r="AF34" i="26"/>
  <c r="AD34" i="26"/>
  <c r="AB34" i="26"/>
  <c r="AB28" i="26" s="1"/>
  <c r="Z34" i="26"/>
  <c r="Z28" i="26" s="1"/>
  <c r="X34" i="26"/>
  <c r="X28" i="26" s="1"/>
  <c r="V34" i="26"/>
  <c r="AM33" i="26"/>
  <c r="AK33" i="26"/>
  <c r="AK29" i="26" s="1"/>
  <c r="AI33" i="26"/>
  <c r="AI34" i="26" s="1"/>
  <c r="AI28" i="26" s="1"/>
  <c r="AG33" i="26"/>
  <c r="AG34" i="26" s="1"/>
  <c r="AG28" i="26" s="1"/>
  <c r="AE33" i="26"/>
  <c r="AE29" i="26" s="1"/>
  <c r="AC33" i="26"/>
  <c r="AA33" i="26"/>
  <c r="AA29" i="26" s="1"/>
  <c r="Y33" i="26"/>
  <c r="Y34" i="26" s="1"/>
  <c r="Y28" i="26" s="1"/>
  <c r="W33" i="26"/>
  <c r="U33" i="26"/>
  <c r="U29" i="26" s="1"/>
  <c r="T33" i="26"/>
  <c r="T29" i="26" s="1"/>
  <c r="R33" i="26"/>
  <c r="R34" i="26" s="1"/>
  <c r="R28" i="26" s="1"/>
  <c r="P33" i="26"/>
  <c r="P29" i="26" s="1"/>
  <c r="N33" i="26"/>
  <c r="L33" i="26"/>
  <c r="L34" i="26" s="1"/>
  <c r="L28" i="26" s="1"/>
  <c r="J33" i="26"/>
  <c r="J29" i="26" s="1"/>
  <c r="H33" i="26"/>
  <c r="H29" i="26" s="1"/>
  <c r="F33" i="26"/>
  <c r="D33" i="26"/>
  <c r="D29" i="26" s="1"/>
  <c r="E31" i="26"/>
  <c r="AN29" i="26"/>
  <c r="AL29" i="26"/>
  <c r="AJ29" i="26"/>
  <c r="AI29" i="26"/>
  <c r="AH29" i="26"/>
  <c r="AF29" i="26"/>
  <c r="AD29" i="26"/>
  <c r="AC29" i="26"/>
  <c r="AB29" i="26"/>
  <c r="Z29" i="26"/>
  <c r="X29" i="26"/>
  <c r="V29" i="26"/>
  <c r="L29" i="26"/>
  <c r="AL28" i="26"/>
  <c r="AF28" i="26"/>
  <c r="AD28" i="26"/>
  <c r="V28" i="26"/>
  <c r="AN27" i="26"/>
  <c r="AL27" i="26"/>
  <c r="AJ27" i="26"/>
  <c r="AH27" i="26"/>
  <c r="AG27" i="26"/>
  <c r="AF27" i="26"/>
  <c r="AE27" i="26"/>
  <c r="AD27" i="26"/>
  <c r="AB27" i="26"/>
  <c r="AA27" i="26"/>
  <c r="Z27" i="26"/>
  <c r="Y27" i="26"/>
  <c r="X27" i="26"/>
  <c r="V27" i="26"/>
  <c r="T27" i="26"/>
  <c r="R27" i="26"/>
  <c r="P27" i="26"/>
  <c r="L27" i="26"/>
  <c r="D27" i="26"/>
  <c r="AJ26" i="26"/>
  <c r="AH26" i="26"/>
  <c r="AD26" i="26"/>
  <c r="Z26" i="26"/>
  <c r="X26" i="26"/>
  <c r="AN25" i="26"/>
  <c r="AL25" i="26"/>
  <c r="AK25" i="26"/>
  <c r="AJ25" i="26"/>
  <c r="AH25" i="26"/>
  <c r="AF25" i="26"/>
  <c r="AD25" i="26"/>
  <c r="AB25" i="26"/>
  <c r="Z25" i="26"/>
  <c r="Y25" i="26"/>
  <c r="X25" i="26"/>
  <c r="V25" i="26"/>
  <c r="T25" i="26"/>
  <c r="R25" i="26"/>
  <c r="P25" i="26"/>
  <c r="L25" i="26"/>
  <c r="J25" i="26"/>
  <c r="H25" i="26"/>
  <c r="F24" i="26"/>
  <c r="H24" i="26" s="1"/>
  <c r="J24" i="26" s="1"/>
  <c r="L24" i="26" s="1"/>
  <c r="N24" i="26" s="1"/>
  <c r="P24" i="26" s="1"/>
  <c r="R24" i="26" s="1"/>
  <c r="T24" i="26" s="1"/>
  <c r="V24" i="26" s="1"/>
  <c r="X24" i="26" s="1"/>
  <c r="Z24" i="26" s="1"/>
  <c r="AB24" i="26" s="1"/>
  <c r="AD24" i="26" s="1"/>
  <c r="AF24" i="26" s="1"/>
  <c r="AH24" i="26" s="1"/>
  <c r="AJ24" i="26" s="1"/>
  <c r="AL24" i="26" s="1"/>
  <c r="AN24" i="26" s="1"/>
  <c r="AM19" i="26"/>
  <c r="AM7" i="26" s="1"/>
  <c r="AK19" i="26"/>
  <c r="AK7" i="26" s="1"/>
  <c r="AI19" i="26"/>
  <c r="AG19" i="26"/>
  <c r="AG7" i="26" s="1"/>
  <c r="AE19" i="26"/>
  <c r="AC19" i="26"/>
  <c r="AA19" i="26"/>
  <c r="Y19" i="26"/>
  <c r="Y7" i="26" s="1"/>
  <c r="W19" i="26"/>
  <c r="U19" i="26"/>
  <c r="T19" i="26"/>
  <c r="S19" i="26"/>
  <c r="S7" i="26" s="1"/>
  <c r="R19" i="26"/>
  <c r="P19" i="26"/>
  <c r="O19" i="26" s="1"/>
  <c r="O7" i="26" s="1"/>
  <c r="N19" i="26"/>
  <c r="L19" i="26"/>
  <c r="J19" i="26"/>
  <c r="H19" i="26"/>
  <c r="G19" i="26" s="1"/>
  <c r="G7" i="26" s="1"/>
  <c r="F19" i="26"/>
  <c r="E19" i="26"/>
  <c r="E7" i="26" s="1"/>
  <c r="D19" i="26"/>
  <c r="AN18" i="26"/>
  <c r="AN8" i="26" s="1"/>
  <c r="AL18" i="26"/>
  <c r="AJ18" i="26"/>
  <c r="AJ8" i="26" s="1"/>
  <c r="AH18" i="26"/>
  <c r="AH8" i="26" s="1"/>
  <c r="AF18" i="26"/>
  <c r="AF8" i="26" s="1"/>
  <c r="AD18" i="26"/>
  <c r="AB18" i="26"/>
  <c r="AB8" i="26" s="1"/>
  <c r="Z18" i="26"/>
  <c r="Z8" i="26" s="1"/>
  <c r="X18" i="26"/>
  <c r="X8" i="26" s="1"/>
  <c r="V18" i="26"/>
  <c r="V8" i="26" s="1"/>
  <c r="T18" i="26"/>
  <c r="T8" i="26" s="1"/>
  <c r="R18" i="26"/>
  <c r="D18" i="26"/>
  <c r="D8" i="26" s="1"/>
  <c r="AM17" i="26"/>
  <c r="AK17" i="26"/>
  <c r="AK9" i="26" s="1"/>
  <c r="AI17" i="26"/>
  <c r="AG17" i="26"/>
  <c r="AE17" i="26"/>
  <c r="AE18" i="26" s="1"/>
  <c r="AE8" i="26" s="1"/>
  <c r="AC17" i="26"/>
  <c r="AC9" i="26" s="1"/>
  <c r="AA17" i="26"/>
  <c r="AA18" i="26" s="1"/>
  <c r="AA8" i="26" s="1"/>
  <c r="Y17" i="26"/>
  <c r="W17" i="26"/>
  <c r="W18" i="26" s="1"/>
  <c r="W8" i="26" s="1"/>
  <c r="U17" i="26"/>
  <c r="T17" i="26"/>
  <c r="T9" i="26" s="1"/>
  <c r="S17" i="26"/>
  <c r="R17" i="26"/>
  <c r="P17" i="26"/>
  <c r="P9" i="26" s="1"/>
  <c r="N17" i="26"/>
  <c r="N18" i="26" s="1"/>
  <c r="N8" i="26" s="1"/>
  <c r="L17" i="26"/>
  <c r="L16" i="26" s="1"/>
  <c r="L10" i="26" s="1"/>
  <c r="J17" i="26"/>
  <c r="H17" i="26"/>
  <c r="I17" i="26" s="1"/>
  <c r="I9" i="26" s="1"/>
  <c r="F17" i="26"/>
  <c r="F18" i="26" s="1"/>
  <c r="F8" i="26" s="1"/>
  <c r="E17" i="26"/>
  <c r="E9" i="26" s="1"/>
  <c r="D17" i="26"/>
  <c r="AN16" i="26"/>
  <c r="AN10" i="26" s="1"/>
  <c r="AL16" i="26"/>
  <c r="AJ16" i="26"/>
  <c r="AJ10" i="26" s="1"/>
  <c r="AH16" i="26"/>
  <c r="AH10" i="26" s="1"/>
  <c r="AF16" i="26"/>
  <c r="AF10" i="26" s="1"/>
  <c r="AD16" i="26"/>
  <c r="AB16" i="26"/>
  <c r="AB10" i="26" s="1"/>
  <c r="Z16" i="26"/>
  <c r="Z10" i="26" s="1"/>
  <c r="X16" i="26"/>
  <c r="X10" i="26" s="1"/>
  <c r="V16" i="26"/>
  <c r="V10" i="26" s="1"/>
  <c r="T16" i="26"/>
  <c r="T10" i="26" s="1"/>
  <c r="R16" i="26"/>
  <c r="R10" i="26" s="1"/>
  <c r="AM15" i="26"/>
  <c r="AK15" i="26"/>
  <c r="AK16" i="26" s="1"/>
  <c r="AI15" i="26"/>
  <c r="AG15" i="26"/>
  <c r="AE15" i="26"/>
  <c r="AC15" i="26"/>
  <c r="AC16" i="26" s="1"/>
  <c r="AC10" i="26" s="1"/>
  <c r="AA15" i="26"/>
  <c r="Y15" i="26"/>
  <c r="W15" i="26"/>
  <c r="U15" i="26"/>
  <c r="U16" i="26" s="1"/>
  <c r="U10" i="26" s="1"/>
  <c r="T15" i="26"/>
  <c r="S15" i="26"/>
  <c r="R15" i="26"/>
  <c r="Q15" i="26"/>
  <c r="P15" i="26"/>
  <c r="O15" i="26"/>
  <c r="N15" i="26"/>
  <c r="N16" i="26" s="1"/>
  <c r="N10" i="26" s="1"/>
  <c r="M15" i="26"/>
  <c r="L15" i="26"/>
  <c r="K15" i="26"/>
  <c r="J15" i="26"/>
  <c r="J16" i="26" s="1"/>
  <c r="J10" i="26" s="1"/>
  <c r="H15" i="26"/>
  <c r="G15" i="26" s="1"/>
  <c r="F15" i="26"/>
  <c r="F16" i="26" s="1"/>
  <c r="F10" i="26" s="1"/>
  <c r="D15" i="26"/>
  <c r="E15" i="26" s="1"/>
  <c r="AN11" i="26"/>
  <c r="AL11" i="26"/>
  <c r="AJ11" i="26"/>
  <c r="AI11" i="26"/>
  <c r="AH11" i="26"/>
  <c r="AF11" i="26"/>
  <c r="AD11" i="26"/>
  <c r="AB11" i="26"/>
  <c r="AA11" i="26"/>
  <c r="Z11" i="26"/>
  <c r="X11" i="26"/>
  <c r="W11" i="26"/>
  <c r="V11" i="26"/>
  <c r="T11" i="26"/>
  <c r="R11" i="26"/>
  <c r="P11" i="26"/>
  <c r="N11" i="26"/>
  <c r="L11" i="26"/>
  <c r="F11" i="26"/>
  <c r="AL10" i="26"/>
  <c r="AK10" i="26"/>
  <c r="AD10" i="26"/>
  <c r="AN9" i="26"/>
  <c r="AM9" i="26"/>
  <c r="AL9" i="26"/>
  <c r="AJ9" i="26"/>
  <c r="AI9" i="26"/>
  <c r="AH9" i="26"/>
  <c r="AF9" i="26"/>
  <c r="AD9" i="26"/>
  <c r="AB9" i="26"/>
  <c r="Z9" i="26"/>
  <c r="X9" i="26"/>
  <c r="V9" i="26"/>
  <c r="U9" i="26"/>
  <c r="R9" i="26"/>
  <c r="N9" i="26"/>
  <c r="L9" i="26"/>
  <c r="J9" i="26"/>
  <c r="F9" i="26"/>
  <c r="D9" i="26"/>
  <c r="AL8" i="26"/>
  <c r="AD8" i="26"/>
  <c r="R8" i="26"/>
  <c r="AN7" i="26"/>
  <c r="AL7" i="26"/>
  <c r="AJ7" i="26"/>
  <c r="AI7" i="26"/>
  <c r="AH7" i="26"/>
  <c r="AF7" i="26"/>
  <c r="AE7" i="26"/>
  <c r="AD7" i="26"/>
  <c r="AC7" i="26"/>
  <c r="AB7" i="26"/>
  <c r="AA7" i="26"/>
  <c r="Z7" i="26"/>
  <c r="X7" i="26"/>
  <c r="W7" i="26"/>
  <c r="V7" i="26"/>
  <c r="U7" i="26"/>
  <c r="T7" i="26"/>
  <c r="R7" i="26"/>
  <c r="P7" i="26"/>
  <c r="N7" i="26"/>
  <c r="J7" i="26"/>
  <c r="F7" i="26"/>
  <c r="D7" i="26"/>
  <c r="J6" i="26"/>
  <c r="L6" i="26" s="1"/>
  <c r="N6" i="26" s="1"/>
  <c r="P6" i="26" s="1"/>
  <c r="R6" i="26" s="1"/>
  <c r="T6" i="26" s="1"/>
  <c r="V6" i="26" s="1"/>
  <c r="X6" i="26" s="1"/>
  <c r="Z6" i="26" s="1"/>
  <c r="AB6" i="26" s="1"/>
  <c r="AD6" i="26" s="1"/>
  <c r="AF6" i="26" s="1"/>
  <c r="AH6" i="26" s="1"/>
  <c r="AJ6" i="26" s="1"/>
  <c r="AL6" i="26" s="1"/>
  <c r="AN6" i="26" s="1"/>
  <c r="F6" i="26"/>
  <c r="H6" i="26" s="1"/>
  <c r="D34" i="29" l="1"/>
  <c r="D28" i="29" s="1"/>
  <c r="D29" i="29"/>
  <c r="D32" i="29"/>
  <c r="D30" i="29" s="1"/>
  <c r="D25" i="29"/>
  <c r="F34" i="29"/>
  <c r="F28" i="29" s="1"/>
  <c r="AM34" i="29"/>
  <c r="AM28" i="29" s="1"/>
  <c r="AM36" i="29"/>
  <c r="AM26" i="29" s="1"/>
  <c r="E35" i="29"/>
  <c r="F27" i="29"/>
  <c r="G36" i="29"/>
  <c r="G26" i="29" s="1"/>
  <c r="E37" i="29"/>
  <c r="G37" i="29"/>
  <c r="G25" i="29" s="1"/>
  <c r="F36" i="29"/>
  <c r="F26" i="29" s="1"/>
  <c r="AM25" i="29"/>
  <c r="AI29" i="29"/>
  <c r="AK34" i="29"/>
  <c r="AK28" i="29" s="1"/>
  <c r="AK36" i="29"/>
  <c r="AK26" i="29" s="1"/>
  <c r="H27" i="29"/>
  <c r="H34" i="29"/>
  <c r="H28" i="29" s="1"/>
  <c r="J27" i="29"/>
  <c r="I37" i="29"/>
  <c r="I25" i="29" s="1"/>
  <c r="AI36" i="29"/>
  <c r="AI26" i="29" s="1"/>
  <c r="M35" i="29"/>
  <c r="M27" i="29" s="1"/>
  <c r="L36" i="29"/>
  <c r="L26" i="29" s="1"/>
  <c r="L27" i="29"/>
  <c r="AG34" i="29"/>
  <c r="AG28" i="29" s="1"/>
  <c r="AG36" i="29"/>
  <c r="AG26" i="29" s="1"/>
  <c r="O35" i="29"/>
  <c r="M34" i="29"/>
  <c r="M28" i="29" s="1"/>
  <c r="N34" i="29"/>
  <c r="N28" i="29" s="1"/>
  <c r="AE27" i="29"/>
  <c r="M36" i="29"/>
  <c r="M26" i="29" s="1"/>
  <c r="N36" i="29"/>
  <c r="N26" i="29" s="1"/>
  <c r="P29" i="29"/>
  <c r="O33" i="29"/>
  <c r="O29" i="29" s="1"/>
  <c r="AA34" i="29"/>
  <c r="AA28" i="29" s="1"/>
  <c r="AC36" i="29"/>
  <c r="AC26" i="29" s="1"/>
  <c r="P25" i="29"/>
  <c r="P36" i="29"/>
  <c r="P26" i="29" s="1"/>
  <c r="O37" i="29"/>
  <c r="O25" i="29" s="1"/>
  <c r="AA29" i="29"/>
  <c r="AA27" i="29"/>
  <c r="T29" i="29"/>
  <c r="T36" i="29"/>
  <c r="T26" i="29" s="1"/>
  <c r="T27" i="29"/>
  <c r="T34" i="29"/>
  <c r="T28" i="29" s="1"/>
  <c r="W34" i="29"/>
  <c r="W28" i="29" s="1"/>
  <c r="W36" i="29"/>
  <c r="W26" i="29" s="1"/>
  <c r="W27" i="29"/>
  <c r="AM16" i="29"/>
  <c r="AM10" i="29" s="1"/>
  <c r="D18" i="29"/>
  <c r="D8" i="29" s="1"/>
  <c r="F16" i="29"/>
  <c r="F10" i="29" s="1"/>
  <c r="F9" i="29"/>
  <c r="AK14" i="29"/>
  <c r="AK12" i="29" s="1"/>
  <c r="H9" i="29"/>
  <c r="AK16" i="29"/>
  <c r="AK10" i="29" s="1"/>
  <c r="I17" i="29"/>
  <c r="I16" i="29" s="1"/>
  <c r="I10" i="29" s="1"/>
  <c r="H16" i="29"/>
  <c r="H10" i="29" s="1"/>
  <c r="AK9" i="29"/>
  <c r="G17" i="29"/>
  <c r="G16" i="29" s="1"/>
  <c r="G10" i="29" s="1"/>
  <c r="AI18" i="29"/>
  <c r="AI8" i="29" s="1"/>
  <c r="K15" i="29"/>
  <c r="K11" i="29" s="1"/>
  <c r="J18" i="29"/>
  <c r="J8" i="29" s="1"/>
  <c r="K17" i="29"/>
  <c r="I9" i="29"/>
  <c r="I18" i="29"/>
  <c r="I8" i="29" s="1"/>
  <c r="I7" i="29"/>
  <c r="K19" i="29"/>
  <c r="K7" i="29" s="1"/>
  <c r="J7" i="29"/>
  <c r="AG14" i="29"/>
  <c r="AG12" i="29" s="1"/>
  <c r="AG16" i="29"/>
  <c r="AG10" i="29" s="1"/>
  <c r="AG18" i="29"/>
  <c r="AG8" i="29" s="1"/>
  <c r="AE9" i="29"/>
  <c r="N16" i="29"/>
  <c r="N10" i="29" s="1"/>
  <c r="AE16" i="29"/>
  <c r="AE10" i="29" s="1"/>
  <c r="O19" i="29"/>
  <c r="O7" i="29" s="1"/>
  <c r="N18" i="29"/>
  <c r="N8" i="29" s="1"/>
  <c r="O15" i="29"/>
  <c r="O11" i="29" s="1"/>
  <c r="P11" i="29"/>
  <c r="AC16" i="29"/>
  <c r="AC10" i="29" s="1"/>
  <c r="P16" i="29"/>
  <c r="P10" i="29" s="1"/>
  <c r="O17" i="29"/>
  <c r="O9" i="29" s="1"/>
  <c r="AC18" i="29"/>
  <c r="AC8" i="29" s="1"/>
  <c r="Y14" i="29"/>
  <c r="Y12" i="29" s="1"/>
  <c r="Q16" i="29"/>
  <c r="Q10" i="29" s="1"/>
  <c r="S17" i="29"/>
  <c r="S18" i="29" s="1"/>
  <c r="S8" i="29" s="1"/>
  <c r="AA18" i="29"/>
  <c r="AA8" i="29" s="1"/>
  <c r="Q19" i="29"/>
  <c r="R18" i="29"/>
  <c r="R8" i="29" s="1"/>
  <c r="Y16" i="29"/>
  <c r="Y10" i="29" s="1"/>
  <c r="Y9" i="29"/>
  <c r="W16" i="29"/>
  <c r="W10" i="29" s="1"/>
  <c r="W18" i="29"/>
  <c r="W8" i="29" s="1"/>
  <c r="D34" i="26"/>
  <c r="D28" i="26" s="1"/>
  <c r="AK34" i="26"/>
  <c r="AK28" i="26" s="1"/>
  <c r="H27" i="26"/>
  <c r="AI36" i="26"/>
  <c r="AI26" i="26" s="1"/>
  <c r="J34" i="26"/>
  <c r="J28" i="26" s="1"/>
  <c r="AG36" i="26"/>
  <c r="AG26" i="26" s="1"/>
  <c r="J27" i="26"/>
  <c r="I37" i="26"/>
  <c r="I25" i="26" s="1"/>
  <c r="AG25" i="26"/>
  <c r="AG29" i="26"/>
  <c r="AE36" i="26"/>
  <c r="AE26" i="26" s="1"/>
  <c r="AC34" i="26"/>
  <c r="AC28" i="26" s="1"/>
  <c r="AC36" i="26"/>
  <c r="AC26" i="26" s="1"/>
  <c r="R29" i="26"/>
  <c r="AA34" i="26"/>
  <c r="AA28" i="26" s="1"/>
  <c r="AA36" i="26"/>
  <c r="AA26" i="26" s="1"/>
  <c r="Q37" i="26"/>
  <c r="Q25" i="26" s="1"/>
  <c r="Y36" i="26"/>
  <c r="Y26" i="26" s="1"/>
  <c r="Y29" i="26"/>
  <c r="U34" i="26"/>
  <c r="U28" i="26" s="1"/>
  <c r="T34" i="26"/>
  <c r="T28" i="26" s="1"/>
  <c r="S37" i="26"/>
  <c r="S25" i="26" s="1"/>
  <c r="T36" i="26"/>
  <c r="T26" i="26" s="1"/>
  <c r="U27" i="26"/>
  <c r="U36" i="26"/>
  <c r="U26" i="26" s="1"/>
  <c r="D11" i="26"/>
  <c r="D16" i="26"/>
  <c r="D10" i="26" s="1"/>
  <c r="AM16" i="26"/>
  <c r="AM10" i="26" s="1"/>
  <c r="E16" i="26"/>
  <c r="E10" i="26" s="1"/>
  <c r="AM11" i="26"/>
  <c r="E18" i="26"/>
  <c r="E8" i="26" s="1"/>
  <c r="AM18" i="26"/>
  <c r="AM8" i="26" s="1"/>
  <c r="H11" i="26"/>
  <c r="AK14" i="26"/>
  <c r="AK12" i="26" s="1"/>
  <c r="H9" i="26"/>
  <c r="H16" i="26"/>
  <c r="H10" i="26" s="1"/>
  <c r="G17" i="26"/>
  <c r="G18" i="26" s="1"/>
  <c r="G8" i="26" s="1"/>
  <c r="I19" i="26"/>
  <c r="I7" i="26" s="1"/>
  <c r="AI18" i="26"/>
  <c r="AI8" i="26" s="1"/>
  <c r="AK18" i="26"/>
  <c r="AK8" i="26" s="1"/>
  <c r="H7" i="26"/>
  <c r="H18" i="26"/>
  <c r="H8" i="26" s="1"/>
  <c r="J11" i="26"/>
  <c r="I15" i="26"/>
  <c r="AI16" i="26"/>
  <c r="AI10" i="26" s="1"/>
  <c r="I18" i="26"/>
  <c r="I8" i="26" s="1"/>
  <c r="K19" i="26"/>
  <c r="K7" i="26" s="1"/>
  <c r="J18" i="26"/>
  <c r="J8" i="26" s="1"/>
  <c r="K17" i="26"/>
  <c r="K16" i="26" s="1"/>
  <c r="K10" i="26" s="1"/>
  <c r="M17" i="26"/>
  <c r="M9" i="26" s="1"/>
  <c r="L18" i="26"/>
  <c r="L8" i="26" s="1"/>
  <c r="AE16" i="26"/>
  <c r="AE10" i="26" s="1"/>
  <c r="M19" i="26"/>
  <c r="M7" i="26" s="1"/>
  <c r="L7" i="26"/>
  <c r="AE11" i="26"/>
  <c r="AE9" i="26"/>
  <c r="M16" i="26"/>
  <c r="M10" i="26" s="1"/>
  <c r="M18" i="26"/>
  <c r="M8" i="26" s="1"/>
  <c r="AC11" i="26"/>
  <c r="P16" i="26"/>
  <c r="P10" i="26" s="1"/>
  <c r="O17" i="26"/>
  <c r="O16" i="26" s="1"/>
  <c r="O10" i="26" s="1"/>
  <c r="Q17" i="26"/>
  <c r="Q9" i="26" s="1"/>
  <c r="Q16" i="26"/>
  <c r="Q10" i="26" s="1"/>
  <c r="AC18" i="26"/>
  <c r="AC8" i="26" s="1"/>
  <c r="P18" i="26"/>
  <c r="P8" i="26" s="1"/>
  <c r="Q19" i="26"/>
  <c r="Q7" i="26" s="1"/>
  <c r="Q11" i="26"/>
  <c r="AA16" i="26"/>
  <c r="AA10" i="26" s="1"/>
  <c r="AA9" i="26"/>
  <c r="Q18" i="26"/>
  <c r="Q8" i="26" s="1"/>
  <c r="W9" i="26"/>
  <c r="W16" i="26"/>
  <c r="W10" i="26" s="1"/>
  <c r="U18" i="26"/>
  <c r="U8" i="26" s="1"/>
  <c r="F13" i="29"/>
  <c r="F14" i="29" s="1"/>
  <c r="F12" i="29" s="1"/>
  <c r="AL13" i="29"/>
  <c r="AL14" i="29" s="1"/>
  <c r="AL12" i="29" s="1"/>
  <c r="I13" i="29"/>
  <c r="I14" i="29" s="1"/>
  <c r="I12" i="29" s="1"/>
  <c r="N13" i="29"/>
  <c r="N14" i="29" s="1"/>
  <c r="N12" i="29" s="1"/>
  <c r="Q13" i="29"/>
  <c r="Q14" i="29" s="1"/>
  <c r="Q12" i="29" s="1"/>
  <c r="U13" i="26"/>
  <c r="U14" i="26" s="1"/>
  <c r="U12" i="26" s="1"/>
  <c r="AJ13" i="26"/>
  <c r="AJ14" i="26" s="1"/>
  <c r="AJ12" i="26" s="1"/>
  <c r="W13" i="26"/>
  <c r="W14" i="26" s="1"/>
  <c r="W12" i="26" s="1"/>
  <c r="AM13" i="26"/>
  <c r="AM14" i="26" s="1"/>
  <c r="AM12" i="26" s="1"/>
  <c r="E13" i="26"/>
  <c r="E14" i="26" s="1"/>
  <c r="E12" i="26" s="1"/>
  <c r="Y13" i="26"/>
  <c r="G13" i="26"/>
  <c r="G14" i="26" s="1"/>
  <c r="G12" i="26" s="1"/>
  <c r="AC13" i="26"/>
  <c r="AC14" i="26" s="1"/>
  <c r="AC12" i="26" s="1"/>
  <c r="I13" i="26"/>
  <c r="AE13" i="26"/>
  <c r="AE14" i="26" s="1"/>
  <c r="AE12" i="26" s="1"/>
  <c r="Q13" i="26"/>
  <c r="Q14" i="26" s="1"/>
  <c r="Q12" i="26" s="1"/>
  <c r="M13" i="26"/>
  <c r="M14" i="26" s="1"/>
  <c r="M12" i="26" s="1"/>
  <c r="AG13" i="26"/>
  <c r="O13" i="26"/>
  <c r="O14" i="26" s="1"/>
  <c r="O12" i="26" s="1"/>
  <c r="U29" i="29"/>
  <c r="U34" i="29"/>
  <c r="U28" i="29" s="1"/>
  <c r="F31" i="29"/>
  <c r="E32" i="29"/>
  <c r="E30" i="29" s="1"/>
  <c r="S9" i="29"/>
  <c r="U27" i="29"/>
  <c r="U36" i="29"/>
  <c r="U26" i="29" s="1"/>
  <c r="S11" i="29"/>
  <c r="K9" i="29"/>
  <c r="K18" i="29"/>
  <c r="K8" i="29" s="1"/>
  <c r="K16" i="29"/>
  <c r="K10" i="29" s="1"/>
  <c r="D9" i="29"/>
  <c r="L9" i="29"/>
  <c r="T9" i="29"/>
  <c r="G13" i="29"/>
  <c r="G14" i="29" s="1"/>
  <c r="G12" i="29" s="1"/>
  <c r="O13" i="29"/>
  <c r="W13" i="29"/>
  <c r="W14" i="29" s="1"/>
  <c r="W12" i="29" s="1"/>
  <c r="AE13" i="29"/>
  <c r="AE14" i="29" s="1"/>
  <c r="AE12" i="29" s="1"/>
  <c r="AM13" i="29"/>
  <c r="AM14" i="29" s="1"/>
  <c r="AM12" i="29" s="1"/>
  <c r="E15" i="29"/>
  <c r="M15" i="29"/>
  <c r="U15" i="29"/>
  <c r="E17" i="29"/>
  <c r="M17" i="29"/>
  <c r="U17" i="29"/>
  <c r="E19" i="29"/>
  <c r="E7" i="29" s="1"/>
  <c r="M19" i="29"/>
  <c r="M7" i="29" s="1"/>
  <c r="U19" i="29"/>
  <c r="U7" i="29" s="1"/>
  <c r="AI11" i="29"/>
  <c r="H13" i="29"/>
  <c r="H14" i="29" s="1"/>
  <c r="H12" i="29" s="1"/>
  <c r="P13" i="29"/>
  <c r="P14" i="29" s="1"/>
  <c r="P12" i="29" s="1"/>
  <c r="X13" i="29"/>
  <c r="X14" i="29" s="1"/>
  <c r="X12" i="29" s="1"/>
  <c r="AF13" i="29"/>
  <c r="AF14" i="29" s="1"/>
  <c r="AF12" i="29" s="1"/>
  <c r="AN13" i="29"/>
  <c r="AN14" i="29" s="1"/>
  <c r="AN12" i="29" s="1"/>
  <c r="G27" i="29"/>
  <c r="O27" i="29"/>
  <c r="I33" i="29"/>
  <c r="Q33" i="29"/>
  <c r="I35" i="29"/>
  <c r="Q35" i="29"/>
  <c r="D11" i="29"/>
  <c r="L11" i="29"/>
  <c r="T11" i="29"/>
  <c r="L16" i="29"/>
  <c r="L10" i="29" s="1"/>
  <c r="T16" i="29"/>
  <c r="T10" i="29" s="1"/>
  <c r="L18" i="29"/>
  <c r="L8" i="29" s="1"/>
  <c r="T18" i="29"/>
  <c r="T8" i="29" s="1"/>
  <c r="G34" i="29"/>
  <c r="G28" i="29" s="1"/>
  <c r="AE34" i="29"/>
  <c r="AE28" i="29" s="1"/>
  <c r="J13" i="29"/>
  <c r="J14" i="29" s="1"/>
  <c r="J12" i="29" s="1"/>
  <c r="R13" i="29"/>
  <c r="R14" i="29" s="1"/>
  <c r="R12" i="29" s="1"/>
  <c r="Z13" i="29"/>
  <c r="Z14" i="29" s="1"/>
  <c r="Z12" i="29" s="1"/>
  <c r="AH13" i="29"/>
  <c r="AH14" i="29" s="1"/>
  <c r="AH12" i="29" s="1"/>
  <c r="Y27" i="29"/>
  <c r="K33" i="29"/>
  <c r="S33" i="29"/>
  <c r="K35" i="29"/>
  <c r="S35" i="29"/>
  <c r="K13" i="29"/>
  <c r="K14" i="29" s="1"/>
  <c r="K12" i="29" s="1"/>
  <c r="S13" i="29"/>
  <c r="S14" i="29" s="1"/>
  <c r="S12" i="29" s="1"/>
  <c r="AA13" i="29"/>
  <c r="AA14" i="29" s="1"/>
  <c r="AA12" i="29" s="1"/>
  <c r="AI13" i="29"/>
  <c r="AI14" i="29" s="1"/>
  <c r="AI12" i="29" s="1"/>
  <c r="Y34" i="29"/>
  <c r="Y28" i="29" s="1"/>
  <c r="G11" i="29"/>
  <c r="D13" i="29"/>
  <c r="D14" i="29" s="1"/>
  <c r="D12" i="29" s="1"/>
  <c r="L13" i="29"/>
  <c r="L14" i="29" s="1"/>
  <c r="L12" i="29" s="1"/>
  <c r="T13" i="29"/>
  <c r="T14" i="29" s="1"/>
  <c r="T12" i="29" s="1"/>
  <c r="AB13" i="29"/>
  <c r="AB14" i="29" s="1"/>
  <c r="AB12" i="29" s="1"/>
  <c r="AJ13" i="29"/>
  <c r="AJ14" i="29" s="1"/>
  <c r="AJ12" i="29" s="1"/>
  <c r="J34" i="29"/>
  <c r="J28" i="29" s="1"/>
  <c r="R34" i="29"/>
  <c r="R28" i="29" s="1"/>
  <c r="L7" i="29"/>
  <c r="E13" i="29"/>
  <c r="M13" i="29"/>
  <c r="U13" i="29"/>
  <c r="U14" i="29" s="1"/>
  <c r="U12" i="29" s="1"/>
  <c r="AC13" i="29"/>
  <c r="AC14" i="29" s="1"/>
  <c r="AC12" i="29" s="1"/>
  <c r="AG14" i="26"/>
  <c r="AG12" i="26" s="1"/>
  <c r="G16" i="26"/>
  <c r="G10" i="26" s="1"/>
  <c r="G11" i="26"/>
  <c r="Y16" i="26"/>
  <c r="Y10" i="26" s="1"/>
  <c r="Y11" i="26"/>
  <c r="E35" i="26"/>
  <c r="F36" i="26"/>
  <c r="F26" i="26" s="1"/>
  <c r="F27" i="26"/>
  <c r="G35" i="26"/>
  <c r="S18" i="26"/>
  <c r="S8" i="26" s="1"/>
  <c r="S9" i="26"/>
  <c r="AG9" i="26"/>
  <c r="AG18" i="26"/>
  <c r="AG8" i="26" s="1"/>
  <c r="W36" i="26"/>
  <c r="W26" i="26" s="1"/>
  <c r="W27" i="26"/>
  <c r="AM36" i="26"/>
  <c r="AM26" i="26" s="1"/>
  <c r="AM27" i="26"/>
  <c r="O11" i="26"/>
  <c r="E33" i="26"/>
  <c r="E32" i="26" s="1"/>
  <c r="E30" i="26" s="1"/>
  <c r="F29" i="26"/>
  <c r="F34" i="26"/>
  <c r="F28" i="26" s="1"/>
  <c r="G33" i="26"/>
  <c r="M37" i="26"/>
  <c r="M25" i="26" s="1"/>
  <c r="O37" i="26"/>
  <c r="O25" i="26" s="1"/>
  <c r="W29" i="26"/>
  <c r="W34" i="26"/>
  <c r="W28" i="26" s="1"/>
  <c r="AM29" i="26"/>
  <c r="AM34" i="26"/>
  <c r="AM28" i="26" s="1"/>
  <c r="S16" i="26"/>
  <c r="S10" i="26" s="1"/>
  <c r="S11" i="26"/>
  <c r="M35" i="26"/>
  <c r="N36" i="26"/>
  <c r="N26" i="26" s="1"/>
  <c r="N27" i="26"/>
  <c r="O35" i="26"/>
  <c r="K11" i="26"/>
  <c r="AG16" i="26"/>
  <c r="AG10" i="26" s="1"/>
  <c r="AG11" i="26"/>
  <c r="Y14" i="26"/>
  <c r="Y12" i="26" s="1"/>
  <c r="G9" i="26"/>
  <c r="O18" i="26"/>
  <c r="O8" i="26" s="1"/>
  <c r="O9" i="26"/>
  <c r="Y9" i="26"/>
  <c r="Y18" i="26"/>
  <c r="Y8" i="26" s="1"/>
  <c r="M33" i="26"/>
  <c r="N29" i="26"/>
  <c r="N34" i="26"/>
  <c r="N28" i="26" s="1"/>
  <c r="O33" i="26"/>
  <c r="E37" i="26"/>
  <c r="E25" i="26" s="1"/>
  <c r="G37" i="26"/>
  <c r="G25" i="26" s="1"/>
  <c r="F31" i="26"/>
  <c r="F13" i="26"/>
  <c r="F14" i="26" s="1"/>
  <c r="F12" i="26" s="1"/>
  <c r="N13" i="26"/>
  <c r="N14" i="26" s="1"/>
  <c r="N12" i="26" s="1"/>
  <c r="V13" i="26"/>
  <c r="V14" i="26" s="1"/>
  <c r="V12" i="26" s="1"/>
  <c r="AD13" i="26"/>
  <c r="AD14" i="26" s="1"/>
  <c r="AD12" i="26" s="1"/>
  <c r="AL13" i="26"/>
  <c r="AL14" i="26" s="1"/>
  <c r="AL12" i="26" s="1"/>
  <c r="D32" i="26"/>
  <c r="D30" i="26" s="1"/>
  <c r="H13" i="26"/>
  <c r="H14" i="26" s="1"/>
  <c r="H12" i="26" s="1"/>
  <c r="P13" i="26"/>
  <c r="P14" i="26" s="1"/>
  <c r="P12" i="26" s="1"/>
  <c r="X13" i="26"/>
  <c r="X14" i="26" s="1"/>
  <c r="X12" i="26" s="1"/>
  <c r="AF13" i="26"/>
  <c r="AF14" i="26" s="1"/>
  <c r="AF12" i="26" s="1"/>
  <c r="AN13" i="26"/>
  <c r="AN14" i="26" s="1"/>
  <c r="AN12" i="26" s="1"/>
  <c r="I33" i="26"/>
  <c r="Q33" i="26"/>
  <c r="I35" i="26"/>
  <c r="Q35" i="26"/>
  <c r="AE34" i="26"/>
  <c r="AE28" i="26" s="1"/>
  <c r="E11" i="26"/>
  <c r="M11" i="26"/>
  <c r="U11" i="26"/>
  <c r="AK11" i="26"/>
  <c r="J13" i="26"/>
  <c r="J14" i="26" s="1"/>
  <c r="J12" i="26" s="1"/>
  <c r="R13" i="26"/>
  <c r="R14" i="26" s="1"/>
  <c r="R12" i="26" s="1"/>
  <c r="Z13" i="26"/>
  <c r="Z14" i="26" s="1"/>
  <c r="Z12" i="26" s="1"/>
  <c r="AH13" i="26"/>
  <c r="AH14" i="26" s="1"/>
  <c r="AH12" i="26" s="1"/>
  <c r="K33" i="26"/>
  <c r="S33" i="26"/>
  <c r="H34" i="26"/>
  <c r="H28" i="26" s="1"/>
  <c r="P34" i="26"/>
  <c r="P28" i="26" s="1"/>
  <c r="K35" i="26"/>
  <c r="S35" i="26"/>
  <c r="K13" i="26"/>
  <c r="K14" i="26" s="1"/>
  <c r="K12" i="26" s="1"/>
  <c r="S13" i="26"/>
  <c r="S14" i="26" s="1"/>
  <c r="S12" i="26" s="1"/>
  <c r="AA13" i="26"/>
  <c r="AA14" i="26" s="1"/>
  <c r="AA12" i="26" s="1"/>
  <c r="AI13" i="26"/>
  <c r="AI14" i="26" s="1"/>
  <c r="AI12" i="26" s="1"/>
  <c r="D13" i="26"/>
  <c r="D14" i="26" s="1"/>
  <c r="D12" i="26" s="1"/>
  <c r="L13" i="26"/>
  <c r="L14" i="26" s="1"/>
  <c r="L12" i="26" s="1"/>
  <c r="T13" i="26"/>
  <c r="T14" i="26" s="1"/>
  <c r="T12" i="26" s="1"/>
  <c r="AB13" i="26"/>
  <c r="AB14" i="26" s="1"/>
  <c r="AB12" i="26" s="1"/>
  <c r="F31" i="20"/>
  <c r="G31" i="20"/>
  <c r="H31" i="20"/>
  <c r="I31" i="20"/>
  <c r="J31" i="20"/>
  <c r="K31" i="20"/>
  <c r="L31" i="20"/>
  <c r="M31" i="20" s="1"/>
  <c r="N31" i="20" s="1"/>
  <c r="O31" i="20" s="1"/>
  <c r="P31" i="20" s="1"/>
  <c r="Q31" i="20" s="1"/>
  <c r="R31" i="20" s="1"/>
  <c r="S31" i="20" s="1"/>
  <c r="T31" i="20" s="1"/>
  <c r="U31" i="20" s="1"/>
  <c r="V31" i="20" s="1"/>
  <c r="W31" i="20" s="1"/>
  <c r="X31" i="20" s="1"/>
  <c r="Y31" i="20" s="1"/>
  <c r="Z31" i="20" s="1"/>
  <c r="AA31" i="20" s="1"/>
  <c r="AB31" i="20" s="1"/>
  <c r="AC31" i="20" s="1"/>
  <c r="AD31" i="20" s="1"/>
  <c r="AE31" i="20" s="1"/>
  <c r="AF31" i="20" s="1"/>
  <c r="AG31" i="20" s="1"/>
  <c r="AH31" i="20" s="1"/>
  <c r="AI31" i="20" s="1"/>
  <c r="AJ31" i="20" s="1"/>
  <c r="AK31" i="20" s="1"/>
  <c r="AL31" i="20" s="1"/>
  <c r="AM31" i="20" s="1"/>
  <c r="AN31" i="20" s="1"/>
  <c r="E31" i="20"/>
  <c r="D31" i="20"/>
  <c r="B13" i="20"/>
  <c r="E34" i="29" l="1"/>
  <c r="E28" i="29" s="1"/>
  <c r="E27" i="29"/>
  <c r="E25" i="29"/>
  <c r="E36" i="29"/>
  <c r="E26" i="29" s="1"/>
  <c r="O34" i="29"/>
  <c r="O28" i="29" s="1"/>
  <c r="O36" i="29"/>
  <c r="O26" i="29" s="1"/>
  <c r="E14" i="29"/>
  <c r="E12" i="29" s="1"/>
  <c r="G18" i="29"/>
  <c r="G8" i="29" s="1"/>
  <c r="G9" i="29"/>
  <c r="O14" i="29"/>
  <c r="O12" i="29" s="1"/>
  <c r="O18" i="29"/>
  <c r="O8" i="29" s="1"/>
  <c r="O16" i="29"/>
  <c r="O10" i="29" s="1"/>
  <c r="S16" i="29"/>
  <c r="S10" i="29" s="1"/>
  <c r="Q7" i="29"/>
  <c r="Q18" i="29"/>
  <c r="Q8" i="29" s="1"/>
  <c r="I14" i="26"/>
  <c r="I12" i="26" s="1"/>
  <c r="I16" i="26"/>
  <c r="I10" i="26" s="1"/>
  <c r="I11" i="26"/>
  <c r="K18" i="26"/>
  <c r="K8" i="26" s="1"/>
  <c r="K9" i="26"/>
  <c r="I29" i="29"/>
  <c r="I34" i="29"/>
  <c r="I28" i="29" s="1"/>
  <c r="M14" i="29"/>
  <c r="M12" i="29" s="1"/>
  <c r="E16" i="29"/>
  <c r="E10" i="29" s="1"/>
  <c r="E11" i="29"/>
  <c r="K36" i="29"/>
  <c r="K26" i="29" s="1"/>
  <c r="K27" i="29"/>
  <c r="S36" i="29"/>
  <c r="S26" i="29" s="1"/>
  <c r="S27" i="29"/>
  <c r="S34" i="29"/>
  <c r="S28" i="29" s="1"/>
  <c r="S29" i="29"/>
  <c r="U18" i="29"/>
  <c r="U8" i="29" s="1"/>
  <c r="U9" i="29"/>
  <c r="K34" i="29"/>
  <c r="K28" i="29" s="1"/>
  <c r="K29" i="29"/>
  <c r="Q36" i="29"/>
  <c r="Q26" i="29" s="1"/>
  <c r="Q27" i="29"/>
  <c r="M18" i="29"/>
  <c r="M8" i="29" s="1"/>
  <c r="M9" i="29"/>
  <c r="G31" i="29"/>
  <c r="F32" i="29"/>
  <c r="F30" i="29" s="1"/>
  <c r="M16" i="29"/>
  <c r="M10" i="29" s="1"/>
  <c r="M11" i="29"/>
  <c r="I36" i="29"/>
  <c r="I26" i="29" s="1"/>
  <c r="I27" i="29"/>
  <c r="E18" i="29"/>
  <c r="E8" i="29" s="1"/>
  <c r="E9" i="29"/>
  <c r="Q29" i="29"/>
  <c r="Q34" i="29"/>
  <c r="Q28" i="29" s="1"/>
  <c r="U16" i="29"/>
  <c r="U10" i="29" s="1"/>
  <c r="U11" i="29"/>
  <c r="G29" i="26"/>
  <c r="G34" i="26"/>
  <c r="G28" i="26" s="1"/>
  <c r="Q36" i="26"/>
  <c r="Q26" i="26" s="1"/>
  <c r="Q27" i="26"/>
  <c r="G31" i="26"/>
  <c r="F32" i="26"/>
  <c r="F30" i="26" s="1"/>
  <c r="S27" i="26"/>
  <c r="S36" i="26"/>
  <c r="S26" i="26" s="1"/>
  <c r="I36" i="26"/>
  <c r="I26" i="26" s="1"/>
  <c r="I27" i="26"/>
  <c r="E29" i="26"/>
  <c r="E34" i="26"/>
  <c r="E28" i="26" s="1"/>
  <c r="E36" i="26"/>
  <c r="E26" i="26" s="1"/>
  <c r="E27" i="26"/>
  <c r="I29" i="26"/>
  <c r="I34" i="26"/>
  <c r="I28" i="26" s="1"/>
  <c r="O36" i="26"/>
  <c r="O26" i="26" s="1"/>
  <c r="O27" i="26"/>
  <c r="O29" i="26"/>
  <c r="O34" i="26"/>
  <c r="O28" i="26" s="1"/>
  <c r="M29" i="26"/>
  <c r="M34" i="26"/>
  <c r="M28" i="26" s="1"/>
  <c r="K27" i="26"/>
  <c r="K36" i="26"/>
  <c r="K26" i="26" s="1"/>
  <c r="Q29" i="26"/>
  <c r="Q34" i="26"/>
  <c r="Q28" i="26" s="1"/>
  <c r="S29" i="26"/>
  <c r="S34" i="26"/>
  <c r="S28" i="26" s="1"/>
  <c r="M36" i="26"/>
  <c r="M26" i="26" s="1"/>
  <c r="M27" i="26"/>
  <c r="K29" i="26"/>
  <c r="K34" i="26"/>
  <c r="K28" i="26" s="1"/>
  <c r="G36" i="26"/>
  <c r="G26" i="26" s="1"/>
  <c r="G27" i="26"/>
  <c r="AM37" i="20"/>
  <c r="AK37" i="20"/>
  <c r="AK25" i="20" s="1"/>
  <c r="AI37" i="20"/>
  <c r="AG37" i="20"/>
  <c r="AG25" i="20" s="1"/>
  <c r="AE37" i="20"/>
  <c r="AE25" i="20" s="1"/>
  <c r="AC37" i="20"/>
  <c r="AC25" i="20" s="1"/>
  <c r="AA37" i="20"/>
  <c r="AA25" i="20" s="1"/>
  <c r="Y37" i="20"/>
  <c r="Y25" i="20" s="1"/>
  <c r="W37" i="20"/>
  <c r="W25" i="20" s="1"/>
  <c r="U37" i="20"/>
  <c r="U25" i="20" s="1"/>
  <c r="T37" i="20"/>
  <c r="R37" i="20"/>
  <c r="S37" i="20" s="1"/>
  <c r="S25" i="20" s="1"/>
  <c r="P37" i="20"/>
  <c r="N37" i="20"/>
  <c r="L37" i="20"/>
  <c r="L36" i="20" s="1"/>
  <c r="L26" i="20" s="1"/>
  <c r="J37" i="20"/>
  <c r="J25" i="20" s="1"/>
  <c r="H37" i="20"/>
  <c r="F37" i="20"/>
  <c r="D37" i="20"/>
  <c r="AN36" i="20"/>
  <c r="AN26" i="20" s="1"/>
  <c r="AM36" i="20"/>
  <c r="AM26" i="20" s="1"/>
  <c r="AL36" i="20"/>
  <c r="AL26" i="20" s="1"/>
  <c r="AJ36" i="20"/>
  <c r="AJ26" i="20" s="1"/>
  <c r="AH36" i="20"/>
  <c r="AH26" i="20" s="1"/>
  <c r="AF36" i="20"/>
  <c r="AF26" i="20" s="1"/>
  <c r="AD36" i="20"/>
  <c r="AD26" i="20" s="1"/>
  <c r="AB36" i="20"/>
  <c r="AA36" i="20"/>
  <c r="AA26" i="20" s="1"/>
  <c r="Z36" i="20"/>
  <c r="Z26" i="20" s="1"/>
  <c r="X36" i="20"/>
  <c r="X26" i="20" s="1"/>
  <c r="V36" i="20"/>
  <c r="V26" i="20" s="1"/>
  <c r="P36" i="20"/>
  <c r="P26" i="20" s="1"/>
  <c r="AM35" i="20"/>
  <c r="AK35" i="20"/>
  <c r="AK27" i="20" s="1"/>
  <c r="AI35" i="20"/>
  <c r="AG35" i="20"/>
  <c r="AG27" i="20" s="1"/>
  <c r="AE35" i="20"/>
  <c r="AC35" i="20"/>
  <c r="AC27" i="20" s="1"/>
  <c r="AA35" i="20"/>
  <c r="Y35" i="20"/>
  <c r="W35" i="20"/>
  <c r="W36" i="20" s="1"/>
  <c r="W26" i="20" s="1"/>
  <c r="T35" i="20"/>
  <c r="U35" i="20" s="1"/>
  <c r="R35" i="20"/>
  <c r="R36" i="20" s="1"/>
  <c r="R26" i="20" s="1"/>
  <c r="P35" i="20"/>
  <c r="N35" i="20"/>
  <c r="M35" i="20" s="1"/>
  <c r="L35" i="20"/>
  <c r="J35" i="20"/>
  <c r="H35" i="20"/>
  <c r="H36" i="20" s="1"/>
  <c r="H26" i="20" s="1"/>
  <c r="F35" i="20"/>
  <c r="E35" i="20" s="1"/>
  <c r="D35" i="20"/>
  <c r="D36" i="20" s="1"/>
  <c r="D26" i="20" s="1"/>
  <c r="AN34" i="20"/>
  <c r="AN28" i="20" s="1"/>
  <c r="AL34" i="20"/>
  <c r="AL28" i="20" s="1"/>
  <c r="AJ34" i="20"/>
  <c r="AJ28" i="20" s="1"/>
  <c r="AH34" i="20"/>
  <c r="AH28" i="20" s="1"/>
  <c r="AF34" i="20"/>
  <c r="AF28" i="20" s="1"/>
  <c r="AD34" i="20"/>
  <c r="AD28" i="20" s="1"/>
  <c r="AB34" i="20"/>
  <c r="Z34" i="20"/>
  <c r="X34" i="20"/>
  <c r="X28" i="20" s="1"/>
  <c r="V34" i="20"/>
  <c r="V28" i="20" s="1"/>
  <c r="H34" i="20"/>
  <c r="H28" i="20" s="1"/>
  <c r="D34" i="20"/>
  <c r="D28" i="20" s="1"/>
  <c r="AM33" i="20"/>
  <c r="AM29" i="20" s="1"/>
  <c r="AK33" i="20"/>
  <c r="AK34" i="20" s="1"/>
  <c r="AK28" i="20" s="1"/>
  <c r="AI33" i="20"/>
  <c r="AI29" i="20" s="1"/>
  <c r="AG33" i="20"/>
  <c r="AG29" i="20" s="1"/>
  <c r="AE33" i="20"/>
  <c r="AE29" i="20" s="1"/>
  <c r="AC33" i="20"/>
  <c r="AC34" i="20" s="1"/>
  <c r="AC28" i="20" s="1"/>
  <c r="AA33" i="20"/>
  <c r="AA29" i="20" s="1"/>
  <c r="Y33" i="20"/>
  <c r="Y29" i="20" s="1"/>
  <c r="W33" i="20"/>
  <c r="W29" i="20" s="1"/>
  <c r="T33" i="20"/>
  <c r="U33" i="20" s="1"/>
  <c r="U29" i="20" s="1"/>
  <c r="R33" i="20"/>
  <c r="R29" i="20" s="1"/>
  <c r="P33" i="20"/>
  <c r="P29" i="20" s="1"/>
  <c r="N33" i="20"/>
  <c r="L33" i="20"/>
  <c r="L34" i="20" s="1"/>
  <c r="L28" i="20" s="1"/>
  <c r="J33" i="20"/>
  <c r="J29" i="20" s="1"/>
  <c r="H33" i="20"/>
  <c r="F33" i="20"/>
  <c r="E33" i="20" s="1"/>
  <c r="D33" i="20"/>
  <c r="AN29" i="20"/>
  <c r="AL29" i="20"/>
  <c r="AJ29" i="20"/>
  <c r="AH29" i="20"/>
  <c r="AF29" i="20"/>
  <c r="AD29" i="20"/>
  <c r="AB29" i="20"/>
  <c r="Z29" i="20"/>
  <c r="X29" i="20"/>
  <c r="V29" i="20"/>
  <c r="N29" i="20"/>
  <c r="H29" i="20"/>
  <c r="F29" i="20"/>
  <c r="D29" i="20"/>
  <c r="AB28" i="20"/>
  <c r="Z28" i="20"/>
  <c r="AN27" i="20"/>
  <c r="AM27" i="20"/>
  <c r="AL27" i="20"/>
  <c r="AJ27" i="20"/>
  <c r="AH27" i="20"/>
  <c r="AF27" i="20"/>
  <c r="AD27" i="20"/>
  <c r="AB27" i="20"/>
  <c r="AA27" i="20"/>
  <c r="Z27" i="20"/>
  <c r="Y27" i="20"/>
  <c r="X27" i="20"/>
  <c r="V27" i="20"/>
  <c r="P27" i="20"/>
  <c r="L27" i="20"/>
  <c r="H27" i="20"/>
  <c r="F27" i="20"/>
  <c r="D27" i="20"/>
  <c r="AB26" i="20"/>
  <c r="AN25" i="20"/>
  <c r="AM25" i="20"/>
  <c r="AL25" i="20"/>
  <c r="AJ25" i="20"/>
  <c r="AI25" i="20"/>
  <c r="AH25" i="20"/>
  <c r="AF25" i="20"/>
  <c r="AD25" i="20"/>
  <c r="AB25" i="20"/>
  <c r="Z25" i="20"/>
  <c r="X25" i="20"/>
  <c r="V25" i="20"/>
  <c r="T25" i="20"/>
  <c r="R25" i="20"/>
  <c r="P25" i="20"/>
  <c r="N25" i="20"/>
  <c r="H25" i="20"/>
  <c r="F25" i="20"/>
  <c r="D25" i="20"/>
  <c r="F24" i="20"/>
  <c r="H24" i="20" s="1"/>
  <c r="J24" i="20" s="1"/>
  <c r="L24" i="20" s="1"/>
  <c r="N24" i="20" s="1"/>
  <c r="P24" i="20" s="1"/>
  <c r="R24" i="20" s="1"/>
  <c r="T24" i="20" s="1"/>
  <c r="V24" i="20" s="1"/>
  <c r="X24" i="20" s="1"/>
  <c r="Z24" i="20" s="1"/>
  <c r="AB24" i="20" s="1"/>
  <c r="AD24" i="20" s="1"/>
  <c r="AF24" i="20" s="1"/>
  <c r="AH24" i="20" s="1"/>
  <c r="AJ24" i="20" s="1"/>
  <c r="AL24" i="20" s="1"/>
  <c r="AN24" i="20" s="1"/>
  <c r="AM19" i="20"/>
  <c r="AK19" i="20"/>
  <c r="AK7" i="20" s="1"/>
  <c r="AI19" i="20"/>
  <c r="AI18" i="20" s="1"/>
  <c r="AI8" i="20" s="1"/>
  <c r="AG19" i="20"/>
  <c r="AG7" i="20" s="1"/>
  <c r="AE19" i="20"/>
  <c r="AE7" i="20" s="1"/>
  <c r="AC19" i="20"/>
  <c r="AA19" i="20"/>
  <c r="Y19" i="20"/>
  <c r="W19" i="20"/>
  <c r="W7" i="20" s="1"/>
  <c r="T19" i="20"/>
  <c r="R19" i="20"/>
  <c r="R7" i="20" s="1"/>
  <c r="P19" i="20"/>
  <c r="O19" i="20"/>
  <c r="O7" i="20" s="1"/>
  <c r="N19" i="20"/>
  <c r="L19" i="20"/>
  <c r="K19" i="20" s="1"/>
  <c r="K7" i="20" s="1"/>
  <c r="J19" i="20"/>
  <c r="H19" i="20"/>
  <c r="I19" i="20" s="1"/>
  <c r="I7" i="20" s="1"/>
  <c r="F19" i="20"/>
  <c r="D19" i="20"/>
  <c r="AN18" i="20"/>
  <c r="AN8" i="20" s="1"/>
  <c r="AL18" i="20"/>
  <c r="AL8" i="20" s="1"/>
  <c r="AJ18" i="20"/>
  <c r="AJ8" i="20" s="1"/>
  <c r="AH18" i="20"/>
  <c r="AH8" i="20" s="1"/>
  <c r="AF18" i="20"/>
  <c r="AF8" i="20" s="1"/>
  <c r="AD18" i="20"/>
  <c r="AD8" i="20" s="1"/>
  <c r="AB18" i="20"/>
  <c r="AB8" i="20" s="1"/>
  <c r="Z18" i="20"/>
  <c r="X18" i="20"/>
  <c r="X8" i="20" s="1"/>
  <c r="V18" i="20"/>
  <c r="AM17" i="20"/>
  <c r="AK17" i="20"/>
  <c r="AI17" i="20"/>
  <c r="AG17" i="20"/>
  <c r="AE17" i="20"/>
  <c r="AE18" i="20" s="1"/>
  <c r="AE8" i="20" s="1"/>
  <c r="AC17" i="20"/>
  <c r="AC18" i="20" s="1"/>
  <c r="AC8" i="20" s="1"/>
  <c r="AA17" i="20"/>
  <c r="AA18" i="20" s="1"/>
  <c r="AA8" i="20" s="1"/>
  <c r="Y17" i="20"/>
  <c r="Y9" i="20" s="1"/>
  <c r="W17" i="20"/>
  <c r="W18" i="20" s="1"/>
  <c r="W8" i="20" s="1"/>
  <c r="T17" i="20"/>
  <c r="U17" i="20" s="1"/>
  <c r="R17" i="20"/>
  <c r="S17" i="20" s="1"/>
  <c r="S9" i="20" s="1"/>
  <c r="P17" i="20"/>
  <c r="P18" i="20" s="1"/>
  <c r="P8" i="20" s="1"/>
  <c r="O17" i="20"/>
  <c r="O9" i="20" s="1"/>
  <c r="N17" i="20"/>
  <c r="N18" i="20" s="1"/>
  <c r="N8" i="20" s="1"/>
  <c r="L17" i="20"/>
  <c r="J17" i="20"/>
  <c r="J9" i="20" s="1"/>
  <c r="H17" i="20"/>
  <c r="H18" i="20" s="1"/>
  <c r="H8" i="20" s="1"/>
  <c r="F17" i="20"/>
  <c r="F9" i="20" s="1"/>
  <c r="D17" i="20"/>
  <c r="AN16" i="20"/>
  <c r="AL16" i="20"/>
  <c r="AL10" i="20" s="1"/>
  <c r="AJ16" i="20"/>
  <c r="AJ10" i="20" s="1"/>
  <c r="AH16" i="20"/>
  <c r="AH10" i="20" s="1"/>
  <c r="AF16" i="20"/>
  <c r="AF10" i="20" s="1"/>
  <c r="AD16" i="20"/>
  <c r="AD10" i="20" s="1"/>
  <c r="AB16" i="20"/>
  <c r="AB10" i="20" s="1"/>
  <c r="Z16" i="20"/>
  <c r="X16" i="20"/>
  <c r="X10" i="20" s="1"/>
  <c r="V16" i="20"/>
  <c r="R16" i="20"/>
  <c r="R10" i="20" s="1"/>
  <c r="J16" i="20"/>
  <c r="J10" i="20" s="1"/>
  <c r="AM15" i="20"/>
  <c r="AM16" i="20" s="1"/>
  <c r="AM10" i="20" s="1"/>
  <c r="AK15" i="20"/>
  <c r="AK11" i="20" s="1"/>
  <c r="AI15" i="20"/>
  <c r="AI16" i="20" s="1"/>
  <c r="AI10" i="20" s="1"/>
  <c r="AG15" i="20"/>
  <c r="AG16" i="20" s="1"/>
  <c r="AG10" i="20" s="1"/>
  <c r="AE15" i="20"/>
  <c r="AC15" i="20"/>
  <c r="AC11" i="20" s="1"/>
  <c r="AA15" i="20"/>
  <c r="Y15" i="20"/>
  <c r="Y16" i="20" s="1"/>
  <c r="Y10" i="20" s="1"/>
  <c r="W15" i="20"/>
  <c r="W11" i="20" s="1"/>
  <c r="U15" i="20"/>
  <c r="T15" i="20"/>
  <c r="T16" i="20" s="1"/>
  <c r="T10" i="20" s="1"/>
  <c r="R15" i="20"/>
  <c r="P15" i="20"/>
  <c r="O15" i="20"/>
  <c r="N15" i="20"/>
  <c r="L15" i="20"/>
  <c r="K15" i="20" s="1"/>
  <c r="K11" i="20" s="1"/>
  <c r="J15" i="20"/>
  <c r="H15" i="20"/>
  <c r="H16" i="20" s="1"/>
  <c r="H10" i="20" s="1"/>
  <c r="F15" i="20"/>
  <c r="F11" i="20" s="1"/>
  <c r="D15" i="20"/>
  <c r="AK13" i="20"/>
  <c r="AC13" i="20"/>
  <c r="Z13" i="20"/>
  <c r="Z14" i="20" s="1"/>
  <c r="Z12" i="20" s="1"/>
  <c r="Y13" i="20"/>
  <c r="M13" i="20"/>
  <c r="J13" i="20"/>
  <c r="J14" i="20" s="1"/>
  <c r="J12" i="20" s="1"/>
  <c r="I13" i="20"/>
  <c r="AJ13" i="20"/>
  <c r="AJ14" i="20" s="1"/>
  <c r="AJ12" i="20" s="1"/>
  <c r="AN11" i="20"/>
  <c r="AL11" i="20"/>
  <c r="AJ11" i="20"/>
  <c r="AI11" i="20"/>
  <c r="AH11" i="20"/>
  <c r="AF11" i="20"/>
  <c r="AE11" i="20"/>
  <c r="AD11" i="20"/>
  <c r="AB11" i="20"/>
  <c r="Z11" i="20"/>
  <c r="X11" i="20"/>
  <c r="V11" i="20"/>
  <c r="U11" i="20"/>
  <c r="T11" i="20"/>
  <c r="R11" i="20"/>
  <c r="N11" i="20"/>
  <c r="J11" i="20"/>
  <c r="D11" i="20"/>
  <c r="AN10" i="20"/>
  <c r="Z10" i="20"/>
  <c r="V10" i="20"/>
  <c r="AN9" i="20"/>
  <c r="AM9" i="20"/>
  <c r="AL9" i="20"/>
  <c r="AJ9" i="20"/>
  <c r="AI9" i="20"/>
  <c r="AH9" i="20"/>
  <c r="AG9" i="20"/>
  <c r="AF9" i="20"/>
  <c r="AE9" i="20"/>
  <c r="AD9" i="20"/>
  <c r="AC9" i="20"/>
  <c r="AB9" i="20"/>
  <c r="Z9" i="20"/>
  <c r="X9" i="20"/>
  <c r="V9" i="20"/>
  <c r="T9" i="20"/>
  <c r="R9" i="20"/>
  <c r="P9" i="20"/>
  <c r="L9" i="20"/>
  <c r="H9" i="20"/>
  <c r="Z8" i="20"/>
  <c r="V8" i="20"/>
  <c r="AN7" i="20"/>
  <c r="AM7" i="20"/>
  <c r="AL7" i="20"/>
  <c r="AJ7" i="20"/>
  <c r="AH7" i="20"/>
  <c r="AF7" i="20"/>
  <c r="AD7" i="20"/>
  <c r="AC7" i="20"/>
  <c r="AB7" i="20"/>
  <c r="AA7" i="20"/>
  <c r="Z7" i="20"/>
  <c r="Y7" i="20"/>
  <c r="X7" i="20"/>
  <c r="V7" i="20"/>
  <c r="P7" i="20"/>
  <c r="N7" i="20"/>
  <c r="L7" i="20"/>
  <c r="J7" i="20"/>
  <c r="D7" i="20"/>
  <c r="F6" i="20"/>
  <c r="H6" i="20" s="1"/>
  <c r="J6" i="20" s="1"/>
  <c r="L6" i="20" s="1"/>
  <c r="N6" i="20" s="1"/>
  <c r="P6" i="20" s="1"/>
  <c r="R6" i="20" s="1"/>
  <c r="T6" i="20" s="1"/>
  <c r="V6" i="20" s="1"/>
  <c r="X6" i="20" s="1"/>
  <c r="Z6" i="20" s="1"/>
  <c r="AB6" i="20" s="1"/>
  <c r="AD6" i="20" s="1"/>
  <c r="AF6" i="20" s="1"/>
  <c r="AH6" i="20" s="1"/>
  <c r="AJ6" i="20" s="1"/>
  <c r="AL6" i="20" s="1"/>
  <c r="AN6" i="20" s="1"/>
  <c r="H31" i="29" l="1"/>
  <c r="G32" i="29"/>
  <c r="G30" i="29" s="1"/>
  <c r="G32" i="26"/>
  <c r="G30" i="26" s="1"/>
  <c r="H31" i="26"/>
  <c r="AM34" i="20"/>
  <c r="AM28" i="20" s="1"/>
  <c r="E37" i="20"/>
  <c r="E25" i="20" s="1"/>
  <c r="AK29" i="20"/>
  <c r="AI36" i="20"/>
  <c r="AI26" i="20" s="1"/>
  <c r="AK36" i="20"/>
  <c r="AK26" i="20" s="1"/>
  <c r="AI34" i="20"/>
  <c r="AI28" i="20" s="1"/>
  <c r="AI27" i="20"/>
  <c r="J36" i="20"/>
  <c r="J26" i="20" s="1"/>
  <c r="L29" i="20"/>
  <c r="M33" i="20"/>
  <c r="K37" i="20"/>
  <c r="K25" i="20" s="1"/>
  <c r="M37" i="20"/>
  <c r="M25" i="20" s="1"/>
  <c r="L25" i="20"/>
  <c r="AG36" i="20"/>
  <c r="AG26" i="20" s="1"/>
  <c r="AC29" i="20"/>
  <c r="N27" i="20"/>
  <c r="AE36" i="20"/>
  <c r="AE26" i="20" s="1"/>
  <c r="P34" i="20"/>
  <c r="P28" i="20" s="1"/>
  <c r="AC36" i="20"/>
  <c r="AC26" i="20" s="1"/>
  <c r="AA34" i="20"/>
  <c r="AA28" i="20" s="1"/>
  <c r="Y34" i="20"/>
  <c r="Y28" i="20" s="1"/>
  <c r="T29" i="20"/>
  <c r="T34" i="20"/>
  <c r="T28" i="20" s="1"/>
  <c r="T27" i="20"/>
  <c r="T36" i="20"/>
  <c r="T26" i="20" s="1"/>
  <c r="Y36" i="20"/>
  <c r="Y26" i="20" s="1"/>
  <c r="W27" i="20"/>
  <c r="W34" i="20"/>
  <c r="W28" i="20" s="1"/>
  <c r="V32" i="20"/>
  <c r="V30" i="20" s="1"/>
  <c r="D16" i="20"/>
  <c r="D10" i="20" s="1"/>
  <c r="D18" i="20"/>
  <c r="D8" i="20" s="1"/>
  <c r="D9" i="20"/>
  <c r="E19" i="20"/>
  <c r="E7" i="20" s="1"/>
  <c r="AM11" i="20"/>
  <c r="F16" i="20"/>
  <c r="F10" i="20" s="1"/>
  <c r="G17" i="20"/>
  <c r="G9" i="20" s="1"/>
  <c r="F7" i="20"/>
  <c r="F18" i="20"/>
  <c r="F8" i="20" s="1"/>
  <c r="G19" i="20"/>
  <c r="G7" i="20" s="1"/>
  <c r="AM18" i="20"/>
  <c r="AM8" i="20" s="1"/>
  <c r="G18" i="20"/>
  <c r="G8" i="20" s="1"/>
  <c r="AK16" i="20"/>
  <c r="AK10" i="20" s="1"/>
  <c r="AK14" i="20"/>
  <c r="AK12" i="20" s="1"/>
  <c r="G15" i="20"/>
  <c r="AK9" i="20"/>
  <c r="G16" i="20"/>
  <c r="G10" i="20" s="1"/>
  <c r="AK18" i="20"/>
  <c r="AK8" i="20" s="1"/>
  <c r="H7" i="20"/>
  <c r="AG11" i="20"/>
  <c r="J18" i="20"/>
  <c r="J8" i="20" s="1"/>
  <c r="AI7" i="20"/>
  <c r="L16" i="20"/>
  <c r="L10" i="20" s="1"/>
  <c r="L11" i="20"/>
  <c r="K17" i="20"/>
  <c r="K9" i="20" s="1"/>
  <c r="K16" i="20"/>
  <c r="K10" i="20" s="1"/>
  <c r="L18" i="20"/>
  <c r="L8" i="20" s="1"/>
  <c r="AG18" i="20"/>
  <c r="AG8" i="20" s="1"/>
  <c r="M19" i="20"/>
  <c r="M7" i="20" s="1"/>
  <c r="K18" i="20"/>
  <c r="K8" i="20" s="1"/>
  <c r="AC14" i="20"/>
  <c r="AC12" i="20" s="1"/>
  <c r="N9" i="20"/>
  <c r="N16" i="20"/>
  <c r="N10" i="20" s="1"/>
  <c r="AE16" i="20"/>
  <c r="AE10" i="20" s="1"/>
  <c r="P16" i="20"/>
  <c r="P10" i="20" s="1"/>
  <c r="AC16" i="20"/>
  <c r="AC10" i="20" s="1"/>
  <c r="O16" i="20"/>
  <c r="O10" i="20" s="1"/>
  <c r="O18" i="20"/>
  <c r="O8" i="20" s="1"/>
  <c r="Y14" i="20"/>
  <c r="Y12" i="20" s="1"/>
  <c r="AA16" i="20"/>
  <c r="AA10" i="20" s="1"/>
  <c r="S19" i="20"/>
  <c r="S7" i="20" s="1"/>
  <c r="R18" i="20"/>
  <c r="R8" i="20" s="1"/>
  <c r="Q19" i="20"/>
  <c r="Q7" i="20" s="1"/>
  <c r="S15" i="20"/>
  <c r="U16" i="20"/>
  <c r="U10" i="20" s="1"/>
  <c r="U19" i="20"/>
  <c r="T7" i="20"/>
  <c r="S18" i="20"/>
  <c r="S8" i="20" s="1"/>
  <c r="T18" i="20"/>
  <c r="T8" i="20" s="1"/>
  <c r="U9" i="20"/>
  <c r="U18" i="20"/>
  <c r="U8" i="20" s="1"/>
  <c r="W9" i="20"/>
  <c r="W16" i="20"/>
  <c r="W10" i="20" s="1"/>
  <c r="U7" i="20"/>
  <c r="P13" i="20"/>
  <c r="P14" i="20" s="1"/>
  <c r="P12" i="20" s="1"/>
  <c r="AF13" i="20"/>
  <c r="AF14" i="20" s="1"/>
  <c r="AF12" i="20" s="1"/>
  <c r="Q13" i="20"/>
  <c r="AG13" i="20"/>
  <c r="AG14" i="20" s="1"/>
  <c r="AG12" i="20" s="1"/>
  <c r="R13" i="20"/>
  <c r="R14" i="20" s="1"/>
  <c r="R12" i="20" s="1"/>
  <c r="AH13" i="20"/>
  <c r="AH14" i="20" s="1"/>
  <c r="AH12" i="20" s="1"/>
  <c r="E13" i="20"/>
  <c r="U13" i="20"/>
  <c r="U14" i="20" s="1"/>
  <c r="U12" i="20" s="1"/>
  <c r="H13" i="20"/>
  <c r="H14" i="20" s="1"/>
  <c r="H12" i="20" s="1"/>
  <c r="X13" i="20"/>
  <c r="X14" i="20" s="1"/>
  <c r="X12" i="20" s="1"/>
  <c r="AN13" i="20"/>
  <c r="AN14" i="20" s="1"/>
  <c r="AN12" i="20" s="1"/>
  <c r="E36" i="20"/>
  <c r="E26" i="20" s="1"/>
  <c r="E27" i="20"/>
  <c r="E29" i="20"/>
  <c r="E34" i="20"/>
  <c r="E28" i="20" s="1"/>
  <c r="M36" i="20"/>
  <c r="M26" i="20" s="1"/>
  <c r="M27" i="20"/>
  <c r="W32" i="20"/>
  <c r="W30" i="20" s="1"/>
  <c r="M29" i="20"/>
  <c r="M34" i="20"/>
  <c r="M28" i="20" s="1"/>
  <c r="U36" i="20"/>
  <c r="U26" i="20" s="1"/>
  <c r="U34" i="20"/>
  <c r="U28" i="20" s="1"/>
  <c r="U27" i="20"/>
  <c r="AA9" i="20"/>
  <c r="Y11" i="20"/>
  <c r="F13" i="20"/>
  <c r="F14" i="20" s="1"/>
  <c r="F12" i="20" s="1"/>
  <c r="N13" i="20"/>
  <c r="N14" i="20" s="1"/>
  <c r="N12" i="20" s="1"/>
  <c r="V13" i="20"/>
  <c r="V14" i="20" s="1"/>
  <c r="V12" i="20" s="1"/>
  <c r="AD13" i="20"/>
  <c r="AD14" i="20" s="1"/>
  <c r="AD12" i="20" s="1"/>
  <c r="AL13" i="20"/>
  <c r="AL14" i="20" s="1"/>
  <c r="AL12" i="20" s="1"/>
  <c r="Y18" i="20"/>
  <c r="Y8" i="20" s="1"/>
  <c r="G33" i="20"/>
  <c r="O33" i="20"/>
  <c r="G35" i="20"/>
  <c r="O35" i="20"/>
  <c r="G37" i="20"/>
  <c r="G25" i="20" s="1"/>
  <c r="O37" i="20"/>
  <c r="O25" i="20" s="1"/>
  <c r="G13" i="20"/>
  <c r="G14" i="20" s="1"/>
  <c r="G12" i="20" s="1"/>
  <c r="O13" i="20"/>
  <c r="O14" i="20" s="1"/>
  <c r="O12" i="20" s="1"/>
  <c r="W13" i="20"/>
  <c r="W14" i="20" s="1"/>
  <c r="W12" i="20" s="1"/>
  <c r="AE13" i="20"/>
  <c r="AE14" i="20" s="1"/>
  <c r="AE12" i="20" s="1"/>
  <c r="AM13" i="20"/>
  <c r="AM14" i="20" s="1"/>
  <c r="AM12" i="20" s="1"/>
  <c r="E15" i="20"/>
  <c r="M15" i="20"/>
  <c r="E17" i="20"/>
  <c r="M17" i="20"/>
  <c r="AA11" i="20"/>
  <c r="AE27" i="20"/>
  <c r="I33" i="20"/>
  <c r="Q33" i="20"/>
  <c r="F34" i="20"/>
  <c r="F28" i="20" s="1"/>
  <c r="N34" i="20"/>
  <c r="N28" i="20" s="1"/>
  <c r="I35" i="20"/>
  <c r="Q35" i="20"/>
  <c r="F36" i="20"/>
  <c r="F26" i="20" s="1"/>
  <c r="N36" i="20"/>
  <c r="N26" i="20" s="1"/>
  <c r="I37" i="20"/>
  <c r="I25" i="20" s="1"/>
  <c r="Q37" i="20"/>
  <c r="Q25" i="20" s="1"/>
  <c r="AE34" i="20"/>
  <c r="AE28" i="20" s="1"/>
  <c r="K33" i="20"/>
  <c r="S33" i="20"/>
  <c r="K35" i="20"/>
  <c r="S35" i="20"/>
  <c r="K13" i="20"/>
  <c r="K14" i="20" s="1"/>
  <c r="K12" i="20" s="1"/>
  <c r="S13" i="20"/>
  <c r="AA13" i="20"/>
  <c r="AA14" i="20" s="1"/>
  <c r="AA12" i="20" s="1"/>
  <c r="AI13" i="20"/>
  <c r="AI14" i="20" s="1"/>
  <c r="AI12" i="20" s="1"/>
  <c r="I15" i="20"/>
  <c r="Q15" i="20"/>
  <c r="I17" i="20"/>
  <c r="Q17" i="20"/>
  <c r="J27" i="20"/>
  <c r="R27" i="20"/>
  <c r="AG34" i="20"/>
  <c r="AG28" i="20" s="1"/>
  <c r="G11" i="20"/>
  <c r="O11" i="20"/>
  <c r="D13" i="20"/>
  <c r="D14" i="20" s="1"/>
  <c r="D12" i="20" s="1"/>
  <c r="L13" i="20"/>
  <c r="L14" i="20" s="1"/>
  <c r="L12" i="20" s="1"/>
  <c r="T13" i="20"/>
  <c r="T14" i="20" s="1"/>
  <c r="T12" i="20" s="1"/>
  <c r="AB13" i="20"/>
  <c r="AB14" i="20" s="1"/>
  <c r="AB12" i="20" s="1"/>
  <c r="J34" i="20"/>
  <c r="J28" i="20" s="1"/>
  <c r="R34" i="20"/>
  <c r="R28" i="20" s="1"/>
  <c r="H11" i="20"/>
  <c r="P11" i="20"/>
  <c r="I31" i="29" l="1"/>
  <c r="H32" i="29"/>
  <c r="H30" i="29" s="1"/>
  <c r="H32" i="26"/>
  <c r="H30" i="26" s="1"/>
  <c r="I31" i="26"/>
  <c r="U32" i="20"/>
  <c r="U30" i="20" s="1"/>
  <c r="S14" i="20"/>
  <c r="S12" i="20" s="1"/>
  <c r="S16" i="20"/>
  <c r="S10" i="20" s="1"/>
  <c r="S11" i="20"/>
  <c r="Q16" i="20"/>
  <c r="Q10" i="20" s="1"/>
  <c r="Q11" i="20"/>
  <c r="S34" i="20"/>
  <c r="S28" i="20" s="1"/>
  <c r="S29" i="20"/>
  <c r="I36" i="20"/>
  <c r="I26" i="20" s="1"/>
  <c r="I27" i="20"/>
  <c r="E18" i="20"/>
  <c r="E8" i="20" s="1"/>
  <c r="E9" i="20"/>
  <c r="I16" i="20"/>
  <c r="I10" i="20" s="1"/>
  <c r="I11" i="20"/>
  <c r="K34" i="20"/>
  <c r="K28" i="20" s="1"/>
  <c r="K29" i="20"/>
  <c r="M11" i="20"/>
  <c r="M14" i="20"/>
  <c r="M12" i="20" s="1"/>
  <c r="M16" i="20"/>
  <c r="M10" i="20" s="1"/>
  <c r="E11" i="20"/>
  <c r="E16" i="20"/>
  <c r="E10" i="20" s="1"/>
  <c r="E14" i="20"/>
  <c r="E12" i="20" s="1"/>
  <c r="O36" i="20"/>
  <c r="O26" i="20" s="1"/>
  <c r="O27" i="20"/>
  <c r="Q29" i="20"/>
  <c r="Q34" i="20"/>
  <c r="Q28" i="20" s="1"/>
  <c r="G36" i="20"/>
  <c r="G26" i="20" s="1"/>
  <c r="G27" i="20"/>
  <c r="O29" i="20"/>
  <c r="O34" i="20"/>
  <c r="O28" i="20" s="1"/>
  <c r="Q14" i="20"/>
  <c r="Q12" i="20" s="1"/>
  <c r="G29" i="20"/>
  <c r="G34" i="20"/>
  <c r="G28" i="20" s="1"/>
  <c r="X32" i="20"/>
  <c r="X30" i="20" s="1"/>
  <c r="Q9" i="20"/>
  <c r="Q18" i="20"/>
  <c r="Q8" i="20" s="1"/>
  <c r="S36" i="20"/>
  <c r="S26" i="20" s="1"/>
  <c r="S27" i="20"/>
  <c r="I29" i="20"/>
  <c r="I34" i="20"/>
  <c r="I28" i="20" s="1"/>
  <c r="I14" i="20"/>
  <c r="I12" i="20" s="1"/>
  <c r="I9" i="20"/>
  <c r="I18" i="20"/>
  <c r="I8" i="20" s="1"/>
  <c r="K36" i="20"/>
  <c r="K26" i="20" s="1"/>
  <c r="K27" i="20"/>
  <c r="Q36" i="20"/>
  <c r="Q26" i="20" s="1"/>
  <c r="Q27" i="20"/>
  <c r="M18" i="20"/>
  <c r="M8" i="20" s="1"/>
  <c r="M9" i="20"/>
  <c r="I32" i="29" l="1"/>
  <c r="I30" i="29" s="1"/>
  <c r="J31" i="29"/>
  <c r="I32" i="26"/>
  <c r="I30" i="26" s="1"/>
  <c r="J31" i="26"/>
  <c r="T32" i="20"/>
  <c r="T30" i="20" s="1"/>
  <c r="Y32" i="20"/>
  <c r="Y30" i="20" s="1"/>
  <c r="J32" i="29" l="1"/>
  <c r="J30" i="29" s="1"/>
  <c r="K31" i="29"/>
  <c r="J32" i="26"/>
  <c r="J30" i="26" s="1"/>
  <c r="K31" i="26"/>
  <c r="S32" i="20"/>
  <c r="S30" i="20" s="1"/>
  <c r="Z32" i="20"/>
  <c r="Z30" i="20" s="1"/>
  <c r="K32" i="29" l="1"/>
  <c r="K30" i="29" s="1"/>
  <c r="L31" i="29"/>
  <c r="L31" i="26"/>
  <c r="K32" i="26"/>
  <c r="K30" i="26" s="1"/>
  <c r="R32" i="20"/>
  <c r="R30" i="20" s="1"/>
  <c r="AA32" i="20"/>
  <c r="AA30" i="20" s="1"/>
  <c r="M31" i="29" l="1"/>
  <c r="L32" i="29"/>
  <c r="L30" i="29" s="1"/>
  <c r="M31" i="26"/>
  <c r="L32" i="26"/>
  <c r="L30" i="26" s="1"/>
  <c r="Q32" i="20"/>
  <c r="Q30" i="20" s="1"/>
  <c r="AB32" i="20"/>
  <c r="AB30" i="20" s="1"/>
  <c r="N31" i="29" l="1"/>
  <c r="M32" i="29"/>
  <c r="M30" i="29" s="1"/>
  <c r="N31" i="26"/>
  <c r="M32" i="26"/>
  <c r="M30" i="26" s="1"/>
  <c r="P32" i="20"/>
  <c r="P30" i="20" s="1"/>
  <c r="AC32" i="20"/>
  <c r="AC30" i="20" s="1"/>
  <c r="O31" i="29" l="1"/>
  <c r="N32" i="29"/>
  <c r="N30" i="29" s="1"/>
  <c r="O31" i="26"/>
  <c r="N32" i="26"/>
  <c r="N30" i="26" s="1"/>
  <c r="O32" i="20"/>
  <c r="O30" i="20" s="1"/>
  <c r="AD32" i="20"/>
  <c r="AD30" i="20" s="1"/>
  <c r="P31" i="29" l="1"/>
  <c r="O32" i="29"/>
  <c r="O30" i="29" s="1"/>
  <c r="O32" i="26"/>
  <c r="O30" i="26" s="1"/>
  <c r="P31" i="26"/>
  <c r="N32" i="20"/>
  <c r="N30" i="20" s="1"/>
  <c r="AE32" i="20"/>
  <c r="AE30" i="20" s="1"/>
  <c r="P32" i="29" l="1"/>
  <c r="P30" i="29" s="1"/>
  <c r="Q31" i="29"/>
  <c r="P32" i="26"/>
  <c r="P30" i="26" s="1"/>
  <c r="Q31" i="26"/>
  <c r="M32" i="20"/>
  <c r="M30" i="20" s="1"/>
  <c r="AF32" i="20"/>
  <c r="AF30" i="20" s="1"/>
  <c r="Q32" i="29" l="1"/>
  <c r="Q30" i="29" s="1"/>
  <c r="R31" i="29"/>
  <c r="Q32" i="26"/>
  <c r="Q30" i="26" s="1"/>
  <c r="R31" i="26"/>
  <c r="L32" i="20"/>
  <c r="L30" i="20" s="1"/>
  <c r="AG32" i="20"/>
  <c r="AG30" i="20" s="1"/>
  <c r="R32" i="29" l="1"/>
  <c r="R30" i="29" s="1"/>
  <c r="S31" i="29"/>
  <c r="R32" i="26"/>
  <c r="R30" i="26" s="1"/>
  <c r="S31" i="26"/>
  <c r="K32" i="20"/>
  <c r="K30" i="20" s="1"/>
  <c r="AH32" i="20"/>
  <c r="AH30" i="20" s="1"/>
  <c r="S32" i="29" l="1"/>
  <c r="S30" i="29" s="1"/>
  <c r="T31" i="29"/>
  <c r="T31" i="26"/>
  <c r="S32" i="26"/>
  <c r="S30" i="26" s="1"/>
  <c r="J32" i="20"/>
  <c r="J30" i="20" s="1"/>
  <c r="AI32" i="20"/>
  <c r="AI30" i="20" s="1"/>
  <c r="U31" i="29" l="1"/>
  <c r="T32" i="29"/>
  <c r="T30" i="29" s="1"/>
  <c r="U31" i="26"/>
  <c r="T32" i="26"/>
  <c r="T30" i="26" s="1"/>
  <c r="I32" i="20"/>
  <c r="I30" i="20" s="1"/>
  <c r="AJ32" i="20"/>
  <c r="AJ30" i="20" s="1"/>
  <c r="V31" i="29" l="1"/>
  <c r="U32" i="29"/>
  <c r="U30" i="29" s="1"/>
  <c r="V31" i="26"/>
  <c r="U32" i="26"/>
  <c r="U30" i="26" s="1"/>
  <c r="H32" i="20"/>
  <c r="H30" i="20" s="1"/>
  <c r="AK32" i="20"/>
  <c r="AK30" i="20" s="1"/>
  <c r="W31" i="29" l="1"/>
  <c r="V32" i="29"/>
  <c r="V30" i="29" s="1"/>
  <c r="W31" i="26"/>
  <c r="V32" i="26"/>
  <c r="V30" i="26" s="1"/>
  <c r="G32" i="20"/>
  <c r="G30" i="20" s="1"/>
  <c r="AL32" i="20"/>
  <c r="AL30" i="20" s="1"/>
  <c r="X31" i="29" l="1"/>
  <c r="W32" i="29"/>
  <c r="W30" i="29" s="1"/>
  <c r="W32" i="26"/>
  <c r="W30" i="26" s="1"/>
  <c r="X31" i="26"/>
  <c r="F32" i="20"/>
  <c r="F30" i="20" s="1"/>
  <c r="AN32" i="20"/>
  <c r="AN30" i="20" s="1"/>
  <c r="AM32" i="20"/>
  <c r="AM30" i="20" s="1"/>
  <c r="Y31" i="29" l="1"/>
  <c r="X32" i="29"/>
  <c r="X30" i="29" s="1"/>
  <c r="X32" i="26"/>
  <c r="X30" i="26" s="1"/>
  <c r="Y31" i="26"/>
  <c r="D32" i="20"/>
  <c r="D30" i="20" s="1"/>
  <c r="E32" i="20"/>
  <c r="E30" i="20" s="1"/>
  <c r="M9" i="12"/>
  <c r="M98" i="12"/>
  <c r="L98" i="12"/>
  <c r="J98" i="12"/>
  <c r="I98" i="12"/>
  <c r="K98" i="12" s="1"/>
  <c r="H98" i="12"/>
  <c r="C98" i="12"/>
  <c r="G98" i="12" s="1"/>
  <c r="M97" i="12"/>
  <c r="L97" i="12"/>
  <c r="K97" i="12"/>
  <c r="P97" i="12" s="1"/>
  <c r="I97" i="12"/>
  <c r="H97" i="12"/>
  <c r="J97" i="12" s="1"/>
  <c r="G97" i="12"/>
  <c r="C97" i="12"/>
  <c r="M96" i="12"/>
  <c r="L96" i="12"/>
  <c r="J96" i="12"/>
  <c r="Q96" i="12" s="1"/>
  <c r="I96" i="12"/>
  <c r="K96" i="12" s="1"/>
  <c r="H96" i="12"/>
  <c r="C96" i="12"/>
  <c r="G96" i="12" s="1"/>
  <c r="O95" i="12"/>
  <c r="M95" i="12"/>
  <c r="L95" i="12"/>
  <c r="K95" i="12"/>
  <c r="I95" i="12"/>
  <c r="H95" i="12"/>
  <c r="J95" i="12" s="1"/>
  <c r="C95" i="12"/>
  <c r="G95" i="12" s="1"/>
  <c r="M94" i="12"/>
  <c r="L94" i="12"/>
  <c r="J94" i="12"/>
  <c r="I94" i="12"/>
  <c r="K94" i="12" s="1"/>
  <c r="H94" i="12"/>
  <c r="C94" i="12"/>
  <c r="G94" i="12" s="1"/>
  <c r="M93" i="12"/>
  <c r="L93" i="12"/>
  <c r="J93" i="12"/>
  <c r="I93" i="12"/>
  <c r="K93" i="12" s="1"/>
  <c r="P93" i="12" s="1"/>
  <c r="H93" i="12"/>
  <c r="G93" i="12"/>
  <c r="C93" i="12"/>
  <c r="Q92" i="12"/>
  <c r="N92" i="12"/>
  <c r="M92" i="12"/>
  <c r="L92" i="12"/>
  <c r="I92" i="12"/>
  <c r="K92" i="12" s="1"/>
  <c r="H92" i="12"/>
  <c r="J92" i="12" s="1"/>
  <c r="C92" i="12"/>
  <c r="G92" i="12" s="1"/>
  <c r="M91" i="12"/>
  <c r="L91" i="12"/>
  <c r="K91" i="12"/>
  <c r="I91" i="12"/>
  <c r="H91" i="12"/>
  <c r="J91" i="12" s="1"/>
  <c r="G91" i="12"/>
  <c r="C91" i="12"/>
  <c r="M90" i="12"/>
  <c r="L90" i="12"/>
  <c r="J90" i="12"/>
  <c r="I90" i="12"/>
  <c r="K90" i="12" s="1"/>
  <c r="H90" i="12"/>
  <c r="C90" i="12"/>
  <c r="G90" i="12" s="1"/>
  <c r="M89" i="12"/>
  <c r="L89" i="12"/>
  <c r="K89" i="12"/>
  <c r="O89" i="12" s="1"/>
  <c r="I89" i="12"/>
  <c r="H89" i="12"/>
  <c r="J89" i="12" s="1"/>
  <c r="C89" i="12"/>
  <c r="G89" i="12" s="1"/>
  <c r="M88" i="12"/>
  <c r="L88" i="12"/>
  <c r="K88" i="12"/>
  <c r="J88" i="12"/>
  <c r="I88" i="12"/>
  <c r="H88" i="12"/>
  <c r="C88" i="12"/>
  <c r="G88" i="12" s="1"/>
  <c r="M87" i="12"/>
  <c r="L87" i="12"/>
  <c r="J87" i="12"/>
  <c r="Q87" i="12" s="1"/>
  <c r="I87" i="12"/>
  <c r="K87" i="12" s="1"/>
  <c r="O87" i="12" s="1"/>
  <c r="H87" i="12"/>
  <c r="G87" i="12"/>
  <c r="C87" i="12"/>
  <c r="Q86" i="12"/>
  <c r="M86" i="12"/>
  <c r="L86" i="12"/>
  <c r="I86" i="12"/>
  <c r="K86" i="12" s="1"/>
  <c r="H86" i="12"/>
  <c r="J86" i="12" s="1"/>
  <c r="N86" i="12" s="1"/>
  <c r="C86" i="12"/>
  <c r="G86" i="12" s="1"/>
  <c r="M85" i="12"/>
  <c r="L85" i="12"/>
  <c r="K85" i="12"/>
  <c r="I85" i="12"/>
  <c r="H85" i="12"/>
  <c r="J85" i="12" s="1"/>
  <c r="G85" i="12"/>
  <c r="C85" i="12"/>
  <c r="M84" i="12"/>
  <c r="L84" i="12"/>
  <c r="J84" i="12"/>
  <c r="Q84" i="12" s="1"/>
  <c r="I84" i="12"/>
  <c r="K84" i="12" s="1"/>
  <c r="P84" i="12" s="1"/>
  <c r="H84" i="12"/>
  <c r="C84" i="12"/>
  <c r="G84" i="12" s="1"/>
  <c r="M83" i="12"/>
  <c r="L83" i="12"/>
  <c r="K83" i="12"/>
  <c r="O83" i="12" s="1"/>
  <c r="I83" i="12"/>
  <c r="H83" i="12"/>
  <c r="J83" i="12" s="1"/>
  <c r="C83" i="12"/>
  <c r="G83" i="12" s="1"/>
  <c r="M82" i="12"/>
  <c r="L82" i="12"/>
  <c r="K82" i="12"/>
  <c r="J82" i="12"/>
  <c r="I82" i="12"/>
  <c r="H82" i="12"/>
  <c r="C82" i="12"/>
  <c r="G82" i="12" s="1"/>
  <c r="O81" i="12"/>
  <c r="M81" i="12"/>
  <c r="L81" i="12"/>
  <c r="J81" i="12"/>
  <c r="I81" i="12"/>
  <c r="K81" i="12" s="1"/>
  <c r="H81" i="12"/>
  <c r="G81" i="12"/>
  <c r="C81" i="12"/>
  <c r="M80" i="12"/>
  <c r="L80" i="12"/>
  <c r="I80" i="12"/>
  <c r="K80" i="12" s="1"/>
  <c r="Q80" i="12" s="1"/>
  <c r="H80" i="12"/>
  <c r="J80" i="12" s="1"/>
  <c r="C80" i="12"/>
  <c r="G80" i="12" s="1"/>
  <c r="P79" i="12"/>
  <c r="M79" i="12"/>
  <c r="L79" i="12"/>
  <c r="K79" i="12"/>
  <c r="I79" i="12"/>
  <c r="H79" i="12"/>
  <c r="J79" i="12" s="1"/>
  <c r="G79" i="12"/>
  <c r="C79" i="12"/>
  <c r="M78" i="12"/>
  <c r="L78" i="12"/>
  <c r="J78" i="12"/>
  <c r="I78" i="12"/>
  <c r="K78" i="12" s="1"/>
  <c r="P78" i="12" s="1"/>
  <c r="H78" i="12"/>
  <c r="C78" i="12"/>
  <c r="G78" i="12" s="1"/>
  <c r="O77" i="12"/>
  <c r="M77" i="12"/>
  <c r="L77" i="12"/>
  <c r="K77" i="12"/>
  <c r="I77" i="12"/>
  <c r="H77" i="12"/>
  <c r="J77" i="12" s="1"/>
  <c r="C77" i="12"/>
  <c r="G77" i="12" s="1"/>
  <c r="M76" i="12"/>
  <c r="L76" i="12"/>
  <c r="K76" i="12"/>
  <c r="I76" i="12"/>
  <c r="H76" i="12"/>
  <c r="J76" i="12" s="1"/>
  <c r="C76" i="12"/>
  <c r="G76" i="12" s="1"/>
  <c r="M75" i="12"/>
  <c r="L75" i="12"/>
  <c r="J75" i="12"/>
  <c r="I75" i="12"/>
  <c r="K75" i="12" s="1"/>
  <c r="H75" i="12"/>
  <c r="G75" i="12"/>
  <c r="C75" i="12"/>
  <c r="M74" i="12"/>
  <c r="L74" i="12"/>
  <c r="I74" i="12"/>
  <c r="K74" i="12" s="1"/>
  <c r="H74" i="12"/>
  <c r="J74" i="12" s="1"/>
  <c r="C74" i="12"/>
  <c r="G74" i="12" s="1"/>
  <c r="P73" i="12"/>
  <c r="N73" i="12"/>
  <c r="M73" i="12"/>
  <c r="L73" i="12"/>
  <c r="K73" i="12"/>
  <c r="I73" i="12"/>
  <c r="H73" i="12"/>
  <c r="J73" i="12" s="1"/>
  <c r="G73" i="12"/>
  <c r="C73" i="12"/>
  <c r="M72" i="12"/>
  <c r="L72" i="12"/>
  <c r="I72" i="12"/>
  <c r="K72" i="12" s="1"/>
  <c r="H72" i="12"/>
  <c r="J72" i="12" s="1"/>
  <c r="C72" i="12"/>
  <c r="G72" i="12" s="1"/>
  <c r="M71" i="12"/>
  <c r="L71" i="12"/>
  <c r="K71" i="12"/>
  <c r="N71" i="12" s="1"/>
  <c r="J71" i="12"/>
  <c r="I71" i="12"/>
  <c r="H71" i="12"/>
  <c r="C71" i="12"/>
  <c r="G71" i="12" s="1"/>
  <c r="Q70" i="12"/>
  <c r="M70" i="12"/>
  <c r="L70" i="12"/>
  <c r="K70" i="12"/>
  <c r="J70" i="12"/>
  <c r="O70" i="12" s="1"/>
  <c r="I70" i="12"/>
  <c r="H70" i="12"/>
  <c r="C70" i="12"/>
  <c r="G70" i="12" s="1"/>
  <c r="P69" i="12"/>
  <c r="M69" i="12"/>
  <c r="L69" i="12"/>
  <c r="J69" i="12"/>
  <c r="I69" i="12"/>
  <c r="K69" i="12" s="1"/>
  <c r="H69" i="12"/>
  <c r="C69" i="12"/>
  <c r="G69" i="12" s="1"/>
  <c r="Q68" i="12"/>
  <c r="P68" i="12"/>
  <c r="M68" i="12"/>
  <c r="L68" i="12"/>
  <c r="I68" i="12"/>
  <c r="K68" i="12" s="1"/>
  <c r="H68" i="12"/>
  <c r="J68" i="12" s="1"/>
  <c r="C68" i="12"/>
  <c r="G68" i="12" s="1"/>
  <c r="M67" i="12"/>
  <c r="L67" i="12"/>
  <c r="K67" i="12"/>
  <c r="I67" i="12"/>
  <c r="H67" i="12"/>
  <c r="J67" i="12" s="1"/>
  <c r="C67" i="12"/>
  <c r="G67" i="12" s="1"/>
  <c r="M66" i="12"/>
  <c r="L66" i="12"/>
  <c r="J66" i="12"/>
  <c r="I66" i="12"/>
  <c r="K66" i="12" s="1"/>
  <c r="H66" i="12"/>
  <c r="C66" i="12"/>
  <c r="G66" i="12" s="1"/>
  <c r="M65" i="12"/>
  <c r="L65" i="12"/>
  <c r="K65" i="12"/>
  <c r="J65" i="12"/>
  <c r="I65" i="12"/>
  <c r="H65" i="12"/>
  <c r="C65" i="12"/>
  <c r="G65" i="12" s="1"/>
  <c r="M64" i="12"/>
  <c r="L64" i="12"/>
  <c r="K64" i="12"/>
  <c r="I64" i="12"/>
  <c r="H64" i="12"/>
  <c r="J64" i="12" s="1"/>
  <c r="C64" i="12"/>
  <c r="G64" i="12" s="1"/>
  <c r="M63" i="12"/>
  <c r="L63" i="12"/>
  <c r="J63" i="12"/>
  <c r="I63" i="12"/>
  <c r="K63" i="12" s="1"/>
  <c r="H63" i="12"/>
  <c r="G63" i="12"/>
  <c r="C63" i="12"/>
  <c r="Q62" i="12"/>
  <c r="M62" i="12"/>
  <c r="L62" i="12"/>
  <c r="I62" i="12"/>
  <c r="K62" i="12" s="1"/>
  <c r="H62" i="12"/>
  <c r="J62" i="12" s="1"/>
  <c r="O62" i="12" s="1"/>
  <c r="C62" i="12"/>
  <c r="G62" i="12" s="1"/>
  <c r="M61" i="12"/>
  <c r="L61" i="12"/>
  <c r="K61" i="12"/>
  <c r="I61" i="12"/>
  <c r="H61" i="12"/>
  <c r="J61" i="12" s="1"/>
  <c r="C61" i="12"/>
  <c r="G61" i="12" s="1"/>
  <c r="M60" i="12"/>
  <c r="L60" i="12"/>
  <c r="J60" i="12"/>
  <c r="P60" i="12" s="1"/>
  <c r="I60" i="12"/>
  <c r="K60" i="12" s="1"/>
  <c r="H60" i="12"/>
  <c r="C60" i="12"/>
  <c r="G60" i="12" s="1"/>
  <c r="M59" i="12"/>
  <c r="L59" i="12"/>
  <c r="K59" i="12"/>
  <c r="I59" i="12"/>
  <c r="H59" i="12"/>
  <c r="J59" i="12" s="1"/>
  <c r="C59" i="12"/>
  <c r="G59" i="12" s="1"/>
  <c r="N58" i="12"/>
  <c r="M58" i="12"/>
  <c r="L58" i="12"/>
  <c r="K58" i="12"/>
  <c r="J58" i="12"/>
  <c r="O58" i="12" s="1"/>
  <c r="I58" i="12"/>
  <c r="H58" i="12"/>
  <c r="C58" i="12"/>
  <c r="G58" i="12" s="1"/>
  <c r="M57" i="12"/>
  <c r="L57" i="12"/>
  <c r="J57" i="12"/>
  <c r="Q57" i="12" s="1"/>
  <c r="I57" i="12"/>
  <c r="K57" i="12" s="1"/>
  <c r="H57" i="12"/>
  <c r="C57" i="12"/>
  <c r="G57" i="12" s="1"/>
  <c r="M56" i="12"/>
  <c r="L56" i="12"/>
  <c r="I56" i="12"/>
  <c r="K56" i="12" s="1"/>
  <c r="H56" i="12"/>
  <c r="J56" i="12" s="1"/>
  <c r="O56" i="12" s="1"/>
  <c r="C56" i="12"/>
  <c r="G56" i="12" s="1"/>
  <c r="P55" i="12"/>
  <c r="N55" i="12"/>
  <c r="M55" i="12"/>
  <c r="L55" i="12"/>
  <c r="K55" i="12"/>
  <c r="J55" i="12"/>
  <c r="I55" i="12"/>
  <c r="H55" i="12"/>
  <c r="G55" i="12"/>
  <c r="C55" i="12"/>
  <c r="M54" i="12"/>
  <c r="L54" i="12"/>
  <c r="I54" i="12"/>
  <c r="K54" i="12" s="1"/>
  <c r="H54" i="12"/>
  <c r="J54" i="12" s="1"/>
  <c r="C54" i="12"/>
  <c r="G54" i="12" s="1"/>
  <c r="M53" i="12"/>
  <c r="L53" i="12"/>
  <c r="K53" i="12"/>
  <c r="J53" i="12"/>
  <c r="I53" i="12"/>
  <c r="H53" i="12"/>
  <c r="C53" i="12"/>
  <c r="G53" i="12" s="1"/>
  <c r="M52" i="12"/>
  <c r="L52" i="12"/>
  <c r="K52" i="12"/>
  <c r="I52" i="12"/>
  <c r="H52" i="12"/>
  <c r="J52" i="12" s="1"/>
  <c r="C52" i="12"/>
  <c r="G52" i="12" s="1"/>
  <c r="M51" i="12"/>
  <c r="L51" i="12"/>
  <c r="J51" i="12"/>
  <c r="Q51" i="12" s="1"/>
  <c r="I51" i="12"/>
  <c r="K51" i="12" s="1"/>
  <c r="H51" i="12"/>
  <c r="G51" i="12"/>
  <c r="C51" i="12"/>
  <c r="M50" i="12"/>
  <c r="L50" i="12"/>
  <c r="J50" i="12"/>
  <c r="I50" i="12"/>
  <c r="K50" i="12" s="1"/>
  <c r="P50" i="12" s="1"/>
  <c r="H50" i="12"/>
  <c r="C50" i="12"/>
  <c r="G50" i="12" s="1"/>
  <c r="M49" i="12"/>
  <c r="L49" i="12"/>
  <c r="K49" i="12"/>
  <c r="I49" i="12"/>
  <c r="H49" i="12"/>
  <c r="J49" i="12" s="1"/>
  <c r="C49" i="12"/>
  <c r="G49" i="12" s="1"/>
  <c r="M48" i="12"/>
  <c r="L48" i="12"/>
  <c r="I48" i="12"/>
  <c r="K48" i="12" s="1"/>
  <c r="H48" i="12"/>
  <c r="J48" i="12" s="1"/>
  <c r="C48" i="12"/>
  <c r="G48" i="12" s="1"/>
  <c r="O47" i="12"/>
  <c r="N47" i="12"/>
  <c r="M47" i="12"/>
  <c r="L47" i="12"/>
  <c r="K47" i="12"/>
  <c r="J47" i="12"/>
  <c r="Q47" i="12" s="1"/>
  <c r="I47" i="12"/>
  <c r="H47" i="12"/>
  <c r="C47" i="12"/>
  <c r="G47" i="12" s="1"/>
  <c r="M46" i="12"/>
  <c r="L46" i="12"/>
  <c r="K46" i="12"/>
  <c r="I46" i="12"/>
  <c r="H46" i="12"/>
  <c r="J46" i="12" s="1"/>
  <c r="C46" i="12"/>
  <c r="G46" i="12" s="1"/>
  <c r="M45" i="12"/>
  <c r="L45" i="12"/>
  <c r="I45" i="12"/>
  <c r="K45" i="12" s="1"/>
  <c r="H45" i="12"/>
  <c r="J45" i="12" s="1"/>
  <c r="C45" i="12"/>
  <c r="G45" i="12" s="1"/>
  <c r="M44" i="12"/>
  <c r="L44" i="12"/>
  <c r="I44" i="12"/>
  <c r="K44" i="12" s="1"/>
  <c r="H44" i="12"/>
  <c r="J44" i="12" s="1"/>
  <c r="C44" i="12"/>
  <c r="G44" i="12" s="1"/>
  <c r="M43" i="12"/>
  <c r="L43" i="12"/>
  <c r="K43" i="12"/>
  <c r="J43" i="12"/>
  <c r="I43" i="12"/>
  <c r="H43" i="12"/>
  <c r="C43" i="12"/>
  <c r="G43" i="12" s="1"/>
  <c r="M42" i="12"/>
  <c r="L42" i="12"/>
  <c r="I42" i="12"/>
  <c r="K42" i="12" s="1"/>
  <c r="H42" i="12"/>
  <c r="J42" i="12" s="1"/>
  <c r="C42" i="12"/>
  <c r="G42" i="12" s="1"/>
  <c r="M41" i="12"/>
  <c r="L41" i="12"/>
  <c r="K41" i="12"/>
  <c r="I41" i="12"/>
  <c r="H41" i="12"/>
  <c r="J41" i="12" s="1"/>
  <c r="C41" i="12"/>
  <c r="G41" i="12" s="1"/>
  <c r="N40" i="12"/>
  <c r="M40" i="12"/>
  <c r="L40" i="12"/>
  <c r="K40" i="12"/>
  <c r="J40" i="12"/>
  <c r="O40" i="12" s="1"/>
  <c r="I40" i="12"/>
  <c r="H40" i="12"/>
  <c r="C40" i="12"/>
  <c r="G40" i="12" s="1"/>
  <c r="M39" i="12"/>
  <c r="L39" i="12"/>
  <c r="I39" i="12"/>
  <c r="K39" i="12" s="1"/>
  <c r="H39" i="12"/>
  <c r="J39" i="12" s="1"/>
  <c r="C39" i="12"/>
  <c r="G39" i="12" s="1"/>
  <c r="M38" i="12"/>
  <c r="L38" i="12"/>
  <c r="J38" i="12"/>
  <c r="I38" i="12"/>
  <c r="K38" i="12" s="1"/>
  <c r="H38" i="12"/>
  <c r="C38" i="12"/>
  <c r="G38" i="12" s="1"/>
  <c r="M37" i="12"/>
  <c r="L37" i="12"/>
  <c r="K37" i="12"/>
  <c r="I37" i="12"/>
  <c r="H37" i="12"/>
  <c r="J37" i="12" s="1"/>
  <c r="C37" i="12"/>
  <c r="G37" i="12" s="1"/>
  <c r="P36" i="12"/>
  <c r="N36" i="12"/>
  <c r="M36" i="12"/>
  <c r="L36" i="12"/>
  <c r="J36" i="12"/>
  <c r="I36" i="12"/>
  <c r="K36" i="12" s="1"/>
  <c r="H36" i="12"/>
  <c r="C36" i="12"/>
  <c r="G36" i="12" s="1"/>
  <c r="M35" i="12"/>
  <c r="L35" i="12"/>
  <c r="K35" i="12"/>
  <c r="I35" i="12"/>
  <c r="H35" i="12"/>
  <c r="J35" i="12" s="1"/>
  <c r="C35" i="12"/>
  <c r="G35" i="12" s="1"/>
  <c r="M34" i="12"/>
  <c r="L34" i="12"/>
  <c r="K34" i="12"/>
  <c r="I34" i="12"/>
  <c r="H34" i="12"/>
  <c r="J34" i="12" s="1"/>
  <c r="C34" i="12"/>
  <c r="G34" i="12" s="1"/>
  <c r="M33" i="12"/>
  <c r="L33" i="12"/>
  <c r="J33" i="12"/>
  <c r="Q33" i="12" s="1"/>
  <c r="I33" i="12"/>
  <c r="K33" i="12" s="1"/>
  <c r="H33" i="12"/>
  <c r="C33" i="12"/>
  <c r="G33" i="12" s="1"/>
  <c r="M32" i="12"/>
  <c r="L32" i="12"/>
  <c r="J32" i="12"/>
  <c r="N32" i="12" s="1"/>
  <c r="I32" i="12"/>
  <c r="K32" i="12" s="1"/>
  <c r="H32" i="12"/>
  <c r="C32" i="12"/>
  <c r="G32" i="12" s="1"/>
  <c r="M31" i="12"/>
  <c r="L31" i="12"/>
  <c r="K31" i="12"/>
  <c r="J31" i="12"/>
  <c r="O31" i="12" s="1"/>
  <c r="I31" i="12"/>
  <c r="H31" i="12"/>
  <c r="C31" i="12"/>
  <c r="G31" i="12" s="1"/>
  <c r="M30" i="12"/>
  <c r="L30" i="12"/>
  <c r="J30" i="12"/>
  <c r="N30" i="12" s="1"/>
  <c r="I30" i="12"/>
  <c r="K30" i="12" s="1"/>
  <c r="H30" i="12"/>
  <c r="C30" i="12"/>
  <c r="G30" i="12" s="1"/>
  <c r="M29" i="12"/>
  <c r="L29" i="12"/>
  <c r="J29" i="12"/>
  <c r="O29" i="12" s="1"/>
  <c r="I29" i="12"/>
  <c r="K29" i="12" s="1"/>
  <c r="H29" i="12"/>
  <c r="C29" i="12"/>
  <c r="G29" i="12" s="1"/>
  <c r="M28" i="12"/>
  <c r="L28" i="12"/>
  <c r="K28" i="12"/>
  <c r="I28" i="12"/>
  <c r="H28" i="12"/>
  <c r="J28" i="12" s="1"/>
  <c r="C28" i="12"/>
  <c r="G28" i="12" s="1"/>
  <c r="M27" i="12"/>
  <c r="L27" i="12"/>
  <c r="I27" i="12"/>
  <c r="K27" i="12" s="1"/>
  <c r="H27" i="12"/>
  <c r="J27" i="12" s="1"/>
  <c r="G27" i="12"/>
  <c r="C27" i="12"/>
  <c r="M26" i="12"/>
  <c r="L26" i="12"/>
  <c r="I26" i="12"/>
  <c r="K26" i="12" s="1"/>
  <c r="H26" i="12"/>
  <c r="J26" i="12" s="1"/>
  <c r="C26" i="12"/>
  <c r="G26" i="12" s="1"/>
  <c r="M25" i="12"/>
  <c r="L25" i="12"/>
  <c r="K25" i="12"/>
  <c r="I25" i="12"/>
  <c r="H25" i="12"/>
  <c r="J25" i="12" s="1"/>
  <c r="G25" i="12"/>
  <c r="C25" i="12"/>
  <c r="M24" i="12"/>
  <c r="L24" i="12"/>
  <c r="J24" i="12"/>
  <c r="I24" i="12"/>
  <c r="K24" i="12" s="1"/>
  <c r="P24" i="12" s="1"/>
  <c r="H24" i="12"/>
  <c r="C24" i="12"/>
  <c r="G24" i="12" s="1"/>
  <c r="M23" i="12"/>
  <c r="L23" i="12"/>
  <c r="J23" i="12"/>
  <c r="I23" i="12"/>
  <c r="K23" i="12" s="1"/>
  <c r="N23" i="12" s="1"/>
  <c r="H23" i="12"/>
  <c r="C23" i="12"/>
  <c r="G23" i="12" s="1"/>
  <c r="M22" i="12"/>
  <c r="L22" i="12"/>
  <c r="K22" i="12"/>
  <c r="I22" i="12"/>
  <c r="H22" i="12"/>
  <c r="J22" i="12" s="1"/>
  <c r="C22" i="12"/>
  <c r="G22" i="12" s="1"/>
  <c r="M21" i="12"/>
  <c r="L21" i="12"/>
  <c r="I21" i="12"/>
  <c r="K21" i="12" s="1"/>
  <c r="H21" i="12"/>
  <c r="J21" i="12" s="1"/>
  <c r="G21" i="12"/>
  <c r="C21" i="12"/>
  <c r="M20" i="12"/>
  <c r="L20" i="12"/>
  <c r="I20" i="12"/>
  <c r="K20" i="12" s="1"/>
  <c r="H20" i="12"/>
  <c r="J20" i="12" s="1"/>
  <c r="C20" i="12"/>
  <c r="G20" i="12" s="1"/>
  <c r="M19" i="12"/>
  <c r="L19" i="12"/>
  <c r="K19" i="12"/>
  <c r="I19" i="12"/>
  <c r="H19" i="12"/>
  <c r="J19" i="12" s="1"/>
  <c r="G19" i="12"/>
  <c r="C19" i="12"/>
  <c r="M18" i="12"/>
  <c r="L18" i="12"/>
  <c r="I18" i="12"/>
  <c r="K18" i="12" s="1"/>
  <c r="H18" i="12"/>
  <c r="J18" i="12" s="1"/>
  <c r="C18" i="12"/>
  <c r="G18" i="12" s="1"/>
  <c r="M17" i="12"/>
  <c r="L17" i="12"/>
  <c r="K17" i="12"/>
  <c r="I17" i="12"/>
  <c r="H17" i="12"/>
  <c r="J17" i="12" s="1"/>
  <c r="C17" i="12"/>
  <c r="G17" i="12" s="1"/>
  <c r="P16" i="12"/>
  <c r="N16" i="12"/>
  <c r="M16" i="12"/>
  <c r="L16" i="12"/>
  <c r="K16" i="12"/>
  <c r="J16" i="12"/>
  <c r="O16" i="12" s="1"/>
  <c r="I16" i="12"/>
  <c r="H16" i="12"/>
  <c r="C16" i="12"/>
  <c r="G16" i="12" s="1"/>
  <c r="O15" i="12"/>
  <c r="N15" i="12"/>
  <c r="M15" i="12"/>
  <c r="L15" i="12"/>
  <c r="J15" i="12"/>
  <c r="P15" i="12" s="1"/>
  <c r="I15" i="12"/>
  <c r="K15" i="12" s="1"/>
  <c r="H15" i="12"/>
  <c r="C15" i="12"/>
  <c r="G15" i="12" s="1"/>
  <c r="Q14" i="12"/>
  <c r="O14" i="12"/>
  <c r="N14" i="12"/>
  <c r="M14" i="12"/>
  <c r="L14" i="12"/>
  <c r="J14" i="12"/>
  <c r="P14" i="12" s="1"/>
  <c r="I14" i="12"/>
  <c r="K14" i="12" s="1"/>
  <c r="H14" i="12"/>
  <c r="C14" i="12"/>
  <c r="G14" i="12" s="1"/>
  <c r="Q13" i="12"/>
  <c r="N13" i="12"/>
  <c r="M13" i="12"/>
  <c r="L13" i="12"/>
  <c r="K13" i="12"/>
  <c r="J13" i="12"/>
  <c r="O13" i="12" s="1"/>
  <c r="I13" i="12"/>
  <c r="H13" i="12"/>
  <c r="C13" i="12"/>
  <c r="G13" i="12" s="1"/>
  <c r="M12" i="12"/>
  <c r="L12" i="12"/>
  <c r="I12" i="12"/>
  <c r="K12" i="12" s="1"/>
  <c r="H12" i="12"/>
  <c r="J12" i="12" s="1"/>
  <c r="C12" i="12"/>
  <c r="G12" i="12" s="1"/>
  <c r="M11" i="12"/>
  <c r="L11" i="12"/>
  <c r="K11" i="12"/>
  <c r="I11" i="12"/>
  <c r="H11" i="12"/>
  <c r="J11" i="12" s="1"/>
  <c r="C11" i="12"/>
  <c r="G11" i="12" s="1"/>
  <c r="M10" i="12"/>
  <c r="L10" i="12"/>
  <c r="K10" i="12"/>
  <c r="N10" i="12" s="1"/>
  <c r="J10" i="12"/>
  <c r="I10" i="12"/>
  <c r="H10" i="12"/>
  <c r="C10" i="12"/>
  <c r="G10" i="12" s="1"/>
  <c r="L9" i="12"/>
  <c r="J9" i="12"/>
  <c r="Q9" i="12" s="1"/>
  <c r="I9" i="12"/>
  <c r="K9" i="12" s="1"/>
  <c r="H9" i="12"/>
  <c r="C9" i="12"/>
  <c r="G9" i="12" s="1"/>
  <c r="C8" i="12"/>
  <c r="G8" i="12" s="1"/>
  <c r="Y32" i="29" l="1"/>
  <c r="Y30" i="29" s="1"/>
  <c r="Z31" i="29"/>
  <c r="Y32" i="26"/>
  <c r="Y30" i="26" s="1"/>
  <c r="Z31" i="26"/>
  <c r="O28" i="12"/>
  <c r="R28" i="12" s="1"/>
  <c r="S28" i="12" s="1"/>
  <c r="Q28" i="12"/>
  <c r="P28" i="12"/>
  <c r="N28" i="12"/>
  <c r="R78" i="12"/>
  <c r="S78" i="12" s="1"/>
  <c r="Q18" i="12"/>
  <c r="O18" i="12"/>
  <c r="P18" i="12"/>
  <c r="N18" i="12"/>
  <c r="R18" i="12" s="1"/>
  <c r="S18" i="12" s="1"/>
  <c r="P20" i="12"/>
  <c r="Q20" i="12"/>
  <c r="O20" i="12"/>
  <c r="N20" i="12"/>
  <c r="Q26" i="12"/>
  <c r="P26" i="12"/>
  <c r="O26" i="12"/>
  <c r="N26" i="12"/>
  <c r="O34" i="12"/>
  <c r="Q34" i="12"/>
  <c r="N34" i="12"/>
  <c r="P34" i="12"/>
  <c r="R41" i="12"/>
  <c r="S41" i="12" s="1"/>
  <c r="R13" i="12"/>
  <c r="S13" i="12" s="1"/>
  <c r="R34" i="12"/>
  <c r="S34" i="12" s="1"/>
  <c r="O44" i="12"/>
  <c r="P44" i="12"/>
  <c r="Q44" i="12"/>
  <c r="N44" i="12"/>
  <c r="Q59" i="12"/>
  <c r="P59" i="12"/>
  <c r="O59" i="12"/>
  <c r="N59" i="12"/>
  <c r="Q48" i="12"/>
  <c r="O48" i="12"/>
  <c r="P48" i="12"/>
  <c r="N48" i="12"/>
  <c r="R48" i="12" s="1"/>
  <c r="S48" i="12" s="1"/>
  <c r="O52" i="12"/>
  <c r="Q52" i="12"/>
  <c r="P52" i="12"/>
  <c r="N52" i="12"/>
  <c r="R52" i="12" s="1"/>
  <c r="S52" i="12" s="1"/>
  <c r="Q72" i="12"/>
  <c r="O72" i="12"/>
  <c r="N72" i="12"/>
  <c r="R72" i="12" s="1"/>
  <c r="S72" i="12" s="1"/>
  <c r="P72" i="12"/>
  <c r="R32" i="12"/>
  <c r="S32" i="12" s="1"/>
  <c r="Q42" i="12"/>
  <c r="R42" i="12" s="1"/>
  <c r="S42" i="12" s="1"/>
  <c r="O42" i="12"/>
  <c r="N42" i="12"/>
  <c r="P42" i="12"/>
  <c r="Q61" i="12"/>
  <c r="O61" i="12"/>
  <c r="P61" i="12"/>
  <c r="N61" i="12"/>
  <c r="R44" i="12"/>
  <c r="S44" i="12" s="1"/>
  <c r="Q54" i="12"/>
  <c r="O54" i="12"/>
  <c r="N54" i="12"/>
  <c r="P54" i="12"/>
  <c r="Q67" i="12"/>
  <c r="O67" i="12"/>
  <c r="P67" i="12"/>
  <c r="N67" i="12"/>
  <c r="R67" i="12" s="1"/>
  <c r="S67" i="12" s="1"/>
  <c r="R53" i="12"/>
  <c r="S53" i="12" s="1"/>
  <c r="R15" i="12"/>
  <c r="S15" i="12" s="1"/>
  <c r="Q17" i="12"/>
  <c r="N17" i="12"/>
  <c r="R17" i="12" s="1"/>
  <c r="S17" i="12" s="1"/>
  <c r="P17" i="12"/>
  <c r="O17" i="12"/>
  <c r="O19" i="12"/>
  <c r="P19" i="12"/>
  <c r="N19" i="12"/>
  <c r="Q19" i="12"/>
  <c r="Q21" i="12"/>
  <c r="P21" i="12"/>
  <c r="O21" i="12"/>
  <c r="N21" i="12"/>
  <c r="R21" i="12" s="1"/>
  <c r="S21" i="12" s="1"/>
  <c r="O25" i="12"/>
  <c r="R25" i="12" s="1"/>
  <c r="S25" i="12" s="1"/>
  <c r="P25" i="12"/>
  <c r="Q25" i="12"/>
  <c r="N25" i="12"/>
  <c r="Q27" i="12"/>
  <c r="P27" i="12"/>
  <c r="O27" i="12"/>
  <c r="N27" i="12"/>
  <c r="Q35" i="12"/>
  <c r="O35" i="12"/>
  <c r="P35" i="12"/>
  <c r="N35" i="12"/>
  <c r="R35" i="12" s="1"/>
  <c r="S35" i="12" s="1"/>
  <c r="O76" i="12"/>
  <c r="R76" i="12" s="1"/>
  <c r="S76" i="12" s="1"/>
  <c r="P76" i="12"/>
  <c r="Q76" i="12"/>
  <c r="N76" i="12"/>
  <c r="R47" i="12"/>
  <c r="S47" i="12" s="1"/>
  <c r="Q39" i="12"/>
  <c r="P39" i="12"/>
  <c r="O39" i="12"/>
  <c r="N39" i="12"/>
  <c r="R39" i="12" s="1"/>
  <c r="S39" i="12" s="1"/>
  <c r="Q45" i="12"/>
  <c r="P45" i="12"/>
  <c r="O45" i="12"/>
  <c r="N45" i="12"/>
  <c r="G6" i="12"/>
  <c r="Q11" i="12"/>
  <c r="O11" i="12"/>
  <c r="P11" i="12"/>
  <c r="N11" i="12"/>
  <c r="R11" i="12" s="1"/>
  <c r="S11" i="12" s="1"/>
  <c r="R27" i="12"/>
  <c r="S27" i="12" s="1"/>
  <c r="R14" i="12"/>
  <c r="S14" i="12" s="1"/>
  <c r="Q41" i="12"/>
  <c r="P41" i="12"/>
  <c r="O41" i="12"/>
  <c r="N41" i="12"/>
  <c r="Q49" i="12"/>
  <c r="O49" i="12"/>
  <c r="R49" i="12" s="1"/>
  <c r="S49" i="12" s="1"/>
  <c r="P49" i="12"/>
  <c r="N49" i="12"/>
  <c r="O46" i="12"/>
  <c r="Q46" i="12"/>
  <c r="P46" i="12"/>
  <c r="N46" i="12"/>
  <c r="R46" i="12" s="1"/>
  <c r="S46" i="12" s="1"/>
  <c r="Q12" i="12"/>
  <c r="O12" i="12"/>
  <c r="N12" i="12"/>
  <c r="R12" i="12" s="1"/>
  <c r="S12" i="12" s="1"/>
  <c r="P12" i="12"/>
  <c r="R26" i="12"/>
  <c r="S26" i="12" s="1"/>
  <c r="R54" i="12"/>
  <c r="S54" i="12" s="1"/>
  <c r="Q37" i="12"/>
  <c r="O37" i="12"/>
  <c r="N37" i="12"/>
  <c r="P37" i="12"/>
  <c r="O64" i="12"/>
  <c r="Q64" i="12"/>
  <c r="P64" i="12"/>
  <c r="N64" i="12"/>
  <c r="O22" i="12"/>
  <c r="Q22" i="12"/>
  <c r="P22" i="12"/>
  <c r="N22" i="12"/>
  <c r="Q53" i="12"/>
  <c r="P53" i="12"/>
  <c r="Q66" i="12"/>
  <c r="O66" i="12"/>
  <c r="N66" i="12"/>
  <c r="R66" i="12" s="1"/>
  <c r="S66" i="12" s="1"/>
  <c r="Q91" i="12"/>
  <c r="O91" i="12"/>
  <c r="N91" i="12"/>
  <c r="P13" i="12"/>
  <c r="Q16" i="12"/>
  <c r="R16" i="12" s="1"/>
  <c r="S16" i="12" s="1"/>
  <c r="P47" i="12"/>
  <c r="R73" i="12"/>
  <c r="S73" i="12" s="1"/>
  <c r="Q79" i="12"/>
  <c r="O79" i="12"/>
  <c r="Q85" i="12"/>
  <c r="O85" i="12"/>
  <c r="N85" i="12"/>
  <c r="R85" i="12" s="1"/>
  <c r="S85" i="12" s="1"/>
  <c r="Q43" i="12"/>
  <c r="O43" i="12"/>
  <c r="Q65" i="12"/>
  <c r="P65" i="12"/>
  <c r="N80" i="12"/>
  <c r="R80" i="12" s="1"/>
  <c r="S80" i="12" s="1"/>
  <c r="O94" i="12"/>
  <c r="N94" i="12"/>
  <c r="P94" i="12"/>
  <c r="O9" i="12"/>
  <c r="P10" i="12"/>
  <c r="Q23" i="12"/>
  <c r="Q24" i="12"/>
  <c r="O24" i="12"/>
  <c r="N31" i="12"/>
  <c r="O32" i="12"/>
  <c r="O33" i="12"/>
  <c r="N43" i="12"/>
  <c r="O50" i="12"/>
  <c r="P66" i="12"/>
  <c r="Q71" i="12"/>
  <c r="P71" i="12"/>
  <c r="O88" i="12"/>
  <c r="N88" i="12"/>
  <c r="R88" i="12" s="1"/>
  <c r="S88" i="12" s="1"/>
  <c r="P88" i="12"/>
  <c r="R94" i="12"/>
  <c r="S94" i="12" s="1"/>
  <c r="Q30" i="12"/>
  <c r="O30" i="12"/>
  <c r="R30" i="12" s="1"/>
  <c r="S30" i="12" s="1"/>
  <c r="P9" i="12"/>
  <c r="Q31" i="12"/>
  <c r="Q32" i="12"/>
  <c r="O38" i="12"/>
  <c r="N51" i="12"/>
  <c r="R51" i="12" s="1"/>
  <c r="S51" i="12" s="1"/>
  <c r="O53" i="12"/>
  <c r="Q63" i="12"/>
  <c r="P74" i="12"/>
  <c r="O74" i="12"/>
  <c r="P91" i="12"/>
  <c r="Q94" i="12"/>
  <c r="Q60" i="12"/>
  <c r="O60" i="12"/>
  <c r="N60" i="12"/>
  <c r="R60" i="12" s="1"/>
  <c r="S60" i="12" s="1"/>
  <c r="Q29" i="12"/>
  <c r="P30" i="12"/>
  <c r="P43" i="12"/>
  <c r="Q75" i="12"/>
  <c r="N75" i="12"/>
  <c r="O82" i="12"/>
  <c r="N82" i="12"/>
  <c r="P82" i="12"/>
  <c r="R82" i="12" s="1"/>
  <c r="S82" i="12" s="1"/>
  <c r="N24" i="12"/>
  <c r="R24" i="12" s="1"/>
  <c r="S24" i="12" s="1"/>
  <c r="P29" i="12"/>
  <c r="N50" i="12"/>
  <c r="R50" i="12" s="1"/>
  <c r="S50" i="12" s="1"/>
  <c r="O51" i="12"/>
  <c r="R64" i="12"/>
  <c r="S64" i="12" s="1"/>
  <c r="N65" i="12"/>
  <c r="R65" i="12" s="1"/>
  <c r="S65" i="12" s="1"/>
  <c r="O68" i="12"/>
  <c r="Q69" i="12"/>
  <c r="Q78" i="12"/>
  <c r="O78" i="12"/>
  <c r="N78" i="12"/>
  <c r="N79" i="12"/>
  <c r="R79" i="12" s="1"/>
  <c r="S79" i="12" s="1"/>
  <c r="P85" i="12"/>
  <c r="Q90" i="12"/>
  <c r="Q93" i="12"/>
  <c r="N33" i="12"/>
  <c r="R33" i="12" s="1"/>
  <c r="S33" i="12" s="1"/>
  <c r="Q10" i="12"/>
  <c r="P51" i="12"/>
  <c r="Q55" i="12"/>
  <c r="R55" i="12" s="1"/>
  <c r="S55" i="12" s="1"/>
  <c r="O55" i="12"/>
  <c r="N57" i="12"/>
  <c r="R57" i="12" s="1"/>
  <c r="S57" i="12" s="1"/>
  <c r="O65" i="12"/>
  <c r="O75" i="12"/>
  <c r="R75" i="12" s="1"/>
  <c r="S75" i="12" s="1"/>
  <c r="Q88" i="12"/>
  <c r="Q95" i="12"/>
  <c r="P95" i="12"/>
  <c r="N95" i="12"/>
  <c r="R95" i="12" s="1"/>
  <c r="S95" i="12" s="1"/>
  <c r="Q98" i="12"/>
  <c r="N98" i="12"/>
  <c r="P32" i="12"/>
  <c r="N53" i="12"/>
  <c r="Q36" i="12"/>
  <c r="O36" i="12"/>
  <c r="R36" i="12" s="1"/>
  <c r="S36" i="12" s="1"/>
  <c r="N38" i="12"/>
  <c r="P40" i="12"/>
  <c r="Q50" i="12"/>
  <c r="N56" i="12"/>
  <c r="O57" i="12"/>
  <c r="P58" i="12"/>
  <c r="R58" i="12" s="1"/>
  <c r="S58" i="12" s="1"/>
  <c r="N63" i="12"/>
  <c r="O71" i="12"/>
  <c r="R71" i="12" s="1"/>
  <c r="S71" i="12" s="1"/>
  <c r="Q73" i="12"/>
  <c r="O73" i="12"/>
  <c r="P75" i="12"/>
  <c r="Q77" i="12"/>
  <c r="P77" i="12"/>
  <c r="N77" i="12"/>
  <c r="R77" i="12" s="1"/>
  <c r="S77" i="12" s="1"/>
  <c r="Q81" i="12"/>
  <c r="Q82" i="12"/>
  <c r="R87" i="12"/>
  <c r="S87" i="12" s="1"/>
  <c r="P92" i="12"/>
  <c r="R92" i="12" s="1"/>
  <c r="S92" i="12" s="1"/>
  <c r="O92" i="12"/>
  <c r="P98" i="12"/>
  <c r="N9" i="12"/>
  <c r="R9" i="12" s="1"/>
  <c r="S9" i="12" s="1"/>
  <c r="N29" i="12"/>
  <c r="R29" i="12" s="1"/>
  <c r="S29" i="12" s="1"/>
  <c r="P33" i="12"/>
  <c r="Q15" i="12"/>
  <c r="O23" i="12"/>
  <c r="R23" i="12" s="1"/>
  <c r="S23" i="12" s="1"/>
  <c r="P23" i="12"/>
  <c r="P38" i="12"/>
  <c r="Q40" i="12"/>
  <c r="R40" i="12" s="1"/>
  <c r="S40" i="12" s="1"/>
  <c r="P56" i="12"/>
  <c r="P57" i="12"/>
  <c r="Q58" i="12"/>
  <c r="N62" i="12"/>
  <c r="R62" i="12" s="1"/>
  <c r="S62" i="12" s="1"/>
  <c r="O63" i="12"/>
  <c r="N69" i="12"/>
  <c r="N70" i="12"/>
  <c r="N74" i="12"/>
  <c r="P86" i="12"/>
  <c r="O86" i="12"/>
  <c r="R86" i="12" s="1"/>
  <c r="S86" i="12" s="1"/>
  <c r="Q89" i="12"/>
  <c r="P89" i="12"/>
  <c r="N89" i="12"/>
  <c r="R89" i="12" s="1"/>
  <c r="S89" i="12" s="1"/>
  <c r="O93" i="12"/>
  <c r="P31" i="12"/>
  <c r="O10" i="12"/>
  <c r="R10" i="12" s="1"/>
  <c r="S10" i="12" s="1"/>
  <c r="Q38" i="12"/>
  <c r="Q56" i="12"/>
  <c r="P62" i="12"/>
  <c r="P63" i="12"/>
  <c r="N68" i="12"/>
  <c r="R68" i="12" s="1"/>
  <c r="S68" i="12" s="1"/>
  <c r="O69" i="12"/>
  <c r="P70" i="12"/>
  <c r="R70" i="12" s="1"/>
  <c r="S70" i="12" s="1"/>
  <c r="Q74" i="12"/>
  <c r="P80" i="12"/>
  <c r="O80" i="12"/>
  <c r="Q83" i="12"/>
  <c r="P83" i="12"/>
  <c r="N83" i="12"/>
  <c r="R83" i="12" s="1"/>
  <c r="S83" i="12" s="1"/>
  <c r="Q97" i="12"/>
  <c r="O97" i="12"/>
  <c r="N97" i="12"/>
  <c r="N84" i="12"/>
  <c r="R84" i="12" s="1"/>
  <c r="S84" i="12" s="1"/>
  <c r="N90" i="12"/>
  <c r="N96" i="12"/>
  <c r="O84" i="12"/>
  <c r="O90" i="12"/>
  <c r="O96" i="12"/>
  <c r="P96" i="12"/>
  <c r="R96" i="12" s="1"/>
  <c r="S96" i="12" s="1"/>
  <c r="P90" i="12"/>
  <c r="O98" i="12"/>
  <c r="N81" i="12"/>
  <c r="N87" i="12"/>
  <c r="N93" i="12"/>
  <c r="R93" i="12" s="1"/>
  <c r="S93" i="12" s="1"/>
  <c r="P81" i="12"/>
  <c r="R81" i="12" s="1"/>
  <c r="S81" i="12" s="1"/>
  <c r="P87" i="12"/>
  <c r="Z32" i="29" l="1"/>
  <c r="Z30" i="29" s="1"/>
  <c r="AA31" i="29"/>
  <c r="Z32" i="26"/>
  <c r="Z30" i="26" s="1"/>
  <c r="AA31" i="26"/>
  <c r="S6" i="12"/>
  <c r="S3" i="12" s="1"/>
  <c r="R98" i="12"/>
  <c r="S98" i="12" s="1"/>
  <c r="R31" i="12"/>
  <c r="S31" i="12" s="1"/>
  <c r="R59" i="12"/>
  <c r="S59" i="12" s="1"/>
  <c r="R63" i="12"/>
  <c r="S63" i="12" s="1"/>
  <c r="R91" i="12"/>
  <c r="S91" i="12" s="1"/>
  <c r="R90" i="12"/>
  <c r="S90" i="12" s="1"/>
  <c r="R56" i="12"/>
  <c r="S56" i="12" s="1"/>
  <c r="R97" i="12"/>
  <c r="S97" i="12" s="1"/>
  <c r="R38" i="12"/>
  <c r="S38" i="12" s="1"/>
  <c r="R19" i="12"/>
  <c r="S19" i="12" s="1"/>
  <c r="R61" i="12"/>
  <c r="S61" i="12" s="1"/>
  <c r="R43" i="12"/>
  <c r="S43" i="12" s="1"/>
  <c r="R74" i="12"/>
  <c r="S74" i="12" s="1"/>
  <c r="R45" i="12"/>
  <c r="S45" i="12" s="1"/>
  <c r="R69" i="12"/>
  <c r="S69" i="12" s="1"/>
  <c r="R22" i="12"/>
  <c r="S22" i="12" s="1"/>
  <c r="R37" i="12"/>
  <c r="S37" i="12" s="1"/>
  <c r="R20" i="12"/>
  <c r="S20" i="12" s="1"/>
  <c r="AA32" i="29" l="1"/>
  <c r="AA30" i="29" s="1"/>
  <c r="AB31" i="29"/>
  <c r="AB31" i="26"/>
  <c r="AA32" i="26"/>
  <c r="AA30" i="26" s="1"/>
  <c r="AB32" i="29" l="1"/>
  <c r="AB30" i="29" s="1"/>
  <c r="AC31" i="29"/>
  <c r="AC31" i="26"/>
  <c r="AB32" i="26"/>
  <c r="AB30" i="26" s="1"/>
  <c r="AD31" i="29" l="1"/>
  <c r="AC32" i="29"/>
  <c r="AC30" i="29" s="1"/>
  <c r="AD31" i="26"/>
  <c r="AC32" i="26"/>
  <c r="AC30" i="26" s="1"/>
  <c r="AE31" i="29" l="1"/>
  <c r="AD32" i="29"/>
  <c r="AD30" i="29" s="1"/>
  <c r="AE31" i="26"/>
  <c r="AD32" i="26"/>
  <c r="AD30" i="26" s="1"/>
  <c r="AF31" i="29" l="1"/>
  <c r="AE32" i="29"/>
  <c r="AE30" i="29" s="1"/>
  <c r="AE32" i="26"/>
  <c r="AE30" i="26" s="1"/>
  <c r="AF31" i="26"/>
  <c r="AG31" i="29" l="1"/>
  <c r="AF32" i="29"/>
  <c r="AF30" i="29" s="1"/>
  <c r="AF32" i="26"/>
  <c r="AF30" i="26" s="1"/>
  <c r="AG31" i="26"/>
  <c r="AG32" i="29" l="1"/>
  <c r="AG30" i="29" s="1"/>
  <c r="AH31" i="29"/>
  <c r="AG32" i="26"/>
  <c r="AG30" i="26" s="1"/>
  <c r="AH31" i="26"/>
  <c r="AH32" i="29" l="1"/>
  <c r="AH30" i="29" s="1"/>
  <c r="AI31" i="29"/>
  <c r="AH32" i="26"/>
  <c r="AH30" i="26" s="1"/>
  <c r="AI31" i="26"/>
  <c r="AI32" i="29" l="1"/>
  <c r="AI30" i="29" s="1"/>
  <c r="AJ31" i="29"/>
  <c r="AJ31" i="26"/>
  <c r="AI32" i="26"/>
  <c r="AI30" i="26" s="1"/>
  <c r="AJ32" i="29" l="1"/>
  <c r="AJ30" i="29" s="1"/>
  <c r="AK31" i="29"/>
  <c r="AK31" i="26"/>
  <c r="AJ32" i="26"/>
  <c r="AJ30" i="26" s="1"/>
  <c r="AL31" i="29" l="1"/>
  <c r="AK32" i="29"/>
  <c r="AK30" i="29" s="1"/>
  <c r="AL31" i="26"/>
  <c r="AK32" i="26"/>
  <c r="AK30" i="26" s="1"/>
  <c r="AM31" i="29" l="1"/>
  <c r="AL32" i="29"/>
  <c r="AL30" i="29" s="1"/>
  <c r="AM31" i="26"/>
  <c r="AL32" i="26"/>
  <c r="AL30" i="26" s="1"/>
  <c r="AN31" i="29" l="1"/>
  <c r="AN32" i="29" s="1"/>
  <c r="AN30" i="29" s="1"/>
  <c r="AM32" i="29"/>
  <c r="AM30" i="29" s="1"/>
  <c r="AM32" i="26"/>
  <c r="AM30" i="26" s="1"/>
  <c r="AN31" i="26"/>
  <c r="AN32" i="26" s="1"/>
  <c r="AN30" i="26" s="1"/>
</calcChain>
</file>

<file path=xl/sharedStrings.xml><?xml version="1.0" encoding="utf-8"?>
<sst xmlns="http://schemas.openxmlformats.org/spreadsheetml/2006/main" count="144" uniqueCount="127">
  <si>
    <t>kJ/mol</t>
  </si>
  <si>
    <t>offset</t>
  </si>
  <si>
    <t>tanh_const</t>
  </si>
  <si>
    <t>SSE</t>
  </si>
  <si>
    <t>SST</t>
  </si>
  <si>
    <t>file</t>
  </si>
  <si>
    <t>E (hartree)</t>
  </si>
  <si>
    <t>HCNO_CCSD_df2TZVPD_opt_linear</t>
  </si>
  <si>
    <t>dihedral (deg)</t>
  </si>
  <si>
    <t>HCN angle (deg)</t>
  </si>
  <si>
    <t>CNO angle (deg)</t>
  </si>
  <si>
    <t>E-E0 (kJ/mol)</t>
  </si>
  <si>
    <t>HCNO_CCSD_def2TZVPD_d0_HCNa150_CNOa150</t>
  </si>
  <si>
    <t>HCNO_CCSD_def2TZVPD_d0_HCNa150_CNOa160</t>
  </si>
  <si>
    <t>HCNO_CCSD_def2TZVPD_d0_HCNa150_CNOa170</t>
  </si>
  <si>
    <t>HCNO_CCSD_def2TZVPD_d0_HCNa160_CNOa150</t>
  </si>
  <si>
    <t>HCNO_CCSD_def2TZVPD_d0_HCNa160_CNOa160</t>
  </si>
  <si>
    <t>HCNO_CCSD_def2TZVPD_d0_HCNa160_CNOa170</t>
  </si>
  <si>
    <t>HCNO_CCSD_def2TZVPD_d0_HCNa170_CNOa150</t>
  </si>
  <si>
    <t>HCNO_CCSD_def2TZVPD_d0_HCNa170_CNOa160</t>
  </si>
  <si>
    <t>HCNO_CCSD_def2TZVPD_d0_HCNa170_CNOa170</t>
  </si>
  <si>
    <t>HCNO_CCSD_def2TZVPD_d20_HCNa150_CNOa150</t>
  </si>
  <si>
    <t>HCNO_CCSD_def2TZVPD_d20_HCNa150_CNOa160</t>
  </si>
  <si>
    <t>HCNO_CCSD_def2TZVPD_d20_HCNa150_CNOa170</t>
  </si>
  <si>
    <t>HCNO_CCSD_def2TZVPD_d20_HCNa160_CNOa150</t>
  </si>
  <si>
    <t>HCNO_CCSD_def2TZVPD_d20_HCNa160_CNOa160</t>
  </si>
  <si>
    <t>HCNO_CCSD_def2TZVPD_d20_HCNa160_CNOa170</t>
  </si>
  <si>
    <t>HCNO_CCSD_def2TZVPD_d20_HCNa170_CNOa150</t>
  </si>
  <si>
    <t>HCNO_CCSD_def2TZVPD_d20_HCNa170_CNOa160</t>
  </si>
  <si>
    <t>HCNO_CCSD_def2TZVPD_d20_HCNa170_CNOa170</t>
  </si>
  <si>
    <t>HCNO_CCSD_def2TZVPD_d40_HCNa150_CNOa150</t>
  </si>
  <si>
    <t>HCNO_CCSD_def2TZVPD_d40_HCNa150_CNOa160</t>
  </si>
  <si>
    <t>HCNO_CCSD_def2TZVPD_d40_HCNa150_CNOa170</t>
  </si>
  <si>
    <t>HCNO_CCSD_def2TZVPD_d40_HCNa160_CNOa150</t>
  </si>
  <si>
    <t>HCNO_CCSD_def2TZVPD_d40_HCNa160_CNOa160</t>
  </si>
  <si>
    <t>HCNO_CCSD_def2TZVPD_d40_HCNa160_CNOa170</t>
  </si>
  <si>
    <t>HCNO_CCSD_def2TZVPD_d40_HCNa170_CNOa150</t>
  </si>
  <si>
    <t>HCNO_CCSD_def2TZVPD_d40_HCNa170_CNOa160</t>
  </si>
  <si>
    <t>HCNO_CCSD_def2TZVPD_d40_HCNa170_CNOa170</t>
  </si>
  <si>
    <t>HCNO_CCSD_def2TZVPD_d60_HCNa150_CNOa150</t>
  </si>
  <si>
    <t>HCNO_CCSD_def2TZVPD_d60_HCNa150_CNOa160</t>
  </si>
  <si>
    <t>HCNO_CCSD_def2TZVPD_d60_HCNa150_CNOa170</t>
  </si>
  <si>
    <t>HCNO_CCSD_def2TZVPD_d60_HCNa160_CNOa150</t>
  </si>
  <si>
    <t>HCNO_CCSD_def2TZVPD_d60_HCNa160_CNOa160</t>
  </si>
  <si>
    <t>HCNO_CCSD_def2TZVPD_d60_HCNa160_CNOa170</t>
  </si>
  <si>
    <t>HCNO_CCSD_def2TZVPD_d60_HCNa170_CNOa150</t>
  </si>
  <si>
    <t>HCNO_CCSD_def2TZVPD_d60_HCNa170_CNOa160</t>
  </si>
  <si>
    <t>HCNO_CCSD_def2TZVPD_d60_HCNa170_CNOa170</t>
  </si>
  <si>
    <t>HCNO_CCSD_def2TZVPD_d80_HCNa150_CNOa150</t>
  </si>
  <si>
    <t>HCNO_CCSD_def2TZVPD_d80_HCNa150_CNOa160</t>
  </si>
  <si>
    <t>HCNO_CCSD_def2TZVPD_d80_HCNa150_CNOa170</t>
  </si>
  <si>
    <t>HCNO_CCSD_def2TZVPD_d80_HCNa160_CNOa150</t>
  </si>
  <si>
    <t>HCNO_CCSD_def2TZVPD_d80_HCNa160_CNOa160</t>
  </si>
  <si>
    <t>HCNO_CCSD_def2TZVPD_d80_HCNa160_CNOa170</t>
  </si>
  <si>
    <t>HCNO_CCSD_def2TZVPD_d80_HCNa170_CNOa150</t>
  </si>
  <si>
    <t>HCNO_CCSD_def2TZVPD_d80_HCNa170_CNOa160</t>
  </si>
  <si>
    <t>HCNO_CCSD_def2TZVPD_d80_HCNa170_CNOa170</t>
  </si>
  <si>
    <t>HCNO_CCSD_def2TZVPD_d100_HCNa150_CNOa150</t>
  </si>
  <si>
    <t>HCNO_CCSD_def2TZVPD_d100_HCNa150_CNOa160</t>
  </si>
  <si>
    <t>HCNO_CCSD_def2TZVPD_d100_HCNa150_CNOa170</t>
  </si>
  <si>
    <t>HCNO_CCSD_def2TZVPD_d100_HCNa160_CNOa150</t>
  </si>
  <si>
    <t>HCNO_CCSD_def2TZVPD_d100_HCNa160_CNOa160</t>
  </si>
  <si>
    <t>HCNO_CCSD_def2TZVPD_d100_HCNa160_CNOa170</t>
  </si>
  <si>
    <t>HCNO_CCSD_def2TZVPD_d100_HCNa170_CNOa150</t>
  </si>
  <si>
    <t>HCNO_CCSD_def2TZVPD_d100_HCNa170_CNOa160</t>
  </si>
  <si>
    <t>HCNO_CCSD_def2TZVPD_d100_HCNa170_CNOa170</t>
  </si>
  <si>
    <t>HCNO_CCSD_def2TZVPD_d120_HCNa150_CNOa150</t>
  </si>
  <si>
    <t>HCNO_CCSD_def2TZVPD_d120_HCNa150_CNOa160</t>
  </si>
  <si>
    <t>HCNO_CCSD_def2TZVPD_d120_HCNa150_CNOa170</t>
  </si>
  <si>
    <t>HCNO_CCSD_def2TZVPD_d120_HCNa160_CNOa150</t>
  </si>
  <si>
    <t>HCNO_CCSD_def2TZVPD_d120_HCNa160_CNOa160</t>
  </si>
  <si>
    <t>HCNO_CCSD_def2TZVPD_d120_HCNa160_CNOa170</t>
  </si>
  <si>
    <t>HCNO_CCSD_def2TZVPD_d120_HCNa170_CNOa150</t>
  </si>
  <si>
    <t>HCNO_CCSD_def2TZVPD_d120_HCNa170_CNOa160</t>
  </si>
  <si>
    <t>HCNO_CCSD_def2TZVPD_d120_HCNa170_CNOa170</t>
  </si>
  <si>
    <t>HCNO_CCSD_def2TZVPD_d140_HCNa150_CNOa150</t>
  </si>
  <si>
    <t>HCNO_CCSD_def2TZVPD_d140_HCNa150_CNOa160</t>
  </si>
  <si>
    <t>HCNO_CCSD_def2TZVPD_d140_HCNa150_CNOa170</t>
  </si>
  <si>
    <t>HCNO_CCSD_def2TZVPD_d140_HCNa160_CNOa150</t>
  </si>
  <si>
    <t>HCNO_CCSD_def2TZVPD_d140_HCNa160_CNOa160</t>
  </si>
  <si>
    <t>HCNO_CCSD_def2TZVPD_d140_HCNa160_CNOa170</t>
  </si>
  <si>
    <t>HCNO_CCSD_def2TZVPD_d140_HCNa170_CNOa150</t>
  </si>
  <si>
    <t>HCNO_CCSD_def2TZVPD_d140_HCNa170_CNOa160</t>
  </si>
  <si>
    <t>HCNO_CCSD_def2TZVPD_d140_HCNa170_CNOa170</t>
  </si>
  <si>
    <t>HCNO_CCSD_def2TZVPD_d160_HCNa150_CNOa150</t>
  </si>
  <si>
    <t>HCNO_CCSD_def2TZVPD_d160_HCNa150_CNOa160</t>
  </si>
  <si>
    <t>HCNO_CCSD_def2TZVPD_d160_HCNa150_CNOa170</t>
  </si>
  <si>
    <t>HCNO_CCSD_def2TZVPD_d160_HCNa160_CNOa150</t>
  </si>
  <si>
    <t>HCNO_CCSD_def2TZVPD_d160_HCNa160_CNOa160</t>
  </si>
  <si>
    <t>HCNO_CCSD_def2TZVPD_d160_HCNa160_CNOa170</t>
  </si>
  <si>
    <t>HCNO_CCSD_def2TZVPD_d160_HCNa170_CNOa150</t>
  </si>
  <si>
    <t>HCNO_CCSD_def2TZVPD_d160_HCNa170_CNOa160</t>
  </si>
  <si>
    <t>HCNO_CCSD_def2TZVPD_d160_HCNa170_CNOa170</t>
  </si>
  <si>
    <t>HCNO_CCSD_def2TZVPD_d180_HCNa150_CNOa150</t>
  </si>
  <si>
    <t>HCNO_CCSD_def2TZVPD_d180_HCNa150_CNOa160</t>
  </si>
  <si>
    <t>HCNO_CCSD_def2TZVPD_d180_HCNa150_CNOa170</t>
  </si>
  <si>
    <t>HCNO_CCSD_def2TZVPD_d180_HCNa160_CNOa150</t>
  </si>
  <si>
    <t>HCNO_CCSD_def2TZVPD_d180_HCNa160_CNOa160</t>
  </si>
  <si>
    <t>HCNO_CCSD_def2TZVPD_d180_HCNa160_CNOa170</t>
  </si>
  <si>
    <t>HCNO_CCSD_def2TZVPD_d180_HCNa170_CNOa150</t>
  </si>
  <si>
    <t>HCNO_CCSD_def2TZVPD_d180_HCNa170_CNOa160</t>
  </si>
  <si>
    <t>HCNO_CCSD_def2TZVPD_d180_HCNa170_CNOa170</t>
  </si>
  <si>
    <t>hartree to kJ/mol</t>
  </si>
  <si>
    <t>(E-E0)^2</t>
  </si>
  <si>
    <t>kangal_1</t>
  </si>
  <si>
    <t>kangal_2</t>
  </si>
  <si>
    <t>f1_1</t>
  </si>
  <si>
    <t>f1_2</t>
  </si>
  <si>
    <t>k1_LD4</t>
  </si>
  <si>
    <t>k1_LD1</t>
  </si>
  <si>
    <t>cosine</t>
  </si>
  <si>
    <t>k1_LD5</t>
  </si>
  <si>
    <t>E_model (kJ/mol)</t>
  </si>
  <si>
    <t>(E_model - E_QM)^2</t>
  </si>
  <si>
    <t>R-squared</t>
  </si>
  <si>
    <t>k_angle_1</t>
  </si>
  <si>
    <t>k_angle_2</t>
  </si>
  <si>
    <t>k1_LD2</t>
  </si>
  <si>
    <t>CCSD data holding the HCN angle constant at 150 degrees</t>
  </si>
  <si>
    <t>ADLD model data holding the HCN angle constant at 150 degrees</t>
  </si>
  <si>
    <t>CNO angle (deg):</t>
  </si>
  <si>
    <t>HCNO dihedral value (deg):</t>
  </si>
  <si>
    <t>CCSD data holding the HCN angle constant at 160 degrees</t>
  </si>
  <si>
    <t>ADLD model data holding the HCN angle constant at 160 degrees</t>
  </si>
  <si>
    <t>CCSD data holding the HCN angle constant at 170 degrees</t>
  </si>
  <si>
    <t>ADLD model data holding the HCN angle constant at 170 degrees</t>
  </si>
  <si>
    <t>midlines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</si>
</sst>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00"/>
  </numFmts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5" fontId="0" fillId="0" borderId="0" xfId="0" applyNumberFormat="1"/>
    <xf numFmtId="164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164" fontId="1" fillId="0" borderId="0" xfId="0" applyNumberFormat="1" applyFont="1"/>
    <xf numFmtId="0" fontId="0" fillId="2" borderId="0" xfId="0" applyFill="1"/>
    <xf numFmtId="0" fontId="2" fillId="0" borderId="0" xfId="0" applyFont="1"/>
    <xf numFmtId="166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00"/>
      <color rgb="FFE61400"/>
      <color rgb="FFBE3C00"/>
      <color rgb="FFD22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4.xml"/><Relationship Id="rId5" Type="http://schemas.openxmlformats.org/officeDocument/2006/relationships/chartsheet" Target="chartsheets/sheet4.xml"/><Relationship Id="rId15" Type="http://schemas.openxmlformats.org/officeDocument/2006/relationships/calcChain" Target="calcChain.xml"/><Relationship Id="rId10" Type="http://schemas.openxmlformats.org/officeDocument/2006/relationships/worksheet" Target="worksheets/sheet3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r>
              <a:rPr lang="en-US" sz="28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fulminic acid (HCNO)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data_workup!$C$8:$C$102</c:f>
              <c:numCache>
                <c:formatCode>0.00</c:formatCode>
                <c:ptCount val="95"/>
                <c:pt idx="0">
                  <c:v>0</c:v>
                </c:pt>
                <c:pt idx="1">
                  <c:v>90.276951085022461</c:v>
                </c:pt>
                <c:pt idx="2">
                  <c:v>49.608612460021376</c:v>
                </c:pt>
                <c:pt idx="3">
                  <c:v>22.086966240010639</c:v>
                </c:pt>
                <c:pt idx="4">
                  <c:v>79.245413990016829</c:v>
                </c:pt>
                <c:pt idx="5">
                  <c:v>40.726125880025322</c:v>
                </c:pt>
                <c:pt idx="6">
                  <c:v>15.47141512503994</c:v>
                </c:pt>
                <c:pt idx="7">
                  <c:v>69.195315049971924</c:v>
                </c:pt>
                <c:pt idx="8">
                  <c:v>33.038504349982446</c:v>
                </c:pt>
                <c:pt idx="9">
                  <c:v>10.31186129002576</c:v>
                </c:pt>
                <c:pt idx="10">
                  <c:v>88.682248640025122</c:v>
                </c:pt>
                <c:pt idx="11">
                  <c:v>48.582724590020646</c:v>
                </c:pt>
                <c:pt idx="12">
                  <c:v>21.589591519973951</c:v>
                </c:pt>
                <c:pt idx="13">
                  <c:v>78.199651084994642</c:v>
                </c:pt>
                <c:pt idx="14">
                  <c:v>40.035593125031568</c:v>
                </c:pt>
                <c:pt idx="15">
                  <c:v>15.130152634973257</c:v>
                </c:pt>
                <c:pt idx="16">
                  <c:v>68.686204345027548</c:v>
                </c:pt>
                <c:pt idx="17">
                  <c:v>32.693933729977843</c:v>
                </c:pt>
                <c:pt idx="18">
                  <c:v>10.138552034994703</c:v>
                </c:pt>
                <c:pt idx="19">
                  <c:v>84.184084510018579</c:v>
                </c:pt>
                <c:pt idx="20">
                  <c:v>45.661146955042256</c:v>
                </c:pt>
                <c:pt idx="21">
                  <c:v>20.164181315029751</c:v>
                </c:pt>
                <c:pt idx="22">
                  <c:v>75.227112495034476</c:v>
                </c:pt>
                <c:pt idx="23">
                  <c:v>38.060980829978561</c:v>
                </c:pt>
                <c:pt idx="24">
                  <c:v>14.150578584998868</c:v>
                </c:pt>
                <c:pt idx="25">
                  <c:v>67.229235629971996</c:v>
                </c:pt>
                <c:pt idx="26">
                  <c:v>31.704934134988449</c:v>
                </c:pt>
                <c:pt idx="27">
                  <c:v>9.6402846449960862</c:v>
                </c:pt>
                <c:pt idx="28">
                  <c:v>77.548737125014284</c:v>
                </c:pt>
                <c:pt idx="29">
                  <c:v>41.275879324974539</c:v>
                </c:pt>
                <c:pt idx="30">
                  <c:v>17.999719115032221</c:v>
                </c:pt>
                <c:pt idx="31">
                  <c:v>70.780486930020189</c:v>
                </c:pt>
                <c:pt idx="32">
                  <c:v>35.0743170500063</c:v>
                </c:pt>
                <c:pt idx="33">
                  <c:v>12.658349405029355</c:v>
                </c:pt>
                <c:pt idx="34">
                  <c:v>65.022345349971147</c:v>
                </c:pt>
                <c:pt idx="35">
                  <c:v>30.199183630038149</c:v>
                </c:pt>
                <c:pt idx="36">
                  <c:v>8.8789421550199279</c:v>
                </c:pt>
                <c:pt idx="37">
                  <c:v>69.802015590025107</c:v>
                </c:pt>
                <c:pt idx="38">
                  <c:v>36.03921455497894</c:v>
                </c:pt>
                <c:pt idx="39">
                  <c:v>15.37524306001113</c:v>
                </c:pt>
                <c:pt idx="40">
                  <c:v>65.494305229994396</c:v>
                </c:pt>
                <c:pt idx="41">
                  <c:v>31.472472365044055</c:v>
                </c:pt>
                <c:pt idx="42">
                  <c:v>10.840768265003732</c:v>
                </c:pt>
                <c:pt idx="43">
                  <c:v>62.355992570011011</c:v>
                </c:pt>
                <c:pt idx="44">
                  <c:v>28.367372279991741</c:v>
                </c:pt>
                <c:pt idx="45">
                  <c:v>7.9483336800114586</c:v>
                </c:pt>
                <c:pt idx="46">
                  <c:v>61.988947670012408</c:v>
                </c:pt>
                <c:pt idx="47">
                  <c:v>30.630500769981936</c:v>
                </c:pt>
                <c:pt idx="48">
                  <c:v>12.619413240035129</c:v>
                </c:pt>
                <c:pt idx="49">
                  <c:v>60.059283935022023</c:v>
                </c:pt>
                <c:pt idx="50">
                  <c:v>27.71141736004202</c:v>
                </c:pt>
                <c:pt idx="51">
                  <c:v>8.9229455350043452</c:v>
                </c:pt>
                <c:pt idx="52">
                  <c:v>59.566372565018838</c:v>
                </c:pt>
                <c:pt idx="53">
                  <c:v>26.436238265028948</c:v>
                </c:pt>
                <c:pt idx="54">
                  <c:v>6.9620908599703313</c:v>
                </c:pt>
                <c:pt idx="55">
                  <c:v>55.010158630003644</c:v>
                </c:pt>
                <c:pt idx="56">
                  <c:v>25.691725229971496</c:v>
                </c:pt>
                <c:pt idx="57">
                  <c:v>10.063173929970105</c:v>
                </c:pt>
                <c:pt idx="58">
                  <c:v>55.118434250007866</c:v>
                </c:pt>
                <c:pt idx="59">
                  <c:v>24.242002894993163</c:v>
                </c:pt>
                <c:pt idx="60">
                  <c:v>7.1355838999979397</c:v>
                </c:pt>
                <c:pt idx="61">
                  <c:v>56.988420370041467</c:v>
                </c:pt>
                <c:pt idx="62">
                  <c:v>24.638427140016091</c:v>
                </c:pt>
                <c:pt idx="63">
                  <c:v>6.0391488449992181</c:v>
                </c:pt>
                <c:pt idx="64">
                  <c:v>49.553240664973131</c:v>
                </c:pt>
                <c:pt idx="65">
                  <c:v>21.760747865013428</c:v>
                </c:pt>
                <c:pt idx="66">
                  <c:v>8.0025240000179139</c:v>
                </c:pt>
                <c:pt idx="67">
                  <c:v>51.200978210030584</c:v>
                </c:pt>
                <c:pt idx="68">
                  <c:v>21.457633889987733</c:v>
                </c:pt>
                <c:pt idx="69">
                  <c:v>5.6889333999939424</c:v>
                </c:pt>
                <c:pt idx="70">
                  <c:v>54.917137165011653</c:v>
                </c:pt>
                <c:pt idx="71">
                  <c:v>23.184766554973081</c:v>
                </c:pt>
                <c:pt idx="72">
                  <c:v>5.289463575017507</c:v>
                </c:pt>
                <c:pt idx="73">
                  <c:v>46.093829355024383</c:v>
                </c:pt>
                <c:pt idx="74">
                  <c:v>19.238403759973266</c:v>
                </c:pt>
                <c:pt idx="75">
                  <c:v>6.6683499199926075</c:v>
                </c:pt>
                <c:pt idx="76">
                  <c:v>48.694439614992305</c:v>
                </c:pt>
                <c:pt idx="77">
                  <c:v>19.660899220007977</c:v>
                </c:pt>
                <c:pt idx="78">
                  <c:v>4.7496345200312931</c:v>
                </c:pt>
                <c:pt idx="79">
                  <c:v>53.579497424998081</c:v>
                </c:pt>
                <c:pt idx="80">
                  <c:v>22.24166069997527</c:v>
                </c:pt>
                <c:pt idx="81">
                  <c:v>4.80146189002879</c:v>
                </c:pt>
                <c:pt idx="82">
                  <c:v>44.910043914980548</c:v>
                </c:pt>
                <c:pt idx="83">
                  <c:v>18.370072145043366</c:v>
                </c:pt>
                <c:pt idx="84">
                  <c:v>6.2069970600261541</c:v>
                </c:pt>
                <c:pt idx="85">
                  <c:v>47.832881789988591</c:v>
                </c:pt>
                <c:pt idx="86">
                  <c:v>19.040624845006974</c:v>
                </c:pt>
                <c:pt idx="87">
                  <c:v>4.4243350700168378</c:v>
                </c:pt>
                <c:pt idx="88">
                  <c:v>53.117540700000319</c:v>
                </c:pt>
                <c:pt idx="89">
                  <c:v>21.915179774993646</c:v>
                </c:pt>
                <c:pt idx="90">
                  <c:v>4.6321959049964789</c:v>
                </c:pt>
                <c:pt idx="92">
                  <c:v>7.5975931350373571</c:v>
                </c:pt>
                <c:pt idx="93">
                  <c:v>3.3563341800388571</c:v>
                </c:pt>
                <c:pt idx="94">
                  <c:v>3.1001641450170183</c:v>
                </c:pt>
              </c:numCache>
            </c:numRef>
          </c:xVal>
          <c:yVal>
            <c:numRef>
              <c:f>data_workup!$R$8:$R$102</c:f>
              <c:numCache>
                <c:formatCode>0.00</c:formatCode>
                <c:ptCount val="95"/>
                <c:pt idx="0">
                  <c:v>0</c:v>
                </c:pt>
                <c:pt idx="1">
                  <c:v>91.280571014016218</c:v>
                </c:pt>
                <c:pt idx="2">
                  <c:v>49.151158297978782</c:v>
                </c:pt>
                <c:pt idx="3">
                  <c:v>23.341107182162208</c:v>
                </c:pt>
                <c:pt idx="4">
                  <c:v>76.015650894791051</c:v>
                </c:pt>
                <c:pt idx="5">
                  <c:v>37.135396133685262</c:v>
                </c:pt>
                <c:pt idx="6">
                  <c:v>14.063803917548139</c:v>
                </c:pt>
                <c:pt idx="7">
                  <c:v>65.673298972289771</c:v>
                </c:pt>
                <c:pt idx="8">
                  <c:v>29.531503110863444</c:v>
                </c:pt>
                <c:pt idx="9">
                  <c:v>8.7679418520551629</c:v>
                </c:pt>
                <c:pt idx="10">
                  <c:v>89.956920968696053</c:v>
                </c:pt>
                <c:pt idx="11">
                  <c:v>48.336788966038718</c:v>
                </c:pt>
                <c:pt idx="12">
                  <c:v>22.955970384108038</c:v>
                </c:pt>
                <c:pt idx="13">
                  <c:v>75.20128156285098</c:v>
                </c:pt>
                <c:pt idx="14">
                  <c:v>36.634359314210755</c:v>
                </c:pt>
                <c:pt idx="15">
                  <c:v>13.826850352634349</c:v>
                </c:pt>
                <c:pt idx="16">
                  <c:v>65.288162174235609</c:v>
                </c:pt>
                <c:pt idx="17">
                  <c:v>29.294549545949653</c:v>
                </c:pt>
                <c:pt idx="18">
                  <c:v>8.6558802435206044</c:v>
                </c:pt>
                <c:pt idx="19">
                  <c:v>86.145622563195289</c:v>
                </c:pt>
                <c:pt idx="20">
                  <c:v>45.991905930461783</c:v>
                </c:pt>
                <c:pt idx="21">
                  <c:v>21.84701317180463</c:v>
                </c:pt>
                <c:pt idx="22">
                  <c:v>72.856398527274052</c:v>
                </c:pt>
                <c:pt idx="23">
                  <c:v>35.191681290731758</c:v>
                </c:pt>
                <c:pt idx="24">
                  <c:v>13.144569754883754</c:v>
                </c:pt>
                <c:pt idx="25">
                  <c:v>64.1792049619322</c:v>
                </c:pt>
                <c:pt idx="26">
                  <c:v>28.612268948199059</c:v>
                </c:pt>
                <c:pt idx="27">
                  <c:v>8.3332117017593976</c:v>
                </c:pt>
                <c:pt idx="28">
                  <c:v>80.306374633991126</c:v>
                </c:pt>
                <c:pt idx="29">
                  <c:v>42.399336692126447</c:v>
                </c:pt>
                <c:pt idx="30">
                  <c:v>20.147992151521155</c:v>
                </c:pt>
                <c:pt idx="31">
                  <c:v>69.263829288938709</c:v>
                </c:pt>
                <c:pt idx="32">
                  <c:v>32.981370324539846</c:v>
                </c:pt>
                <c:pt idx="33">
                  <c:v>12.099255233774281</c:v>
                </c:pt>
                <c:pt idx="34">
                  <c:v>62.480183941648718</c:v>
                </c:pt>
                <c:pt idx="35">
                  <c:v>27.566954427089588</c:v>
                </c:pt>
                <c:pt idx="36">
                  <c:v>7.8388548149884443</c:v>
                </c:pt>
                <c:pt idx="37">
                  <c:v>73.143476659466799</c:v>
                </c:pt>
                <c:pt idx="38">
                  <c:v>37.992398121851039</c:v>
                </c:pt>
                <c:pt idx="39">
                  <c:v>18.063834333183507</c:v>
                </c:pt>
                <c:pt idx="40">
                  <c:v>64.856890718663294</c:v>
                </c:pt>
                <c:pt idx="41">
                  <c:v>30.270022538873423</c:v>
                </c:pt>
                <c:pt idx="42">
                  <c:v>10.816987147751018</c:v>
                </c:pt>
                <c:pt idx="43">
                  <c:v>60.396026123311074</c:v>
                </c:pt>
                <c:pt idx="44">
                  <c:v>26.284686341066323</c:v>
                </c:pt>
                <c:pt idx="45">
                  <c:v>7.2324363196829324</c:v>
                </c:pt>
                <c:pt idx="46">
                  <c:v>65.52087984846527</c:v>
                </c:pt>
                <c:pt idx="47">
                  <c:v>33.30263205069717</c:v>
                </c:pt>
                <c:pt idx="48">
                  <c:v>15.845919908576692</c:v>
                </c:pt>
                <c:pt idx="49">
                  <c:v>60.167124647509432</c:v>
                </c:pt>
                <c:pt idx="50">
                  <c:v>27.384666491915432</c:v>
                </c:pt>
                <c:pt idx="51">
                  <c:v>9.4524259522498291</c:v>
                </c:pt>
                <c:pt idx="52">
                  <c:v>58.178111698704257</c:v>
                </c:pt>
                <c:pt idx="53">
                  <c:v>24.920125145565134</c:v>
                </c:pt>
                <c:pt idx="54">
                  <c:v>6.587099236160519</c:v>
                </c:pt>
                <c:pt idx="55">
                  <c:v>58.357981873940943</c:v>
                </c:pt>
                <c:pt idx="56">
                  <c:v>28.89569348042177</c:v>
                </c:pt>
                <c:pt idx="57">
                  <c:v>13.761762090239046</c:v>
                </c:pt>
                <c:pt idx="58">
                  <c:v>55.760186077234032</c:v>
                </c:pt>
                <c:pt idx="59">
                  <c:v>24.67331870624901</c:v>
                </c:pt>
                <c:pt idx="60">
                  <c:v>8.1701578662265675</c:v>
                </c:pt>
                <c:pt idx="61">
                  <c:v>56.093953880366612</c:v>
                </c:pt>
                <c:pt idx="62">
                  <c:v>23.637857059541872</c:v>
                </c:pt>
                <c:pt idx="63">
                  <c:v>5.9806807408550071</c:v>
                </c:pt>
                <c:pt idx="64">
                  <c:v>52.51873394473678</c:v>
                </c:pt>
                <c:pt idx="65">
                  <c:v>25.303124242086426</c:v>
                </c:pt>
                <c:pt idx="66">
                  <c:v>12.062741069955567</c:v>
                </c:pt>
                <c:pt idx="67">
                  <c:v>52.167616838898688</c:v>
                </c:pt>
                <c:pt idx="68">
                  <c:v>22.463007740057098</c:v>
                </c:pt>
                <c:pt idx="69">
                  <c:v>7.1248433451170925</c:v>
                </c:pt>
                <c:pt idx="70">
                  <c:v>54.394932860083138</c:v>
                </c:pt>
                <c:pt idx="71">
                  <c:v>22.592542538432397</c:v>
                </c:pt>
                <c:pt idx="72">
                  <c:v>5.4863238540840538</c:v>
                </c:pt>
                <c:pt idx="73">
                  <c:v>48.707435539236016</c:v>
                </c:pt>
                <c:pt idx="74">
                  <c:v>22.958241206509495</c:v>
                </c:pt>
                <c:pt idx="75">
                  <c:v>10.95378385765216</c:v>
                </c:pt>
                <c:pt idx="76">
                  <c:v>49.822733803321753</c:v>
                </c:pt>
                <c:pt idx="77">
                  <c:v>21.020329716578104</c:v>
                </c:pt>
                <c:pt idx="78">
                  <c:v>6.4425627473664981</c:v>
                </c:pt>
                <c:pt idx="79">
                  <c:v>53.285975647779729</c:v>
                </c:pt>
                <c:pt idx="80">
                  <c:v>21.910261940681803</c:v>
                </c:pt>
                <c:pt idx="81">
                  <c:v>5.163655312322847</c:v>
                </c:pt>
                <c:pt idx="82">
                  <c:v>47.383785493915852</c:v>
                </c:pt>
                <c:pt idx="83">
                  <c:v>22.143871874569427</c:v>
                </c:pt>
                <c:pt idx="84">
                  <c:v>10.568647059597989</c:v>
                </c:pt>
                <c:pt idx="85">
                  <c:v>49.008364471381689</c:v>
                </c:pt>
                <c:pt idx="86">
                  <c:v>20.51929289710359</c:v>
                </c:pt>
                <c:pt idx="87">
                  <c:v>6.205609182452708</c:v>
                </c:pt>
                <c:pt idx="88">
                  <c:v>52.900838849725559</c:v>
                </c:pt>
                <c:pt idx="89">
                  <c:v>21.673308375768013</c:v>
                </c:pt>
                <c:pt idx="90">
                  <c:v>5.0515937037882885</c:v>
                </c:pt>
                <c:pt idx="92">
                  <c:v>10.974196380025093</c:v>
                </c:pt>
                <c:pt idx="93">
                  <c:v>4.1540258091454181</c:v>
                </c:pt>
                <c:pt idx="94">
                  <c:v>0.9290870370667188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370-40A7-85DD-10FAF703B83E}"/>
            </c:ext>
          </c:extLst>
        </c:ser>
        <c:ser>
          <c:idx val="1"/>
          <c:order val="1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data_workup!$E$2:$E$3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data_workup!$F$2:$F$3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70-40A7-85DD-10FAF703B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886216"/>
        <c:axId val="619880336"/>
      </c:scatterChart>
      <c:valAx>
        <c:axId val="619886216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QM</a:t>
                </a:r>
                <a:r>
                  <a:rPr lang="en-US" sz="2800" baseline="0">
                    <a:solidFill>
                      <a:schemeClr val="tx1"/>
                    </a:solidFill>
                    <a:latin typeface="Calibri" panose="020F0502020204030204" pitchFamily="34" charset="0"/>
                  </a:rPr>
                  <a:t> </a:t>
                </a: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E-E</a:t>
                </a:r>
                <a:r>
                  <a:rPr lang="en-US" sz="2800" baseline="-250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opt</a:t>
                </a:r>
                <a:r>
                  <a:rPr lang="en-US" sz="2800" baseline="0">
                    <a:solidFill>
                      <a:schemeClr val="tx1"/>
                    </a:solidFill>
                    <a:latin typeface="Calibri" panose="020F0502020204030204" pitchFamily="34" charset="0"/>
                  </a:rPr>
                  <a:t> (kJ/mol)</a:t>
                </a:r>
                <a:endParaRPr lang="en-US" sz="2800">
                  <a:solidFill>
                    <a:schemeClr val="tx1"/>
                  </a:solidFill>
                  <a:latin typeface="Calibri" panose="020F050202020403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619880336"/>
        <c:crosses val="autoZero"/>
        <c:crossBetween val="midCat"/>
      </c:valAx>
      <c:valAx>
        <c:axId val="619880336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 sz="2800" b="0" i="0" kern="1200" baseline="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model  E-E</a:t>
                </a:r>
                <a:r>
                  <a:rPr lang="en-US" sz="2800" b="0" i="0" kern="1200" baseline="-2500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opt</a:t>
                </a:r>
                <a:r>
                  <a:rPr lang="en-US" sz="2800" b="0" i="0" kern="1200" baseline="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 (kJ/mol)</a:t>
                </a:r>
                <a:endParaRPr lang="en-US" sz="28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619886216"/>
        <c:crosses val="autoZero"/>
        <c:crossBetween val="midCat"/>
        <c:majorUnit val="20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ADLD model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i="0" u="none" strike="noStrike" baseline="0">
                <a:effectLst/>
              </a:rPr>
              <a:t>fulminic acid (HCNO) with HCN angle constrained to 150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data_150!$C$25</c:f>
              <c:strCache>
                <c:ptCount val="1"/>
                <c:pt idx="0">
                  <c:v>210</c:v>
                </c:pt>
              </c:strCache>
            </c:strRef>
          </c:tx>
          <c:spPr>
            <a:solidFill>
              <a:schemeClr val="accent5">
                <a:tint val="4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data_150!$D$25:$AN$25</c:f>
              <c:numCache>
                <c:formatCode>General</c:formatCode>
                <c:ptCount val="37"/>
                <c:pt idx="0">
                  <c:v>47.383785493915852</c:v>
                </c:pt>
                <c:pt idx="1">
                  <c:v>48.045610516575934</c:v>
                </c:pt>
                <c:pt idx="2">
                  <c:v>48.707435539236016</c:v>
                </c:pt>
                <c:pt idx="3">
                  <c:v>50.613084741986398</c:v>
                </c:pt>
                <c:pt idx="4">
                  <c:v>52.51873394473678</c:v>
                </c:pt>
                <c:pt idx="5">
                  <c:v>55.438357909338862</c:v>
                </c:pt>
                <c:pt idx="6">
                  <c:v>58.357981873940943</c:v>
                </c:pt>
                <c:pt idx="7">
                  <c:v>61.939430861203107</c:v>
                </c:pt>
                <c:pt idx="8">
                  <c:v>65.52087984846527</c:v>
                </c:pt>
                <c:pt idx="9">
                  <c:v>69.332178253966035</c:v>
                </c:pt>
                <c:pt idx="10">
                  <c:v>73.143476659466799</c:v>
                </c:pt>
                <c:pt idx="11">
                  <c:v>76.724925646728963</c:v>
                </c:pt>
                <c:pt idx="12">
                  <c:v>80.306374633991126</c:v>
                </c:pt>
                <c:pt idx="13">
                  <c:v>83.225998598593208</c:v>
                </c:pt>
                <c:pt idx="14">
                  <c:v>86.145622563195289</c:v>
                </c:pt>
                <c:pt idx="15">
                  <c:v>88.051271765945671</c:v>
                </c:pt>
                <c:pt idx="16">
                  <c:v>89.956920968696053</c:v>
                </c:pt>
                <c:pt idx="17">
                  <c:v>90.618745991356136</c:v>
                </c:pt>
                <c:pt idx="18">
                  <c:v>91.280571014016218</c:v>
                </c:pt>
                <c:pt idx="19">
                  <c:v>90.618745991356136</c:v>
                </c:pt>
                <c:pt idx="20">
                  <c:v>89.956920968696053</c:v>
                </c:pt>
                <c:pt idx="21">
                  <c:v>88.051271765945671</c:v>
                </c:pt>
                <c:pt idx="22">
                  <c:v>86.145622563195289</c:v>
                </c:pt>
                <c:pt idx="23">
                  <c:v>83.225998598593208</c:v>
                </c:pt>
                <c:pt idx="24">
                  <c:v>80.306374633991126</c:v>
                </c:pt>
                <c:pt idx="25">
                  <c:v>76.724925646728963</c:v>
                </c:pt>
                <c:pt idx="26">
                  <c:v>73.143476659466799</c:v>
                </c:pt>
                <c:pt idx="27">
                  <c:v>69.332178253966035</c:v>
                </c:pt>
                <c:pt idx="28">
                  <c:v>65.52087984846527</c:v>
                </c:pt>
                <c:pt idx="29">
                  <c:v>61.939430861203107</c:v>
                </c:pt>
                <c:pt idx="30">
                  <c:v>58.357981873940943</c:v>
                </c:pt>
                <c:pt idx="31">
                  <c:v>55.438357909338862</c:v>
                </c:pt>
                <c:pt idx="32">
                  <c:v>52.51873394473678</c:v>
                </c:pt>
                <c:pt idx="33">
                  <c:v>50.613084741986398</c:v>
                </c:pt>
                <c:pt idx="34">
                  <c:v>48.707435539236016</c:v>
                </c:pt>
                <c:pt idx="35">
                  <c:v>48.045610516575934</c:v>
                </c:pt>
                <c:pt idx="36">
                  <c:v>47.383785493915852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40-49F5-BBF3-A04462D46316}"/>
            </c:ext>
          </c:extLst>
        </c:ser>
        <c:ser>
          <c:idx val="1"/>
          <c:order val="1"/>
          <c:tx>
            <c:strRef>
              <c:f>data_150!$C$26</c:f>
              <c:strCache>
                <c:ptCount val="1"/>
                <c:pt idx="0">
                  <c:v>205</c:v>
                </c:pt>
              </c:strCache>
            </c:strRef>
          </c:tx>
          <c:spPr>
            <a:solidFill>
              <a:schemeClr val="accent5">
                <a:tint val="5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data_150!$D$26:$AN$26</c:f>
              <c:numCache>
                <c:formatCode>General</c:formatCode>
                <c:ptCount val="37"/>
                <c:pt idx="0">
                  <c:v>34.76382868424264</c:v>
                </c:pt>
                <c:pt idx="1">
                  <c:v>35.298333528557698</c:v>
                </c:pt>
                <c:pt idx="2">
                  <c:v>35.832838372872757</c:v>
                </c:pt>
                <c:pt idx="3">
                  <c:v>37.371883733142184</c:v>
                </c:pt>
                <c:pt idx="4">
                  <c:v>38.910929093411603</c:v>
                </c:pt>
                <c:pt idx="5">
                  <c:v>41.268883385296476</c:v>
                </c:pt>
                <c:pt idx="6">
                  <c:v>43.626837677181356</c:v>
                </c:pt>
                <c:pt idx="7">
                  <c:v>46.519296813381288</c:v>
                </c:pt>
                <c:pt idx="8">
                  <c:v>49.41175594958122</c:v>
                </c:pt>
                <c:pt idx="9">
                  <c:v>52.489846670120073</c:v>
                </c:pt>
                <c:pt idx="10">
                  <c:v>55.567937390658919</c:v>
                </c:pt>
                <c:pt idx="11">
                  <c:v>58.460396526858851</c:v>
                </c:pt>
                <c:pt idx="12">
                  <c:v>61.35285566305879</c:v>
                </c:pt>
                <c:pt idx="13">
                  <c:v>63.710809954943663</c:v>
                </c:pt>
                <c:pt idx="14">
                  <c:v>66.068764246828536</c:v>
                </c:pt>
                <c:pt idx="15">
                  <c:v>67.607809607097963</c:v>
                </c:pt>
                <c:pt idx="16">
                  <c:v>69.146854967367389</c:v>
                </c:pt>
                <c:pt idx="17">
                  <c:v>69.681359811682441</c:v>
                </c:pt>
                <c:pt idx="18">
                  <c:v>70.215864655997507</c:v>
                </c:pt>
                <c:pt idx="19">
                  <c:v>69.681359811682441</c:v>
                </c:pt>
                <c:pt idx="20">
                  <c:v>69.146854967367389</c:v>
                </c:pt>
                <c:pt idx="21">
                  <c:v>67.607809607097963</c:v>
                </c:pt>
                <c:pt idx="22">
                  <c:v>66.068764246828536</c:v>
                </c:pt>
                <c:pt idx="23">
                  <c:v>63.710809954943663</c:v>
                </c:pt>
                <c:pt idx="24">
                  <c:v>61.35285566305879</c:v>
                </c:pt>
                <c:pt idx="25">
                  <c:v>58.460396526858851</c:v>
                </c:pt>
                <c:pt idx="26">
                  <c:v>55.567937390658919</c:v>
                </c:pt>
                <c:pt idx="27">
                  <c:v>52.489846670120073</c:v>
                </c:pt>
                <c:pt idx="28">
                  <c:v>49.41175594958122</c:v>
                </c:pt>
                <c:pt idx="29">
                  <c:v>46.519296813381288</c:v>
                </c:pt>
                <c:pt idx="30">
                  <c:v>43.626837677181356</c:v>
                </c:pt>
                <c:pt idx="31">
                  <c:v>41.268883385296476</c:v>
                </c:pt>
                <c:pt idx="32">
                  <c:v>38.910929093411603</c:v>
                </c:pt>
                <c:pt idx="33">
                  <c:v>37.371883733142184</c:v>
                </c:pt>
                <c:pt idx="34">
                  <c:v>35.832838372872757</c:v>
                </c:pt>
                <c:pt idx="35">
                  <c:v>35.298333528557698</c:v>
                </c:pt>
                <c:pt idx="36">
                  <c:v>34.76382868424264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40-49F5-BBF3-A04462D46316}"/>
            </c:ext>
          </c:extLst>
        </c:ser>
        <c:ser>
          <c:idx val="2"/>
          <c:order val="2"/>
          <c:tx>
            <c:strRef>
              <c:f>data_150!$C$27</c:f>
              <c:strCache>
                <c:ptCount val="1"/>
                <c:pt idx="0">
                  <c:v>200</c:v>
                </c:pt>
              </c:strCache>
            </c:strRef>
          </c:tx>
          <c:spPr>
            <a:solidFill>
              <a:schemeClr val="accent5">
                <a:tint val="6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data_150!$D$27:$AN$27</c:f>
              <c:numCache>
                <c:formatCode>General</c:formatCode>
                <c:ptCount val="37"/>
                <c:pt idx="0">
                  <c:v>22.143871874569427</c:v>
                </c:pt>
                <c:pt idx="1">
                  <c:v>22.551056540539463</c:v>
                </c:pt>
                <c:pt idx="2">
                  <c:v>22.958241206509495</c:v>
                </c:pt>
                <c:pt idx="3">
                  <c:v>24.130682724297962</c:v>
                </c:pt>
                <c:pt idx="4">
                  <c:v>25.303124242086426</c:v>
                </c:pt>
                <c:pt idx="5">
                  <c:v>27.099408861254098</c:v>
                </c:pt>
                <c:pt idx="6">
                  <c:v>28.89569348042177</c:v>
                </c:pt>
                <c:pt idx="7">
                  <c:v>31.09916276555947</c:v>
                </c:pt>
                <c:pt idx="8">
                  <c:v>33.30263205069717</c:v>
                </c:pt>
                <c:pt idx="9">
                  <c:v>35.647515086274105</c:v>
                </c:pt>
                <c:pt idx="10">
                  <c:v>37.992398121851039</c:v>
                </c:pt>
                <c:pt idx="11">
                  <c:v>40.195867406988739</c:v>
                </c:pt>
                <c:pt idx="12">
                  <c:v>42.399336692126447</c:v>
                </c:pt>
                <c:pt idx="13">
                  <c:v>44.195621311294119</c:v>
                </c:pt>
                <c:pt idx="14">
                  <c:v>45.991905930461783</c:v>
                </c:pt>
                <c:pt idx="15">
                  <c:v>47.164347448250254</c:v>
                </c:pt>
                <c:pt idx="16">
                  <c:v>48.336788966038718</c:v>
                </c:pt>
                <c:pt idx="17">
                  <c:v>48.743973632008746</c:v>
                </c:pt>
                <c:pt idx="18">
                  <c:v>49.151158297978782</c:v>
                </c:pt>
                <c:pt idx="19">
                  <c:v>48.743973632008746</c:v>
                </c:pt>
                <c:pt idx="20">
                  <c:v>48.336788966038718</c:v>
                </c:pt>
                <c:pt idx="21">
                  <c:v>47.164347448250254</c:v>
                </c:pt>
                <c:pt idx="22">
                  <c:v>45.991905930461783</c:v>
                </c:pt>
                <c:pt idx="23">
                  <c:v>44.195621311294119</c:v>
                </c:pt>
                <c:pt idx="24">
                  <c:v>42.399336692126447</c:v>
                </c:pt>
                <c:pt idx="25">
                  <c:v>40.195867406988739</c:v>
                </c:pt>
                <c:pt idx="26">
                  <c:v>37.992398121851039</c:v>
                </c:pt>
                <c:pt idx="27">
                  <c:v>35.647515086274105</c:v>
                </c:pt>
                <c:pt idx="28">
                  <c:v>33.30263205069717</c:v>
                </c:pt>
                <c:pt idx="29">
                  <c:v>31.09916276555947</c:v>
                </c:pt>
                <c:pt idx="30">
                  <c:v>28.89569348042177</c:v>
                </c:pt>
                <c:pt idx="31">
                  <c:v>27.099408861254098</c:v>
                </c:pt>
                <c:pt idx="32">
                  <c:v>25.303124242086426</c:v>
                </c:pt>
                <c:pt idx="33">
                  <c:v>24.130682724297962</c:v>
                </c:pt>
                <c:pt idx="34">
                  <c:v>22.958241206509495</c:v>
                </c:pt>
                <c:pt idx="35">
                  <c:v>22.551056540539463</c:v>
                </c:pt>
                <c:pt idx="36">
                  <c:v>22.143871874569427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40-49F5-BBF3-A04462D46316}"/>
            </c:ext>
          </c:extLst>
        </c:ser>
        <c:ser>
          <c:idx val="3"/>
          <c:order val="3"/>
          <c:tx>
            <c:strRef>
              <c:f>data_150!$C$28</c:f>
              <c:strCache>
                <c:ptCount val="1"/>
                <c:pt idx="0">
                  <c:v>195</c:v>
                </c:pt>
              </c:strCache>
            </c:strRef>
          </c:tx>
          <c:spPr>
            <a:solidFill>
              <a:schemeClr val="accent5">
                <a:tint val="7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data_150!$D$28:$AN$28</c:f>
              <c:numCache>
                <c:formatCode>General</c:formatCode>
                <c:ptCount val="37"/>
                <c:pt idx="0">
                  <c:v>16.35625946708371</c:v>
                </c:pt>
                <c:pt idx="1">
                  <c:v>16.656135999582268</c:v>
                </c:pt>
                <c:pt idx="2">
                  <c:v>16.956012532080827</c:v>
                </c:pt>
                <c:pt idx="3">
                  <c:v>17.819472594050914</c:v>
                </c:pt>
                <c:pt idx="4">
                  <c:v>18.682932656020995</c:v>
                </c:pt>
                <c:pt idx="5">
                  <c:v>20.005830220675701</c:v>
                </c:pt>
                <c:pt idx="6">
                  <c:v>21.328727785330408</c:v>
                </c:pt>
                <c:pt idx="7">
                  <c:v>22.951501882483669</c:v>
                </c:pt>
                <c:pt idx="8">
                  <c:v>24.57427597963693</c:v>
                </c:pt>
                <c:pt idx="9">
                  <c:v>26.301196103577102</c:v>
                </c:pt>
                <c:pt idx="10">
                  <c:v>28.028116227517273</c:v>
                </c:pt>
                <c:pt idx="11">
                  <c:v>29.650890324670534</c:v>
                </c:pt>
                <c:pt idx="12">
                  <c:v>31.273664421823803</c:v>
                </c:pt>
                <c:pt idx="13">
                  <c:v>32.596561986478505</c:v>
                </c:pt>
                <c:pt idx="14">
                  <c:v>33.919459551133208</c:v>
                </c:pt>
                <c:pt idx="15">
                  <c:v>34.782919613103296</c:v>
                </c:pt>
                <c:pt idx="16">
                  <c:v>35.646379675073376</c:v>
                </c:pt>
                <c:pt idx="17">
                  <c:v>35.946256207571935</c:v>
                </c:pt>
                <c:pt idx="18">
                  <c:v>36.246132740070493</c:v>
                </c:pt>
                <c:pt idx="19">
                  <c:v>35.946256207571935</c:v>
                </c:pt>
                <c:pt idx="20">
                  <c:v>35.646379675073376</c:v>
                </c:pt>
                <c:pt idx="21">
                  <c:v>34.782919613103296</c:v>
                </c:pt>
                <c:pt idx="22">
                  <c:v>33.919459551133208</c:v>
                </c:pt>
                <c:pt idx="23">
                  <c:v>32.596561986478505</c:v>
                </c:pt>
                <c:pt idx="24">
                  <c:v>31.273664421823803</c:v>
                </c:pt>
                <c:pt idx="25">
                  <c:v>29.650890324670534</c:v>
                </c:pt>
                <c:pt idx="26">
                  <c:v>28.028116227517273</c:v>
                </c:pt>
                <c:pt idx="27">
                  <c:v>26.301196103577102</c:v>
                </c:pt>
                <c:pt idx="28">
                  <c:v>24.57427597963693</c:v>
                </c:pt>
                <c:pt idx="29">
                  <c:v>22.951501882483669</c:v>
                </c:pt>
                <c:pt idx="30">
                  <c:v>21.328727785330408</c:v>
                </c:pt>
                <c:pt idx="31">
                  <c:v>20.005830220675701</c:v>
                </c:pt>
                <c:pt idx="32">
                  <c:v>18.682932656020995</c:v>
                </c:pt>
                <c:pt idx="33">
                  <c:v>17.819472594050914</c:v>
                </c:pt>
                <c:pt idx="34">
                  <c:v>16.956012532080827</c:v>
                </c:pt>
                <c:pt idx="35">
                  <c:v>16.656135999582268</c:v>
                </c:pt>
                <c:pt idx="36">
                  <c:v>16.35625946708371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F40-49F5-BBF3-A04462D46316}"/>
            </c:ext>
          </c:extLst>
        </c:ser>
        <c:ser>
          <c:idx val="4"/>
          <c:order val="4"/>
          <c:tx>
            <c:strRef>
              <c:f>data_150!$C$29</c:f>
              <c:strCache>
                <c:ptCount val="1"/>
                <c:pt idx="0">
                  <c:v>190</c:v>
                </c:pt>
              </c:strCache>
            </c:strRef>
          </c:tx>
          <c:spPr>
            <a:solidFill>
              <a:schemeClr val="accent5">
                <a:tint val="8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data_150!$D$29:$AN$29</c:f>
              <c:numCache>
                <c:formatCode>General</c:formatCode>
                <c:ptCount val="37"/>
                <c:pt idx="0">
                  <c:v>10.568647059597989</c:v>
                </c:pt>
                <c:pt idx="1">
                  <c:v>10.761215458625074</c:v>
                </c:pt>
                <c:pt idx="2">
                  <c:v>10.95378385765216</c:v>
                </c:pt>
                <c:pt idx="3">
                  <c:v>11.508262463803863</c:v>
                </c:pt>
                <c:pt idx="4">
                  <c:v>12.062741069955567</c:v>
                </c:pt>
                <c:pt idx="5">
                  <c:v>12.912251580097307</c:v>
                </c:pt>
                <c:pt idx="6">
                  <c:v>13.761762090239046</c:v>
                </c:pt>
                <c:pt idx="7">
                  <c:v>14.803840999407868</c:v>
                </c:pt>
                <c:pt idx="8">
                  <c:v>15.845919908576692</c:v>
                </c:pt>
                <c:pt idx="9">
                  <c:v>16.954877120880099</c:v>
                </c:pt>
                <c:pt idx="10">
                  <c:v>18.063834333183507</c:v>
                </c:pt>
                <c:pt idx="11">
                  <c:v>19.105913242352329</c:v>
                </c:pt>
                <c:pt idx="12">
                  <c:v>20.147992151521155</c:v>
                </c:pt>
                <c:pt idx="13">
                  <c:v>20.997502661662892</c:v>
                </c:pt>
                <c:pt idx="14">
                  <c:v>21.84701317180463</c:v>
                </c:pt>
                <c:pt idx="15">
                  <c:v>22.401491777956334</c:v>
                </c:pt>
                <c:pt idx="16">
                  <c:v>22.955970384108038</c:v>
                </c:pt>
                <c:pt idx="17">
                  <c:v>23.148538783135123</c:v>
                </c:pt>
                <c:pt idx="18">
                  <c:v>23.341107182162208</c:v>
                </c:pt>
                <c:pt idx="19">
                  <c:v>23.148538783135123</c:v>
                </c:pt>
                <c:pt idx="20">
                  <c:v>22.955970384108038</c:v>
                </c:pt>
                <c:pt idx="21">
                  <c:v>22.401491777956334</c:v>
                </c:pt>
                <c:pt idx="22">
                  <c:v>21.84701317180463</c:v>
                </c:pt>
                <c:pt idx="23">
                  <c:v>20.997502661662892</c:v>
                </c:pt>
                <c:pt idx="24">
                  <c:v>20.147992151521155</c:v>
                </c:pt>
                <c:pt idx="25">
                  <c:v>19.105913242352329</c:v>
                </c:pt>
                <c:pt idx="26">
                  <c:v>18.063834333183507</c:v>
                </c:pt>
                <c:pt idx="27">
                  <c:v>16.954877120880099</c:v>
                </c:pt>
                <c:pt idx="28">
                  <c:v>15.845919908576692</c:v>
                </c:pt>
                <c:pt idx="29">
                  <c:v>14.803840999407868</c:v>
                </c:pt>
                <c:pt idx="30">
                  <c:v>13.761762090239046</c:v>
                </c:pt>
                <c:pt idx="31">
                  <c:v>12.912251580097307</c:v>
                </c:pt>
                <c:pt idx="32">
                  <c:v>12.062741069955567</c:v>
                </c:pt>
                <c:pt idx="33">
                  <c:v>11.508262463803863</c:v>
                </c:pt>
                <c:pt idx="34">
                  <c:v>10.95378385765216</c:v>
                </c:pt>
                <c:pt idx="35">
                  <c:v>10.761215458625074</c:v>
                </c:pt>
                <c:pt idx="36">
                  <c:v>10.568647059597989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F40-49F5-BBF3-A04462D46316}"/>
            </c:ext>
          </c:extLst>
        </c:ser>
        <c:ser>
          <c:idx val="5"/>
          <c:order val="5"/>
          <c:tx>
            <c:strRef>
              <c:f>data_150!$C$30</c:f>
              <c:strCache>
                <c:ptCount val="1"/>
                <c:pt idx="0">
                  <c:v>185</c:v>
                </c:pt>
              </c:strCache>
            </c:strRef>
          </c:tx>
          <c:spPr>
            <a:solidFill>
              <a:schemeClr val="accent5">
                <a:tint val="9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data_150!$D$30:$AN$30</c:f>
              <c:numCache>
                <c:formatCode>General</c:formatCode>
                <c:ptCount val="37"/>
                <c:pt idx="0">
                  <c:v>10.771421719811542</c:v>
                </c:pt>
                <c:pt idx="1">
                  <c:v>10.867705919325083</c:v>
                </c:pt>
                <c:pt idx="2">
                  <c:v>10.963990118838627</c:v>
                </c:pt>
                <c:pt idx="3">
                  <c:v>11.241229421914479</c:v>
                </c:pt>
                <c:pt idx="4">
                  <c:v>11.518468724990331</c:v>
                </c:pt>
                <c:pt idx="5">
                  <c:v>11.9432239800612</c:v>
                </c:pt>
                <c:pt idx="6">
                  <c:v>12.367979235132069</c:v>
                </c:pt>
                <c:pt idx="7">
                  <c:v>12.88901868971648</c:v>
                </c:pt>
                <c:pt idx="8">
                  <c:v>13.410058144300892</c:v>
                </c:pt>
                <c:pt idx="9">
                  <c:v>13.964536750452595</c:v>
                </c:pt>
                <c:pt idx="10">
                  <c:v>14.519015356604299</c:v>
                </c:pt>
                <c:pt idx="11">
                  <c:v>15.04005481118871</c:v>
                </c:pt>
                <c:pt idx="12">
                  <c:v>15.561094265773125</c:v>
                </c:pt>
                <c:pt idx="13">
                  <c:v>15.985849520843992</c:v>
                </c:pt>
                <c:pt idx="14">
                  <c:v>16.410604775914862</c:v>
                </c:pt>
                <c:pt idx="15">
                  <c:v>16.687844078990715</c:v>
                </c:pt>
                <c:pt idx="16">
                  <c:v>16.965083382066567</c:v>
                </c:pt>
                <c:pt idx="17">
                  <c:v>17.061367581580107</c:v>
                </c:pt>
                <c:pt idx="18">
                  <c:v>17.157651781093652</c:v>
                </c:pt>
                <c:pt idx="19">
                  <c:v>17.061367581580107</c:v>
                </c:pt>
                <c:pt idx="20">
                  <c:v>16.965083382066567</c:v>
                </c:pt>
                <c:pt idx="21">
                  <c:v>16.687844078990715</c:v>
                </c:pt>
                <c:pt idx="22">
                  <c:v>16.410604775914862</c:v>
                </c:pt>
                <c:pt idx="23">
                  <c:v>15.985849520843992</c:v>
                </c:pt>
                <c:pt idx="24">
                  <c:v>15.561094265773125</c:v>
                </c:pt>
                <c:pt idx="25">
                  <c:v>15.04005481118871</c:v>
                </c:pt>
                <c:pt idx="26">
                  <c:v>14.519015356604299</c:v>
                </c:pt>
                <c:pt idx="27">
                  <c:v>13.964536750452595</c:v>
                </c:pt>
                <c:pt idx="28">
                  <c:v>13.410058144300892</c:v>
                </c:pt>
                <c:pt idx="29">
                  <c:v>12.88901868971648</c:v>
                </c:pt>
                <c:pt idx="30">
                  <c:v>12.367979235132069</c:v>
                </c:pt>
                <c:pt idx="31">
                  <c:v>11.9432239800612</c:v>
                </c:pt>
                <c:pt idx="32">
                  <c:v>11.518468724990331</c:v>
                </c:pt>
                <c:pt idx="33">
                  <c:v>11.241229421914479</c:v>
                </c:pt>
                <c:pt idx="34">
                  <c:v>10.963990118838627</c:v>
                </c:pt>
                <c:pt idx="35">
                  <c:v>10.867705919325083</c:v>
                </c:pt>
                <c:pt idx="36">
                  <c:v>10.771421719811542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F40-49F5-BBF3-A04462D46316}"/>
            </c:ext>
          </c:extLst>
        </c:ser>
        <c:ser>
          <c:idx val="6"/>
          <c:order val="6"/>
          <c:tx>
            <c:strRef>
              <c:f>data_150!$C$31</c:f>
              <c:strCache>
                <c:ptCount val="1"/>
                <c:pt idx="0">
                  <c:v>180</c:v>
                </c:pt>
              </c:strCache>
            </c:strRef>
          </c:tx>
          <c:spPr>
            <a:solidFill>
              <a:schemeClr val="accent5"/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data_150!$D$31:$AN$31</c:f>
              <c:numCache>
                <c:formatCode>General</c:formatCode>
                <c:ptCount val="37"/>
                <c:pt idx="0">
                  <c:v>10.974196380025093</c:v>
                </c:pt>
                <c:pt idx="1">
                  <c:v>10.974196380025093</c:v>
                </c:pt>
                <c:pt idx="2">
                  <c:v>10.974196380025093</c:v>
                </c:pt>
                <c:pt idx="3">
                  <c:v>10.974196380025093</c:v>
                </c:pt>
                <c:pt idx="4">
                  <c:v>10.974196380025093</c:v>
                </c:pt>
                <c:pt idx="5">
                  <c:v>10.974196380025093</c:v>
                </c:pt>
                <c:pt idx="6">
                  <c:v>10.974196380025093</c:v>
                </c:pt>
                <c:pt idx="7">
                  <c:v>10.974196380025093</c:v>
                </c:pt>
                <c:pt idx="8">
                  <c:v>10.974196380025093</c:v>
                </c:pt>
                <c:pt idx="9">
                  <c:v>10.974196380025093</c:v>
                </c:pt>
                <c:pt idx="10">
                  <c:v>10.974196380025093</c:v>
                </c:pt>
                <c:pt idx="11">
                  <c:v>10.974196380025093</c:v>
                </c:pt>
                <c:pt idx="12">
                  <c:v>10.974196380025093</c:v>
                </c:pt>
                <c:pt idx="13">
                  <c:v>10.974196380025093</c:v>
                </c:pt>
                <c:pt idx="14">
                  <c:v>10.974196380025093</c:v>
                </c:pt>
                <c:pt idx="15">
                  <c:v>10.974196380025093</c:v>
                </c:pt>
                <c:pt idx="16">
                  <c:v>10.974196380025093</c:v>
                </c:pt>
                <c:pt idx="17">
                  <c:v>10.974196380025093</c:v>
                </c:pt>
                <c:pt idx="18">
                  <c:v>10.974196380025093</c:v>
                </c:pt>
                <c:pt idx="19">
                  <c:v>10.974196380025093</c:v>
                </c:pt>
                <c:pt idx="20">
                  <c:v>10.974196380025093</c:v>
                </c:pt>
                <c:pt idx="21">
                  <c:v>10.974196380025093</c:v>
                </c:pt>
                <c:pt idx="22">
                  <c:v>10.974196380025093</c:v>
                </c:pt>
                <c:pt idx="23">
                  <c:v>10.974196380025093</c:v>
                </c:pt>
                <c:pt idx="24">
                  <c:v>10.974196380025093</c:v>
                </c:pt>
                <c:pt idx="25">
                  <c:v>10.974196380025093</c:v>
                </c:pt>
                <c:pt idx="26">
                  <c:v>10.974196380025093</c:v>
                </c:pt>
                <c:pt idx="27">
                  <c:v>10.974196380025093</c:v>
                </c:pt>
                <c:pt idx="28">
                  <c:v>10.974196380025093</c:v>
                </c:pt>
                <c:pt idx="29">
                  <c:v>10.974196380025093</c:v>
                </c:pt>
                <c:pt idx="30">
                  <c:v>10.974196380025093</c:v>
                </c:pt>
                <c:pt idx="31">
                  <c:v>10.974196380025093</c:v>
                </c:pt>
                <c:pt idx="32">
                  <c:v>10.974196380025093</c:v>
                </c:pt>
                <c:pt idx="33">
                  <c:v>10.974196380025093</c:v>
                </c:pt>
                <c:pt idx="34">
                  <c:v>10.974196380025093</c:v>
                </c:pt>
                <c:pt idx="35">
                  <c:v>10.974196380025093</c:v>
                </c:pt>
                <c:pt idx="36">
                  <c:v>10.974196380025093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F40-49F5-BBF3-A04462D46316}"/>
            </c:ext>
          </c:extLst>
        </c:ser>
        <c:ser>
          <c:idx val="7"/>
          <c:order val="7"/>
          <c:tx>
            <c:strRef>
              <c:f>data_150!$C$32</c:f>
              <c:strCache>
                <c:ptCount val="1"/>
                <c:pt idx="0">
                  <c:v>175</c:v>
                </c:pt>
              </c:strCache>
            </c:strRef>
          </c:tx>
          <c:spPr>
            <a:solidFill>
              <a:schemeClr val="accent5">
                <a:shade val="9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data_150!$D$32:$AN$32</c:f>
              <c:numCache>
                <c:formatCode>General</c:formatCode>
                <c:ptCount val="37"/>
                <c:pt idx="0">
                  <c:v>10.771421719811542</c:v>
                </c:pt>
                <c:pt idx="1">
                  <c:v>10.867705919325083</c:v>
                </c:pt>
                <c:pt idx="2">
                  <c:v>10.963990118838627</c:v>
                </c:pt>
                <c:pt idx="3">
                  <c:v>11.241229421914479</c:v>
                </c:pt>
                <c:pt idx="4">
                  <c:v>11.518468724990331</c:v>
                </c:pt>
                <c:pt idx="5">
                  <c:v>11.9432239800612</c:v>
                </c:pt>
                <c:pt idx="6">
                  <c:v>12.367979235132069</c:v>
                </c:pt>
                <c:pt idx="7">
                  <c:v>12.88901868971648</c:v>
                </c:pt>
                <c:pt idx="8">
                  <c:v>13.410058144300892</c:v>
                </c:pt>
                <c:pt idx="9">
                  <c:v>13.964536750452595</c:v>
                </c:pt>
                <c:pt idx="10">
                  <c:v>14.519015356604299</c:v>
                </c:pt>
                <c:pt idx="11">
                  <c:v>15.04005481118871</c:v>
                </c:pt>
                <c:pt idx="12">
                  <c:v>15.561094265773125</c:v>
                </c:pt>
                <c:pt idx="13">
                  <c:v>15.985849520843992</c:v>
                </c:pt>
                <c:pt idx="14">
                  <c:v>16.410604775914862</c:v>
                </c:pt>
                <c:pt idx="15">
                  <c:v>16.687844078990715</c:v>
                </c:pt>
                <c:pt idx="16">
                  <c:v>16.965083382066567</c:v>
                </c:pt>
                <c:pt idx="17">
                  <c:v>17.061367581580107</c:v>
                </c:pt>
                <c:pt idx="18">
                  <c:v>17.157651781093652</c:v>
                </c:pt>
                <c:pt idx="19">
                  <c:v>17.061367581580107</c:v>
                </c:pt>
                <c:pt idx="20">
                  <c:v>16.965083382066567</c:v>
                </c:pt>
                <c:pt idx="21">
                  <c:v>16.687844078990715</c:v>
                </c:pt>
                <c:pt idx="22">
                  <c:v>16.410604775914862</c:v>
                </c:pt>
                <c:pt idx="23">
                  <c:v>15.985849520843992</c:v>
                </c:pt>
                <c:pt idx="24">
                  <c:v>15.561094265773125</c:v>
                </c:pt>
                <c:pt idx="25">
                  <c:v>15.04005481118871</c:v>
                </c:pt>
                <c:pt idx="26">
                  <c:v>14.519015356604299</c:v>
                </c:pt>
                <c:pt idx="27">
                  <c:v>13.964536750452595</c:v>
                </c:pt>
                <c:pt idx="28">
                  <c:v>13.410058144300892</c:v>
                </c:pt>
                <c:pt idx="29">
                  <c:v>12.88901868971648</c:v>
                </c:pt>
                <c:pt idx="30">
                  <c:v>12.367979235132069</c:v>
                </c:pt>
                <c:pt idx="31">
                  <c:v>11.9432239800612</c:v>
                </c:pt>
                <c:pt idx="32">
                  <c:v>11.518468724990331</c:v>
                </c:pt>
                <c:pt idx="33">
                  <c:v>11.241229421914479</c:v>
                </c:pt>
                <c:pt idx="34">
                  <c:v>10.963990118838627</c:v>
                </c:pt>
                <c:pt idx="35">
                  <c:v>10.867705919325083</c:v>
                </c:pt>
                <c:pt idx="36">
                  <c:v>10.771421719811542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F40-49F5-BBF3-A04462D46316}"/>
            </c:ext>
          </c:extLst>
        </c:ser>
        <c:ser>
          <c:idx val="8"/>
          <c:order val="8"/>
          <c:tx>
            <c:strRef>
              <c:f>data_150!$C$33</c:f>
              <c:strCache>
                <c:ptCount val="1"/>
                <c:pt idx="0">
                  <c:v>170</c:v>
                </c:pt>
              </c:strCache>
            </c:strRef>
          </c:tx>
          <c:spPr>
            <a:solidFill>
              <a:schemeClr val="accent5">
                <a:shade val="8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data_150!$D$33:$AN$33</c:f>
              <c:numCache>
                <c:formatCode>General</c:formatCode>
                <c:ptCount val="37"/>
                <c:pt idx="0">
                  <c:v>10.568647059597989</c:v>
                </c:pt>
                <c:pt idx="1">
                  <c:v>10.761215458625074</c:v>
                </c:pt>
                <c:pt idx="2">
                  <c:v>10.95378385765216</c:v>
                </c:pt>
                <c:pt idx="3">
                  <c:v>11.508262463803863</c:v>
                </c:pt>
                <c:pt idx="4">
                  <c:v>12.062741069955567</c:v>
                </c:pt>
                <c:pt idx="5">
                  <c:v>12.912251580097307</c:v>
                </c:pt>
                <c:pt idx="6">
                  <c:v>13.761762090239046</c:v>
                </c:pt>
                <c:pt idx="7">
                  <c:v>14.803840999407868</c:v>
                </c:pt>
                <c:pt idx="8">
                  <c:v>15.845919908576692</c:v>
                </c:pt>
                <c:pt idx="9">
                  <c:v>16.954877120880099</c:v>
                </c:pt>
                <c:pt idx="10">
                  <c:v>18.063834333183507</c:v>
                </c:pt>
                <c:pt idx="11">
                  <c:v>19.105913242352329</c:v>
                </c:pt>
                <c:pt idx="12">
                  <c:v>20.147992151521155</c:v>
                </c:pt>
                <c:pt idx="13">
                  <c:v>20.997502661662892</c:v>
                </c:pt>
                <c:pt idx="14">
                  <c:v>21.84701317180463</c:v>
                </c:pt>
                <c:pt idx="15">
                  <c:v>22.401491777956334</c:v>
                </c:pt>
                <c:pt idx="16">
                  <c:v>22.955970384108038</c:v>
                </c:pt>
                <c:pt idx="17">
                  <c:v>23.148538783135123</c:v>
                </c:pt>
                <c:pt idx="18">
                  <c:v>23.341107182162208</c:v>
                </c:pt>
                <c:pt idx="19">
                  <c:v>23.148538783135123</c:v>
                </c:pt>
                <c:pt idx="20">
                  <c:v>22.955970384108038</c:v>
                </c:pt>
                <c:pt idx="21">
                  <c:v>22.401491777956334</c:v>
                </c:pt>
                <c:pt idx="22">
                  <c:v>21.84701317180463</c:v>
                </c:pt>
                <c:pt idx="23">
                  <c:v>20.997502661662892</c:v>
                </c:pt>
                <c:pt idx="24">
                  <c:v>20.147992151521155</c:v>
                </c:pt>
                <c:pt idx="25">
                  <c:v>19.105913242352329</c:v>
                </c:pt>
                <c:pt idx="26">
                  <c:v>18.063834333183507</c:v>
                </c:pt>
                <c:pt idx="27">
                  <c:v>16.954877120880099</c:v>
                </c:pt>
                <c:pt idx="28">
                  <c:v>15.845919908576692</c:v>
                </c:pt>
                <c:pt idx="29">
                  <c:v>14.803840999407868</c:v>
                </c:pt>
                <c:pt idx="30">
                  <c:v>13.761762090239046</c:v>
                </c:pt>
                <c:pt idx="31">
                  <c:v>12.912251580097307</c:v>
                </c:pt>
                <c:pt idx="32">
                  <c:v>12.062741069955567</c:v>
                </c:pt>
                <c:pt idx="33">
                  <c:v>11.508262463803863</c:v>
                </c:pt>
                <c:pt idx="34">
                  <c:v>10.95378385765216</c:v>
                </c:pt>
                <c:pt idx="35">
                  <c:v>10.761215458625074</c:v>
                </c:pt>
                <c:pt idx="36">
                  <c:v>10.568647059597989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F40-49F5-BBF3-A04462D46316}"/>
            </c:ext>
          </c:extLst>
        </c:ser>
        <c:ser>
          <c:idx val="9"/>
          <c:order val="9"/>
          <c:tx>
            <c:strRef>
              <c:f>data_150!$C$34</c:f>
              <c:strCache>
                <c:ptCount val="1"/>
                <c:pt idx="0">
                  <c:v>165</c:v>
                </c:pt>
              </c:strCache>
            </c:strRef>
          </c:tx>
          <c:spPr>
            <a:solidFill>
              <a:schemeClr val="accent5">
                <a:shade val="7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data_150!$D$34:$AN$34</c:f>
              <c:numCache>
                <c:formatCode>General</c:formatCode>
                <c:ptCount val="37"/>
                <c:pt idx="0">
                  <c:v>16.35625946708371</c:v>
                </c:pt>
                <c:pt idx="1">
                  <c:v>16.656135999582268</c:v>
                </c:pt>
                <c:pt idx="2">
                  <c:v>16.956012532080827</c:v>
                </c:pt>
                <c:pt idx="3">
                  <c:v>17.819472594050914</c:v>
                </c:pt>
                <c:pt idx="4">
                  <c:v>18.682932656020995</c:v>
                </c:pt>
                <c:pt idx="5">
                  <c:v>20.005830220675701</c:v>
                </c:pt>
                <c:pt idx="6">
                  <c:v>21.328727785330408</c:v>
                </c:pt>
                <c:pt idx="7">
                  <c:v>22.951501882483669</c:v>
                </c:pt>
                <c:pt idx="8">
                  <c:v>24.57427597963693</c:v>
                </c:pt>
                <c:pt idx="9">
                  <c:v>26.301196103577102</c:v>
                </c:pt>
                <c:pt idx="10">
                  <c:v>28.028116227517273</c:v>
                </c:pt>
                <c:pt idx="11">
                  <c:v>29.650890324670534</c:v>
                </c:pt>
                <c:pt idx="12">
                  <c:v>31.273664421823803</c:v>
                </c:pt>
                <c:pt idx="13">
                  <c:v>32.596561986478505</c:v>
                </c:pt>
                <c:pt idx="14">
                  <c:v>33.919459551133208</c:v>
                </c:pt>
                <c:pt idx="15">
                  <c:v>34.782919613103296</c:v>
                </c:pt>
                <c:pt idx="16">
                  <c:v>35.646379675073376</c:v>
                </c:pt>
                <c:pt idx="17">
                  <c:v>35.946256207571935</c:v>
                </c:pt>
                <c:pt idx="18">
                  <c:v>36.246132740070493</c:v>
                </c:pt>
                <c:pt idx="19">
                  <c:v>35.946256207571935</c:v>
                </c:pt>
                <c:pt idx="20">
                  <c:v>35.646379675073376</c:v>
                </c:pt>
                <c:pt idx="21">
                  <c:v>34.782919613103296</c:v>
                </c:pt>
                <c:pt idx="22">
                  <c:v>33.919459551133208</c:v>
                </c:pt>
                <c:pt idx="23">
                  <c:v>32.596561986478505</c:v>
                </c:pt>
                <c:pt idx="24">
                  <c:v>31.273664421823803</c:v>
                </c:pt>
                <c:pt idx="25">
                  <c:v>29.650890324670534</c:v>
                </c:pt>
                <c:pt idx="26">
                  <c:v>28.028116227517273</c:v>
                </c:pt>
                <c:pt idx="27">
                  <c:v>26.301196103577102</c:v>
                </c:pt>
                <c:pt idx="28">
                  <c:v>24.57427597963693</c:v>
                </c:pt>
                <c:pt idx="29">
                  <c:v>22.951501882483669</c:v>
                </c:pt>
                <c:pt idx="30">
                  <c:v>21.328727785330408</c:v>
                </c:pt>
                <c:pt idx="31">
                  <c:v>20.005830220675701</c:v>
                </c:pt>
                <c:pt idx="32">
                  <c:v>18.682932656020995</c:v>
                </c:pt>
                <c:pt idx="33">
                  <c:v>17.819472594050914</c:v>
                </c:pt>
                <c:pt idx="34">
                  <c:v>16.956012532080827</c:v>
                </c:pt>
                <c:pt idx="35">
                  <c:v>16.656135999582268</c:v>
                </c:pt>
                <c:pt idx="36">
                  <c:v>16.35625946708371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0F40-49F5-BBF3-A04462D46316}"/>
            </c:ext>
          </c:extLst>
        </c:ser>
        <c:ser>
          <c:idx val="10"/>
          <c:order val="10"/>
          <c:tx>
            <c:strRef>
              <c:f>data_150!$C$35</c:f>
              <c:strCache>
                <c:ptCount val="1"/>
                <c:pt idx="0">
                  <c:v>160</c:v>
                </c:pt>
              </c:strCache>
            </c:strRef>
          </c:tx>
          <c:spPr>
            <a:solidFill>
              <a:schemeClr val="accent5">
                <a:shade val="6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data_150!$D$35:$AN$35</c:f>
              <c:numCache>
                <c:formatCode>General</c:formatCode>
                <c:ptCount val="37"/>
                <c:pt idx="0">
                  <c:v>22.143871874569427</c:v>
                </c:pt>
                <c:pt idx="1">
                  <c:v>22.551056540539463</c:v>
                </c:pt>
                <c:pt idx="2">
                  <c:v>22.958241206509495</c:v>
                </c:pt>
                <c:pt idx="3">
                  <c:v>24.130682724297962</c:v>
                </c:pt>
                <c:pt idx="4">
                  <c:v>25.303124242086426</c:v>
                </c:pt>
                <c:pt idx="5">
                  <c:v>27.099408861254098</c:v>
                </c:pt>
                <c:pt idx="6">
                  <c:v>28.89569348042177</c:v>
                </c:pt>
                <c:pt idx="7">
                  <c:v>31.09916276555947</c:v>
                </c:pt>
                <c:pt idx="8">
                  <c:v>33.30263205069717</c:v>
                </c:pt>
                <c:pt idx="9">
                  <c:v>35.647515086274105</c:v>
                </c:pt>
                <c:pt idx="10">
                  <c:v>37.992398121851039</c:v>
                </c:pt>
                <c:pt idx="11">
                  <c:v>40.195867406988739</c:v>
                </c:pt>
                <c:pt idx="12">
                  <c:v>42.399336692126447</c:v>
                </c:pt>
                <c:pt idx="13">
                  <c:v>44.195621311294119</c:v>
                </c:pt>
                <c:pt idx="14">
                  <c:v>45.991905930461783</c:v>
                </c:pt>
                <c:pt idx="15">
                  <c:v>47.164347448250254</c:v>
                </c:pt>
                <c:pt idx="16">
                  <c:v>48.336788966038718</c:v>
                </c:pt>
                <c:pt idx="17">
                  <c:v>48.743973632008746</c:v>
                </c:pt>
                <c:pt idx="18">
                  <c:v>49.151158297978782</c:v>
                </c:pt>
                <c:pt idx="19">
                  <c:v>48.743973632008746</c:v>
                </c:pt>
                <c:pt idx="20">
                  <c:v>48.336788966038718</c:v>
                </c:pt>
                <c:pt idx="21">
                  <c:v>47.164347448250254</c:v>
                </c:pt>
                <c:pt idx="22">
                  <c:v>45.991905930461783</c:v>
                </c:pt>
                <c:pt idx="23">
                  <c:v>44.195621311294119</c:v>
                </c:pt>
                <c:pt idx="24">
                  <c:v>42.399336692126447</c:v>
                </c:pt>
                <c:pt idx="25">
                  <c:v>40.195867406988739</c:v>
                </c:pt>
                <c:pt idx="26">
                  <c:v>37.992398121851039</c:v>
                </c:pt>
                <c:pt idx="27">
                  <c:v>35.647515086274105</c:v>
                </c:pt>
                <c:pt idx="28">
                  <c:v>33.30263205069717</c:v>
                </c:pt>
                <c:pt idx="29">
                  <c:v>31.09916276555947</c:v>
                </c:pt>
                <c:pt idx="30">
                  <c:v>28.89569348042177</c:v>
                </c:pt>
                <c:pt idx="31">
                  <c:v>27.099408861254098</c:v>
                </c:pt>
                <c:pt idx="32">
                  <c:v>25.303124242086426</c:v>
                </c:pt>
                <c:pt idx="33">
                  <c:v>24.130682724297962</c:v>
                </c:pt>
                <c:pt idx="34">
                  <c:v>22.958241206509495</c:v>
                </c:pt>
                <c:pt idx="35">
                  <c:v>22.551056540539463</c:v>
                </c:pt>
                <c:pt idx="36">
                  <c:v>22.143871874569427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F40-49F5-BBF3-A04462D46316}"/>
            </c:ext>
          </c:extLst>
        </c:ser>
        <c:ser>
          <c:idx val="11"/>
          <c:order val="11"/>
          <c:tx>
            <c:strRef>
              <c:f>data_150!$C$36</c:f>
              <c:strCache>
                <c:ptCount val="1"/>
                <c:pt idx="0">
                  <c:v>155</c:v>
                </c:pt>
              </c:strCache>
            </c:strRef>
          </c:tx>
          <c:spPr>
            <a:solidFill>
              <a:schemeClr val="accent5">
                <a:shade val="5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data_150!$D$36:$AN$36</c:f>
              <c:numCache>
                <c:formatCode>General</c:formatCode>
                <c:ptCount val="37"/>
                <c:pt idx="0">
                  <c:v>34.76382868424264</c:v>
                </c:pt>
                <c:pt idx="1">
                  <c:v>35.298333528557698</c:v>
                </c:pt>
                <c:pt idx="2">
                  <c:v>35.832838372872757</c:v>
                </c:pt>
                <c:pt idx="3">
                  <c:v>37.371883733142184</c:v>
                </c:pt>
                <c:pt idx="4">
                  <c:v>38.910929093411603</c:v>
                </c:pt>
                <c:pt idx="5">
                  <c:v>41.268883385296476</c:v>
                </c:pt>
                <c:pt idx="6">
                  <c:v>43.626837677181356</c:v>
                </c:pt>
                <c:pt idx="7">
                  <c:v>46.519296813381288</c:v>
                </c:pt>
                <c:pt idx="8">
                  <c:v>49.41175594958122</c:v>
                </c:pt>
                <c:pt idx="9">
                  <c:v>52.489846670120073</c:v>
                </c:pt>
                <c:pt idx="10">
                  <c:v>55.567937390658919</c:v>
                </c:pt>
                <c:pt idx="11">
                  <c:v>58.460396526858851</c:v>
                </c:pt>
                <c:pt idx="12">
                  <c:v>61.35285566305879</c:v>
                </c:pt>
                <c:pt idx="13">
                  <c:v>63.710809954943663</c:v>
                </c:pt>
                <c:pt idx="14">
                  <c:v>66.068764246828536</c:v>
                </c:pt>
                <c:pt idx="15">
                  <c:v>67.607809607097963</c:v>
                </c:pt>
                <c:pt idx="16">
                  <c:v>69.146854967367389</c:v>
                </c:pt>
                <c:pt idx="17">
                  <c:v>69.681359811682441</c:v>
                </c:pt>
                <c:pt idx="18">
                  <c:v>70.215864655997507</c:v>
                </c:pt>
                <c:pt idx="19">
                  <c:v>69.681359811682441</c:v>
                </c:pt>
                <c:pt idx="20">
                  <c:v>69.146854967367389</c:v>
                </c:pt>
                <c:pt idx="21">
                  <c:v>67.607809607097963</c:v>
                </c:pt>
                <c:pt idx="22">
                  <c:v>66.068764246828536</c:v>
                </c:pt>
                <c:pt idx="23">
                  <c:v>63.710809954943663</c:v>
                </c:pt>
                <c:pt idx="24">
                  <c:v>61.35285566305879</c:v>
                </c:pt>
                <c:pt idx="25">
                  <c:v>58.460396526858851</c:v>
                </c:pt>
                <c:pt idx="26">
                  <c:v>55.567937390658919</c:v>
                </c:pt>
                <c:pt idx="27">
                  <c:v>52.489846670120073</c:v>
                </c:pt>
                <c:pt idx="28">
                  <c:v>49.41175594958122</c:v>
                </c:pt>
                <c:pt idx="29">
                  <c:v>46.519296813381288</c:v>
                </c:pt>
                <c:pt idx="30">
                  <c:v>43.626837677181356</c:v>
                </c:pt>
                <c:pt idx="31">
                  <c:v>41.268883385296476</c:v>
                </c:pt>
                <c:pt idx="32">
                  <c:v>38.910929093411603</c:v>
                </c:pt>
                <c:pt idx="33">
                  <c:v>37.371883733142184</c:v>
                </c:pt>
                <c:pt idx="34">
                  <c:v>35.832838372872757</c:v>
                </c:pt>
                <c:pt idx="35">
                  <c:v>35.298333528557698</c:v>
                </c:pt>
                <c:pt idx="36">
                  <c:v>34.76382868424264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0F40-49F5-BBF3-A04462D46316}"/>
            </c:ext>
          </c:extLst>
        </c:ser>
        <c:ser>
          <c:idx val="12"/>
          <c:order val="12"/>
          <c:tx>
            <c:strRef>
              <c:f>data_150!$C$37</c:f>
              <c:strCache>
                <c:ptCount val="1"/>
                <c:pt idx="0">
                  <c:v>150</c:v>
                </c:pt>
              </c:strCache>
            </c:strRef>
          </c:tx>
          <c:spPr>
            <a:solidFill>
              <a:schemeClr val="accent5">
                <a:shade val="4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data_150!$D$37:$AN$37</c:f>
              <c:numCache>
                <c:formatCode>General</c:formatCode>
                <c:ptCount val="37"/>
                <c:pt idx="0">
                  <c:v>47.383785493915852</c:v>
                </c:pt>
                <c:pt idx="1">
                  <c:v>48.045610516575934</c:v>
                </c:pt>
                <c:pt idx="2">
                  <c:v>48.707435539236016</c:v>
                </c:pt>
                <c:pt idx="3">
                  <c:v>50.613084741986398</c:v>
                </c:pt>
                <c:pt idx="4">
                  <c:v>52.51873394473678</c:v>
                </c:pt>
                <c:pt idx="5">
                  <c:v>55.438357909338862</c:v>
                </c:pt>
                <c:pt idx="6">
                  <c:v>58.357981873940943</c:v>
                </c:pt>
                <c:pt idx="7">
                  <c:v>61.939430861203107</c:v>
                </c:pt>
                <c:pt idx="8">
                  <c:v>65.52087984846527</c:v>
                </c:pt>
                <c:pt idx="9">
                  <c:v>69.332178253966035</c:v>
                </c:pt>
                <c:pt idx="10">
                  <c:v>73.143476659466799</c:v>
                </c:pt>
                <c:pt idx="11">
                  <c:v>76.724925646728963</c:v>
                </c:pt>
                <c:pt idx="12">
                  <c:v>80.306374633991126</c:v>
                </c:pt>
                <c:pt idx="13">
                  <c:v>83.225998598593208</c:v>
                </c:pt>
                <c:pt idx="14">
                  <c:v>86.145622563195289</c:v>
                </c:pt>
                <c:pt idx="15">
                  <c:v>88.051271765945671</c:v>
                </c:pt>
                <c:pt idx="16">
                  <c:v>89.956920968696053</c:v>
                </c:pt>
                <c:pt idx="17">
                  <c:v>90.618745991356136</c:v>
                </c:pt>
                <c:pt idx="18">
                  <c:v>91.280571014016218</c:v>
                </c:pt>
                <c:pt idx="19">
                  <c:v>90.618745991356136</c:v>
                </c:pt>
                <c:pt idx="20">
                  <c:v>89.956920968696053</c:v>
                </c:pt>
                <c:pt idx="21">
                  <c:v>88.051271765945671</c:v>
                </c:pt>
                <c:pt idx="22">
                  <c:v>86.145622563195289</c:v>
                </c:pt>
                <c:pt idx="23">
                  <c:v>83.225998598593208</c:v>
                </c:pt>
                <c:pt idx="24">
                  <c:v>80.306374633991126</c:v>
                </c:pt>
                <c:pt idx="25">
                  <c:v>76.724925646728963</c:v>
                </c:pt>
                <c:pt idx="26">
                  <c:v>73.143476659466799</c:v>
                </c:pt>
                <c:pt idx="27">
                  <c:v>69.332178253966035</c:v>
                </c:pt>
                <c:pt idx="28">
                  <c:v>65.52087984846527</c:v>
                </c:pt>
                <c:pt idx="29">
                  <c:v>61.939430861203107</c:v>
                </c:pt>
                <c:pt idx="30">
                  <c:v>58.357981873940943</c:v>
                </c:pt>
                <c:pt idx="31">
                  <c:v>55.438357909338862</c:v>
                </c:pt>
                <c:pt idx="32">
                  <c:v>52.51873394473678</c:v>
                </c:pt>
                <c:pt idx="33">
                  <c:v>50.613084741986398</c:v>
                </c:pt>
                <c:pt idx="34">
                  <c:v>48.707435539236016</c:v>
                </c:pt>
                <c:pt idx="35">
                  <c:v>48.045610516575934</c:v>
                </c:pt>
                <c:pt idx="36">
                  <c:v>47.383785493915852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F40-49F5-BBF3-A04462D46316}"/>
            </c:ext>
          </c:extLst>
        </c:ser>
        <c:bandFmts>
          <c:bandFmt>
            <c:idx val="0"/>
            <c:spPr>
              <a:solidFill>
                <a:srgbClr val="FF0000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rgbClr val="FFFF00"/>
              </a:solidFill>
              <a:ln/>
              <a:effectLst/>
              <a:sp3d/>
            </c:spPr>
          </c:bandFmt>
          <c:bandFmt>
            <c:idx val="3"/>
            <c:spPr>
              <a:solidFill>
                <a:srgbClr val="00B050"/>
              </a:solidFill>
              <a:ln/>
              <a:effectLst/>
              <a:sp3d/>
            </c:spPr>
          </c:bandFmt>
          <c:bandFmt>
            <c:idx val="4"/>
            <c:spPr>
              <a:solidFill>
                <a:srgbClr val="0070C0"/>
              </a:solidFill>
              <a:ln/>
              <a:effectLst/>
              <a:sp3d/>
            </c:spPr>
          </c:bandFmt>
          <c:bandFmt>
            <c:idx val="5"/>
            <c:spPr>
              <a:solidFill>
                <a:srgbClr val="7030A0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</c:bandFmts>
        <c:axId val="619885040"/>
        <c:axId val="619879944"/>
        <c:axId val="619994320"/>
      </c:surfaceChart>
      <c:catAx>
        <c:axId val="619885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HCNO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79944"/>
        <c:crosses val="autoZero"/>
        <c:auto val="1"/>
        <c:lblAlgn val="ctr"/>
        <c:lblOffset val="100"/>
        <c:noMultiLvlLbl val="0"/>
      </c:catAx>
      <c:valAx>
        <c:axId val="619879944"/>
        <c:scaling>
          <c:orientation val="minMax"/>
          <c:max val="100"/>
          <c:min val="0"/>
        </c:scaling>
        <c:delete val="0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85040"/>
        <c:crosses val="autoZero"/>
        <c:crossBetween val="midCat"/>
        <c:majorUnit val="20"/>
      </c:valAx>
      <c:serAx>
        <c:axId val="619994320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CNO angle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79944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CCSD-computed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fulminic acid (HCNO) with HCN angle constrained to 150°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data_150!$C$7</c:f>
              <c:strCache>
                <c:ptCount val="1"/>
                <c:pt idx="0">
                  <c:v>210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data_150!$D$7:$AN$7</c:f>
              <c:numCache>
                <c:formatCode>General</c:formatCode>
                <c:ptCount val="37"/>
                <c:pt idx="0">
                  <c:v>44.910043914980548</c:v>
                </c:pt>
                <c:pt idx="1">
                  <c:v>45.501936635002465</c:v>
                </c:pt>
                <c:pt idx="2">
                  <c:v>46.093829355024383</c:v>
                </c:pt>
                <c:pt idx="3">
                  <c:v>47.823535009998757</c:v>
                </c:pt>
                <c:pt idx="4">
                  <c:v>49.553240664973131</c:v>
                </c:pt>
                <c:pt idx="5">
                  <c:v>52.281699647488388</c:v>
                </c:pt>
                <c:pt idx="6">
                  <c:v>55.010158630003644</c:v>
                </c:pt>
                <c:pt idx="7">
                  <c:v>58.499553150008026</c:v>
                </c:pt>
                <c:pt idx="8">
                  <c:v>61.988947670012408</c:v>
                </c:pt>
                <c:pt idx="9">
                  <c:v>65.895481630018764</c:v>
                </c:pt>
                <c:pt idx="10">
                  <c:v>69.802015590025107</c:v>
                </c:pt>
                <c:pt idx="11">
                  <c:v>73.675376357519696</c:v>
                </c:pt>
                <c:pt idx="12">
                  <c:v>77.548737125014284</c:v>
                </c:pt>
                <c:pt idx="13">
                  <c:v>80.866410817516424</c:v>
                </c:pt>
                <c:pt idx="14">
                  <c:v>84.184084510018579</c:v>
                </c:pt>
                <c:pt idx="15">
                  <c:v>86.433166575021858</c:v>
                </c:pt>
                <c:pt idx="16">
                  <c:v>88.682248640025122</c:v>
                </c:pt>
                <c:pt idx="17">
                  <c:v>89.479599862523798</c:v>
                </c:pt>
                <c:pt idx="18">
                  <c:v>90.276951085022461</c:v>
                </c:pt>
                <c:pt idx="19">
                  <c:v>89.479599862523798</c:v>
                </c:pt>
                <c:pt idx="20">
                  <c:v>88.682248640025122</c:v>
                </c:pt>
                <c:pt idx="21">
                  <c:v>86.433166575021858</c:v>
                </c:pt>
                <c:pt idx="22">
                  <c:v>84.184084510018579</c:v>
                </c:pt>
                <c:pt idx="23">
                  <c:v>80.866410817516424</c:v>
                </c:pt>
                <c:pt idx="24">
                  <c:v>77.548737125014284</c:v>
                </c:pt>
                <c:pt idx="25">
                  <c:v>73.675376357519696</c:v>
                </c:pt>
                <c:pt idx="26">
                  <c:v>69.802015590025107</c:v>
                </c:pt>
                <c:pt idx="27">
                  <c:v>65.895481630018764</c:v>
                </c:pt>
                <c:pt idx="28">
                  <c:v>61.988947670012408</c:v>
                </c:pt>
                <c:pt idx="29">
                  <c:v>58.499553150008026</c:v>
                </c:pt>
                <c:pt idx="30">
                  <c:v>55.010158630003644</c:v>
                </c:pt>
                <c:pt idx="31">
                  <c:v>52.281699647488388</c:v>
                </c:pt>
                <c:pt idx="32">
                  <c:v>49.553240664973131</c:v>
                </c:pt>
                <c:pt idx="33">
                  <c:v>47.823535009998757</c:v>
                </c:pt>
                <c:pt idx="34">
                  <c:v>46.093829355024383</c:v>
                </c:pt>
                <c:pt idx="35">
                  <c:v>45.501936635002465</c:v>
                </c:pt>
                <c:pt idx="36">
                  <c:v>44.910043914980548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68-413A-B241-C74772246357}"/>
            </c:ext>
          </c:extLst>
        </c:ser>
        <c:ser>
          <c:idx val="1"/>
          <c:order val="1"/>
          <c:tx>
            <c:strRef>
              <c:f>data_150!$C$8</c:f>
              <c:strCache>
                <c:ptCount val="1"/>
                <c:pt idx="0">
                  <c:v>205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data_150!$D$8:$AN$8</c:f>
              <c:numCache>
                <c:formatCode>General</c:formatCode>
                <c:ptCount val="37"/>
                <c:pt idx="0">
                  <c:v>31.640058030011957</c:v>
                </c:pt>
                <c:pt idx="1">
                  <c:v>32.153087293755391</c:v>
                </c:pt>
                <c:pt idx="2">
                  <c:v>32.666116557498825</c:v>
                </c:pt>
                <c:pt idx="3">
                  <c:v>34.161555411246056</c:v>
                </c:pt>
                <c:pt idx="4">
                  <c:v>35.65699426499328</c:v>
                </c:pt>
                <c:pt idx="5">
                  <c:v>38.003968097490429</c:v>
                </c:pt>
                <c:pt idx="6">
                  <c:v>40.35094192998757</c:v>
                </c:pt>
                <c:pt idx="7">
                  <c:v>43.330333074992367</c:v>
                </c:pt>
                <c:pt idx="8">
                  <c:v>46.309724219997172</c:v>
                </c:pt>
                <c:pt idx="9">
                  <c:v>49.615169646249598</c:v>
                </c:pt>
                <c:pt idx="10">
                  <c:v>52.920615072502024</c:v>
                </c:pt>
                <c:pt idx="11">
                  <c:v>56.166461648748218</c:v>
                </c:pt>
                <c:pt idx="12">
                  <c:v>59.412308224994412</c:v>
                </c:pt>
                <c:pt idx="13">
                  <c:v>62.167461978762411</c:v>
                </c:pt>
                <c:pt idx="14">
                  <c:v>64.922615732530417</c:v>
                </c:pt>
                <c:pt idx="15">
                  <c:v>66.777551173776658</c:v>
                </c:pt>
                <c:pt idx="16">
                  <c:v>68.632486615022884</c:v>
                </c:pt>
                <c:pt idx="17">
                  <c:v>69.287634193772405</c:v>
                </c:pt>
                <c:pt idx="18">
                  <c:v>69.942781772521926</c:v>
                </c:pt>
                <c:pt idx="19">
                  <c:v>69.287634193772405</c:v>
                </c:pt>
                <c:pt idx="20">
                  <c:v>68.632486615022884</c:v>
                </c:pt>
                <c:pt idx="21">
                  <c:v>66.777551173776658</c:v>
                </c:pt>
                <c:pt idx="22">
                  <c:v>64.922615732530417</c:v>
                </c:pt>
                <c:pt idx="23">
                  <c:v>62.167461978762411</c:v>
                </c:pt>
                <c:pt idx="24">
                  <c:v>59.412308224994412</c:v>
                </c:pt>
                <c:pt idx="25">
                  <c:v>56.166461648748218</c:v>
                </c:pt>
                <c:pt idx="26">
                  <c:v>52.920615072502024</c:v>
                </c:pt>
                <c:pt idx="27">
                  <c:v>49.615169646249598</c:v>
                </c:pt>
                <c:pt idx="28">
                  <c:v>46.309724219997172</c:v>
                </c:pt>
                <c:pt idx="29">
                  <c:v>43.330333074992367</c:v>
                </c:pt>
                <c:pt idx="30">
                  <c:v>40.35094192998757</c:v>
                </c:pt>
                <c:pt idx="31">
                  <c:v>38.003968097490429</c:v>
                </c:pt>
                <c:pt idx="32">
                  <c:v>35.65699426499328</c:v>
                </c:pt>
                <c:pt idx="33">
                  <c:v>34.161555411246056</c:v>
                </c:pt>
                <c:pt idx="34">
                  <c:v>32.666116557498825</c:v>
                </c:pt>
                <c:pt idx="35">
                  <c:v>32.153087293755391</c:v>
                </c:pt>
                <c:pt idx="36">
                  <c:v>31.640058030011957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68-413A-B241-C74772246357}"/>
            </c:ext>
          </c:extLst>
        </c:ser>
        <c:ser>
          <c:idx val="2"/>
          <c:order val="2"/>
          <c:tx>
            <c:strRef>
              <c:f>data_150!$C$9</c:f>
              <c:strCache>
                <c:ptCount val="1"/>
                <c:pt idx="0">
                  <c:v>200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data_150!$D$9:$AN$9</c:f>
              <c:numCache>
                <c:formatCode>General</c:formatCode>
                <c:ptCount val="37"/>
                <c:pt idx="0">
                  <c:v>18.370072145043366</c:v>
                </c:pt>
                <c:pt idx="1">
                  <c:v>18.804237952508316</c:v>
                </c:pt>
                <c:pt idx="2">
                  <c:v>19.238403759973266</c:v>
                </c:pt>
                <c:pt idx="3">
                  <c:v>20.499575812493347</c:v>
                </c:pt>
                <c:pt idx="4">
                  <c:v>21.760747865013428</c:v>
                </c:pt>
                <c:pt idx="5">
                  <c:v>23.726236547492462</c:v>
                </c:pt>
                <c:pt idx="6">
                  <c:v>25.691725229971496</c:v>
                </c:pt>
                <c:pt idx="7">
                  <c:v>28.161112999976716</c:v>
                </c:pt>
                <c:pt idx="8">
                  <c:v>30.630500769981936</c:v>
                </c:pt>
                <c:pt idx="9">
                  <c:v>33.334857662480438</c:v>
                </c:pt>
                <c:pt idx="10">
                  <c:v>36.03921455497894</c:v>
                </c:pt>
                <c:pt idx="11">
                  <c:v>38.65754693997674</c:v>
                </c:pt>
                <c:pt idx="12">
                  <c:v>41.275879324974539</c:v>
                </c:pt>
                <c:pt idx="13">
                  <c:v>43.468513140008397</c:v>
                </c:pt>
                <c:pt idx="14">
                  <c:v>45.661146955042256</c:v>
                </c:pt>
                <c:pt idx="15">
                  <c:v>47.121935772531451</c:v>
                </c:pt>
                <c:pt idx="16">
                  <c:v>48.582724590020646</c:v>
                </c:pt>
                <c:pt idx="17">
                  <c:v>49.095668525021011</c:v>
                </c:pt>
                <c:pt idx="18">
                  <c:v>49.608612460021376</c:v>
                </c:pt>
                <c:pt idx="19">
                  <c:v>49.095668525021011</c:v>
                </c:pt>
                <c:pt idx="20">
                  <c:v>48.582724590020646</c:v>
                </c:pt>
                <c:pt idx="21">
                  <c:v>47.121935772531451</c:v>
                </c:pt>
                <c:pt idx="22">
                  <c:v>45.661146955042256</c:v>
                </c:pt>
                <c:pt idx="23">
                  <c:v>43.468513140008397</c:v>
                </c:pt>
                <c:pt idx="24">
                  <c:v>41.275879324974539</c:v>
                </c:pt>
                <c:pt idx="25">
                  <c:v>38.65754693997674</c:v>
                </c:pt>
                <c:pt idx="26">
                  <c:v>36.03921455497894</c:v>
                </c:pt>
                <c:pt idx="27">
                  <c:v>33.334857662480438</c:v>
                </c:pt>
                <c:pt idx="28">
                  <c:v>30.630500769981936</c:v>
                </c:pt>
                <c:pt idx="29">
                  <c:v>28.161112999976716</c:v>
                </c:pt>
                <c:pt idx="30">
                  <c:v>25.691725229971496</c:v>
                </c:pt>
                <c:pt idx="31">
                  <c:v>23.726236547492462</c:v>
                </c:pt>
                <c:pt idx="32">
                  <c:v>21.760747865013428</c:v>
                </c:pt>
                <c:pt idx="33">
                  <c:v>20.499575812493347</c:v>
                </c:pt>
                <c:pt idx="34">
                  <c:v>19.238403759973266</c:v>
                </c:pt>
                <c:pt idx="35">
                  <c:v>18.804237952508316</c:v>
                </c:pt>
                <c:pt idx="36">
                  <c:v>18.370072145043366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668-413A-B241-C74772246357}"/>
            </c:ext>
          </c:extLst>
        </c:ser>
        <c:ser>
          <c:idx val="3"/>
          <c:order val="3"/>
          <c:tx>
            <c:strRef>
              <c:f>data_150!$C$10</c:f>
              <c:strCache>
                <c:ptCount val="1"/>
                <c:pt idx="0">
                  <c:v>195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data_150!$D$10:$AN$10</c:f>
              <c:numCache>
                <c:formatCode>General</c:formatCode>
                <c:ptCount val="37"/>
                <c:pt idx="0">
                  <c:v>12.28853460253476</c:v>
                </c:pt>
                <c:pt idx="1">
                  <c:v>12.620955721258849</c:v>
                </c:pt>
                <c:pt idx="2">
                  <c:v>12.953376839982937</c:v>
                </c:pt>
                <c:pt idx="3">
                  <c:v>13.917506386249304</c:v>
                </c:pt>
                <c:pt idx="4">
                  <c:v>14.881635932515671</c:v>
                </c:pt>
                <c:pt idx="5">
                  <c:v>16.379542756243236</c:v>
                </c:pt>
                <c:pt idx="6">
                  <c:v>17.877449579970801</c:v>
                </c:pt>
                <c:pt idx="7">
                  <c:v>19.751203292489667</c:v>
                </c:pt>
                <c:pt idx="8">
                  <c:v>21.624957005008532</c:v>
                </c:pt>
                <c:pt idx="9">
                  <c:v>23.666092906251784</c:v>
                </c:pt>
                <c:pt idx="10">
                  <c:v>25.707228807495035</c:v>
                </c:pt>
                <c:pt idx="11">
                  <c:v>27.672514013749208</c:v>
                </c:pt>
                <c:pt idx="12">
                  <c:v>29.63779922000338</c:v>
                </c:pt>
                <c:pt idx="13">
                  <c:v>31.275231677519692</c:v>
                </c:pt>
                <c:pt idx="14">
                  <c:v>32.912664135036003</c:v>
                </c:pt>
                <c:pt idx="15">
                  <c:v>33.999411095016654</c:v>
                </c:pt>
                <c:pt idx="16">
                  <c:v>35.086158054997298</c:v>
                </c:pt>
                <c:pt idx="17">
                  <c:v>35.46697370250665</c:v>
                </c:pt>
                <c:pt idx="18">
                  <c:v>35.847789350016008</c:v>
                </c:pt>
                <c:pt idx="19">
                  <c:v>35.46697370250665</c:v>
                </c:pt>
                <c:pt idx="20">
                  <c:v>35.086158054997298</c:v>
                </c:pt>
                <c:pt idx="21">
                  <c:v>33.999411095016654</c:v>
                </c:pt>
                <c:pt idx="22">
                  <c:v>32.912664135036003</c:v>
                </c:pt>
                <c:pt idx="23">
                  <c:v>31.275231677519692</c:v>
                </c:pt>
                <c:pt idx="24">
                  <c:v>29.63779922000338</c:v>
                </c:pt>
                <c:pt idx="25">
                  <c:v>27.672514013749208</c:v>
                </c:pt>
                <c:pt idx="26">
                  <c:v>25.707228807495035</c:v>
                </c:pt>
                <c:pt idx="27">
                  <c:v>23.666092906251784</c:v>
                </c:pt>
                <c:pt idx="28">
                  <c:v>21.624957005008532</c:v>
                </c:pt>
                <c:pt idx="29">
                  <c:v>19.751203292489667</c:v>
                </c:pt>
                <c:pt idx="30">
                  <c:v>17.877449579970801</c:v>
                </c:pt>
                <c:pt idx="31">
                  <c:v>16.379542756243236</c:v>
                </c:pt>
                <c:pt idx="32">
                  <c:v>14.881635932515671</c:v>
                </c:pt>
                <c:pt idx="33">
                  <c:v>13.917506386249304</c:v>
                </c:pt>
                <c:pt idx="34">
                  <c:v>12.953376839982937</c:v>
                </c:pt>
                <c:pt idx="35">
                  <c:v>12.620955721258849</c:v>
                </c:pt>
                <c:pt idx="36">
                  <c:v>12.28853460253476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668-413A-B241-C74772246357}"/>
            </c:ext>
          </c:extLst>
        </c:ser>
        <c:ser>
          <c:idx val="4"/>
          <c:order val="4"/>
          <c:tx>
            <c:strRef>
              <c:f>data_150!$C$11</c:f>
              <c:strCache>
                <c:ptCount val="1"/>
                <c:pt idx="0">
                  <c:v>190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data_150!$D$11:$AN$11</c:f>
              <c:numCache>
                <c:formatCode>General</c:formatCode>
                <c:ptCount val="37"/>
                <c:pt idx="0">
                  <c:v>6.2069970600261541</c:v>
                </c:pt>
                <c:pt idx="1">
                  <c:v>6.4376734900093808</c:v>
                </c:pt>
                <c:pt idx="2">
                  <c:v>6.6683499199926075</c:v>
                </c:pt>
                <c:pt idx="3">
                  <c:v>7.3354369600052607</c:v>
                </c:pt>
                <c:pt idx="4">
                  <c:v>8.0025240000179139</c:v>
                </c:pt>
                <c:pt idx="5">
                  <c:v>9.0328489649940096</c:v>
                </c:pt>
                <c:pt idx="6">
                  <c:v>10.063173929970105</c:v>
                </c:pt>
                <c:pt idx="7">
                  <c:v>11.341293585002617</c:v>
                </c:pt>
                <c:pt idx="8">
                  <c:v>12.619413240035129</c:v>
                </c:pt>
                <c:pt idx="9">
                  <c:v>13.997328150023129</c:v>
                </c:pt>
                <c:pt idx="10">
                  <c:v>15.37524306001113</c:v>
                </c:pt>
                <c:pt idx="11">
                  <c:v>16.687481087521675</c:v>
                </c:pt>
                <c:pt idx="12">
                  <c:v>17.999719115032221</c:v>
                </c:pt>
                <c:pt idx="13">
                  <c:v>19.081950215030986</c:v>
                </c:pt>
                <c:pt idx="14">
                  <c:v>20.164181315029751</c:v>
                </c:pt>
                <c:pt idx="15">
                  <c:v>20.876886417501851</c:v>
                </c:pt>
                <c:pt idx="16">
                  <c:v>21.589591519973951</c:v>
                </c:pt>
                <c:pt idx="17">
                  <c:v>21.838278879992295</c:v>
                </c:pt>
                <c:pt idx="18">
                  <c:v>22.086966240010639</c:v>
                </c:pt>
                <c:pt idx="19">
                  <c:v>21.838278879992295</c:v>
                </c:pt>
                <c:pt idx="20">
                  <c:v>21.589591519973951</c:v>
                </c:pt>
                <c:pt idx="21">
                  <c:v>20.876886417501851</c:v>
                </c:pt>
                <c:pt idx="22">
                  <c:v>20.164181315029751</c:v>
                </c:pt>
                <c:pt idx="23">
                  <c:v>19.081950215030986</c:v>
                </c:pt>
                <c:pt idx="24">
                  <c:v>17.999719115032221</c:v>
                </c:pt>
                <c:pt idx="25">
                  <c:v>16.687481087521675</c:v>
                </c:pt>
                <c:pt idx="26">
                  <c:v>15.37524306001113</c:v>
                </c:pt>
                <c:pt idx="27">
                  <c:v>13.997328150023129</c:v>
                </c:pt>
                <c:pt idx="28">
                  <c:v>12.619413240035129</c:v>
                </c:pt>
                <c:pt idx="29">
                  <c:v>11.341293585002617</c:v>
                </c:pt>
                <c:pt idx="30">
                  <c:v>10.063173929970105</c:v>
                </c:pt>
                <c:pt idx="31">
                  <c:v>9.0328489649940096</c:v>
                </c:pt>
                <c:pt idx="32">
                  <c:v>8.0025240000179139</c:v>
                </c:pt>
                <c:pt idx="33">
                  <c:v>7.3354369600052607</c:v>
                </c:pt>
                <c:pt idx="34">
                  <c:v>6.6683499199926075</c:v>
                </c:pt>
                <c:pt idx="35">
                  <c:v>6.4376734900093808</c:v>
                </c:pt>
                <c:pt idx="36">
                  <c:v>6.2069970600261541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668-413A-B241-C74772246357}"/>
            </c:ext>
          </c:extLst>
        </c:ser>
        <c:ser>
          <c:idx val="5"/>
          <c:order val="5"/>
          <c:tx>
            <c:strRef>
              <c:f>data_150!$C$12</c:f>
              <c:strCache>
                <c:ptCount val="1"/>
                <c:pt idx="0">
                  <c:v>185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data_150!$D$12:$AN$12</c:f>
              <c:numCache>
                <c:formatCode>General</c:formatCode>
                <c:ptCount val="37"/>
                <c:pt idx="0">
                  <c:v>6.9022950975317556</c:v>
                </c:pt>
                <c:pt idx="1">
                  <c:v>7.017633312523369</c:v>
                </c:pt>
                <c:pt idx="2">
                  <c:v>7.1329715275149823</c:v>
                </c:pt>
                <c:pt idx="3">
                  <c:v>7.4665150475213089</c:v>
                </c:pt>
                <c:pt idx="4">
                  <c:v>7.8000585675276355</c:v>
                </c:pt>
                <c:pt idx="5">
                  <c:v>8.3152210500156833</c:v>
                </c:pt>
                <c:pt idx="6">
                  <c:v>8.8303835325037312</c:v>
                </c:pt>
                <c:pt idx="7">
                  <c:v>9.4694433600199872</c:v>
                </c:pt>
                <c:pt idx="8">
                  <c:v>10.108503187536243</c:v>
                </c:pt>
                <c:pt idx="9">
                  <c:v>10.797460642530243</c:v>
                </c:pt>
                <c:pt idx="10">
                  <c:v>11.486418097524243</c:v>
                </c:pt>
                <c:pt idx="11">
                  <c:v>12.142537111279516</c:v>
                </c:pt>
                <c:pt idx="12">
                  <c:v>12.798656125034789</c:v>
                </c:pt>
                <c:pt idx="13">
                  <c:v>13.339771675034171</c:v>
                </c:pt>
                <c:pt idx="14">
                  <c:v>13.880887225033554</c:v>
                </c:pt>
                <c:pt idx="15">
                  <c:v>14.237239776269604</c:v>
                </c:pt>
                <c:pt idx="16">
                  <c:v>14.593592327505654</c:v>
                </c:pt>
                <c:pt idx="17">
                  <c:v>14.717936007514826</c:v>
                </c:pt>
                <c:pt idx="18">
                  <c:v>14.842279687523998</c:v>
                </c:pt>
                <c:pt idx="19">
                  <c:v>14.717936007514826</c:v>
                </c:pt>
                <c:pt idx="20">
                  <c:v>14.593592327505654</c:v>
                </c:pt>
                <c:pt idx="21">
                  <c:v>14.237239776269604</c:v>
                </c:pt>
                <c:pt idx="22">
                  <c:v>13.880887225033554</c:v>
                </c:pt>
                <c:pt idx="23">
                  <c:v>13.339771675034171</c:v>
                </c:pt>
                <c:pt idx="24">
                  <c:v>12.798656125034789</c:v>
                </c:pt>
                <c:pt idx="25">
                  <c:v>12.142537111279516</c:v>
                </c:pt>
                <c:pt idx="26">
                  <c:v>11.486418097524243</c:v>
                </c:pt>
                <c:pt idx="27">
                  <c:v>10.797460642530243</c:v>
                </c:pt>
                <c:pt idx="28">
                  <c:v>10.108503187536243</c:v>
                </c:pt>
                <c:pt idx="29">
                  <c:v>9.4694433600199872</c:v>
                </c:pt>
                <c:pt idx="30">
                  <c:v>8.8303835325037312</c:v>
                </c:pt>
                <c:pt idx="31">
                  <c:v>8.3152210500156833</c:v>
                </c:pt>
                <c:pt idx="32">
                  <c:v>7.8000585675276355</c:v>
                </c:pt>
                <c:pt idx="33">
                  <c:v>7.4665150475213089</c:v>
                </c:pt>
                <c:pt idx="34">
                  <c:v>7.1329715275149823</c:v>
                </c:pt>
                <c:pt idx="35">
                  <c:v>7.017633312523369</c:v>
                </c:pt>
                <c:pt idx="36">
                  <c:v>6.9022950975317556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668-413A-B241-C74772246357}"/>
            </c:ext>
          </c:extLst>
        </c:ser>
        <c:ser>
          <c:idx val="6"/>
          <c:order val="6"/>
          <c:tx>
            <c:strRef>
              <c:f>data_150!$C$13</c:f>
              <c:strCache>
                <c:ptCount val="1"/>
                <c:pt idx="0">
                  <c:v>180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data_150!$D$13:$AN$13</c:f>
              <c:numCache>
                <c:formatCode>General</c:formatCode>
                <c:ptCount val="37"/>
                <c:pt idx="0">
                  <c:v>7.5975931350373571</c:v>
                </c:pt>
                <c:pt idx="1">
                  <c:v>7.5975931350373571</c:v>
                </c:pt>
                <c:pt idx="2">
                  <c:v>7.5975931350373571</c:v>
                </c:pt>
                <c:pt idx="3">
                  <c:v>7.5975931350373571</c:v>
                </c:pt>
                <c:pt idx="4">
                  <c:v>7.5975931350373571</c:v>
                </c:pt>
                <c:pt idx="5">
                  <c:v>7.5975931350373571</c:v>
                </c:pt>
                <c:pt idx="6">
                  <c:v>7.5975931350373571</c:v>
                </c:pt>
                <c:pt idx="7">
                  <c:v>7.5975931350373571</c:v>
                </c:pt>
                <c:pt idx="8">
                  <c:v>7.5975931350373571</c:v>
                </c:pt>
                <c:pt idx="9">
                  <c:v>7.5975931350373571</c:v>
                </c:pt>
                <c:pt idx="10">
                  <c:v>7.5975931350373571</c:v>
                </c:pt>
                <c:pt idx="11">
                  <c:v>7.5975931350373571</c:v>
                </c:pt>
                <c:pt idx="12">
                  <c:v>7.5975931350373571</c:v>
                </c:pt>
                <c:pt idx="13">
                  <c:v>7.5975931350373571</c:v>
                </c:pt>
                <c:pt idx="14">
                  <c:v>7.5975931350373571</c:v>
                </c:pt>
                <c:pt idx="15">
                  <c:v>7.5975931350373571</c:v>
                </c:pt>
                <c:pt idx="16">
                  <c:v>7.5975931350373571</c:v>
                </c:pt>
                <c:pt idx="17">
                  <c:v>7.5975931350373571</c:v>
                </c:pt>
                <c:pt idx="18">
                  <c:v>7.5975931350373571</c:v>
                </c:pt>
                <c:pt idx="19">
                  <c:v>7.5975931350373571</c:v>
                </c:pt>
                <c:pt idx="20">
                  <c:v>7.5975931350373571</c:v>
                </c:pt>
                <c:pt idx="21">
                  <c:v>7.5975931350373571</c:v>
                </c:pt>
                <c:pt idx="22">
                  <c:v>7.5975931350373571</c:v>
                </c:pt>
                <c:pt idx="23">
                  <c:v>7.5975931350373571</c:v>
                </c:pt>
                <c:pt idx="24">
                  <c:v>7.5975931350373571</c:v>
                </c:pt>
                <c:pt idx="25">
                  <c:v>7.5975931350373571</c:v>
                </c:pt>
                <c:pt idx="26">
                  <c:v>7.5975931350373571</c:v>
                </c:pt>
                <c:pt idx="27">
                  <c:v>7.5975931350373571</c:v>
                </c:pt>
                <c:pt idx="28">
                  <c:v>7.5975931350373571</c:v>
                </c:pt>
                <c:pt idx="29">
                  <c:v>7.5975931350373571</c:v>
                </c:pt>
                <c:pt idx="30">
                  <c:v>7.5975931350373571</c:v>
                </c:pt>
                <c:pt idx="31">
                  <c:v>7.5975931350373571</c:v>
                </c:pt>
                <c:pt idx="32">
                  <c:v>7.5975931350373571</c:v>
                </c:pt>
                <c:pt idx="33">
                  <c:v>7.5975931350373571</c:v>
                </c:pt>
                <c:pt idx="34">
                  <c:v>7.5975931350373571</c:v>
                </c:pt>
                <c:pt idx="35">
                  <c:v>7.5975931350373571</c:v>
                </c:pt>
                <c:pt idx="36">
                  <c:v>7.5975931350373571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668-413A-B241-C74772246357}"/>
            </c:ext>
          </c:extLst>
        </c:ser>
        <c:ser>
          <c:idx val="7"/>
          <c:order val="7"/>
          <c:tx>
            <c:strRef>
              <c:f>data_150!$C$14</c:f>
              <c:strCache>
                <c:ptCount val="1"/>
                <c:pt idx="0">
                  <c:v>175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data_150!$D$14:$AN$14</c:f>
              <c:numCache>
                <c:formatCode>General</c:formatCode>
                <c:ptCount val="37"/>
                <c:pt idx="0">
                  <c:v>6.9022950975317556</c:v>
                </c:pt>
                <c:pt idx="1">
                  <c:v>7.017633312523369</c:v>
                </c:pt>
                <c:pt idx="2">
                  <c:v>7.1329715275149823</c:v>
                </c:pt>
                <c:pt idx="3">
                  <c:v>7.4665150475213089</c:v>
                </c:pt>
                <c:pt idx="4">
                  <c:v>7.8000585675276355</c:v>
                </c:pt>
                <c:pt idx="5">
                  <c:v>8.3152210500156833</c:v>
                </c:pt>
                <c:pt idx="6">
                  <c:v>8.8303835325037312</c:v>
                </c:pt>
                <c:pt idx="7">
                  <c:v>9.4694433600199872</c:v>
                </c:pt>
                <c:pt idx="8">
                  <c:v>10.108503187536243</c:v>
                </c:pt>
                <c:pt idx="9">
                  <c:v>10.797460642530243</c:v>
                </c:pt>
                <c:pt idx="10">
                  <c:v>11.486418097524243</c:v>
                </c:pt>
                <c:pt idx="11">
                  <c:v>12.142537111279516</c:v>
                </c:pt>
                <c:pt idx="12">
                  <c:v>12.798656125034789</c:v>
                </c:pt>
                <c:pt idx="13">
                  <c:v>13.339771675034171</c:v>
                </c:pt>
                <c:pt idx="14">
                  <c:v>13.880887225033554</c:v>
                </c:pt>
                <c:pt idx="15">
                  <c:v>14.237239776269604</c:v>
                </c:pt>
                <c:pt idx="16">
                  <c:v>14.593592327505654</c:v>
                </c:pt>
                <c:pt idx="17">
                  <c:v>14.717936007514826</c:v>
                </c:pt>
                <c:pt idx="18">
                  <c:v>14.842279687523998</c:v>
                </c:pt>
                <c:pt idx="19">
                  <c:v>14.717936007514826</c:v>
                </c:pt>
                <c:pt idx="20">
                  <c:v>14.593592327505654</c:v>
                </c:pt>
                <c:pt idx="21">
                  <c:v>14.237239776269604</c:v>
                </c:pt>
                <c:pt idx="22">
                  <c:v>13.880887225033554</c:v>
                </c:pt>
                <c:pt idx="23">
                  <c:v>13.339771675034171</c:v>
                </c:pt>
                <c:pt idx="24">
                  <c:v>12.798656125034789</c:v>
                </c:pt>
                <c:pt idx="25">
                  <c:v>12.142537111279516</c:v>
                </c:pt>
                <c:pt idx="26">
                  <c:v>11.486418097524243</c:v>
                </c:pt>
                <c:pt idx="27">
                  <c:v>10.797460642530243</c:v>
                </c:pt>
                <c:pt idx="28">
                  <c:v>10.108503187536243</c:v>
                </c:pt>
                <c:pt idx="29">
                  <c:v>9.4694433600199872</c:v>
                </c:pt>
                <c:pt idx="30">
                  <c:v>8.8303835325037312</c:v>
                </c:pt>
                <c:pt idx="31">
                  <c:v>8.3152210500156833</c:v>
                </c:pt>
                <c:pt idx="32">
                  <c:v>7.8000585675276355</c:v>
                </c:pt>
                <c:pt idx="33">
                  <c:v>7.4665150475213089</c:v>
                </c:pt>
                <c:pt idx="34">
                  <c:v>7.1329715275149823</c:v>
                </c:pt>
                <c:pt idx="35">
                  <c:v>7.017633312523369</c:v>
                </c:pt>
                <c:pt idx="36">
                  <c:v>6.9022950975317556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668-413A-B241-C74772246357}"/>
            </c:ext>
          </c:extLst>
        </c:ser>
        <c:ser>
          <c:idx val="8"/>
          <c:order val="8"/>
          <c:tx>
            <c:strRef>
              <c:f>data_150!$C$15</c:f>
              <c:strCache>
                <c:ptCount val="1"/>
                <c:pt idx="0">
                  <c:v>170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data_150!$D$15:$AN$15</c:f>
              <c:numCache>
                <c:formatCode>General</c:formatCode>
                <c:ptCount val="37"/>
                <c:pt idx="0">
                  <c:v>6.2069970600261541</c:v>
                </c:pt>
                <c:pt idx="1">
                  <c:v>6.4376734900093808</c:v>
                </c:pt>
                <c:pt idx="2">
                  <c:v>6.6683499199926075</c:v>
                </c:pt>
                <c:pt idx="3">
                  <c:v>7.3354369600052607</c:v>
                </c:pt>
                <c:pt idx="4">
                  <c:v>8.0025240000179139</c:v>
                </c:pt>
                <c:pt idx="5">
                  <c:v>9.0328489649940096</c:v>
                </c:pt>
                <c:pt idx="6">
                  <c:v>10.063173929970105</c:v>
                </c:pt>
                <c:pt idx="7">
                  <c:v>11.341293585002617</c:v>
                </c:pt>
                <c:pt idx="8">
                  <c:v>12.619413240035129</c:v>
                </c:pt>
                <c:pt idx="9">
                  <c:v>13.997328150023129</c:v>
                </c:pt>
                <c:pt idx="10">
                  <c:v>15.37524306001113</c:v>
                </c:pt>
                <c:pt idx="11">
                  <c:v>16.687481087521675</c:v>
                </c:pt>
                <c:pt idx="12">
                  <c:v>17.999719115032221</c:v>
                </c:pt>
                <c:pt idx="13">
                  <c:v>19.081950215030986</c:v>
                </c:pt>
                <c:pt idx="14">
                  <c:v>20.164181315029751</c:v>
                </c:pt>
                <c:pt idx="15">
                  <c:v>20.876886417501851</c:v>
                </c:pt>
                <c:pt idx="16">
                  <c:v>21.589591519973951</c:v>
                </c:pt>
                <c:pt idx="17">
                  <c:v>21.838278879992295</c:v>
                </c:pt>
                <c:pt idx="18" formatCode="0.00000">
                  <c:v>22.086966240010639</c:v>
                </c:pt>
                <c:pt idx="19">
                  <c:v>21.838278879992295</c:v>
                </c:pt>
                <c:pt idx="20">
                  <c:v>21.589591519973951</c:v>
                </c:pt>
                <c:pt idx="21">
                  <c:v>20.876886417501851</c:v>
                </c:pt>
                <c:pt idx="22">
                  <c:v>20.164181315029751</c:v>
                </c:pt>
                <c:pt idx="23">
                  <c:v>19.081950215030986</c:v>
                </c:pt>
                <c:pt idx="24">
                  <c:v>17.999719115032221</c:v>
                </c:pt>
                <c:pt idx="25">
                  <c:v>16.687481087521675</c:v>
                </c:pt>
                <c:pt idx="26">
                  <c:v>15.37524306001113</c:v>
                </c:pt>
                <c:pt idx="27">
                  <c:v>13.997328150023129</c:v>
                </c:pt>
                <c:pt idx="28">
                  <c:v>12.619413240035129</c:v>
                </c:pt>
                <c:pt idx="29">
                  <c:v>11.341293585002617</c:v>
                </c:pt>
                <c:pt idx="30">
                  <c:v>10.063173929970105</c:v>
                </c:pt>
                <c:pt idx="31">
                  <c:v>9.0328489649940096</c:v>
                </c:pt>
                <c:pt idx="32">
                  <c:v>8.0025240000179139</c:v>
                </c:pt>
                <c:pt idx="33">
                  <c:v>7.3354369600052607</c:v>
                </c:pt>
                <c:pt idx="34">
                  <c:v>6.6683499199926075</c:v>
                </c:pt>
                <c:pt idx="35">
                  <c:v>6.4376734900093808</c:v>
                </c:pt>
                <c:pt idx="36">
                  <c:v>6.2069970600261541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668-413A-B241-C74772246357}"/>
            </c:ext>
          </c:extLst>
        </c:ser>
        <c:ser>
          <c:idx val="9"/>
          <c:order val="9"/>
          <c:tx>
            <c:strRef>
              <c:f>data_150!$C$16</c:f>
              <c:strCache>
                <c:ptCount val="1"/>
                <c:pt idx="0">
                  <c:v>165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data_150!$D$16:$AN$16</c:f>
              <c:numCache>
                <c:formatCode>General</c:formatCode>
                <c:ptCount val="37"/>
                <c:pt idx="0">
                  <c:v>12.28853460253476</c:v>
                </c:pt>
                <c:pt idx="1">
                  <c:v>12.620955721258849</c:v>
                </c:pt>
                <c:pt idx="2">
                  <c:v>12.953376839982937</c:v>
                </c:pt>
                <c:pt idx="3">
                  <c:v>13.917506386249304</c:v>
                </c:pt>
                <c:pt idx="4">
                  <c:v>14.881635932515671</c:v>
                </c:pt>
                <c:pt idx="5">
                  <c:v>16.379542756243236</c:v>
                </c:pt>
                <c:pt idx="6">
                  <c:v>17.877449579970801</c:v>
                </c:pt>
                <c:pt idx="7">
                  <c:v>19.751203292489667</c:v>
                </c:pt>
                <c:pt idx="8">
                  <c:v>21.624957005008532</c:v>
                </c:pt>
                <c:pt idx="9">
                  <c:v>23.666092906251784</c:v>
                </c:pt>
                <c:pt idx="10">
                  <c:v>25.707228807495035</c:v>
                </c:pt>
                <c:pt idx="11">
                  <c:v>27.672514013749208</c:v>
                </c:pt>
                <c:pt idx="12">
                  <c:v>29.63779922000338</c:v>
                </c:pt>
                <c:pt idx="13">
                  <c:v>31.275231677519692</c:v>
                </c:pt>
                <c:pt idx="14">
                  <c:v>32.912664135036003</c:v>
                </c:pt>
                <c:pt idx="15">
                  <c:v>33.999411095016654</c:v>
                </c:pt>
                <c:pt idx="16">
                  <c:v>35.086158054997298</c:v>
                </c:pt>
                <c:pt idx="17">
                  <c:v>35.46697370250665</c:v>
                </c:pt>
                <c:pt idx="18">
                  <c:v>35.847789350016008</c:v>
                </c:pt>
                <c:pt idx="19">
                  <c:v>35.46697370250665</c:v>
                </c:pt>
                <c:pt idx="20">
                  <c:v>35.086158054997298</c:v>
                </c:pt>
                <c:pt idx="21">
                  <c:v>33.999411095016654</c:v>
                </c:pt>
                <c:pt idx="22">
                  <c:v>32.912664135036003</c:v>
                </c:pt>
                <c:pt idx="23">
                  <c:v>31.275231677519692</c:v>
                </c:pt>
                <c:pt idx="24">
                  <c:v>29.63779922000338</c:v>
                </c:pt>
                <c:pt idx="25">
                  <c:v>27.672514013749208</c:v>
                </c:pt>
                <c:pt idx="26">
                  <c:v>25.707228807495035</c:v>
                </c:pt>
                <c:pt idx="27">
                  <c:v>23.666092906251784</c:v>
                </c:pt>
                <c:pt idx="28">
                  <c:v>21.624957005008532</c:v>
                </c:pt>
                <c:pt idx="29">
                  <c:v>19.751203292489667</c:v>
                </c:pt>
                <c:pt idx="30">
                  <c:v>17.877449579970801</c:v>
                </c:pt>
                <c:pt idx="31">
                  <c:v>16.379542756243236</c:v>
                </c:pt>
                <c:pt idx="32">
                  <c:v>14.881635932515671</c:v>
                </c:pt>
                <c:pt idx="33">
                  <c:v>13.917506386249304</c:v>
                </c:pt>
                <c:pt idx="34">
                  <c:v>12.953376839982937</c:v>
                </c:pt>
                <c:pt idx="35">
                  <c:v>12.620955721258849</c:v>
                </c:pt>
                <c:pt idx="36">
                  <c:v>12.28853460253476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5668-413A-B241-C74772246357}"/>
            </c:ext>
          </c:extLst>
        </c:ser>
        <c:ser>
          <c:idx val="10"/>
          <c:order val="10"/>
          <c:tx>
            <c:strRef>
              <c:f>data_150!$C$17</c:f>
              <c:strCache>
                <c:ptCount val="1"/>
                <c:pt idx="0">
                  <c:v>160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data_150!$D$17:$AN$17</c:f>
              <c:numCache>
                <c:formatCode>General</c:formatCode>
                <c:ptCount val="37"/>
                <c:pt idx="0">
                  <c:v>18.370072145043366</c:v>
                </c:pt>
                <c:pt idx="1">
                  <c:v>18.804237952508316</c:v>
                </c:pt>
                <c:pt idx="2">
                  <c:v>19.238403759973266</c:v>
                </c:pt>
                <c:pt idx="3">
                  <c:v>20.499575812493347</c:v>
                </c:pt>
                <c:pt idx="4">
                  <c:v>21.760747865013428</c:v>
                </c:pt>
                <c:pt idx="5">
                  <c:v>23.726236547492462</c:v>
                </c:pt>
                <c:pt idx="6">
                  <c:v>25.691725229971496</c:v>
                </c:pt>
                <c:pt idx="7">
                  <c:v>28.161112999976716</c:v>
                </c:pt>
                <c:pt idx="8">
                  <c:v>30.630500769981936</c:v>
                </c:pt>
                <c:pt idx="9">
                  <c:v>33.334857662480438</c:v>
                </c:pt>
                <c:pt idx="10">
                  <c:v>36.03921455497894</c:v>
                </c:pt>
                <c:pt idx="11">
                  <c:v>38.65754693997674</c:v>
                </c:pt>
                <c:pt idx="12">
                  <c:v>41.275879324974539</c:v>
                </c:pt>
                <c:pt idx="13">
                  <c:v>43.468513140008397</c:v>
                </c:pt>
                <c:pt idx="14">
                  <c:v>45.661146955042256</c:v>
                </c:pt>
                <c:pt idx="15">
                  <c:v>47.121935772531451</c:v>
                </c:pt>
                <c:pt idx="16">
                  <c:v>48.582724590020646</c:v>
                </c:pt>
                <c:pt idx="17">
                  <c:v>49.095668525021011</c:v>
                </c:pt>
                <c:pt idx="18">
                  <c:v>49.608612460021376</c:v>
                </c:pt>
                <c:pt idx="19">
                  <c:v>49.095668525021011</c:v>
                </c:pt>
                <c:pt idx="20">
                  <c:v>48.582724590020646</c:v>
                </c:pt>
                <c:pt idx="21">
                  <c:v>47.121935772531451</c:v>
                </c:pt>
                <c:pt idx="22">
                  <c:v>45.661146955042256</c:v>
                </c:pt>
                <c:pt idx="23">
                  <c:v>43.468513140008397</c:v>
                </c:pt>
                <c:pt idx="24">
                  <c:v>41.275879324974539</c:v>
                </c:pt>
                <c:pt idx="25">
                  <c:v>38.65754693997674</c:v>
                </c:pt>
                <c:pt idx="26">
                  <c:v>36.03921455497894</c:v>
                </c:pt>
                <c:pt idx="27">
                  <c:v>33.334857662480438</c:v>
                </c:pt>
                <c:pt idx="28">
                  <c:v>30.630500769981936</c:v>
                </c:pt>
                <c:pt idx="29">
                  <c:v>28.161112999976716</c:v>
                </c:pt>
                <c:pt idx="30">
                  <c:v>25.691725229971496</c:v>
                </c:pt>
                <c:pt idx="31">
                  <c:v>23.726236547492462</c:v>
                </c:pt>
                <c:pt idx="32">
                  <c:v>21.760747865013428</c:v>
                </c:pt>
                <c:pt idx="33">
                  <c:v>20.499575812493347</c:v>
                </c:pt>
                <c:pt idx="34">
                  <c:v>19.238403759973266</c:v>
                </c:pt>
                <c:pt idx="35">
                  <c:v>18.804237952508316</c:v>
                </c:pt>
                <c:pt idx="36">
                  <c:v>18.370072145043366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668-413A-B241-C74772246357}"/>
            </c:ext>
          </c:extLst>
        </c:ser>
        <c:ser>
          <c:idx val="11"/>
          <c:order val="11"/>
          <c:tx>
            <c:strRef>
              <c:f>data_150!$C$18</c:f>
              <c:strCache>
                <c:ptCount val="1"/>
                <c:pt idx="0">
                  <c:v>155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data_150!$D$18:$AN$18</c:f>
              <c:numCache>
                <c:formatCode>General</c:formatCode>
                <c:ptCount val="37"/>
                <c:pt idx="0">
                  <c:v>31.640058030011957</c:v>
                </c:pt>
                <c:pt idx="1">
                  <c:v>32.153087293755391</c:v>
                </c:pt>
                <c:pt idx="2">
                  <c:v>32.666116557498825</c:v>
                </c:pt>
                <c:pt idx="3">
                  <c:v>34.161555411246056</c:v>
                </c:pt>
                <c:pt idx="4">
                  <c:v>35.65699426499328</c:v>
                </c:pt>
                <c:pt idx="5">
                  <c:v>38.003968097490429</c:v>
                </c:pt>
                <c:pt idx="6">
                  <c:v>40.35094192998757</c:v>
                </c:pt>
                <c:pt idx="7">
                  <c:v>43.330333074992367</c:v>
                </c:pt>
                <c:pt idx="8">
                  <c:v>46.309724219997172</c:v>
                </c:pt>
                <c:pt idx="9">
                  <c:v>49.615169646249598</c:v>
                </c:pt>
                <c:pt idx="10">
                  <c:v>52.920615072502024</c:v>
                </c:pt>
                <c:pt idx="11">
                  <c:v>56.166461648748218</c:v>
                </c:pt>
                <c:pt idx="12">
                  <c:v>59.412308224994412</c:v>
                </c:pt>
                <c:pt idx="13">
                  <c:v>62.167461978762411</c:v>
                </c:pt>
                <c:pt idx="14">
                  <c:v>64.922615732530417</c:v>
                </c:pt>
                <c:pt idx="15">
                  <c:v>66.777551173776658</c:v>
                </c:pt>
                <c:pt idx="16">
                  <c:v>68.632486615022884</c:v>
                </c:pt>
                <c:pt idx="17">
                  <c:v>69.287634193772405</c:v>
                </c:pt>
                <c:pt idx="18">
                  <c:v>69.942781772521926</c:v>
                </c:pt>
                <c:pt idx="19">
                  <c:v>69.287634193772405</c:v>
                </c:pt>
                <c:pt idx="20">
                  <c:v>68.632486615022884</c:v>
                </c:pt>
                <c:pt idx="21">
                  <c:v>66.777551173776658</c:v>
                </c:pt>
                <c:pt idx="22">
                  <c:v>64.922615732530417</c:v>
                </c:pt>
                <c:pt idx="23">
                  <c:v>62.167461978762411</c:v>
                </c:pt>
                <c:pt idx="24">
                  <c:v>59.412308224994412</c:v>
                </c:pt>
                <c:pt idx="25">
                  <c:v>56.166461648748218</c:v>
                </c:pt>
                <c:pt idx="26">
                  <c:v>52.920615072502024</c:v>
                </c:pt>
                <c:pt idx="27">
                  <c:v>49.615169646249598</c:v>
                </c:pt>
                <c:pt idx="28">
                  <c:v>46.309724219997172</c:v>
                </c:pt>
                <c:pt idx="29">
                  <c:v>43.330333074992367</c:v>
                </c:pt>
                <c:pt idx="30">
                  <c:v>40.35094192998757</c:v>
                </c:pt>
                <c:pt idx="31">
                  <c:v>38.003968097490429</c:v>
                </c:pt>
                <c:pt idx="32">
                  <c:v>35.65699426499328</c:v>
                </c:pt>
                <c:pt idx="33">
                  <c:v>34.161555411246056</c:v>
                </c:pt>
                <c:pt idx="34">
                  <c:v>32.666116557498825</c:v>
                </c:pt>
                <c:pt idx="35">
                  <c:v>32.153087293755391</c:v>
                </c:pt>
                <c:pt idx="36">
                  <c:v>31.640058030011957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5668-413A-B241-C74772246357}"/>
            </c:ext>
          </c:extLst>
        </c:ser>
        <c:ser>
          <c:idx val="12"/>
          <c:order val="12"/>
          <c:tx>
            <c:strRef>
              <c:f>data_150!$C$19</c:f>
              <c:strCache>
                <c:ptCount val="1"/>
                <c:pt idx="0">
                  <c:v>150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data_150!$D$19:$AN$19</c:f>
              <c:numCache>
                <c:formatCode>General</c:formatCode>
                <c:ptCount val="37"/>
                <c:pt idx="0">
                  <c:v>44.910043914980548</c:v>
                </c:pt>
                <c:pt idx="1">
                  <c:v>45.501936635002465</c:v>
                </c:pt>
                <c:pt idx="2">
                  <c:v>46.093829355024383</c:v>
                </c:pt>
                <c:pt idx="3">
                  <c:v>47.823535009998757</c:v>
                </c:pt>
                <c:pt idx="4">
                  <c:v>49.553240664973131</c:v>
                </c:pt>
                <c:pt idx="5">
                  <c:v>52.281699647488388</c:v>
                </c:pt>
                <c:pt idx="6">
                  <c:v>55.010158630003644</c:v>
                </c:pt>
                <c:pt idx="7">
                  <c:v>58.499553150008026</c:v>
                </c:pt>
                <c:pt idx="8">
                  <c:v>61.988947670012408</c:v>
                </c:pt>
                <c:pt idx="9">
                  <c:v>65.895481630018764</c:v>
                </c:pt>
                <c:pt idx="10">
                  <c:v>69.802015590025107</c:v>
                </c:pt>
                <c:pt idx="11">
                  <c:v>73.675376357519696</c:v>
                </c:pt>
                <c:pt idx="12">
                  <c:v>77.548737125014284</c:v>
                </c:pt>
                <c:pt idx="13">
                  <c:v>80.866410817516424</c:v>
                </c:pt>
                <c:pt idx="14">
                  <c:v>84.184084510018579</c:v>
                </c:pt>
                <c:pt idx="15">
                  <c:v>86.433166575021858</c:v>
                </c:pt>
                <c:pt idx="16">
                  <c:v>88.682248640025122</c:v>
                </c:pt>
                <c:pt idx="17">
                  <c:v>89.479599862523798</c:v>
                </c:pt>
                <c:pt idx="18">
                  <c:v>90.276951085022461</c:v>
                </c:pt>
                <c:pt idx="19">
                  <c:v>89.479599862523798</c:v>
                </c:pt>
                <c:pt idx="20">
                  <c:v>88.682248640025122</c:v>
                </c:pt>
                <c:pt idx="21">
                  <c:v>86.433166575021858</c:v>
                </c:pt>
                <c:pt idx="22">
                  <c:v>84.184084510018579</c:v>
                </c:pt>
                <c:pt idx="23">
                  <c:v>80.866410817516424</c:v>
                </c:pt>
                <c:pt idx="24">
                  <c:v>77.548737125014284</c:v>
                </c:pt>
                <c:pt idx="25">
                  <c:v>73.675376357519696</c:v>
                </c:pt>
                <c:pt idx="26">
                  <c:v>69.802015590025107</c:v>
                </c:pt>
                <c:pt idx="27">
                  <c:v>65.895481630018764</c:v>
                </c:pt>
                <c:pt idx="28">
                  <c:v>61.988947670012408</c:v>
                </c:pt>
                <c:pt idx="29">
                  <c:v>58.499553150008026</c:v>
                </c:pt>
                <c:pt idx="30">
                  <c:v>55.010158630003644</c:v>
                </c:pt>
                <c:pt idx="31">
                  <c:v>52.281699647488388</c:v>
                </c:pt>
                <c:pt idx="32">
                  <c:v>49.553240664973131</c:v>
                </c:pt>
                <c:pt idx="33">
                  <c:v>47.823535009998757</c:v>
                </c:pt>
                <c:pt idx="34">
                  <c:v>46.093829355024383</c:v>
                </c:pt>
                <c:pt idx="35">
                  <c:v>45.501936635002465</c:v>
                </c:pt>
                <c:pt idx="36">
                  <c:v>44.910043914980548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668-413A-B241-C74772246357}"/>
            </c:ext>
          </c:extLst>
        </c:ser>
        <c:bandFmts>
          <c:bandFmt>
            <c:idx val="0"/>
            <c:spPr>
              <a:solidFill>
                <a:srgbClr val="FF0000"/>
              </a:solidFill>
            </c:spPr>
          </c:bandFmt>
          <c:bandFmt>
            <c:idx val="1"/>
            <c:spPr>
              <a:solidFill>
                <a:schemeClr val="accent2"/>
              </a:solidFill>
            </c:spPr>
          </c:bandFmt>
          <c:bandFmt>
            <c:idx val="2"/>
            <c:spPr>
              <a:solidFill>
                <a:srgbClr val="FFFF00"/>
              </a:solidFill>
            </c:spPr>
          </c:bandFmt>
          <c:bandFmt>
            <c:idx val="3"/>
            <c:spPr>
              <a:solidFill>
                <a:srgbClr val="00B050"/>
              </a:solidFill>
            </c:spPr>
          </c:bandFmt>
          <c:bandFmt>
            <c:idx val="4"/>
            <c:spPr>
              <a:solidFill>
                <a:srgbClr val="0070C0"/>
              </a:solidFill>
            </c:spPr>
          </c:bandFmt>
          <c:bandFmt>
            <c:idx val="5"/>
            <c:spPr>
              <a:solidFill>
                <a:srgbClr val="7030A0"/>
              </a:solidFill>
            </c:spPr>
          </c:bandFmt>
        </c:bandFmts>
        <c:axId val="624222608"/>
        <c:axId val="624228096"/>
        <c:axId val="624335120"/>
      </c:surfaceChart>
      <c:catAx>
        <c:axId val="624222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HCNO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4228096"/>
        <c:crosses val="autoZero"/>
        <c:auto val="1"/>
        <c:lblAlgn val="ctr"/>
        <c:lblOffset val="100"/>
        <c:noMultiLvlLbl val="0"/>
      </c:catAx>
      <c:valAx>
        <c:axId val="624228096"/>
        <c:scaling>
          <c:orientation val="minMax"/>
          <c:max val="100"/>
        </c:scaling>
        <c:delete val="1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624222608"/>
        <c:crosses val="autoZero"/>
        <c:crossBetween val="midCat"/>
        <c:majorUnit val="20"/>
      </c:valAx>
      <c:serAx>
        <c:axId val="624335120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CNO angle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4228096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ADLD model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i="0" u="none" strike="noStrike" baseline="0">
                <a:effectLst/>
              </a:rPr>
              <a:t>fulminic acid (HCNO) with HCN angle constrained to 160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data_160!$C$25</c:f>
              <c:strCache>
                <c:ptCount val="1"/>
                <c:pt idx="0">
                  <c:v>210</c:v>
                </c:pt>
              </c:strCache>
            </c:strRef>
          </c:tx>
          <c:spPr>
            <a:solidFill>
              <a:schemeClr val="accent5">
                <a:tint val="4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data_160!$D$25:$AN$25</c:f>
              <c:numCache>
                <c:formatCode>General</c:formatCode>
                <c:ptCount val="37"/>
                <c:pt idx="0">
                  <c:v>49.008364471381689</c:v>
                </c:pt>
                <c:pt idx="1">
                  <c:v>49.415549137351718</c:v>
                </c:pt>
                <c:pt idx="2">
                  <c:v>49.822733803321753</c:v>
                </c:pt>
                <c:pt idx="3">
                  <c:v>50.995175321110224</c:v>
                </c:pt>
                <c:pt idx="4">
                  <c:v>52.167616838898688</c:v>
                </c:pt>
                <c:pt idx="5">
                  <c:v>53.96390145806636</c:v>
                </c:pt>
                <c:pt idx="6">
                  <c:v>55.760186077234032</c:v>
                </c:pt>
                <c:pt idx="7">
                  <c:v>57.963655362371732</c:v>
                </c:pt>
                <c:pt idx="8">
                  <c:v>60.167124647509432</c:v>
                </c:pt>
                <c:pt idx="9">
                  <c:v>62.512007683086367</c:v>
                </c:pt>
                <c:pt idx="10">
                  <c:v>64.856890718663294</c:v>
                </c:pt>
                <c:pt idx="11">
                  <c:v>67.060360003801009</c:v>
                </c:pt>
                <c:pt idx="12">
                  <c:v>69.263829288938709</c:v>
                </c:pt>
                <c:pt idx="13">
                  <c:v>71.060113908106388</c:v>
                </c:pt>
                <c:pt idx="14">
                  <c:v>72.856398527274052</c:v>
                </c:pt>
                <c:pt idx="15">
                  <c:v>74.028840045062509</c:v>
                </c:pt>
                <c:pt idx="16">
                  <c:v>75.20128156285098</c:v>
                </c:pt>
                <c:pt idx="17">
                  <c:v>75.608466228821015</c:v>
                </c:pt>
                <c:pt idx="18">
                  <c:v>76.015650894791051</c:v>
                </c:pt>
                <c:pt idx="19">
                  <c:v>75.608466228821015</c:v>
                </c:pt>
                <c:pt idx="20">
                  <c:v>75.20128156285098</c:v>
                </c:pt>
                <c:pt idx="21">
                  <c:v>74.028840045062509</c:v>
                </c:pt>
                <c:pt idx="22">
                  <c:v>72.856398527274052</c:v>
                </c:pt>
                <c:pt idx="23">
                  <c:v>71.060113908106388</c:v>
                </c:pt>
                <c:pt idx="24">
                  <c:v>69.263829288938709</c:v>
                </c:pt>
                <c:pt idx="25">
                  <c:v>67.060360003801009</c:v>
                </c:pt>
                <c:pt idx="26">
                  <c:v>64.856890718663294</c:v>
                </c:pt>
                <c:pt idx="27">
                  <c:v>62.512007683086367</c:v>
                </c:pt>
                <c:pt idx="28">
                  <c:v>60.167124647509432</c:v>
                </c:pt>
                <c:pt idx="29">
                  <c:v>57.963655362371732</c:v>
                </c:pt>
                <c:pt idx="30">
                  <c:v>55.760186077234032</c:v>
                </c:pt>
                <c:pt idx="31">
                  <c:v>53.96390145806636</c:v>
                </c:pt>
                <c:pt idx="32">
                  <c:v>52.167616838898688</c:v>
                </c:pt>
                <c:pt idx="33">
                  <c:v>50.995175321110224</c:v>
                </c:pt>
                <c:pt idx="34">
                  <c:v>49.822733803321753</c:v>
                </c:pt>
                <c:pt idx="35">
                  <c:v>49.415549137351718</c:v>
                </c:pt>
                <c:pt idx="36">
                  <c:v>49.008364471381689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40-49F5-BBF3-A04462D46316}"/>
            </c:ext>
          </c:extLst>
        </c:ser>
        <c:ser>
          <c:idx val="1"/>
          <c:order val="1"/>
          <c:tx>
            <c:strRef>
              <c:f>data_160!$C$26</c:f>
              <c:strCache>
                <c:ptCount val="1"/>
                <c:pt idx="0">
                  <c:v>205</c:v>
                </c:pt>
              </c:strCache>
            </c:strRef>
          </c:tx>
          <c:spPr>
            <a:solidFill>
              <a:schemeClr val="accent5">
                <a:tint val="5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data_160!$D$26:$AN$26</c:f>
              <c:numCache>
                <c:formatCode>General</c:formatCode>
                <c:ptCount val="37"/>
                <c:pt idx="0">
                  <c:v>34.76382868424264</c:v>
                </c:pt>
                <c:pt idx="1">
                  <c:v>35.092680222096284</c:v>
                </c:pt>
                <c:pt idx="2">
                  <c:v>35.421531759949929</c:v>
                </c:pt>
                <c:pt idx="3">
                  <c:v>36.368422024713908</c:v>
                </c:pt>
                <c:pt idx="4">
                  <c:v>37.315312289477895</c:v>
                </c:pt>
                <c:pt idx="5">
                  <c:v>38.766032340609705</c:v>
                </c:pt>
                <c:pt idx="6">
                  <c:v>40.216752391741522</c:v>
                </c:pt>
                <c:pt idx="7">
                  <c:v>41.996323980726977</c:v>
                </c:pt>
                <c:pt idx="8">
                  <c:v>43.775895569712432</c:v>
                </c:pt>
                <c:pt idx="9">
                  <c:v>45.669676099240398</c:v>
                </c:pt>
                <c:pt idx="10">
                  <c:v>47.563456628768357</c:v>
                </c:pt>
                <c:pt idx="11">
                  <c:v>49.343028217753826</c:v>
                </c:pt>
                <c:pt idx="12">
                  <c:v>51.122599806739274</c:v>
                </c:pt>
                <c:pt idx="13">
                  <c:v>52.573319857871098</c:v>
                </c:pt>
                <c:pt idx="14">
                  <c:v>54.024039909002909</c:v>
                </c:pt>
                <c:pt idx="15">
                  <c:v>54.970930173766881</c:v>
                </c:pt>
                <c:pt idx="16">
                  <c:v>55.917820438530867</c:v>
                </c:pt>
                <c:pt idx="17">
                  <c:v>56.246671976384512</c:v>
                </c:pt>
                <c:pt idx="18">
                  <c:v>56.575523514238157</c:v>
                </c:pt>
                <c:pt idx="19">
                  <c:v>56.246671976384512</c:v>
                </c:pt>
                <c:pt idx="20">
                  <c:v>55.917820438530867</c:v>
                </c:pt>
                <c:pt idx="21">
                  <c:v>54.970930173766881</c:v>
                </c:pt>
                <c:pt idx="22">
                  <c:v>54.024039909002909</c:v>
                </c:pt>
                <c:pt idx="23">
                  <c:v>52.573319857871098</c:v>
                </c:pt>
                <c:pt idx="24">
                  <c:v>51.122599806739274</c:v>
                </c:pt>
                <c:pt idx="25">
                  <c:v>49.343028217753826</c:v>
                </c:pt>
                <c:pt idx="26">
                  <c:v>47.563456628768357</c:v>
                </c:pt>
                <c:pt idx="27">
                  <c:v>45.669676099240398</c:v>
                </c:pt>
                <c:pt idx="28">
                  <c:v>43.775895569712432</c:v>
                </c:pt>
                <c:pt idx="29">
                  <c:v>41.996323980726977</c:v>
                </c:pt>
                <c:pt idx="30">
                  <c:v>40.216752391741522</c:v>
                </c:pt>
                <c:pt idx="31">
                  <c:v>38.766032340609705</c:v>
                </c:pt>
                <c:pt idx="32">
                  <c:v>37.315312289477895</c:v>
                </c:pt>
                <c:pt idx="33">
                  <c:v>36.368422024713908</c:v>
                </c:pt>
                <c:pt idx="34">
                  <c:v>35.421531759949929</c:v>
                </c:pt>
                <c:pt idx="35">
                  <c:v>35.092680222096284</c:v>
                </c:pt>
                <c:pt idx="36">
                  <c:v>34.76382868424264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40-49F5-BBF3-A04462D46316}"/>
            </c:ext>
          </c:extLst>
        </c:ser>
        <c:ser>
          <c:idx val="2"/>
          <c:order val="2"/>
          <c:tx>
            <c:strRef>
              <c:f>data_160!$C$27</c:f>
              <c:strCache>
                <c:ptCount val="1"/>
                <c:pt idx="0">
                  <c:v>200</c:v>
                </c:pt>
              </c:strCache>
            </c:strRef>
          </c:tx>
          <c:spPr>
            <a:solidFill>
              <a:schemeClr val="accent5">
                <a:tint val="6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data_160!$D$27:$AN$27</c:f>
              <c:numCache>
                <c:formatCode>General</c:formatCode>
                <c:ptCount val="37"/>
                <c:pt idx="0">
                  <c:v>20.51929289710359</c:v>
                </c:pt>
                <c:pt idx="1">
                  <c:v>20.769811306840847</c:v>
                </c:pt>
                <c:pt idx="2">
                  <c:v>21.020329716578104</c:v>
                </c:pt>
                <c:pt idx="3">
                  <c:v>21.741668728317599</c:v>
                </c:pt>
                <c:pt idx="4">
                  <c:v>22.463007740057098</c:v>
                </c:pt>
                <c:pt idx="5">
                  <c:v>23.568163223153054</c:v>
                </c:pt>
                <c:pt idx="6">
                  <c:v>24.67331870624901</c:v>
                </c:pt>
                <c:pt idx="7">
                  <c:v>26.028992599082223</c:v>
                </c:pt>
                <c:pt idx="8">
                  <c:v>27.384666491915432</c:v>
                </c:pt>
                <c:pt idx="9">
                  <c:v>28.827344515394429</c:v>
                </c:pt>
                <c:pt idx="10">
                  <c:v>30.270022538873423</c:v>
                </c:pt>
                <c:pt idx="11">
                  <c:v>31.625696431706636</c:v>
                </c:pt>
                <c:pt idx="12">
                  <c:v>32.981370324539846</c:v>
                </c:pt>
                <c:pt idx="13">
                  <c:v>34.086525807635802</c:v>
                </c:pt>
                <c:pt idx="14">
                  <c:v>35.191681290731758</c:v>
                </c:pt>
                <c:pt idx="15">
                  <c:v>35.913020302471253</c:v>
                </c:pt>
                <c:pt idx="16">
                  <c:v>36.634359314210755</c:v>
                </c:pt>
                <c:pt idx="17">
                  <c:v>36.884877723948009</c:v>
                </c:pt>
                <c:pt idx="18">
                  <c:v>37.135396133685262</c:v>
                </c:pt>
                <c:pt idx="19">
                  <c:v>36.884877723948009</c:v>
                </c:pt>
                <c:pt idx="20">
                  <c:v>36.634359314210755</c:v>
                </c:pt>
                <c:pt idx="21">
                  <c:v>35.913020302471253</c:v>
                </c:pt>
                <c:pt idx="22">
                  <c:v>35.191681290731758</c:v>
                </c:pt>
                <c:pt idx="23">
                  <c:v>34.086525807635802</c:v>
                </c:pt>
                <c:pt idx="24">
                  <c:v>32.981370324539846</c:v>
                </c:pt>
                <c:pt idx="25">
                  <c:v>31.625696431706636</c:v>
                </c:pt>
                <c:pt idx="26">
                  <c:v>30.270022538873423</c:v>
                </c:pt>
                <c:pt idx="27">
                  <c:v>28.827344515394429</c:v>
                </c:pt>
                <c:pt idx="28">
                  <c:v>27.384666491915432</c:v>
                </c:pt>
                <c:pt idx="29">
                  <c:v>26.028992599082223</c:v>
                </c:pt>
                <c:pt idx="30">
                  <c:v>24.67331870624901</c:v>
                </c:pt>
                <c:pt idx="31">
                  <c:v>23.568163223153054</c:v>
                </c:pt>
                <c:pt idx="32">
                  <c:v>22.463007740057098</c:v>
                </c:pt>
                <c:pt idx="33">
                  <c:v>21.741668728317599</c:v>
                </c:pt>
                <c:pt idx="34">
                  <c:v>21.020329716578104</c:v>
                </c:pt>
                <c:pt idx="35">
                  <c:v>20.769811306840847</c:v>
                </c:pt>
                <c:pt idx="36">
                  <c:v>20.51929289710359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40-49F5-BBF3-A04462D46316}"/>
            </c:ext>
          </c:extLst>
        </c:ser>
        <c:ser>
          <c:idx val="3"/>
          <c:order val="3"/>
          <c:tx>
            <c:strRef>
              <c:f>data_160!$C$28</c:f>
              <c:strCache>
                <c:ptCount val="1"/>
                <c:pt idx="0">
                  <c:v>195</c:v>
                </c:pt>
              </c:strCache>
            </c:strRef>
          </c:tx>
          <c:spPr>
            <a:solidFill>
              <a:schemeClr val="accent5">
                <a:tint val="7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data_160!$D$28:$AN$28</c:f>
              <c:numCache>
                <c:formatCode>General</c:formatCode>
                <c:ptCount val="37"/>
                <c:pt idx="0">
                  <c:v>13.362451039778149</c:v>
                </c:pt>
                <c:pt idx="1">
                  <c:v>13.546948635875225</c:v>
                </c:pt>
                <c:pt idx="2">
                  <c:v>13.731446231972301</c:v>
                </c:pt>
                <c:pt idx="3">
                  <c:v>14.262685887279698</c:v>
                </c:pt>
                <c:pt idx="4">
                  <c:v>14.793925542587095</c:v>
                </c:pt>
                <c:pt idx="5">
                  <c:v>15.607831914412442</c:v>
                </c:pt>
                <c:pt idx="6">
                  <c:v>16.42173828623779</c:v>
                </c:pt>
                <c:pt idx="7">
                  <c:v>17.420142254160211</c:v>
                </c:pt>
                <c:pt idx="8">
                  <c:v>18.418546222082632</c:v>
                </c:pt>
                <c:pt idx="9">
                  <c:v>19.481025532697426</c:v>
                </c:pt>
                <c:pt idx="10">
                  <c:v>20.54350484331222</c:v>
                </c:pt>
                <c:pt idx="11">
                  <c:v>21.541908811234642</c:v>
                </c:pt>
                <c:pt idx="12">
                  <c:v>22.540312779157063</c:v>
                </c:pt>
                <c:pt idx="13">
                  <c:v>23.354219150982409</c:v>
                </c:pt>
                <c:pt idx="14">
                  <c:v>24.168125522807756</c:v>
                </c:pt>
                <c:pt idx="15">
                  <c:v>24.699365178115151</c:v>
                </c:pt>
                <c:pt idx="16">
                  <c:v>25.230604833422554</c:v>
                </c:pt>
                <c:pt idx="17">
                  <c:v>25.415102429519628</c:v>
                </c:pt>
                <c:pt idx="18">
                  <c:v>25.599600025616702</c:v>
                </c:pt>
                <c:pt idx="19">
                  <c:v>25.415102429519628</c:v>
                </c:pt>
                <c:pt idx="20">
                  <c:v>25.230604833422554</c:v>
                </c:pt>
                <c:pt idx="21">
                  <c:v>24.699365178115151</c:v>
                </c:pt>
                <c:pt idx="22">
                  <c:v>24.168125522807756</c:v>
                </c:pt>
                <c:pt idx="23">
                  <c:v>23.354219150982409</c:v>
                </c:pt>
                <c:pt idx="24">
                  <c:v>22.540312779157063</c:v>
                </c:pt>
                <c:pt idx="25">
                  <c:v>21.541908811234642</c:v>
                </c:pt>
                <c:pt idx="26">
                  <c:v>20.54350484331222</c:v>
                </c:pt>
                <c:pt idx="27">
                  <c:v>19.481025532697426</c:v>
                </c:pt>
                <c:pt idx="28">
                  <c:v>18.418546222082632</c:v>
                </c:pt>
                <c:pt idx="29">
                  <c:v>17.420142254160211</c:v>
                </c:pt>
                <c:pt idx="30">
                  <c:v>16.42173828623779</c:v>
                </c:pt>
                <c:pt idx="31">
                  <c:v>15.607831914412442</c:v>
                </c:pt>
                <c:pt idx="32">
                  <c:v>14.793925542587095</c:v>
                </c:pt>
                <c:pt idx="33">
                  <c:v>14.262685887279698</c:v>
                </c:pt>
                <c:pt idx="34">
                  <c:v>13.731446231972301</c:v>
                </c:pt>
                <c:pt idx="35">
                  <c:v>13.546948635875225</c:v>
                </c:pt>
                <c:pt idx="36">
                  <c:v>13.362451039778149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F40-49F5-BBF3-A04462D46316}"/>
            </c:ext>
          </c:extLst>
        </c:ser>
        <c:ser>
          <c:idx val="4"/>
          <c:order val="4"/>
          <c:tx>
            <c:strRef>
              <c:f>data_160!$C$29</c:f>
              <c:strCache>
                <c:ptCount val="1"/>
                <c:pt idx="0">
                  <c:v>190</c:v>
                </c:pt>
              </c:strCache>
            </c:strRef>
          </c:tx>
          <c:spPr>
            <a:solidFill>
              <a:schemeClr val="accent5">
                <a:tint val="8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data_160!$D$29:$AN$29</c:f>
              <c:numCache>
                <c:formatCode>General</c:formatCode>
                <c:ptCount val="37"/>
                <c:pt idx="0">
                  <c:v>6.205609182452708</c:v>
                </c:pt>
                <c:pt idx="1">
                  <c:v>6.3240859649096031</c:v>
                </c:pt>
                <c:pt idx="2">
                  <c:v>6.4425627473664981</c:v>
                </c:pt>
                <c:pt idx="3">
                  <c:v>6.7837030462417953</c:v>
                </c:pt>
                <c:pt idx="4">
                  <c:v>7.1248433451170925</c:v>
                </c:pt>
                <c:pt idx="5">
                  <c:v>7.64750060567183</c:v>
                </c:pt>
                <c:pt idx="6">
                  <c:v>8.1701578662265675</c:v>
                </c:pt>
                <c:pt idx="7">
                  <c:v>8.8112919092381983</c:v>
                </c:pt>
                <c:pt idx="8">
                  <c:v>9.4524259522498291</c:v>
                </c:pt>
                <c:pt idx="9">
                  <c:v>10.134706550000423</c:v>
                </c:pt>
                <c:pt idx="10">
                  <c:v>10.816987147751018</c:v>
                </c:pt>
                <c:pt idx="11">
                  <c:v>11.45812119076265</c:v>
                </c:pt>
                <c:pt idx="12">
                  <c:v>12.099255233774281</c:v>
                </c:pt>
                <c:pt idx="13">
                  <c:v>12.621912494329017</c:v>
                </c:pt>
                <c:pt idx="14">
                  <c:v>13.144569754883754</c:v>
                </c:pt>
                <c:pt idx="15">
                  <c:v>13.485710053759052</c:v>
                </c:pt>
                <c:pt idx="16">
                  <c:v>13.826850352634349</c:v>
                </c:pt>
                <c:pt idx="17">
                  <c:v>13.945327135091244</c:v>
                </c:pt>
                <c:pt idx="18">
                  <c:v>14.063803917548139</c:v>
                </c:pt>
                <c:pt idx="19">
                  <c:v>13.945327135091244</c:v>
                </c:pt>
                <c:pt idx="20">
                  <c:v>13.826850352634349</c:v>
                </c:pt>
                <c:pt idx="21">
                  <c:v>13.485710053759052</c:v>
                </c:pt>
                <c:pt idx="22">
                  <c:v>13.144569754883754</c:v>
                </c:pt>
                <c:pt idx="23">
                  <c:v>12.621912494329017</c:v>
                </c:pt>
                <c:pt idx="24">
                  <c:v>12.099255233774281</c:v>
                </c:pt>
                <c:pt idx="25">
                  <c:v>11.45812119076265</c:v>
                </c:pt>
                <c:pt idx="26">
                  <c:v>10.816987147751018</c:v>
                </c:pt>
                <c:pt idx="27">
                  <c:v>10.134706550000423</c:v>
                </c:pt>
                <c:pt idx="28">
                  <c:v>9.4524259522498291</c:v>
                </c:pt>
                <c:pt idx="29">
                  <c:v>8.8112919092381983</c:v>
                </c:pt>
                <c:pt idx="30">
                  <c:v>8.1701578662265675</c:v>
                </c:pt>
                <c:pt idx="31">
                  <c:v>7.64750060567183</c:v>
                </c:pt>
                <c:pt idx="32">
                  <c:v>7.1248433451170925</c:v>
                </c:pt>
                <c:pt idx="33">
                  <c:v>6.7837030462417953</c:v>
                </c:pt>
                <c:pt idx="34">
                  <c:v>6.4425627473664981</c:v>
                </c:pt>
                <c:pt idx="35">
                  <c:v>6.3240859649096031</c:v>
                </c:pt>
                <c:pt idx="36">
                  <c:v>6.205609182452708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F40-49F5-BBF3-A04462D46316}"/>
            </c:ext>
          </c:extLst>
        </c:ser>
        <c:ser>
          <c:idx val="5"/>
          <c:order val="5"/>
          <c:tx>
            <c:strRef>
              <c:f>data_160!$C$30</c:f>
              <c:strCache>
                <c:ptCount val="1"/>
                <c:pt idx="0">
                  <c:v>185</c:v>
                </c:pt>
              </c:strCache>
            </c:strRef>
          </c:tx>
          <c:spPr>
            <a:solidFill>
              <a:schemeClr val="accent5">
                <a:tint val="9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data_160!$D$30:$AN$30</c:f>
              <c:numCache>
                <c:formatCode>General</c:formatCode>
                <c:ptCount val="37"/>
                <c:pt idx="0">
                  <c:v>5.179817495799063</c:v>
                </c:pt>
                <c:pt idx="1">
                  <c:v>5.2390558870275106</c:v>
                </c:pt>
                <c:pt idx="2">
                  <c:v>5.2982942782559581</c:v>
                </c:pt>
                <c:pt idx="3">
                  <c:v>5.4688644276936067</c:v>
                </c:pt>
                <c:pt idx="4">
                  <c:v>5.6394345771312553</c:v>
                </c:pt>
                <c:pt idx="5">
                  <c:v>5.900763207408624</c:v>
                </c:pt>
                <c:pt idx="6">
                  <c:v>6.1620918376859928</c:v>
                </c:pt>
                <c:pt idx="7">
                  <c:v>6.4826588591918082</c:v>
                </c:pt>
                <c:pt idx="8">
                  <c:v>6.8032258806976236</c:v>
                </c:pt>
                <c:pt idx="9">
                  <c:v>7.1443661795729207</c:v>
                </c:pt>
                <c:pt idx="10">
                  <c:v>7.4855064784482179</c:v>
                </c:pt>
                <c:pt idx="11">
                  <c:v>7.8060734999540342</c:v>
                </c:pt>
                <c:pt idx="12">
                  <c:v>8.1266405214598496</c:v>
                </c:pt>
                <c:pt idx="13">
                  <c:v>8.3879691517372166</c:v>
                </c:pt>
                <c:pt idx="14">
                  <c:v>8.6492977820145853</c:v>
                </c:pt>
                <c:pt idx="15">
                  <c:v>8.8198679314522348</c:v>
                </c:pt>
                <c:pt idx="16">
                  <c:v>8.9904380808898843</c:v>
                </c:pt>
                <c:pt idx="17">
                  <c:v>9.0496764721183318</c:v>
                </c:pt>
                <c:pt idx="18">
                  <c:v>9.1089148633467794</c:v>
                </c:pt>
                <c:pt idx="19">
                  <c:v>9.0496764721183318</c:v>
                </c:pt>
                <c:pt idx="20">
                  <c:v>8.9904380808898843</c:v>
                </c:pt>
                <c:pt idx="21">
                  <c:v>8.8198679314522348</c:v>
                </c:pt>
                <c:pt idx="22">
                  <c:v>8.6492977820145853</c:v>
                </c:pt>
                <c:pt idx="23">
                  <c:v>8.3879691517372166</c:v>
                </c:pt>
                <c:pt idx="24">
                  <c:v>8.1266405214598496</c:v>
                </c:pt>
                <c:pt idx="25">
                  <c:v>7.8060734999540342</c:v>
                </c:pt>
                <c:pt idx="26">
                  <c:v>7.4855064784482179</c:v>
                </c:pt>
                <c:pt idx="27">
                  <c:v>7.1443661795729207</c:v>
                </c:pt>
                <c:pt idx="28">
                  <c:v>6.8032258806976236</c:v>
                </c:pt>
                <c:pt idx="29">
                  <c:v>6.4826588591918082</c:v>
                </c:pt>
                <c:pt idx="30">
                  <c:v>6.1620918376859928</c:v>
                </c:pt>
                <c:pt idx="31">
                  <c:v>5.900763207408624</c:v>
                </c:pt>
                <c:pt idx="32">
                  <c:v>5.6394345771312553</c:v>
                </c:pt>
                <c:pt idx="33">
                  <c:v>5.4688644276936067</c:v>
                </c:pt>
                <c:pt idx="34">
                  <c:v>5.2982942782559581</c:v>
                </c:pt>
                <c:pt idx="35">
                  <c:v>5.2390558870275106</c:v>
                </c:pt>
                <c:pt idx="36">
                  <c:v>5.179817495799063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F40-49F5-BBF3-A04462D46316}"/>
            </c:ext>
          </c:extLst>
        </c:ser>
        <c:ser>
          <c:idx val="6"/>
          <c:order val="6"/>
          <c:tx>
            <c:strRef>
              <c:f>data_160!$C$31</c:f>
              <c:strCache>
                <c:ptCount val="1"/>
                <c:pt idx="0">
                  <c:v>180</c:v>
                </c:pt>
              </c:strCache>
            </c:strRef>
          </c:tx>
          <c:spPr>
            <a:solidFill>
              <a:schemeClr val="accent5"/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data_160!$D$31:$AN$31</c:f>
              <c:numCache>
                <c:formatCode>General</c:formatCode>
                <c:ptCount val="37"/>
                <c:pt idx="0">
                  <c:v>4.1540258091454181</c:v>
                </c:pt>
                <c:pt idx="1">
                  <c:v>4.1540258091454181</c:v>
                </c:pt>
                <c:pt idx="2">
                  <c:v>4.1540258091454181</c:v>
                </c:pt>
                <c:pt idx="3">
                  <c:v>4.1540258091454181</c:v>
                </c:pt>
                <c:pt idx="4">
                  <c:v>4.1540258091454181</c:v>
                </c:pt>
                <c:pt idx="5">
                  <c:v>4.1540258091454181</c:v>
                </c:pt>
                <c:pt idx="6">
                  <c:v>4.1540258091454181</c:v>
                </c:pt>
                <c:pt idx="7">
                  <c:v>4.1540258091454181</c:v>
                </c:pt>
                <c:pt idx="8">
                  <c:v>4.1540258091454181</c:v>
                </c:pt>
                <c:pt idx="9">
                  <c:v>4.1540258091454181</c:v>
                </c:pt>
                <c:pt idx="10">
                  <c:v>4.1540258091454181</c:v>
                </c:pt>
                <c:pt idx="11">
                  <c:v>4.1540258091454181</c:v>
                </c:pt>
                <c:pt idx="12">
                  <c:v>4.1540258091454181</c:v>
                </c:pt>
                <c:pt idx="13">
                  <c:v>4.1540258091454181</c:v>
                </c:pt>
                <c:pt idx="14">
                  <c:v>4.1540258091454181</c:v>
                </c:pt>
                <c:pt idx="15">
                  <c:v>4.1540258091454181</c:v>
                </c:pt>
                <c:pt idx="16">
                  <c:v>4.1540258091454181</c:v>
                </c:pt>
                <c:pt idx="17">
                  <c:v>4.1540258091454181</c:v>
                </c:pt>
                <c:pt idx="18">
                  <c:v>4.1540258091454181</c:v>
                </c:pt>
                <c:pt idx="19">
                  <c:v>4.1540258091454181</c:v>
                </c:pt>
                <c:pt idx="20">
                  <c:v>4.1540258091454181</c:v>
                </c:pt>
                <c:pt idx="21">
                  <c:v>4.1540258091454181</c:v>
                </c:pt>
                <c:pt idx="22">
                  <c:v>4.1540258091454181</c:v>
                </c:pt>
                <c:pt idx="23">
                  <c:v>4.1540258091454181</c:v>
                </c:pt>
                <c:pt idx="24">
                  <c:v>4.1540258091454181</c:v>
                </c:pt>
                <c:pt idx="25">
                  <c:v>4.1540258091454181</c:v>
                </c:pt>
                <c:pt idx="26">
                  <c:v>4.1540258091454181</c:v>
                </c:pt>
                <c:pt idx="27">
                  <c:v>4.1540258091454181</c:v>
                </c:pt>
                <c:pt idx="28">
                  <c:v>4.1540258091454181</c:v>
                </c:pt>
                <c:pt idx="29">
                  <c:v>4.1540258091454181</c:v>
                </c:pt>
                <c:pt idx="30">
                  <c:v>4.1540258091454181</c:v>
                </c:pt>
                <c:pt idx="31">
                  <c:v>4.1540258091454181</c:v>
                </c:pt>
                <c:pt idx="32">
                  <c:v>4.1540258091454181</c:v>
                </c:pt>
                <c:pt idx="33">
                  <c:v>4.1540258091454181</c:v>
                </c:pt>
                <c:pt idx="34">
                  <c:v>4.1540258091454181</c:v>
                </c:pt>
                <c:pt idx="35">
                  <c:v>4.1540258091454181</c:v>
                </c:pt>
                <c:pt idx="36">
                  <c:v>4.1540258091454181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F40-49F5-BBF3-A04462D46316}"/>
            </c:ext>
          </c:extLst>
        </c:ser>
        <c:ser>
          <c:idx val="7"/>
          <c:order val="7"/>
          <c:tx>
            <c:strRef>
              <c:f>data_160!$C$32</c:f>
              <c:strCache>
                <c:ptCount val="1"/>
                <c:pt idx="0">
                  <c:v>175</c:v>
                </c:pt>
              </c:strCache>
            </c:strRef>
          </c:tx>
          <c:spPr>
            <a:solidFill>
              <a:schemeClr val="accent5">
                <a:shade val="9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data_160!$D$32:$AN$32</c:f>
              <c:numCache>
                <c:formatCode>General</c:formatCode>
                <c:ptCount val="37"/>
                <c:pt idx="0">
                  <c:v>5.179817495799063</c:v>
                </c:pt>
                <c:pt idx="1">
                  <c:v>5.2390558870275106</c:v>
                </c:pt>
                <c:pt idx="2">
                  <c:v>5.2982942782559581</c:v>
                </c:pt>
                <c:pt idx="3">
                  <c:v>5.4688644276936067</c:v>
                </c:pt>
                <c:pt idx="4">
                  <c:v>5.6394345771312553</c:v>
                </c:pt>
                <c:pt idx="5">
                  <c:v>5.900763207408624</c:v>
                </c:pt>
                <c:pt idx="6">
                  <c:v>6.1620918376859928</c:v>
                </c:pt>
                <c:pt idx="7">
                  <c:v>6.4826588591918082</c:v>
                </c:pt>
                <c:pt idx="8">
                  <c:v>6.8032258806976236</c:v>
                </c:pt>
                <c:pt idx="9">
                  <c:v>7.1443661795729207</c:v>
                </c:pt>
                <c:pt idx="10">
                  <c:v>7.4855064784482179</c:v>
                </c:pt>
                <c:pt idx="11">
                  <c:v>7.8060734999540342</c:v>
                </c:pt>
                <c:pt idx="12">
                  <c:v>8.1266405214598496</c:v>
                </c:pt>
                <c:pt idx="13">
                  <c:v>8.3879691517372166</c:v>
                </c:pt>
                <c:pt idx="14">
                  <c:v>8.6492977820145853</c:v>
                </c:pt>
                <c:pt idx="15">
                  <c:v>8.8198679314522348</c:v>
                </c:pt>
                <c:pt idx="16">
                  <c:v>8.9904380808898843</c:v>
                </c:pt>
                <c:pt idx="17">
                  <c:v>9.0496764721183318</c:v>
                </c:pt>
                <c:pt idx="18">
                  <c:v>9.1089148633467794</c:v>
                </c:pt>
                <c:pt idx="19">
                  <c:v>9.0496764721183318</c:v>
                </c:pt>
                <c:pt idx="20">
                  <c:v>8.9904380808898843</c:v>
                </c:pt>
                <c:pt idx="21">
                  <c:v>8.8198679314522348</c:v>
                </c:pt>
                <c:pt idx="22">
                  <c:v>8.6492977820145853</c:v>
                </c:pt>
                <c:pt idx="23">
                  <c:v>8.3879691517372166</c:v>
                </c:pt>
                <c:pt idx="24">
                  <c:v>8.1266405214598496</c:v>
                </c:pt>
                <c:pt idx="25">
                  <c:v>7.8060734999540342</c:v>
                </c:pt>
                <c:pt idx="26">
                  <c:v>7.4855064784482179</c:v>
                </c:pt>
                <c:pt idx="27">
                  <c:v>7.1443661795729207</c:v>
                </c:pt>
                <c:pt idx="28">
                  <c:v>6.8032258806976236</c:v>
                </c:pt>
                <c:pt idx="29">
                  <c:v>6.4826588591918082</c:v>
                </c:pt>
                <c:pt idx="30">
                  <c:v>6.1620918376859928</c:v>
                </c:pt>
                <c:pt idx="31">
                  <c:v>5.900763207408624</c:v>
                </c:pt>
                <c:pt idx="32">
                  <c:v>5.6394345771312553</c:v>
                </c:pt>
                <c:pt idx="33">
                  <c:v>5.4688644276936067</c:v>
                </c:pt>
                <c:pt idx="34">
                  <c:v>5.2982942782559581</c:v>
                </c:pt>
                <c:pt idx="35">
                  <c:v>5.2390558870275106</c:v>
                </c:pt>
                <c:pt idx="36">
                  <c:v>5.179817495799063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F40-49F5-BBF3-A04462D46316}"/>
            </c:ext>
          </c:extLst>
        </c:ser>
        <c:ser>
          <c:idx val="8"/>
          <c:order val="8"/>
          <c:tx>
            <c:strRef>
              <c:f>data_160!$C$33</c:f>
              <c:strCache>
                <c:ptCount val="1"/>
                <c:pt idx="0">
                  <c:v>170</c:v>
                </c:pt>
              </c:strCache>
            </c:strRef>
          </c:tx>
          <c:spPr>
            <a:solidFill>
              <a:schemeClr val="accent5">
                <a:shade val="8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data_160!$D$33:$AN$33</c:f>
              <c:numCache>
                <c:formatCode>General</c:formatCode>
                <c:ptCount val="37"/>
                <c:pt idx="0">
                  <c:v>6.205609182452708</c:v>
                </c:pt>
                <c:pt idx="1">
                  <c:v>6.3240859649096031</c:v>
                </c:pt>
                <c:pt idx="2">
                  <c:v>6.4425627473664981</c:v>
                </c:pt>
                <c:pt idx="3">
                  <c:v>6.7837030462417953</c:v>
                </c:pt>
                <c:pt idx="4">
                  <c:v>7.1248433451170925</c:v>
                </c:pt>
                <c:pt idx="5">
                  <c:v>7.64750060567183</c:v>
                </c:pt>
                <c:pt idx="6">
                  <c:v>8.1701578662265675</c:v>
                </c:pt>
                <c:pt idx="7">
                  <c:v>8.8112919092381983</c:v>
                </c:pt>
                <c:pt idx="8">
                  <c:v>9.4524259522498291</c:v>
                </c:pt>
                <c:pt idx="9">
                  <c:v>10.134706550000423</c:v>
                </c:pt>
                <c:pt idx="10">
                  <c:v>10.816987147751018</c:v>
                </c:pt>
                <c:pt idx="11">
                  <c:v>11.45812119076265</c:v>
                </c:pt>
                <c:pt idx="12">
                  <c:v>12.099255233774281</c:v>
                </c:pt>
                <c:pt idx="13">
                  <c:v>12.621912494329017</c:v>
                </c:pt>
                <c:pt idx="14">
                  <c:v>13.144569754883754</c:v>
                </c:pt>
                <c:pt idx="15">
                  <c:v>13.485710053759052</c:v>
                </c:pt>
                <c:pt idx="16">
                  <c:v>13.826850352634349</c:v>
                </c:pt>
                <c:pt idx="17">
                  <c:v>13.945327135091244</c:v>
                </c:pt>
                <c:pt idx="18">
                  <c:v>14.063803917548139</c:v>
                </c:pt>
                <c:pt idx="19">
                  <c:v>13.945327135091244</c:v>
                </c:pt>
                <c:pt idx="20">
                  <c:v>13.826850352634349</c:v>
                </c:pt>
                <c:pt idx="21">
                  <c:v>13.485710053759052</c:v>
                </c:pt>
                <c:pt idx="22">
                  <c:v>13.144569754883754</c:v>
                </c:pt>
                <c:pt idx="23">
                  <c:v>12.621912494329017</c:v>
                </c:pt>
                <c:pt idx="24">
                  <c:v>12.099255233774281</c:v>
                </c:pt>
                <c:pt idx="25">
                  <c:v>11.45812119076265</c:v>
                </c:pt>
                <c:pt idx="26">
                  <c:v>10.816987147751018</c:v>
                </c:pt>
                <c:pt idx="27">
                  <c:v>10.134706550000423</c:v>
                </c:pt>
                <c:pt idx="28">
                  <c:v>9.4524259522498291</c:v>
                </c:pt>
                <c:pt idx="29">
                  <c:v>8.8112919092381983</c:v>
                </c:pt>
                <c:pt idx="30">
                  <c:v>8.1701578662265675</c:v>
                </c:pt>
                <c:pt idx="31">
                  <c:v>7.64750060567183</c:v>
                </c:pt>
                <c:pt idx="32">
                  <c:v>7.1248433451170925</c:v>
                </c:pt>
                <c:pt idx="33">
                  <c:v>6.7837030462417953</c:v>
                </c:pt>
                <c:pt idx="34">
                  <c:v>6.4425627473664981</c:v>
                </c:pt>
                <c:pt idx="35">
                  <c:v>6.3240859649096031</c:v>
                </c:pt>
                <c:pt idx="36">
                  <c:v>6.205609182452708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F40-49F5-BBF3-A04462D46316}"/>
            </c:ext>
          </c:extLst>
        </c:ser>
        <c:ser>
          <c:idx val="9"/>
          <c:order val="9"/>
          <c:tx>
            <c:strRef>
              <c:f>data_160!$C$34</c:f>
              <c:strCache>
                <c:ptCount val="1"/>
                <c:pt idx="0">
                  <c:v>165</c:v>
                </c:pt>
              </c:strCache>
            </c:strRef>
          </c:tx>
          <c:spPr>
            <a:solidFill>
              <a:schemeClr val="accent5">
                <a:shade val="7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data_160!$D$34:$AN$34</c:f>
              <c:numCache>
                <c:formatCode>General</c:formatCode>
                <c:ptCount val="37"/>
                <c:pt idx="0">
                  <c:v>13.362451039778149</c:v>
                </c:pt>
                <c:pt idx="1">
                  <c:v>13.546948635875225</c:v>
                </c:pt>
                <c:pt idx="2">
                  <c:v>13.731446231972301</c:v>
                </c:pt>
                <c:pt idx="3">
                  <c:v>14.262685887279698</c:v>
                </c:pt>
                <c:pt idx="4">
                  <c:v>14.793925542587095</c:v>
                </c:pt>
                <c:pt idx="5">
                  <c:v>15.607831914412442</c:v>
                </c:pt>
                <c:pt idx="6">
                  <c:v>16.42173828623779</c:v>
                </c:pt>
                <c:pt idx="7">
                  <c:v>17.420142254160211</c:v>
                </c:pt>
                <c:pt idx="8">
                  <c:v>18.418546222082632</c:v>
                </c:pt>
                <c:pt idx="9">
                  <c:v>19.481025532697426</c:v>
                </c:pt>
                <c:pt idx="10">
                  <c:v>20.54350484331222</c:v>
                </c:pt>
                <c:pt idx="11">
                  <c:v>21.541908811234642</c:v>
                </c:pt>
                <c:pt idx="12">
                  <c:v>22.540312779157063</c:v>
                </c:pt>
                <c:pt idx="13">
                  <c:v>23.354219150982409</c:v>
                </c:pt>
                <c:pt idx="14">
                  <c:v>24.168125522807756</c:v>
                </c:pt>
                <c:pt idx="15">
                  <c:v>24.699365178115151</c:v>
                </c:pt>
                <c:pt idx="16">
                  <c:v>25.230604833422554</c:v>
                </c:pt>
                <c:pt idx="17">
                  <c:v>25.415102429519628</c:v>
                </c:pt>
                <c:pt idx="18">
                  <c:v>25.599600025616702</c:v>
                </c:pt>
                <c:pt idx="19">
                  <c:v>25.415102429519628</c:v>
                </c:pt>
                <c:pt idx="20">
                  <c:v>25.230604833422554</c:v>
                </c:pt>
                <c:pt idx="21">
                  <c:v>24.699365178115151</c:v>
                </c:pt>
                <c:pt idx="22">
                  <c:v>24.168125522807756</c:v>
                </c:pt>
                <c:pt idx="23">
                  <c:v>23.354219150982409</c:v>
                </c:pt>
                <c:pt idx="24">
                  <c:v>22.540312779157063</c:v>
                </c:pt>
                <c:pt idx="25">
                  <c:v>21.541908811234642</c:v>
                </c:pt>
                <c:pt idx="26">
                  <c:v>20.54350484331222</c:v>
                </c:pt>
                <c:pt idx="27">
                  <c:v>19.481025532697426</c:v>
                </c:pt>
                <c:pt idx="28">
                  <c:v>18.418546222082632</c:v>
                </c:pt>
                <c:pt idx="29">
                  <c:v>17.420142254160211</c:v>
                </c:pt>
                <c:pt idx="30">
                  <c:v>16.42173828623779</c:v>
                </c:pt>
                <c:pt idx="31">
                  <c:v>15.607831914412442</c:v>
                </c:pt>
                <c:pt idx="32">
                  <c:v>14.793925542587095</c:v>
                </c:pt>
                <c:pt idx="33">
                  <c:v>14.262685887279698</c:v>
                </c:pt>
                <c:pt idx="34">
                  <c:v>13.731446231972301</c:v>
                </c:pt>
                <c:pt idx="35">
                  <c:v>13.546948635875225</c:v>
                </c:pt>
                <c:pt idx="36">
                  <c:v>13.362451039778149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0F40-49F5-BBF3-A04462D46316}"/>
            </c:ext>
          </c:extLst>
        </c:ser>
        <c:ser>
          <c:idx val="10"/>
          <c:order val="10"/>
          <c:tx>
            <c:strRef>
              <c:f>data_160!$C$35</c:f>
              <c:strCache>
                <c:ptCount val="1"/>
                <c:pt idx="0">
                  <c:v>160</c:v>
                </c:pt>
              </c:strCache>
            </c:strRef>
          </c:tx>
          <c:spPr>
            <a:solidFill>
              <a:schemeClr val="accent5">
                <a:shade val="6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data_160!$D$35:$AN$35</c:f>
              <c:numCache>
                <c:formatCode>General</c:formatCode>
                <c:ptCount val="37"/>
                <c:pt idx="0">
                  <c:v>20.51929289710359</c:v>
                </c:pt>
                <c:pt idx="1">
                  <c:v>20.769811306840847</c:v>
                </c:pt>
                <c:pt idx="2">
                  <c:v>21.020329716578104</c:v>
                </c:pt>
                <c:pt idx="3">
                  <c:v>21.741668728317599</c:v>
                </c:pt>
                <c:pt idx="4">
                  <c:v>22.463007740057098</c:v>
                </c:pt>
                <c:pt idx="5">
                  <c:v>23.568163223153054</c:v>
                </c:pt>
                <c:pt idx="6">
                  <c:v>24.67331870624901</c:v>
                </c:pt>
                <c:pt idx="7">
                  <c:v>26.028992599082223</c:v>
                </c:pt>
                <c:pt idx="8">
                  <c:v>27.384666491915432</c:v>
                </c:pt>
                <c:pt idx="9">
                  <c:v>28.827344515394429</c:v>
                </c:pt>
                <c:pt idx="10">
                  <c:v>30.270022538873423</c:v>
                </c:pt>
                <c:pt idx="11">
                  <c:v>31.625696431706636</c:v>
                </c:pt>
                <c:pt idx="12">
                  <c:v>32.981370324539846</c:v>
                </c:pt>
                <c:pt idx="13">
                  <c:v>34.086525807635802</c:v>
                </c:pt>
                <c:pt idx="14">
                  <c:v>35.191681290731758</c:v>
                </c:pt>
                <c:pt idx="15">
                  <c:v>35.913020302471253</c:v>
                </c:pt>
                <c:pt idx="16">
                  <c:v>36.634359314210755</c:v>
                </c:pt>
                <c:pt idx="17">
                  <c:v>36.884877723948009</c:v>
                </c:pt>
                <c:pt idx="18">
                  <c:v>37.135396133685262</c:v>
                </c:pt>
                <c:pt idx="19">
                  <c:v>36.884877723948009</c:v>
                </c:pt>
                <c:pt idx="20">
                  <c:v>36.634359314210755</c:v>
                </c:pt>
                <c:pt idx="21">
                  <c:v>35.913020302471253</c:v>
                </c:pt>
                <c:pt idx="22">
                  <c:v>35.191681290731758</c:v>
                </c:pt>
                <c:pt idx="23">
                  <c:v>34.086525807635802</c:v>
                </c:pt>
                <c:pt idx="24">
                  <c:v>32.981370324539846</c:v>
                </c:pt>
                <c:pt idx="25">
                  <c:v>31.625696431706636</c:v>
                </c:pt>
                <c:pt idx="26">
                  <c:v>30.270022538873423</c:v>
                </c:pt>
                <c:pt idx="27">
                  <c:v>28.827344515394429</c:v>
                </c:pt>
                <c:pt idx="28">
                  <c:v>27.384666491915432</c:v>
                </c:pt>
                <c:pt idx="29">
                  <c:v>26.028992599082223</c:v>
                </c:pt>
                <c:pt idx="30">
                  <c:v>24.67331870624901</c:v>
                </c:pt>
                <c:pt idx="31">
                  <c:v>23.568163223153054</c:v>
                </c:pt>
                <c:pt idx="32">
                  <c:v>22.463007740057098</c:v>
                </c:pt>
                <c:pt idx="33">
                  <c:v>21.741668728317599</c:v>
                </c:pt>
                <c:pt idx="34">
                  <c:v>21.020329716578104</c:v>
                </c:pt>
                <c:pt idx="35">
                  <c:v>20.769811306840847</c:v>
                </c:pt>
                <c:pt idx="36">
                  <c:v>20.51929289710359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F40-49F5-BBF3-A04462D46316}"/>
            </c:ext>
          </c:extLst>
        </c:ser>
        <c:ser>
          <c:idx val="11"/>
          <c:order val="11"/>
          <c:tx>
            <c:strRef>
              <c:f>data_160!$C$36</c:f>
              <c:strCache>
                <c:ptCount val="1"/>
                <c:pt idx="0">
                  <c:v>155</c:v>
                </c:pt>
              </c:strCache>
            </c:strRef>
          </c:tx>
          <c:spPr>
            <a:solidFill>
              <a:schemeClr val="accent5">
                <a:shade val="5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data_160!$D$36:$AN$36</c:f>
              <c:numCache>
                <c:formatCode>General</c:formatCode>
                <c:ptCount val="37"/>
                <c:pt idx="0">
                  <c:v>34.76382868424264</c:v>
                </c:pt>
                <c:pt idx="1">
                  <c:v>35.092680222096284</c:v>
                </c:pt>
                <c:pt idx="2">
                  <c:v>35.421531759949929</c:v>
                </c:pt>
                <c:pt idx="3">
                  <c:v>36.368422024713908</c:v>
                </c:pt>
                <c:pt idx="4">
                  <c:v>37.315312289477895</c:v>
                </c:pt>
                <c:pt idx="5">
                  <c:v>38.766032340609705</c:v>
                </c:pt>
                <c:pt idx="6">
                  <c:v>40.216752391741522</c:v>
                </c:pt>
                <c:pt idx="7">
                  <c:v>41.996323980726977</c:v>
                </c:pt>
                <c:pt idx="8">
                  <c:v>43.775895569712432</c:v>
                </c:pt>
                <c:pt idx="9">
                  <c:v>45.669676099240398</c:v>
                </c:pt>
                <c:pt idx="10">
                  <c:v>47.563456628768357</c:v>
                </c:pt>
                <c:pt idx="11">
                  <c:v>49.343028217753826</c:v>
                </c:pt>
                <c:pt idx="12">
                  <c:v>51.122599806739274</c:v>
                </c:pt>
                <c:pt idx="13">
                  <c:v>52.573319857871098</c:v>
                </c:pt>
                <c:pt idx="14">
                  <c:v>54.024039909002909</c:v>
                </c:pt>
                <c:pt idx="15">
                  <c:v>54.970930173766881</c:v>
                </c:pt>
                <c:pt idx="16">
                  <c:v>55.917820438530867</c:v>
                </c:pt>
                <c:pt idx="17">
                  <c:v>56.246671976384512</c:v>
                </c:pt>
                <c:pt idx="18">
                  <c:v>56.575523514238157</c:v>
                </c:pt>
                <c:pt idx="19">
                  <c:v>56.246671976384512</c:v>
                </c:pt>
                <c:pt idx="20">
                  <c:v>55.917820438530867</c:v>
                </c:pt>
                <c:pt idx="21">
                  <c:v>54.970930173766881</c:v>
                </c:pt>
                <c:pt idx="22">
                  <c:v>54.024039909002909</c:v>
                </c:pt>
                <c:pt idx="23">
                  <c:v>52.573319857871098</c:v>
                </c:pt>
                <c:pt idx="24">
                  <c:v>51.122599806739274</c:v>
                </c:pt>
                <c:pt idx="25">
                  <c:v>49.343028217753826</c:v>
                </c:pt>
                <c:pt idx="26">
                  <c:v>47.563456628768357</c:v>
                </c:pt>
                <c:pt idx="27">
                  <c:v>45.669676099240398</c:v>
                </c:pt>
                <c:pt idx="28">
                  <c:v>43.775895569712432</c:v>
                </c:pt>
                <c:pt idx="29">
                  <c:v>41.996323980726977</c:v>
                </c:pt>
                <c:pt idx="30">
                  <c:v>40.216752391741522</c:v>
                </c:pt>
                <c:pt idx="31">
                  <c:v>38.766032340609705</c:v>
                </c:pt>
                <c:pt idx="32">
                  <c:v>37.315312289477895</c:v>
                </c:pt>
                <c:pt idx="33">
                  <c:v>36.368422024713908</c:v>
                </c:pt>
                <c:pt idx="34">
                  <c:v>35.421531759949929</c:v>
                </c:pt>
                <c:pt idx="35">
                  <c:v>35.092680222096284</c:v>
                </c:pt>
                <c:pt idx="36">
                  <c:v>34.76382868424264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0F40-49F5-BBF3-A04462D46316}"/>
            </c:ext>
          </c:extLst>
        </c:ser>
        <c:ser>
          <c:idx val="12"/>
          <c:order val="12"/>
          <c:tx>
            <c:strRef>
              <c:f>data_160!$C$37</c:f>
              <c:strCache>
                <c:ptCount val="1"/>
                <c:pt idx="0">
                  <c:v>150</c:v>
                </c:pt>
              </c:strCache>
            </c:strRef>
          </c:tx>
          <c:spPr>
            <a:solidFill>
              <a:schemeClr val="accent5">
                <a:shade val="4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data_160!$D$37:$AN$37</c:f>
              <c:numCache>
                <c:formatCode>General</c:formatCode>
                <c:ptCount val="37"/>
                <c:pt idx="0">
                  <c:v>49.008364471381689</c:v>
                </c:pt>
                <c:pt idx="1">
                  <c:v>49.415549137351718</c:v>
                </c:pt>
                <c:pt idx="2">
                  <c:v>49.822733803321753</c:v>
                </c:pt>
                <c:pt idx="3">
                  <c:v>50.995175321110224</c:v>
                </c:pt>
                <c:pt idx="4">
                  <c:v>52.167616838898688</c:v>
                </c:pt>
                <c:pt idx="5">
                  <c:v>53.96390145806636</c:v>
                </c:pt>
                <c:pt idx="6">
                  <c:v>55.760186077234032</c:v>
                </c:pt>
                <c:pt idx="7">
                  <c:v>57.963655362371732</c:v>
                </c:pt>
                <c:pt idx="8">
                  <c:v>60.167124647509432</c:v>
                </c:pt>
                <c:pt idx="9">
                  <c:v>62.512007683086367</c:v>
                </c:pt>
                <c:pt idx="10">
                  <c:v>64.856890718663294</c:v>
                </c:pt>
                <c:pt idx="11">
                  <c:v>67.060360003801009</c:v>
                </c:pt>
                <c:pt idx="12">
                  <c:v>69.263829288938709</c:v>
                </c:pt>
                <c:pt idx="13">
                  <c:v>71.060113908106388</c:v>
                </c:pt>
                <c:pt idx="14">
                  <c:v>72.856398527274052</c:v>
                </c:pt>
                <c:pt idx="15">
                  <c:v>74.028840045062509</c:v>
                </c:pt>
                <c:pt idx="16">
                  <c:v>75.20128156285098</c:v>
                </c:pt>
                <c:pt idx="17">
                  <c:v>75.608466228821015</c:v>
                </c:pt>
                <c:pt idx="18">
                  <c:v>76.015650894791051</c:v>
                </c:pt>
                <c:pt idx="19">
                  <c:v>75.608466228821015</c:v>
                </c:pt>
                <c:pt idx="20">
                  <c:v>75.20128156285098</c:v>
                </c:pt>
                <c:pt idx="21">
                  <c:v>74.028840045062509</c:v>
                </c:pt>
                <c:pt idx="22">
                  <c:v>72.856398527274052</c:v>
                </c:pt>
                <c:pt idx="23">
                  <c:v>71.060113908106388</c:v>
                </c:pt>
                <c:pt idx="24">
                  <c:v>69.263829288938709</c:v>
                </c:pt>
                <c:pt idx="25">
                  <c:v>67.060360003801009</c:v>
                </c:pt>
                <c:pt idx="26">
                  <c:v>64.856890718663294</c:v>
                </c:pt>
                <c:pt idx="27">
                  <c:v>62.512007683086367</c:v>
                </c:pt>
                <c:pt idx="28">
                  <c:v>60.167124647509432</c:v>
                </c:pt>
                <c:pt idx="29">
                  <c:v>57.963655362371732</c:v>
                </c:pt>
                <c:pt idx="30">
                  <c:v>55.760186077234032</c:v>
                </c:pt>
                <c:pt idx="31">
                  <c:v>53.96390145806636</c:v>
                </c:pt>
                <c:pt idx="32">
                  <c:v>52.167616838898688</c:v>
                </c:pt>
                <c:pt idx="33">
                  <c:v>50.995175321110224</c:v>
                </c:pt>
                <c:pt idx="34">
                  <c:v>49.822733803321753</c:v>
                </c:pt>
                <c:pt idx="35">
                  <c:v>49.415549137351718</c:v>
                </c:pt>
                <c:pt idx="36">
                  <c:v>49.008364471381689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F40-49F5-BBF3-A04462D46316}"/>
            </c:ext>
          </c:extLst>
        </c:ser>
        <c:bandFmts>
          <c:bandFmt>
            <c:idx val="0"/>
            <c:spPr>
              <a:solidFill>
                <a:srgbClr val="FF0000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rgbClr val="FFFF00"/>
              </a:solidFill>
              <a:ln/>
              <a:effectLst/>
              <a:sp3d/>
            </c:spPr>
          </c:bandFmt>
          <c:bandFmt>
            <c:idx val="3"/>
            <c:spPr>
              <a:solidFill>
                <a:srgbClr val="00B050"/>
              </a:solidFill>
              <a:ln/>
              <a:effectLst/>
              <a:sp3d/>
            </c:spPr>
          </c:bandFmt>
          <c:bandFmt>
            <c:idx val="4"/>
            <c:spPr>
              <a:solidFill>
                <a:srgbClr val="0070C0"/>
              </a:solidFill>
              <a:ln/>
              <a:effectLst/>
              <a:sp3d/>
            </c:spPr>
          </c:bandFmt>
          <c:bandFmt>
            <c:idx val="5"/>
            <c:spPr>
              <a:solidFill>
                <a:srgbClr val="7030A0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</c:bandFmts>
        <c:axId val="624228488"/>
        <c:axId val="624225744"/>
        <c:axId val="624092608"/>
      </c:surfaceChart>
      <c:catAx>
        <c:axId val="624228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HCNO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4225744"/>
        <c:crosses val="autoZero"/>
        <c:auto val="1"/>
        <c:lblAlgn val="ctr"/>
        <c:lblOffset val="100"/>
        <c:noMultiLvlLbl val="0"/>
      </c:catAx>
      <c:valAx>
        <c:axId val="624225744"/>
        <c:scaling>
          <c:orientation val="minMax"/>
          <c:max val="100"/>
          <c:min val="0"/>
        </c:scaling>
        <c:delete val="0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228488"/>
        <c:crosses val="autoZero"/>
        <c:crossBetween val="midCat"/>
        <c:majorUnit val="20"/>
      </c:valAx>
      <c:serAx>
        <c:axId val="624092608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CNO angle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4225744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CCSD-computed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fulminic acid (HCNO) with HCN angle constrained to 160°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data_160!$C$7</c:f>
              <c:strCache>
                <c:ptCount val="1"/>
                <c:pt idx="0">
                  <c:v>210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data_160!$D$7:$AN$7</c:f>
              <c:numCache>
                <c:formatCode>General</c:formatCode>
                <c:ptCount val="37"/>
                <c:pt idx="0">
                  <c:v>47.832881789988591</c:v>
                </c:pt>
                <c:pt idx="1">
                  <c:v>48.263660702490448</c:v>
                </c:pt>
                <c:pt idx="2">
                  <c:v>48.694439614992305</c:v>
                </c:pt>
                <c:pt idx="3">
                  <c:v>49.947708912511445</c:v>
                </c:pt>
                <c:pt idx="4">
                  <c:v>51.200978210030584</c:v>
                </c:pt>
                <c:pt idx="5">
                  <c:v>53.159706230019225</c:v>
                </c:pt>
                <c:pt idx="6">
                  <c:v>55.118434250007866</c:v>
                </c:pt>
                <c:pt idx="7">
                  <c:v>57.588859092514944</c:v>
                </c:pt>
                <c:pt idx="8">
                  <c:v>60.059283935022023</c:v>
                </c:pt>
                <c:pt idx="9">
                  <c:v>62.776794582508209</c:v>
                </c:pt>
                <c:pt idx="10">
                  <c:v>65.494305229994396</c:v>
                </c:pt>
                <c:pt idx="11">
                  <c:v>68.137396080007292</c:v>
                </c:pt>
                <c:pt idx="12">
                  <c:v>70.780486930020189</c:v>
                </c:pt>
                <c:pt idx="13">
                  <c:v>73.003799712527325</c:v>
                </c:pt>
                <c:pt idx="14">
                  <c:v>75.227112495034476</c:v>
                </c:pt>
                <c:pt idx="15">
                  <c:v>76.713381790014552</c:v>
                </c:pt>
                <c:pt idx="16">
                  <c:v>78.199651084994642</c:v>
                </c:pt>
                <c:pt idx="17">
                  <c:v>78.722532537505742</c:v>
                </c:pt>
                <c:pt idx="18">
                  <c:v>79.245413990016829</c:v>
                </c:pt>
                <c:pt idx="19">
                  <c:v>78.722532537505742</c:v>
                </c:pt>
                <c:pt idx="20">
                  <c:v>78.199651084994642</c:v>
                </c:pt>
                <c:pt idx="21">
                  <c:v>76.713381790014552</c:v>
                </c:pt>
                <c:pt idx="22">
                  <c:v>75.227112495034476</c:v>
                </c:pt>
                <c:pt idx="23">
                  <c:v>73.003799712527325</c:v>
                </c:pt>
                <c:pt idx="24">
                  <c:v>70.780486930020189</c:v>
                </c:pt>
                <c:pt idx="25">
                  <c:v>68.137396080007292</c:v>
                </c:pt>
                <c:pt idx="26">
                  <c:v>65.494305229994396</c:v>
                </c:pt>
                <c:pt idx="27">
                  <c:v>62.776794582508209</c:v>
                </c:pt>
                <c:pt idx="28">
                  <c:v>60.059283935022023</c:v>
                </c:pt>
                <c:pt idx="29">
                  <c:v>57.588859092514944</c:v>
                </c:pt>
                <c:pt idx="30">
                  <c:v>55.118434250007866</c:v>
                </c:pt>
                <c:pt idx="31">
                  <c:v>53.159706230019225</c:v>
                </c:pt>
                <c:pt idx="32">
                  <c:v>51.200978210030584</c:v>
                </c:pt>
                <c:pt idx="33">
                  <c:v>49.947708912511445</c:v>
                </c:pt>
                <c:pt idx="34">
                  <c:v>48.694439614992305</c:v>
                </c:pt>
                <c:pt idx="35">
                  <c:v>48.263660702490448</c:v>
                </c:pt>
                <c:pt idx="36">
                  <c:v>47.832881789988591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68-413A-B241-C74772246357}"/>
            </c:ext>
          </c:extLst>
        </c:ser>
        <c:ser>
          <c:idx val="1"/>
          <c:order val="1"/>
          <c:tx>
            <c:strRef>
              <c:f>data_160!$C$8</c:f>
              <c:strCache>
                <c:ptCount val="1"/>
                <c:pt idx="0">
                  <c:v>205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data_160!$D$8:$AN$8</c:f>
              <c:numCache>
                <c:formatCode>General</c:formatCode>
                <c:ptCount val="37"/>
                <c:pt idx="0">
                  <c:v>33.436753317497782</c:v>
                </c:pt>
                <c:pt idx="1">
                  <c:v>33.807211367498965</c:v>
                </c:pt>
                <c:pt idx="2">
                  <c:v>34.177669417500141</c:v>
                </c:pt>
                <c:pt idx="3">
                  <c:v>35.253487733754653</c:v>
                </c:pt>
                <c:pt idx="4">
                  <c:v>36.329306050009158</c:v>
                </c:pt>
                <c:pt idx="5">
                  <c:v>38.004762311254837</c:v>
                </c:pt>
                <c:pt idx="6">
                  <c:v>39.680218572500515</c:v>
                </c:pt>
                <c:pt idx="7">
                  <c:v>41.782784610016265</c:v>
                </c:pt>
                <c:pt idx="8">
                  <c:v>43.885350647532022</c:v>
                </c:pt>
                <c:pt idx="9">
                  <c:v>46.184369722525624</c:v>
                </c:pt>
                <c:pt idx="10">
                  <c:v>48.483388797519225</c:v>
                </c:pt>
                <c:pt idx="11">
                  <c:v>50.705395393766238</c:v>
                </c:pt>
                <c:pt idx="12">
                  <c:v>52.927401990013244</c:v>
                </c:pt>
                <c:pt idx="13">
                  <c:v>54.785724326259881</c:v>
                </c:pt>
                <c:pt idx="14">
                  <c:v>56.644046662506518</c:v>
                </c:pt>
                <c:pt idx="15">
                  <c:v>57.880834383759804</c:v>
                </c:pt>
                <c:pt idx="16">
                  <c:v>59.117622105013105</c:v>
                </c:pt>
                <c:pt idx="17">
                  <c:v>59.55169602001709</c:v>
                </c:pt>
                <c:pt idx="18">
                  <c:v>59.985769935021075</c:v>
                </c:pt>
                <c:pt idx="19">
                  <c:v>59.55169602001709</c:v>
                </c:pt>
                <c:pt idx="20">
                  <c:v>59.117622105013105</c:v>
                </c:pt>
                <c:pt idx="21">
                  <c:v>57.880834383759804</c:v>
                </c:pt>
                <c:pt idx="22">
                  <c:v>56.644046662506518</c:v>
                </c:pt>
                <c:pt idx="23">
                  <c:v>54.785724326259881</c:v>
                </c:pt>
                <c:pt idx="24">
                  <c:v>52.927401990013244</c:v>
                </c:pt>
                <c:pt idx="25">
                  <c:v>50.705395393766238</c:v>
                </c:pt>
                <c:pt idx="26">
                  <c:v>48.483388797519225</c:v>
                </c:pt>
                <c:pt idx="27">
                  <c:v>46.184369722525624</c:v>
                </c:pt>
                <c:pt idx="28">
                  <c:v>43.885350647532022</c:v>
                </c:pt>
                <c:pt idx="29">
                  <c:v>41.782784610016265</c:v>
                </c:pt>
                <c:pt idx="30">
                  <c:v>39.680218572500515</c:v>
                </c:pt>
                <c:pt idx="31">
                  <c:v>38.004762311254837</c:v>
                </c:pt>
                <c:pt idx="32">
                  <c:v>36.329306050009158</c:v>
                </c:pt>
                <c:pt idx="33">
                  <c:v>35.253487733754653</c:v>
                </c:pt>
                <c:pt idx="34">
                  <c:v>34.177669417500141</c:v>
                </c:pt>
                <c:pt idx="35">
                  <c:v>33.807211367498965</c:v>
                </c:pt>
                <c:pt idx="36">
                  <c:v>33.436753317497782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68-413A-B241-C74772246357}"/>
            </c:ext>
          </c:extLst>
        </c:ser>
        <c:ser>
          <c:idx val="2"/>
          <c:order val="2"/>
          <c:tx>
            <c:strRef>
              <c:f>data_160!$C$9</c:f>
              <c:strCache>
                <c:ptCount val="1"/>
                <c:pt idx="0">
                  <c:v>200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data_160!$D$9:$AN$9</c:f>
              <c:numCache>
                <c:formatCode>General</c:formatCode>
                <c:ptCount val="37"/>
                <c:pt idx="0">
                  <c:v>19.040624845006974</c:v>
                </c:pt>
                <c:pt idx="1">
                  <c:v>19.350762032507475</c:v>
                </c:pt>
                <c:pt idx="2">
                  <c:v>19.660899220007977</c:v>
                </c:pt>
                <c:pt idx="3">
                  <c:v>20.559266554997855</c:v>
                </c:pt>
                <c:pt idx="4">
                  <c:v>21.457633889987733</c:v>
                </c:pt>
                <c:pt idx="5">
                  <c:v>22.849818392490448</c:v>
                </c:pt>
                <c:pt idx="6">
                  <c:v>24.242002894993163</c:v>
                </c:pt>
                <c:pt idx="7">
                  <c:v>25.976710127517592</c:v>
                </c:pt>
                <c:pt idx="8">
                  <c:v>27.71141736004202</c:v>
                </c:pt>
                <c:pt idx="9">
                  <c:v>29.591944862543038</c:v>
                </c:pt>
                <c:pt idx="10">
                  <c:v>31.472472365044055</c:v>
                </c:pt>
                <c:pt idx="11">
                  <c:v>33.273394707525178</c:v>
                </c:pt>
                <c:pt idx="12">
                  <c:v>35.0743170500063</c:v>
                </c:pt>
                <c:pt idx="13">
                  <c:v>36.567648939992431</c:v>
                </c:pt>
                <c:pt idx="14">
                  <c:v>38.060980829978561</c:v>
                </c:pt>
                <c:pt idx="15">
                  <c:v>39.048286977505064</c:v>
                </c:pt>
                <c:pt idx="16">
                  <c:v>40.035593125031568</c:v>
                </c:pt>
                <c:pt idx="17">
                  <c:v>40.380859502528445</c:v>
                </c:pt>
                <c:pt idx="18">
                  <c:v>40.726125880025322</c:v>
                </c:pt>
                <c:pt idx="19">
                  <c:v>40.380859502528445</c:v>
                </c:pt>
                <c:pt idx="20">
                  <c:v>40.035593125031568</c:v>
                </c:pt>
                <c:pt idx="21">
                  <c:v>39.048286977505064</c:v>
                </c:pt>
                <c:pt idx="22">
                  <c:v>38.060980829978561</c:v>
                </c:pt>
                <c:pt idx="23">
                  <c:v>36.567648939992431</c:v>
                </c:pt>
                <c:pt idx="24">
                  <c:v>35.0743170500063</c:v>
                </c:pt>
                <c:pt idx="25">
                  <c:v>33.273394707525178</c:v>
                </c:pt>
                <c:pt idx="26">
                  <c:v>31.472472365044055</c:v>
                </c:pt>
                <c:pt idx="27">
                  <c:v>29.591944862543038</c:v>
                </c:pt>
                <c:pt idx="28">
                  <c:v>27.71141736004202</c:v>
                </c:pt>
                <c:pt idx="29">
                  <c:v>25.976710127517592</c:v>
                </c:pt>
                <c:pt idx="30">
                  <c:v>24.242002894993163</c:v>
                </c:pt>
                <c:pt idx="31">
                  <c:v>22.849818392490448</c:v>
                </c:pt>
                <c:pt idx="32">
                  <c:v>21.457633889987733</c:v>
                </c:pt>
                <c:pt idx="33">
                  <c:v>20.559266554997855</c:v>
                </c:pt>
                <c:pt idx="34">
                  <c:v>19.660899220007977</c:v>
                </c:pt>
                <c:pt idx="35">
                  <c:v>19.350762032507475</c:v>
                </c:pt>
                <c:pt idx="36">
                  <c:v>19.040624845006974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668-413A-B241-C74772246357}"/>
            </c:ext>
          </c:extLst>
        </c:ser>
        <c:ser>
          <c:idx val="3"/>
          <c:order val="3"/>
          <c:tx>
            <c:strRef>
              <c:f>data_160!$C$10</c:f>
              <c:strCache>
                <c:ptCount val="1"/>
                <c:pt idx="0">
                  <c:v>195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data_160!$D$10:$AN$10</c:f>
              <c:numCache>
                <c:formatCode>General</c:formatCode>
                <c:ptCount val="37"/>
                <c:pt idx="0">
                  <c:v>11.732479957511906</c:v>
                </c:pt>
                <c:pt idx="1">
                  <c:v>11.96887341376577</c:v>
                </c:pt>
                <c:pt idx="2">
                  <c:v>12.205266870019635</c:v>
                </c:pt>
                <c:pt idx="3">
                  <c:v>12.889275257505236</c:v>
                </c:pt>
                <c:pt idx="4">
                  <c:v>13.573283644990838</c:v>
                </c:pt>
                <c:pt idx="5">
                  <c:v>14.631038521243195</c:v>
                </c:pt>
                <c:pt idx="6">
                  <c:v>15.688793397495552</c:v>
                </c:pt>
                <c:pt idx="7">
                  <c:v>17.002987422509367</c:v>
                </c:pt>
                <c:pt idx="8">
                  <c:v>18.317181447523183</c:v>
                </c:pt>
                <c:pt idx="9">
                  <c:v>19.736900881273538</c:v>
                </c:pt>
                <c:pt idx="10">
                  <c:v>21.156620315023893</c:v>
                </c:pt>
                <c:pt idx="11">
                  <c:v>22.511476771270861</c:v>
                </c:pt>
                <c:pt idx="12">
                  <c:v>23.866333227517828</c:v>
                </c:pt>
                <c:pt idx="13">
                  <c:v>24.986056467503271</c:v>
                </c:pt>
                <c:pt idx="14">
                  <c:v>26.105779707488715</c:v>
                </c:pt>
                <c:pt idx="15">
                  <c:v>26.844326293745564</c:v>
                </c:pt>
                <c:pt idx="16">
                  <c:v>27.582872880002412</c:v>
                </c:pt>
                <c:pt idx="17">
                  <c:v>27.840821691267521</c:v>
                </c:pt>
                <c:pt idx="18">
                  <c:v>28.098770502532631</c:v>
                </c:pt>
                <c:pt idx="19">
                  <c:v>27.840821691267521</c:v>
                </c:pt>
                <c:pt idx="20">
                  <c:v>27.582872880002412</c:v>
                </c:pt>
                <c:pt idx="21">
                  <c:v>26.844326293745564</c:v>
                </c:pt>
                <c:pt idx="22">
                  <c:v>26.105779707488715</c:v>
                </c:pt>
                <c:pt idx="23">
                  <c:v>24.986056467503271</c:v>
                </c:pt>
                <c:pt idx="24">
                  <c:v>23.866333227517828</c:v>
                </c:pt>
                <c:pt idx="25">
                  <c:v>22.511476771270861</c:v>
                </c:pt>
                <c:pt idx="26">
                  <c:v>21.156620315023893</c:v>
                </c:pt>
                <c:pt idx="27">
                  <c:v>19.736900881273538</c:v>
                </c:pt>
                <c:pt idx="28">
                  <c:v>18.317181447523183</c:v>
                </c:pt>
                <c:pt idx="29">
                  <c:v>17.002987422509367</c:v>
                </c:pt>
                <c:pt idx="30">
                  <c:v>15.688793397495552</c:v>
                </c:pt>
                <c:pt idx="31">
                  <c:v>14.631038521243195</c:v>
                </c:pt>
                <c:pt idx="32">
                  <c:v>13.573283644990838</c:v>
                </c:pt>
                <c:pt idx="33">
                  <c:v>12.889275257505236</c:v>
                </c:pt>
                <c:pt idx="34">
                  <c:v>12.205266870019635</c:v>
                </c:pt>
                <c:pt idx="35">
                  <c:v>11.96887341376577</c:v>
                </c:pt>
                <c:pt idx="36">
                  <c:v>11.732479957511906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668-413A-B241-C74772246357}"/>
            </c:ext>
          </c:extLst>
        </c:ser>
        <c:ser>
          <c:idx val="4"/>
          <c:order val="4"/>
          <c:tx>
            <c:strRef>
              <c:f>data_160!$C$11</c:f>
              <c:strCache>
                <c:ptCount val="1"/>
                <c:pt idx="0">
                  <c:v>190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data_160!$D$11:$AN$11</c:f>
              <c:numCache>
                <c:formatCode>General</c:formatCode>
                <c:ptCount val="37"/>
                <c:pt idx="0">
                  <c:v>4.4243350700168378</c:v>
                </c:pt>
                <c:pt idx="1">
                  <c:v>4.5869847950240654</c:v>
                </c:pt>
                <c:pt idx="2">
                  <c:v>4.7496345200312931</c:v>
                </c:pt>
                <c:pt idx="3">
                  <c:v>5.2192839600126177</c:v>
                </c:pt>
                <c:pt idx="4">
                  <c:v>5.6889333999939424</c:v>
                </c:pt>
                <c:pt idx="5">
                  <c:v>6.4122586499959411</c:v>
                </c:pt>
                <c:pt idx="6">
                  <c:v>7.1355838999979397</c:v>
                </c:pt>
                <c:pt idx="7">
                  <c:v>8.0292647175011425</c:v>
                </c:pt>
                <c:pt idx="8">
                  <c:v>8.9229455350043452</c:v>
                </c:pt>
                <c:pt idx="9">
                  <c:v>9.8818569000040384</c:v>
                </c:pt>
                <c:pt idx="10">
                  <c:v>10.840768265003732</c:v>
                </c:pt>
                <c:pt idx="11">
                  <c:v>11.749558835016543</c:v>
                </c:pt>
                <c:pt idx="12">
                  <c:v>12.658349405029355</c:v>
                </c:pt>
                <c:pt idx="13">
                  <c:v>13.404463995014112</c:v>
                </c:pt>
                <c:pt idx="14">
                  <c:v>14.150578584998868</c:v>
                </c:pt>
                <c:pt idx="15">
                  <c:v>14.640365609986063</c:v>
                </c:pt>
                <c:pt idx="16">
                  <c:v>15.130152634973257</c:v>
                </c:pt>
                <c:pt idx="17">
                  <c:v>15.300783880006598</c:v>
                </c:pt>
                <c:pt idx="18">
                  <c:v>15.47141512503994</c:v>
                </c:pt>
                <c:pt idx="19">
                  <c:v>15.300783880006598</c:v>
                </c:pt>
                <c:pt idx="20">
                  <c:v>15.130152634973257</c:v>
                </c:pt>
                <c:pt idx="21">
                  <c:v>14.640365609986063</c:v>
                </c:pt>
                <c:pt idx="22">
                  <c:v>14.150578584998868</c:v>
                </c:pt>
                <c:pt idx="23">
                  <c:v>13.404463995014112</c:v>
                </c:pt>
                <c:pt idx="24">
                  <c:v>12.658349405029355</c:v>
                </c:pt>
                <c:pt idx="25">
                  <c:v>11.749558835016543</c:v>
                </c:pt>
                <c:pt idx="26">
                  <c:v>10.840768265003732</c:v>
                </c:pt>
                <c:pt idx="27">
                  <c:v>9.8818569000040384</c:v>
                </c:pt>
                <c:pt idx="28">
                  <c:v>8.9229455350043452</c:v>
                </c:pt>
                <c:pt idx="29">
                  <c:v>8.0292647175011425</c:v>
                </c:pt>
                <c:pt idx="30">
                  <c:v>7.1355838999979397</c:v>
                </c:pt>
                <c:pt idx="31">
                  <c:v>6.4122586499959411</c:v>
                </c:pt>
                <c:pt idx="32">
                  <c:v>5.6889333999939424</c:v>
                </c:pt>
                <c:pt idx="33">
                  <c:v>5.2192839600126177</c:v>
                </c:pt>
                <c:pt idx="34">
                  <c:v>4.7496345200312931</c:v>
                </c:pt>
                <c:pt idx="35">
                  <c:v>4.5869847950240654</c:v>
                </c:pt>
                <c:pt idx="36">
                  <c:v>4.4243350700168378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668-413A-B241-C74772246357}"/>
            </c:ext>
          </c:extLst>
        </c:ser>
        <c:ser>
          <c:idx val="5"/>
          <c:order val="5"/>
          <c:tx>
            <c:strRef>
              <c:f>data_160!$C$12</c:f>
              <c:strCache>
                <c:ptCount val="1"/>
                <c:pt idx="0">
                  <c:v>185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data_160!$D$12:$AN$12</c:f>
              <c:numCache>
                <c:formatCode>General</c:formatCode>
                <c:ptCount val="37"/>
                <c:pt idx="0">
                  <c:v>3.8903346250278474</c:v>
                </c:pt>
                <c:pt idx="1">
                  <c:v>3.9716594875314613</c:v>
                </c:pt>
                <c:pt idx="2">
                  <c:v>4.0529843500350751</c:v>
                </c:pt>
                <c:pt idx="3">
                  <c:v>4.2878090700257374</c:v>
                </c:pt>
                <c:pt idx="4">
                  <c:v>4.5226337900163998</c:v>
                </c:pt>
                <c:pt idx="5">
                  <c:v>4.8842964150173991</c:v>
                </c:pt>
                <c:pt idx="6">
                  <c:v>5.2459590400183984</c:v>
                </c:pt>
                <c:pt idx="7">
                  <c:v>5.6927994487699998</c:v>
                </c:pt>
                <c:pt idx="8">
                  <c:v>6.1396398575216011</c:v>
                </c:pt>
                <c:pt idx="9">
                  <c:v>6.6190955400214477</c:v>
                </c:pt>
                <c:pt idx="10">
                  <c:v>7.0985512225212943</c:v>
                </c:pt>
                <c:pt idx="11">
                  <c:v>7.5529465075277002</c:v>
                </c:pt>
                <c:pt idx="12">
                  <c:v>8.0073417925341062</c:v>
                </c:pt>
                <c:pt idx="13">
                  <c:v>8.3803990875264844</c:v>
                </c:pt>
                <c:pt idx="14">
                  <c:v>8.7534563825188627</c:v>
                </c:pt>
                <c:pt idx="15">
                  <c:v>8.9983498950124599</c:v>
                </c:pt>
                <c:pt idx="16">
                  <c:v>9.243243407506057</c:v>
                </c:pt>
                <c:pt idx="17">
                  <c:v>9.3285590300227277</c:v>
                </c:pt>
                <c:pt idx="18">
                  <c:v>9.4138746525393984</c:v>
                </c:pt>
                <c:pt idx="19">
                  <c:v>9.3285590300227277</c:v>
                </c:pt>
                <c:pt idx="20">
                  <c:v>9.243243407506057</c:v>
                </c:pt>
                <c:pt idx="21">
                  <c:v>8.9983498950124599</c:v>
                </c:pt>
                <c:pt idx="22">
                  <c:v>8.7534563825188627</c:v>
                </c:pt>
                <c:pt idx="23">
                  <c:v>8.3803990875264844</c:v>
                </c:pt>
                <c:pt idx="24">
                  <c:v>8.0073417925341062</c:v>
                </c:pt>
                <c:pt idx="25">
                  <c:v>7.5529465075277002</c:v>
                </c:pt>
                <c:pt idx="26">
                  <c:v>7.0985512225212943</c:v>
                </c:pt>
                <c:pt idx="27">
                  <c:v>6.6190955400214477</c:v>
                </c:pt>
                <c:pt idx="28">
                  <c:v>6.1396398575216011</c:v>
                </c:pt>
                <c:pt idx="29">
                  <c:v>5.6927994487699998</c:v>
                </c:pt>
                <c:pt idx="30">
                  <c:v>5.2459590400183984</c:v>
                </c:pt>
                <c:pt idx="31">
                  <c:v>4.8842964150173991</c:v>
                </c:pt>
                <c:pt idx="32">
                  <c:v>4.5226337900163998</c:v>
                </c:pt>
                <c:pt idx="33">
                  <c:v>4.2878090700257374</c:v>
                </c:pt>
                <c:pt idx="34">
                  <c:v>4.0529843500350751</c:v>
                </c:pt>
                <c:pt idx="35">
                  <c:v>3.9716594875314613</c:v>
                </c:pt>
                <c:pt idx="36">
                  <c:v>3.8903346250278474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668-413A-B241-C74772246357}"/>
            </c:ext>
          </c:extLst>
        </c:ser>
        <c:ser>
          <c:idx val="6"/>
          <c:order val="6"/>
          <c:tx>
            <c:strRef>
              <c:f>data_160!$C$13</c:f>
              <c:strCache>
                <c:ptCount val="1"/>
                <c:pt idx="0">
                  <c:v>180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data_160!$D$13:$AN$13</c:f>
              <c:numCache>
                <c:formatCode>General</c:formatCode>
                <c:ptCount val="37"/>
                <c:pt idx="0">
                  <c:v>3.3563341800388571</c:v>
                </c:pt>
                <c:pt idx="1">
                  <c:v>3.3563341800388571</c:v>
                </c:pt>
                <c:pt idx="2">
                  <c:v>3.3563341800388571</c:v>
                </c:pt>
                <c:pt idx="3">
                  <c:v>3.3563341800388571</c:v>
                </c:pt>
                <c:pt idx="4">
                  <c:v>3.3563341800388571</c:v>
                </c:pt>
                <c:pt idx="5">
                  <c:v>3.3563341800388571</c:v>
                </c:pt>
                <c:pt idx="6">
                  <c:v>3.3563341800388571</c:v>
                </c:pt>
                <c:pt idx="7">
                  <c:v>3.3563341800388571</c:v>
                </c:pt>
                <c:pt idx="8">
                  <c:v>3.3563341800388571</c:v>
                </c:pt>
                <c:pt idx="9">
                  <c:v>3.3563341800388571</c:v>
                </c:pt>
                <c:pt idx="10">
                  <c:v>3.3563341800388571</c:v>
                </c:pt>
                <c:pt idx="11">
                  <c:v>3.3563341800388571</c:v>
                </c:pt>
                <c:pt idx="12">
                  <c:v>3.3563341800388571</c:v>
                </c:pt>
                <c:pt idx="13">
                  <c:v>3.3563341800388571</c:v>
                </c:pt>
                <c:pt idx="14">
                  <c:v>3.3563341800388571</c:v>
                </c:pt>
                <c:pt idx="15">
                  <c:v>3.3563341800388571</c:v>
                </c:pt>
                <c:pt idx="16">
                  <c:v>3.3563341800388571</c:v>
                </c:pt>
                <c:pt idx="17">
                  <c:v>3.3563341800388571</c:v>
                </c:pt>
                <c:pt idx="18">
                  <c:v>3.3563341800388571</c:v>
                </c:pt>
                <c:pt idx="19">
                  <c:v>3.3563341800388571</c:v>
                </c:pt>
                <c:pt idx="20">
                  <c:v>3.3563341800388571</c:v>
                </c:pt>
                <c:pt idx="21">
                  <c:v>3.3563341800388571</c:v>
                </c:pt>
                <c:pt idx="22">
                  <c:v>3.3563341800388571</c:v>
                </c:pt>
                <c:pt idx="23">
                  <c:v>3.3563341800388571</c:v>
                </c:pt>
                <c:pt idx="24">
                  <c:v>3.3563341800388571</c:v>
                </c:pt>
                <c:pt idx="25">
                  <c:v>3.3563341800388571</c:v>
                </c:pt>
                <c:pt idx="26">
                  <c:v>3.3563341800388571</c:v>
                </c:pt>
                <c:pt idx="27">
                  <c:v>3.3563341800388571</c:v>
                </c:pt>
                <c:pt idx="28">
                  <c:v>3.3563341800388571</c:v>
                </c:pt>
                <c:pt idx="29">
                  <c:v>3.3563341800388571</c:v>
                </c:pt>
                <c:pt idx="30">
                  <c:v>3.3563341800388571</c:v>
                </c:pt>
                <c:pt idx="31">
                  <c:v>3.3563341800388571</c:v>
                </c:pt>
                <c:pt idx="32">
                  <c:v>3.3563341800388571</c:v>
                </c:pt>
                <c:pt idx="33">
                  <c:v>3.3563341800388571</c:v>
                </c:pt>
                <c:pt idx="34">
                  <c:v>3.3563341800388571</c:v>
                </c:pt>
                <c:pt idx="35">
                  <c:v>3.3563341800388571</c:v>
                </c:pt>
                <c:pt idx="36">
                  <c:v>3.3563341800388571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668-413A-B241-C74772246357}"/>
            </c:ext>
          </c:extLst>
        </c:ser>
        <c:ser>
          <c:idx val="7"/>
          <c:order val="7"/>
          <c:tx>
            <c:strRef>
              <c:f>data_160!$C$14</c:f>
              <c:strCache>
                <c:ptCount val="1"/>
                <c:pt idx="0">
                  <c:v>175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data_160!$D$14:$AN$14</c:f>
              <c:numCache>
                <c:formatCode>General</c:formatCode>
                <c:ptCount val="37"/>
                <c:pt idx="0">
                  <c:v>3.8903346250278474</c:v>
                </c:pt>
                <c:pt idx="1">
                  <c:v>3.9716594875314613</c:v>
                </c:pt>
                <c:pt idx="2">
                  <c:v>4.0529843500350751</c:v>
                </c:pt>
                <c:pt idx="3">
                  <c:v>4.2878090700257374</c:v>
                </c:pt>
                <c:pt idx="4">
                  <c:v>4.5226337900163998</c:v>
                </c:pt>
                <c:pt idx="5">
                  <c:v>4.8842964150173991</c:v>
                </c:pt>
                <c:pt idx="6">
                  <c:v>5.2459590400183984</c:v>
                </c:pt>
                <c:pt idx="7">
                  <c:v>5.6927994487699998</c:v>
                </c:pt>
                <c:pt idx="8">
                  <c:v>6.1396398575216011</c:v>
                </c:pt>
                <c:pt idx="9">
                  <c:v>6.6190955400214477</c:v>
                </c:pt>
                <c:pt idx="10">
                  <c:v>7.0985512225212943</c:v>
                </c:pt>
                <c:pt idx="11">
                  <c:v>7.5529465075277002</c:v>
                </c:pt>
                <c:pt idx="12">
                  <c:v>8.0073417925341062</c:v>
                </c:pt>
                <c:pt idx="13">
                  <c:v>8.3803990875264844</c:v>
                </c:pt>
                <c:pt idx="14">
                  <c:v>8.7534563825188627</c:v>
                </c:pt>
                <c:pt idx="15">
                  <c:v>8.9983498950124599</c:v>
                </c:pt>
                <c:pt idx="16">
                  <c:v>9.243243407506057</c:v>
                </c:pt>
                <c:pt idx="17">
                  <c:v>9.3285590300227277</c:v>
                </c:pt>
                <c:pt idx="18">
                  <c:v>9.4138746525393984</c:v>
                </c:pt>
                <c:pt idx="19">
                  <c:v>9.3285590300227277</c:v>
                </c:pt>
                <c:pt idx="20">
                  <c:v>9.243243407506057</c:v>
                </c:pt>
                <c:pt idx="21">
                  <c:v>8.9983498950124599</c:v>
                </c:pt>
                <c:pt idx="22">
                  <c:v>8.7534563825188627</c:v>
                </c:pt>
                <c:pt idx="23">
                  <c:v>8.3803990875264844</c:v>
                </c:pt>
                <c:pt idx="24">
                  <c:v>8.0073417925341062</c:v>
                </c:pt>
                <c:pt idx="25">
                  <c:v>7.5529465075277002</c:v>
                </c:pt>
                <c:pt idx="26">
                  <c:v>7.0985512225212943</c:v>
                </c:pt>
                <c:pt idx="27">
                  <c:v>6.6190955400214477</c:v>
                </c:pt>
                <c:pt idx="28">
                  <c:v>6.1396398575216011</c:v>
                </c:pt>
                <c:pt idx="29">
                  <c:v>5.6927994487699998</c:v>
                </c:pt>
                <c:pt idx="30">
                  <c:v>5.2459590400183984</c:v>
                </c:pt>
                <c:pt idx="31">
                  <c:v>4.8842964150173991</c:v>
                </c:pt>
                <c:pt idx="32">
                  <c:v>4.5226337900163998</c:v>
                </c:pt>
                <c:pt idx="33">
                  <c:v>4.2878090700257374</c:v>
                </c:pt>
                <c:pt idx="34">
                  <c:v>4.0529843500350751</c:v>
                </c:pt>
                <c:pt idx="35">
                  <c:v>3.9716594875314613</c:v>
                </c:pt>
                <c:pt idx="36">
                  <c:v>3.8903346250278474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668-413A-B241-C74772246357}"/>
            </c:ext>
          </c:extLst>
        </c:ser>
        <c:ser>
          <c:idx val="8"/>
          <c:order val="8"/>
          <c:tx>
            <c:strRef>
              <c:f>data_160!$C$15</c:f>
              <c:strCache>
                <c:ptCount val="1"/>
                <c:pt idx="0">
                  <c:v>170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data_160!$D$15:$AN$15</c:f>
              <c:numCache>
                <c:formatCode>General</c:formatCode>
                <c:ptCount val="37"/>
                <c:pt idx="0">
                  <c:v>4.4243350700168378</c:v>
                </c:pt>
                <c:pt idx="1">
                  <c:v>4.5869847950240654</c:v>
                </c:pt>
                <c:pt idx="2">
                  <c:v>4.7496345200312931</c:v>
                </c:pt>
                <c:pt idx="3">
                  <c:v>5.2192839600126177</c:v>
                </c:pt>
                <c:pt idx="4">
                  <c:v>5.6889333999939424</c:v>
                </c:pt>
                <c:pt idx="5">
                  <c:v>6.4122586499959411</c:v>
                </c:pt>
                <c:pt idx="6">
                  <c:v>7.1355838999979397</c:v>
                </c:pt>
                <c:pt idx="7">
                  <c:v>8.0292647175011425</c:v>
                </c:pt>
                <c:pt idx="8">
                  <c:v>8.9229455350043452</c:v>
                </c:pt>
                <c:pt idx="9">
                  <c:v>9.8818569000040384</c:v>
                </c:pt>
                <c:pt idx="10">
                  <c:v>10.840768265003732</c:v>
                </c:pt>
                <c:pt idx="11">
                  <c:v>11.749558835016543</c:v>
                </c:pt>
                <c:pt idx="12">
                  <c:v>12.658349405029355</c:v>
                </c:pt>
                <c:pt idx="13">
                  <c:v>13.404463995014112</c:v>
                </c:pt>
                <c:pt idx="14">
                  <c:v>14.150578584998868</c:v>
                </c:pt>
                <c:pt idx="15">
                  <c:v>14.640365609986063</c:v>
                </c:pt>
                <c:pt idx="16">
                  <c:v>15.130152634973257</c:v>
                </c:pt>
                <c:pt idx="17">
                  <c:v>15.300783880006598</c:v>
                </c:pt>
                <c:pt idx="18" formatCode="0.00000">
                  <c:v>15.47141512503994</c:v>
                </c:pt>
                <c:pt idx="19">
                  <c:v>15.300783880006598</c:v>
                </c:pt>
                <c:pt idx="20">
                  <c:v>15.130152634973257</c:v>
                </c:pt>
                <c:pt idx="21">
                  <c:v>14.640365609986063</c:v>
                </c:pt>
                <c:pt idx="22">
                  <c:v>14.150578584998868</c:v>
                </c:pt>
                <c:pt idx="23">
                  <c:v>13.404463995014112</c:v>
                </c:pt>
                <c:pt idx="24">
                  <c:v>12.658349405029355</c:v>
                </c:pt>
                <c:pt idx="25">
                  <c:v>11.749558835016543</c:v>
                </c:pt>
                <c:pt idx="26">
                  <c:v>10.840768265003732</c:v>
                </c:pt>
                <c:pt idx="27">
                  <c:v>9.8818569000040384</c:v>
                </c:pt>
                <c:pt idx="28">
                  <c:v>8.9229455350043452</c:v>
                </c:pt>
                <c:pt idx="29">
                  <c:v>8.0292647175011425</c:v>
                </c:pt>
                <c:pt idx="30">
                  <c:v>7.1355838999979397</c:v>
                </c:pt>
                <c:pt idx="31">
                  <c:v>6.4122586499959411</c:v>
                </c:pt>
                <c:pt idx="32">
                  <c:v>5.6889333999939424</c:v>
                </c:pt>
                <c:pt idx="33">
                  <c:v>5.2192839600126177</c:v>
                </c:pt>
                <c:pt idx="34">
                  <c:v>4.7496345200312931</c:v>
                </c:pt>
                <c:pt idx="35">
                  <c:v>4.5869847950240654</c:v>
                </c:pt>
                <c:pt idx="36">
                  <c:v>4.4243350700168378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668-413A-B241-C74772246357}"/>
            </c:ext>
          </c:extLst>
        </c:ser>
        <c:ser>
          <c:idx val="9"/>
          <c:order val="9"/>
          <c:tx>
            <c:strRef>
              <c:f>data_160!$C$16</c:f>
              <c:strCache>
                <c:ptCount val="1"/>
                <c:pt idx="0">
                  <c:v>165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data_160!$D$16:$AN$16</c:f>
              <c:numCache>
                <c:formatCode>General</c:formatCode>
                <c:ptCount val="37"/>
                <c:pt idx="0">
                  <c:v>11.732479957511906</c:v>
                </c:pt>
                <c:pt idx="1">
                  <c:v>11.96887341376577</c:v>
                </c:pt>
                <c:pt idx="2">
                  <c:v>12.205266870019635</c:v>
                </c:pt>
                <c:pt idx="3">
                  <c:v>12.889275257505236</c:v>
                </c:pt>
                <c:pt idx="4">
                  <c:v>13.573283644990838</c:v>
                </c:pt>
                <c:pt idx="5">
                  <c:v>14.631038521243195</c:v>
                </c:pt>
                <c:pt idx="6">
                  <c:v>15.688793397495552</c:v>
                </c:pt>
                <c:pt idx="7">
                  <c:v>17.002987422509367</c:v>
                </c:pt>
                <c:pt idx="8">
                  <c:v>18.317181447523183</c:v>
                </c:pt>
                <c:pt idx="9">
                  <c:v>19.736900881273538</c:v>
                </c:pt>
                <c:pt idx="10">
                  <c:v>21.156620315023893</c:v>
                </c:pt>
                <c:pt idx="11">
                  <c:v>22.511476771270861</c:v>
                </c:pt>
                <c:pt idx="12">
                  <c:v>23.866333227517828</c:v>
                </c:pt>
                <c:pt idx="13">
                  <c:v>24.986056467503271</c:v>
                </c:pt>
                <c:pt idx="14">
                  <c:v>26.105779707488715</c:v>
                </c:pt>
                <c:pt idx="15">
                  <c:v>26.844326293745564</c:v>
                </c:pt>
                <c:pt idx="16">
                  <c:v>27.582872880002412</c:v>
                </c:pt>
                <c:pt idx="17">
                  <c:v>27.840821691267521</c:v>
                </c:pt>
                <c:pt idx="18">
                  <c:v>28.098770502532631</c:v>
                </c:pt>
                <c:pt idx="19">
                  <c:v>27.840821691267521</c:v>
                </c:pt>
                <c:pt idx="20">
                  <c:v>27.582872880002412</c:v>
                </c:pt>
                <c:pt idx="21">
                  <c:v>26.844326293745564</c:v>
                </c:pt>
                <c:pt idx="22">
                  <c:v>26.105779707488715</c:v>
                </c:pt>
                <c:pt idx="23">
                  <c:v>24.986056467503271</c:v>
                </c:pt>
                <c:pt idx="24">
                  <c:v>23.866333227517828</c:v>
                </c:pt>
                <c:pt idx="25">
                  <c:v>22.511476771270861</c:v>
                </c:pt>
                <c:pt idx="26">
                  <c:v>21.156620315023893</c:v>
                </c:pt>
                <c:pt idx="27">
                  <c:v>19.736900881273538</c:v>
                </c:pt>
                <c:pt idx="28">
                  <c:v>18.317181447523183</c:v>
                </c:pt>
                <c:pt idx="29">
                  <c:v>17.002987422509367</c:v>
                </c:pt>
                <c:pt idx="30">
                  <c:v>15.688793397495552</c:v>
                </c:pt>
                <c:pt idx="31">
                  <c:v>14.631038521243195</c:v>
                </c:pt>
                <c:pt idx="32">
                  <c:v>13.573283644990838</c:v>
                </c:pt>
                <c:pt idx="33">
                  <c:v>12.889275257505236</c:v>
                </c:pt>
                <c:pt idx="34">
                  <c:v>12.205266870019635</c:v>
                </c:pt>
                <c:pt idx="35">
                  <c:v>11.96887341376577</c:v>
                </c:pt>
                <c:pt idx="36">
                  <c:v>11.732479957511906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5668-413A-B241-C74772246357}"/>
            </c:ext>
          </c:extLst>
        </c:ser>
        <c:ser>
          <c:idx val="10"/>
          <c:order val="10"/>
          <c:tx>
            <c:strRef>
              <c:f>data_160!$C$17</c:f>
              <c:strCache>
                <c:ptCount val="1"/>
                <c:pt idx="0">
                  <c:v>160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data_160!$D$17:$AN$17</c:f>
              <c:numCache>
                <c:formatCode>General</c:formatCode>
                <c:ptCount val="37"/>
                <c:pt idx="0">
                  <c:v>19.040624845006974</c:v>
                </c:pt>
                <c:pt idx="1">
                  <c:v>19.350762032507475</c:v>
                </c:pt>
                <c:pt idx="2">
                  <c:v>19.660899220007977</c:v>
                </c:pt>
                <c:pt idx="3">
                  <c:v>20.559266554997855</c:v>
                </c:pt>
                <c:pt idx="4">
                  <c:v>21.457633889987733</c:v>
                </c:pt>
                <c:pt idx="5">
                  <c:v>22.849818392490448</c:v>
                </c:pt>
                <c:pt idx="6">
                  <c:v>24.242002894993163</c:v>
                </c:pt>
                <c:pt idx="7">
                  <c:v>25.976710127517592</c:v>
                </c:pt>
                <c:pt idx="8">
                  <c:v>27.71141736004202</c:v>
                </c:pt>
                <c:pt idx="9">
                  <c:v>29.591944862543038</c:v>
                </c:pt>
                <c:pt idx="10">
                  <c:v>31.472472365044055</c:v>
                </c:pt>
                <c:pt idx="11">
                  <c:v>33.273394707525178</c:v>
                </c:pt>
                <c:pt idx="12">
                  <c:v>35.0743170500063</c:v>
                </c:pt>
                <c:pt idx="13">
                  <c:v>36.567648939992431</c:v>
                </c:pt>
                <c:pt idx="14">
                  <c:v>38.060980829978561</c:v>
                </c:pt>
                <c:pt idx="15">
                  <c:v>39.048286977505064</c:v>
                </c:pt>
                <c:pt idx="16">
                  <c:v>40.035593125031568</c:v>
                </c:pt>
                <c:pt idx="17">
                  <c:v>40.380859502528445</c:v>
                </c:pt>
                <c:pt idx="18">
                  <c:v>40.726125880025322</c:v>
                </c:pt>
                <c:pt idx="19">
                  <c:v>40.380859502528445</c:v>
                </c:pt>
                <c:pt idx="20">
                  <c:v>40.035593125031568</c:v>
                </c:pt>
                <c:pt idx="21">
                  <c:v>39.048286977505064</c:v>
                </c:pt>
                <c:pt idx="22">
                  <c:v>38.060980829978561</c:v>
                </c:pt>
                <c:pt idx="23">
                  <c:v>36.567648939992431</c:v>
                </c:pt>
                <c:pt idx="24">
                  <c:v>35.0743170500063</c:v>
                </c:pt>
                <c:pt idx="25">
                  <c:v>33.273394707525178</c:v>
                </c:pt>
                <c:pt idx="26">
                  <c:v>31.472472365044055</c:v>
                </c:pt>
                <c:pt idx="27">
                  <c:v>29.591944862543038</c:v>
                </c:pt>
                <c:pt idx="28">
                  <c:v>27.71141736004202</c:v>
                </c:pt>
                <c:pt idx="29">
                  <c:v>25.976710127517592</c:v>
                </c:pt>
                <c:pt idx="30">
                  <c:v>24.242002894993163</c:v>
                </c:pt>
                <c:pt idx="31">
                  <c:v>22.849818392490448</c:v>
                </c:pt>
                <c:pt idx="32">
                  <c:v>21.457633889987733</c:v>
                </c:pt>
                <c:pt idx="33">
                  <c:v>20.559266554997855</c:v>
                </c:pt>
                <c:pt idx="34">
                  <c:v>19.660899220007977</c:v>
                </c:pt>
                <c:pt idx="35">
                  <c:v>19.350762032507475</c:v>
                </c:pt>
                <c:pt idx="36">
                  <c:v>19.040624845006974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668-413A-B241-C74772246357}"/>
            </c:ext>
          </c:extLst>
        </c:ser>
        <c:ser>
          <c:idx val="11"/>
          <c:order val="11"/>
          <c:tx>
            <c:strRef>
              <c:f>data_160!$C$18</c:f>
              <c:strCache>
                <c:ptCount val="1"/>
                <c:pt idx="0">
                  <c:v>155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data_160!$D$18:$AN$18</c:f>
              <c:numCache>
                <c:formatCode>General</c:formatCode>
                <c:ptCount val="37"/>
                <c:pt idx="0">
                  <c:v>33.436753317497782</c:v>
                </c:pt>
                <c:pt idx="1">
                  <c:v>33.807211367498965</c:v>
                </c:pt>
                <c:pt idx="2">
                  <c:v>34.177669417500141</c:v>
                </c:pt>
                <c:pt idx="3">
                  <c:v>35.253487733754653</c:v>
                </c:pt>
                <c:pt idx="4">
                  <c:v>36.329306050009158</c:v>
                </c:pt>
                <c:pt idx="5">
                  <c:v>38.004762311254837</c:v>
                </c:pt>
                <c:pt idx="6">
                  <c:v>39.680218572500515</c:v>
                </c:pt>
                <c:pt idx="7">
                  <c:v>41.782784610016265</c:v>
                </c:pt>
                <c:pt idx="8">
                  <c:v>43.885350647532022</c:v>
                </c:pt>
                <c:pt idx="9">
                  <c:v>46.184369722525624</c:v>
                </c:pt>
                <c:pt idx="10">
                  <c:v>48.483388797519225</c:v>
                </c:pt>
                <c:pt idx="11">
                  <c:v>50.705395393766238</c:v>
                </c:pt>
                <c:pt idx="12">
                  <c:v>52.927401990013244</c:v>
                </c:pt>
                <c:pt idx="13">
                  <c:v>54.785724326259881</c:v>
                </c:pt>
                <c:pt idx="14">
                  <c:v>56.644046662506518</c:v>
                </c:pt>
                <c:pt idx="15">
                  <c:v>57.880834383759804</c:v>
                </c:pt>
                <c:pt idx="16">
                  <c:v>59.117622105013105</c:v>
                </c:pt>
                <c:pt idx="17">
                  <c:v>59.55169602001709</c:v>
                </c:pt>
                <c:pt idx="18">
                  <c:v>59.985769935021075</c:v>
                </c:pt>
                <c:pt idx="19">
                  <c:v>59.55169602001709</c:v>
                </c:pt>
                <c:pt idx="20">
                  <c:v>59.117622105013105</c:v>
                </c:pt>
                <c:pt idx="21">
                  <c:v>57.880834383759804</c:v>
                </c:pt>
                <c:pt idx="22">
                  <c:v>56.644046662506518</c:v>
                </c:pt>
                <c:pt idx="23">
                  <c:v>54.785724326259881</c:v>
                </c:pt>
                <c:pt idx="24">
                  <c:v>52.927401990013244</c:v>
                </c:pt>
                <c:pt idx="25">
                  <c:v>50.705395393766238</c:v>
                </c:pt>
                <c:pt idx="26">
                  <c:v>48.483388797519225</c:v>
                </c:pt>
                <c:pt idx="27">
                  <c:v>46.184369722525624</c:v>
                </c:pt>
                <c:pt idx="28">
                  <c:v>43.885350647532022</c:v>
                </c:pt>
                <c:pt idx="29">
                  <c:v>41.782784610016265</c:v>
                </c:pt>
                <c:pt idx="30">
                  <c:v>39.680218572500515</c:v>
                </c:pt>
                <c:pt idx="31">
                  <c:v>38.004762311254837</c:v>
                </c:pt>
                <c:pt idx="32">
                  <c:v>36.329306050009158</c:v>
                </c:pt>
                <c:pt idx="33">
                  <c:v>35.253487733754653</c:v>
                </c:pt>
                <c:pt idx="34">
                  <c:v>34.177669417500141</c:v>
                </c:pt>
                <c:pt idx="35">
                  <c:v>33.807211367498965</c:v>
                </c:pt>
                <c:pt idx="36">
                  <c:v>33.436753317497782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5668-413A-B241-C74772246357}"/>
            </c:ext>
          </c:extLst>
        </c:ser>
        <c:ser>
          <c:idx val="12"/>
          <c:order val="12"/>
          <c:tx>
            <c:strRef>
              <c:f>data_160!$C$19</c:f>
              <c:strCache>
                <c:ptCount val="1"/>
                <c:pt idx="0">
                  <c:v>150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data_160!$D$19:$AN$19</c:f>
              <c:numCache>
                <c:formatCode>General</c:formatCode>
                <c:ptCount val="37"/>
                <c:pt idx="0">
                  <c:v>47.832881789988591</c:v>
                </c:pt>
                <c:pt idx="1">
                  <c:v>48.263660702490448</c:v>
                </c:pt>
                <c:pt idx="2">
                  <c:v>48.694439614992305</c:v>
                </c:pt>
                <c:pt idx="3">
                  <c:v>49.947708912511445</c:v>
                </c:pt>
                <c:pt idx="4">
                  <c:v>51.200978210030584</c:v>
                </c:pt>
                <c:pt idx="5">
                  <c:v>53.159706230019225</c:v>
                </c:pt>
                <c:pt idx="6">
                  <c:v>55.118434250007866</c:v>
                </c:pt>
                <c:pt idx="7">
                  <c:v>57.588859092514944</c:v>
                </c:pt>
                <c:pt idx="8">
                  <c:v>60.059283935022023</c:v>
                </c:pt>
                <c:pt idx="9">
                  <c:v>62.776794582508209</c:v>
                </c:pt>
                <c:pt idx="10">
                  <c:v>65.494305229994396</c:v>
                </c:pt>
                <c:pt idx="11">
                  <c:v>68.137396080007292</c:v>
                </c:pt>
                <c:pt idx="12">
                  <c:v>70.780486930020189</c:v>
                </c:pt>
                <c:pt idx="13">
                  <c:v>73.003799712527325</c:v>
                </c:pt>
                <c:pt idx="14">
                  <c:v>75.227112495034476</c:v>
                </c:pt>
                <c:pt idx="15">
                  <c:v>76.713381790014552</c:v>
                </c:pt>
                <c:pt idx="16">
                  <c:v>78.199651084994642</c:v>
                </c:pt>
                <c:pt idx="17">
                  <c:v>78.722532537505742</c:v>
                </c:pt>
                <c:pt idx="18">
                  <c:v>79.245413990016829</c:v>
                </c:pt>
                <c:pt idx="19">
                  <c:v>78.722532537505742</c:v>
                </c:pt>
                <c:pt idx="20">
                  <c:v>78.199651084994642</c:v>
                </c:pt>
                <c:pt idx="21">
                  <c:v>76.713381790014552</c:v>
                </c:pt>
                <c:pt idx="22">
                  <c:v>75.227112495034476</c:v>
                </c:pt>
                <c:pt idx="23">
                  <c:v>73.003799712527325</c:v>
                </c:pt>
                <c:pt idx="24">
                  <c:v>70.780486930020189</c:v>
                </c:pt>
                <c:pt idx="25">
                  <c:v>68.137396080007292</c:v>
                </c:pt>
                <c:pt idx="26">
                  <c:v>65.494305229994396</c:v>
                </c:pt>
                <c:pt idx="27">
                  <c:v>62.776794582508209</c:v>
                </c:pt>
                <c:pt idx="28">
                  <c:v>60.059283935022023</c:v>
                </c:pt>
                <c:pt idx="29">
                  <c:v>57.588859092514944</c:v>
                </c:pt>
                <c:pt idx="30">
                  <c:v>55.118434250007866</c:v>
                </c:pt>
                <c:pt idx="31">
                  <c:v>53.159706230019225</c:v>
                </c:pt>
                <c:pt idx="32">
                  <c:v>51.200978210030584</c:v>
                </c:pt>
                <c:pt idx="33">
                  <c:v>49.947708912511445</c:v>
                </c:pt>
                <c:pt idx="34">
                  <c:v>48.694439614992305</c:v>
                </c:pt>
                <c:pt idx="35">
                  <c:v>48.263660702490448</c:v>
                </c:pt>
                <c:pt idx="36">
                  <c:v>47.832881789988591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668-413A-B241-C74772246357}"/>
            </c:ext>
          </c:extLst>
        </c:ser>
        <c:bandFmts>
          <c:bandFmt>
            <c:idx val="0"/>
            <c:spPr>
              <a:solidFill>
                <a:srgbClr val="FF0000"/>
              </a:solidFill>
            </c:spPr>
          </c:bandFmt>
          <c:bandFmt>
            <c:idx val="1"/>
            <c:spPr>
              <a:solidFill>
                <a:schemeClr val="accent2"/>
              </a:solidFill>
            </c:spPr>
          </c:bandFmt>
          <c:bandFmt>
            <c:idx val="2"/>
            <c:spPr>
              <a:solidFill>
                <a:srgbClr val="FFFF00"/>
              </a:solidFill>
            </c:spPr>
          </c:bandFmt>
          <c:bandFmt>
            <c:idx val="3"/>
            <c:spPr>
              <a:solidFill>
                <a:srgbClr val="00B050"/>
              </a:solidFill>
            </c:spPr>
          </c:bandFmt>
          <c:bandFmt>
            <c:idx val="4"/>
            <c:spPr>
              <a:solidFill>
                <a:srgbClr val="0070C0"/>
              </a:solidFill>
            </c:spPr>
          </c:bandFmt>
          <c:bandFmt>
            <c:idx val="5"/>
            <c:spPr>
              <a:solidFill>
                <a:srgbClr val="7030A0"/>
              </a:solidFill>
            </c:spPr>
          </c:bandFmt>
        </c:bandFmts>
        <c:axId val="624229272"/>
        <c:axId val="624222216"/>
        <c:axId val="624796080"/>
      </c:surfaceChart>
      <c:catAx>
        <c:axId val="624229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HCNO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4222216"/>
        <c:crosses val="autoZero"/>
        <c:auto val="1"/>
        <c:lblAlgn val="ctr"/>
        <c:lblOffset val="100"/>
        <c:noMultiLvlLbl val="0"/>
      </c:catAx>
      <c:valAx>
        <c:axId val="624222216"/>
        <c:scaling>
          <c:orientation val="minMax"/>
          <c:max val="100"/>
        </c:scaling>
        <c:delete val="1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624229272"/>
        <c:crosses val="autoZero"/>
        <c:crossBetween val="midCat"/>
        <c:majorUnit val="20"/>
      </c:valAx>
      <c:serAx>
        <c:axId val="624796080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CNO angle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4222216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ADLD model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i="0" u="none" strike="noStrike" baseline="0">
                <a:effectLst/>
              </a:rPr>
              <a:t>fulminic acid (HCNO) with HCN angle constrained to 170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data_170!$C$25</c:f>
              <c:strCache>
                <c:ptCount val="1"/>
                <c:pt idx="0">
                  <c:v>210</c:v>
                </c:pt>
              </c:strCache>
            </c:strRef>
          </c:tx>
          <c:spPr>
            <a:solidFill>
              <a:schemeClr val="accent5">
                <a:tint val="4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data_170!$D$25:$AN$25</c:f>
              <c:numCache>
                <c:formatCode>General</c:formatCode>
                <c:ptCount val="37"/>
                <c:pt idx="0">
                  <c:v>52.900838849725559</c:v>
                </c:pt>
                <c:pt idx="1">
                  <c:v>53.093407248752641</c:v>
                </c:pt>
                <c:pt idx="2">
                  <c:v>53.285975647779729</c:v>
                </c:pt>
                <c:pt idx="3">
                  <c:v>53.840454253931433</c:v>
                </c:pt>
                <c:pt idx="4">
                  <c:v>54.394932860083138</c:v>
                </c:pt>
                <c:pt idx="5">
                  <c:v>55.244443370224872</c:v>
                </c:pt>
                <c:pt idx="6">
                  <c:v>56.093953880366612</c:v>
                </c:pt>
                <c:pt idx="7">
                  <c:v>57.136032789535435</c:v>
                </c:pt>
                <c:pt idx="8">
                  <c:v>58.178111698704257</c:v>
                </c:pt>
                <c:pt idx="9">
                  <c:v>59.287068911007665</c:v>
                </c:pt>
                <c:pt idx="10">
                  <c:v>60.396026123311074</c:v>
                </c:pt>
                <c:pt idx="11">
                  <c:v>61.438105032479896</c:v>
                </c:pt>
                <c:pt idx="12">
                  <c:v>62.480183941648718</c:v>
                </c:pt>
                <c:pt idx="13">
                  <c:v>63.329694451790459</c:v>
                </c:pt>
                <c:pt idx="14">
                  <c:v>64.1792049619322</c:v>
                </c:pt>
                <c:pt idx="15">
                  <c:v>64.733683568083904</c:v>
                </c:pt>
                <c:pt idx="16">
                  <c:v>65.288162174235609</c:v>
                </c:pt>
                <c:pt idx="17">
                  <c:v>65.48073057326269</c:v>
                </c:pt>
                <c:pt idx="18">
                  <c:v>65.673298972289771</c:v>
                </c:pt>
                <c:pt idx="19">
                  <c:v>65.48073057326269</c:v>
                </c:pt>
                <c:pt idx="20">
                  <c:v>65.288162174235609</c:v>
                </c:pt>
                <c:pt idx="21">
                  <c:v>64.733683568083904</c:v>
                </c:pt>
                <c:pt idx="22">
                  <c:v>64.1792049619322</c:v>
                </c:pt>
                <c:pt idx="23">
                  <c:v>63.329694451790459</c:v>
                </c:pt>
                <c:pt idx="24">
                  <c:v>62.480183941648718</c:v>
                </c:pt>
                <c:pt idx="25">
                  <c:v>61.438105032479896</c:v>
                </c:pt>
                <c:pt idx="26">
                  <c:v>60.396026123311074</c:v>
                </c:pt>
                <c:pt idx="27">
                  <c:v>59.287068911007665</c:v>
                </c:pt>
                <c:pt idx="28">
                  <c:v>58.178111698704257</c:v>
                </c:pt>
                <c:pt idx="29">
                  <c:v>57.136032789535435</c:v>
                </c:pt>
                <c:pt idx="30">
                  <c:v>56.093953880366612</c:v>
                </c:pt>
                <c:pt idx="31">
                  <c:v>55.244443370224872</c:v>
                </c:pt>
                <c:pt idx="32">
                  <c:v>54.394932860083138</c:v>
                </c:pt>
                <c:pt idx="33">
                  <c:v>53.840454253931433</c:v>
                </c:pt>
                <c:pt idx="34">
                  <c:v>53.285975647779729</c:v>
                </c:pt>
                <c:pt idx="35">
                  <c:v>53.093407248752641</c:v>
                </c:pt>
                <c:pt idx="36">
                  <c:v>52.900838849725559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40-49F5-BBF3-A04462D46316}"/>
            </c:ext>
          </c:extLst>
        </c:ser>
        <c:ser>
          <c:idx val="1"/>
          <c:order val="1"/>
          <c:tx>
            <c:strRef>
              <c:f>data_170!$C$26</c:f>
              <c:strCache>
                <c:ptCount val="1"/>
                <c:pt idx="0">
                  <c:v>205</c:v>
                </c:pt>
              </c:strCache>
            </c:strRef>
          </c:tx>
          <c:spPr>
            <a:solidFill>
              <a:schemeClr val="accent5">
                <a:tint val="5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data_170!$D$26:$AN$26</c:f>
              <c:numCache>
                <c:formatCode>General</c:formatCode>
                <c:ptCount val="37"/>
                <c:pt idx="0">
                  <c:v>37.287073612746788</c:v>
                </c:pt>
                <c:pt idx="1">
                  <c:v>37.442596203488776</c:v>
                </c:pt>
                <c:pt idx="2">
                  <c:v>37.598118794230764</c:v>
                </c:pt>
                <c:pt idx="3">
                  <c:v>38.045928246744268</c:v>
                </c:pt>
                <c:pt idx="4">
                  <c:v>38.493737699257764</c:v>
                </c:pt>
                <c:pt idx="5">
                  <c:v>39.179821584606003</c:v>
                </c:pt>
                <c:pt idx="6">
                  <c:v>39.865905469954242</c:v>
                </c:pt>
                <c:pt idx="7">
                  <c:v>40.70751194604447</c:v>
                </c:pt>
                <c:pt idx="8">
                  <c:v>41.549118422134697</c:v>
                </c:pt>
                <c:pt idx="9">
                  <c:v>42.444737327161697</c:v>
                </c:pt>
                <c:pt idx="10">
                  <c:v>43.340356232188697</c:v>
                </c:pt>
                <c:pt idx="11">
                  <c:v>44.181962708278924</c:v>
                </c:pt>
                <c:pt idx="12">
                  <c:v>45.023569184369151</c:v>
                </c:pt>
                <c:pt idx="13">
                  <c:v>45.70965306971739</c:v>
                </c:pt>
                <c:pt idx="14">
                  <c:v>46.39573695506563</c:v>
                </c:pt>
                <c:pt idx="15">
                  <c:v>46.843546407579126</c:v>
                </c:pt>
                <c:pt idx="16">
                  <c:v>47.291355860092629</c:v>
                </c:pt>
                <c:pt idx="17">
                  <c:v>47.446878450834618</c:v>
                </c:pt>
                <c:pt idx="18">
                  <c:v>47.602401041576606</c:v>
                </c:pt>
                <c:pt idx="19">
                  <c:v>47.446878450834618</c:v>
                </c:pt>
                <c:pt idx="20">
                  <c:v>47.291355860092629</c:v>
                </c:pt>
                <c:pt idx="21">
                  <c:v>46.843546407579126</c:v>
                </c:pt>
                <c:pt idx="22">
                  <c:v>46.39573695506563</c:v>
                </c:pt>
                <c:pt idx="23">
                  <c:v>45.70965306971739</c:v>
                </c:pt>
                <c:pt idx="24">
                  <c:v>45.023569184369151</c:v>
                </c:pt>
                <c:pt idx="25">
                  <c:v>44.181962708278924</c:v>
                </c:pt>
                <c:pt idx="26">
                  <c:v>43.340356232188697</c:v>
                </c:pt>
                <c:pt idx="27">
                  <c:v>42.444737327161697</c:v>
                </c:pt>
                <c:pt idx="28">
                  <c:v>41.549118422134697</c:v>
                </c:pt>
                <c:pt idx="29">
                  <c:v>40.70751194604447</c:v>
                </c:pt>
                <c:pt idx="30">
                  <c:v>39.865905469954242</c:v>
                </c:pt>
                <c:pt idx="31">
                  <c:v>39.179821584606003</c:v>
                </c:pt>
                <c:pt idx="32">
                  <c:v>38.493737699257764</c:v>
                </c:pt>
                <c:pt idx="33">
                  <c:v>38.045928246744268</c:v>
                </c:pt>
                <c:pt idx="34">
                  <c:v>37.598118794230764</c:v>
                </c:pt>
                <c:pt idx="35">
                  <c:v>37.442596203488776</c:v>
                </c:pt>
                <c:pt idx="36">
                  <c:v>37.287073612746788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40-49F5-BBF3-A04462D46316}"/>
            </c:ext>
          </c:extLst>
        </c:ser>
        <c:ser>
          <c:idx val="2"/>
          <c:order val="2"/>
          <c:tx>
            <c:strRef>
              <c:f>data_170!$C$27</c:f>
              <c:strCache>
                <c:ptCount val="1"/>
                <c:pt idx="0">
                  <c:v>200</c:v>
                </c:pt>
              </c:strCache>
            </c:strRef>
          </c:tx>
          <c:spPr>
            <a:solidFill>
              <a:schemeClr val="accent5">
                <a:tint val="6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data_170!$D$27:$AN$27</c:f>
              <c:numCache>
                <c:formatCode>General</c:formatCode>
                <c:ptCount val="37"/>
                <c:pt idx="0">
                  <c:v>21.673308375768013</c:v>
                </c:pt>
                <c:pt idx="1">
                  <c:v>21.791785158224908</c:v>
                </c:pt>
                <c:pt idx="2">
                  <c:v>21.910261940681803</c:v>
                </c:pt>
                <c:pt idx="3">
                  <c:v>22.251402239557102</c:v>
                </c:pt>
                <c:pt idx="4">
                  <c:v>22.592542538432397</c:v>
                </c:pt>
                <c:pt idx="5">
                  <c:v>23.115199798987135</c:v>
                </c:pt>
                <c:pt idx="6">
                  <c:v>23.637857059541872</c:v>
                </c:pt>
                <c:pt idx="7">
                  <c:v>24.278991102553505</c:v>
                </c:pt>
                <c:pt idx="8">
                  <c:v>24.920125145565134</c:v>
                </c:pt>
                <c:pt idx="9">
                  <c:v>25.602405743315728</c:v>
                </c:pt>
                <c:pt idx="10">
                  <c:v>26.284686341066323</c:v>
                </c:pt>
                <c:pt idx="11">
                  <c:v>26.925820384077955</c:v>
                </c:pt>
                <c:pt idx="12">
                  <c:v>27.566954427089588</c:v>
                </c:pt>
                <c:pt idx="13">
                  <c:v>28.089611687644322</c:v>
                </c:pt>
                <c:pt idx="14">
                  <c:v>28.612268948199059</c:v>
                </c:pt>
                <c:pt idx="15">
                  <c:v>28.953409247074354</c:v>
                </c:pt>
                <c:pt idx="16">
                  <c:v>29.294549545949653</c:v>
                </c:pt>
                <c:pt idx="17">
                  <c:v>29.413026328406549</c:v>
                </c:pt>
                <c:pt idx="18">
                  <c:v>29.531503110863444</c:v>
                </c:pt>
                <c:pt idx="19">
                  <c:v>29.413026328406549</c:v>
                </c:pt>
                <c:pt idx="20">
                  <c:v>29.294549545949653</c:v>
                </c:pt>
                <c:pt idx="21">
                  <c:v>28.953409247074354</c:v>
                </c:pt>
                <c:pt idx="22">
                  <c:v>28.612268948199059</c:v>
                </c:pt>
                <c:pt idx="23">
                  <c:v>28.089611687644322</c:v>
                </c:pt>
                <c:pt idx="24">
                  <c:v>27.566954427089588</c:v>
                </c:pt>
                <c:pt idx="25">
                  <c:v>26.925820384077955</c:v>
                </c:pt>
                <c:pt idx="26">
                  <c:v>26.284686341066323</c:v>
                </c:pt>
                <c:pt idx="27">
                  <c:v>25.602405743315728</c:v>
                </c:pt>
                <c:pt idx="28">
                  <c:v>24.920125145565134</c:v>
                </c:pt>
                <c:pt idx="29">
                  <c:v>24.278991102553505</c:v>
                </c:pt>
                <c:pt idx="30">
                  <c:v>23.637857059541872</c:v>
                </c:pt>
                <c:pt idx="31">
                  <c:v>23.115199798987135</c:v>
                </c:pt>
                <c:pt idx="32">
                  <c:v>22.592542538432397</c:v>
                </c:pt>
                <c:pt idx="33">
                  <c:v>22.251402239557102</c:v>
                </c:pt>
                <c:pt idx="34">
                  <c:v>21.910261940681803</c:v>
                </c:pt>
                <c:pt idx="35">
                  <c:v>21.791785158224908</c:v>
                </c:pt>
                <c:pt idx="36">
                  <c:v>21.673308375768013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40-49F5-BBF3-A04462D46316}"/>
            </c:ext>
          </c:extLst>
        </c:ser>
        <c:ser>
          <c:idx val="3"/>
          <c:order val="3"/>
          <c:tx>
            <c:strRef>
              <c:f>data_170!$C$28</c:f>
              <c:strCache>
                <c:ptCount val="1"/>
                <c:pt idx="0">
                  <c:v>195</c:v>
                </c:pt>
              </c:strCache>
            </c:strRef>
          </c:tx>
          <c:spPr>
            <a:solidFill>
              <a:schemeClr val="accent5">
                <a:tint val="7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data_170!$D$28:$AN$28</c:f>
              <c:numCache>
                <c:formatCode>General</c:formatCode>
                <c:ptCount val="37"/>
                <c:pt idx="0">
                  <c:v>13.362451039778151</c:v>
                </c:pt>
                <c:pt idx="1">
                  <c:v>13.449704833140238</c:v>
                </c:pt>
                <c:pt idx="2">
                  <c:v>13.536958626502326</c:v>
                </c:pt>
                <c:pt idx="3">
                  <c:v>13.788195911380276</c:v>
                </c:pt>
                <c:pt idx="4">
                  <c:v>14.039433196258226</c:v>
                </c:pt>
                <c:pt idx="5">
                  <c:v>14.424351048228333</c:v>
                </c:pt>
                <c:pt idx="6">
                  <c:v>14.80926890019844</c:v>
                </c:pt>
                <c:pt idx="7">
                  <c:v>15.281440545530634</c:v>
                </c:pt>
                <c:pt idx="8">
                  <c:v>15.753612190862826</c:v>
                </c:pt>
                <c:pt idx="9">
                  <c:v>16.256086760618729</c:v>
                </c:pt>
                <c:pt idx="10">
                  <c:v>16.758561330374626</c:v>
                </c:pt>
                <c:pt idx="11">
                  <c:v>17.230732975706822</c:v>
                </c:pt>
                <c:pt idx="12">
                  <c:v>17.702904621039018</c:v>
                </c:pt>
                <c:pt idx="13">
                  <c:v>18.087822473009119</c:v>
                </c:pt>
                <c:pt idx="14">
                  <c:v>18.472740324979227</c:v>
                </c:pt>
                <c:pt idx="15">
                  <c:v>18.72397760985718</c:v>
                </c:pt>
                <c:pt idx="16">
                  <c:v>18.975214894735128</c:v>
                </c:pt>
                <c:pt idx="17">
                  <c:v>19.062468688097216</c:v>
                </c:pt>
                <c:pt idx="18">
                  <c:v>19.149722481459303</c:v>
                </c:pt>
                <c:pt idx="19">
                  <c:v>19.062468688097216</c:v>
                </c:pt>
                <c:pt idx="20">
                  <c:v>18.975214894735128</c:v>
                </c:pt>
                <c:pt idx="21">
                  <c:v>18.72397760985718</c:v>
                </c:pt>
                <c:pt idx="22">
                  <c:v>18.472740324979227</c:v>
                </c:pt>
                <c:pt idx="23">
                  <c:v>18.087822473009119</c:v>
                </c:pt>
                <c:pt idx="24">
                  <c:v>17.702904621039018</c:v>
                </c:pt>
                <c:pt idx="25">
                  <c:v>17.230732975706822</c:v>
                </c:pt>
                <c:pt idx="26">
                  <c:v>16.758561330374626</c:v>
                </c:pt>
                <c:pt idx="27">
                  <c:v>16.256086760618729</c:v>
                </c:pt>
                <c:pt idx="28">
                  <c:v>15.753612190862826</c:v>
                </c:pt>
                <c:pt idx="29">
                  <c:v>15.281440545530634</c:v>
                </c:pt>
                <c:pt idx="30">
                  <c:v>14.80926890019844</c:v>
                </c:pt>
                <c:pt idx="31">
                  <c:v>14.424351048228333</c:v>
                </c:pt>
                <c:pt idx="32">
                  <c:v>14.039433196258226</c:v>
                </c:pt>
                <c:pt idx="33">
                  <c:v>13.788195911380276</c:v>
                </c:pt>
                <c:pt idx="34">
                  <c:v>13.536958626502326</c:v>
                </c:pt>
                <c:pt idx="35">
                  <c:v>13.449704833140238</c:v>
                </c:pt>
                <c:pt idx="36">
                  <c:v>13.362451039778151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F40-49F5-BBF3-A04462D46316}"/>
            </c:ext>
          </c:extLst>
        </c:ser>
        <c:ser>
          <c:idx val="4"/>
          <c:order val="4"/>
          <c:tx>
            <c:strRef>
              <c:f>data_170!$C$29</c:f>
              <c:strCache>
                <c:ptCount val="1"/>
                <c:pt idx="0">
                  <c:v>190</c:v>
                </c:pt>
              </c:strCache>
            </c:strRef>
          </c:tx>
          <c:spPr>
            <a:solidFill>
              <a:schemeClr val="accent5">
                <a:tint val="8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data_170!$D$29:$AN$29</c:f>
              <c:numCache>
                <c:formatCode>General</c:formatCode>
                <c:ptCount val="37"/>
                <c:pt idx="0">
                  <c:v>5.0515937037882885</c:v>
                </c:pt>
                <c:pt idx="1">
                  <c:v>5.1076245080555678</c:v>
                </c:pt>
                <c:pt idx="2">
                  <c:v>5.163655312322847</c:v>
                </c:pt>
                <c:pt idx="3">
                  <c:v>5.3249895832034504</c:v>
                </c:pt>
                <c:pt idx="4">
                  <c:v>5.4863238540840538</c:v>
                </c:pt>
                <c:pt idx="5">
                  <c:v>5.7335022974695304</c:v>
                </c:pt>
                <c:pt idx="6">
                  <c:v>5.9806807408550071</c:v>
                </c:pt>
                <c:pt idx="7">
                  <c:v>6.283889988507763</c:v>
                </c:pt>
                <c:pt idx="8">
                  <c:v>6.587099236160519</c:v>
                </c:pt>
                <c:pt idx="9">
                  <c:v>6.9097677779217257</c:v>
                </c:pt>
                <c:pt idx="10">
                  <c:v>7.2324363196829324</c:v>
                </c:pt>
                <c:pt idx="11">
                  <c:v>7.5356455673356884</c:v>
                </c:pt>
                <c:pt idx="12">
                  <c:v>7.8388548149884443</c:v>
                </c:pt>
                <c:pt idx="13">
                  <c:v>8.0860332583739201</c:v>
                </c:pt>
                <c:pt idx="14">
                  <c:v>8.3332117017593976</c:v>
                </c:pt>
                <c:pt idx="15">
                  <c:v>8.494545972640001</c:v>
                </c:pt>
                <c:pt idx="16">
                  <c:v>8.6558802435206044</c:v>
                </c:pt>
                <c:pt idx="17">
                  <c:v>8.7119110477878827</c:v>
                </c:pt>
                <c:pt idx="18">
                  <c:v>8.7679418520551629</c:v>
                </c:pt>
                <c:pt idx="19">
                  <c:v>8.7119110477878827</c:v>
                </c:pt>
                <c:pt idx="20">
                  <c:v>8.6558802435206044</c:v>
                </c:pt>
                <c:pt idx="21">
                  <c:v>8.494545972640001</c:v>
                </c:pt>
                <c:pt idx="22">
                  <c:v>8.3332117017593976</c:v>
                </c:pt>
                <c:pt idx="23">
                  <c:v>8.0860332583739201</c:v>
                </c:pt>
                <c:pt idx="24">
                  <c:v>7.8388548149884443</c:v>
                </c:pt>
                <c:pt idx="25">
                  <c:v>7.5356455673356884</c:v>
                </c:pt>
                <c:pt idx="26">
                  <c:v>7.2324363196829324</c:v>
                </c:pt>
                <c:pt idx="27">
                  <c:v>6.9097677779217257</c:v>
                </c:pt>
                <c:pt idx="28">
                  <c:v>6.587099236160519</c:v>
                </c:pt>
                <c:pt idx="29">
                  <c:v>6.283889988507763</c:v>
                </c:pt>
                <c:pt idx="30">
                  <c:v>5.9806807408550071</c:v>
                </c:pt>
                <c:pt idx="31">
                  <c:v>5.7335022974695304</c:v>
                </c:pt>
                <c:pt idx="32">
                  <c:v>5.4863238540840538</c:v>
                </c:pt>
                <c:pt idx="33">
                  <c:v>5.3249895832034504</c:v>
                </c:pt>
                <c:pt idx="34">
                  <c:v>5.163655312322847</c:v>
                </c:pt>
                <c:pt idx="35">
                  <c:v>5.1076245080555678</c:v>
                </c:pt>
                <c:pt idx="36">
                  <c:v>5.0515937037882885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F40-49F5-BBF3-A04462D46316}"/>
            </c:ext>
          </c:extLst>
        </c:ser>
        <c:ser>
          <c:idx val="5"/>
          <c:order val="5"/>
          <c:tx>
            <c:strRef>
              <c:f>data_170!$C$30</c:f>
              <c:strCache>
                <c:ptCount val="1"/>
                <c:pt idx="0">
                  <c:v>185</c:v>
                </c:pt>
              </c:strCache>
            </c:strRef>
          </c:tx>
          <c:spPr>
            <a:solidFill>
              <a:schemeClr val="accent5">
                <a:tint val="9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data_170!$D$30:$AN$30</c:f>
              <c:numCache>
                <c:formatCode>General</c:formatCode>
                <c:ptCount val="37"/>
                <c:pt idx="0">
                  <c:v>2.9903403704275036</c:v>
                </c:pt>
                <c:pt idx="1">
                  <c:v>3.0183557725611432</c:v>
                </c:pt>
                <c:pt idx="2">
                  <c:v>3.0463711746947828</c:v>
                </c:pt>
                <c:pt idx="3">
                  <c:v>3.1270383101350845</c:v>
                </c:pt>
                <c:pt idx="4">
                  <c:v>3.2077054455753862</c:v>
                </c:pt>
                <c:pt idx="5">
                  <c:v>3.3312946672681245</c:v>
                </c:pt>
                <c:pt idx="6">
                  <c:v>3.4548838889608628</c:v>
                </c:pt>
                <c:pt idx="7">
                  <c:v>3.6064885127872408</c:v>
                </c:pt>
                <c:pt idx="8">
                  <c:v>3.7580931366136188</c:v>
                </c:pt>
                <c:pt idx="9">
                  <c:v>3.9194274074942221</c:v>
                </c:pt>
                <c:pt idx="10">
                  <c:v>4.0807616783748255</c:v>
                </c:pt>
                <c:pt idx="11">
                  <c:v>4.2323663022012035</c:v>
                </c:pt>
                <c:pt idx="12">
                  <c:v>4.3839709260275814</c:v>
                </c:pt>
                <c:pt idx="13">
                  <c:v>4.5075601477203193</c:v>
                </c:pt>
                <c:pt idx="14">
                  <c:v>4.6311493694130581</c:v>
                </c:pt>
                <c:pt idx="15">
                  <c:v>4.7118165048533598</c:v>
                </c:pt>
                <c:pt idx="16">
                  <c:v>4.7924836402936615</c:v>
                </c:pt>
                <c:pt idx="17">
                  <c:v>4.8204990424273007</c:v>
                </c:pt>
                <c:pt idx="18">
                  <c:v>4.8485144445609407</c:v>
                </c:pt>
                <c:pt idx="19">
                  <c:v>4.8204990424273007</c:v>
                </c:pt>
                <c:pt idx="20">
                  <c:v>4.7924836402936615</c:v>
                </c:pt>
                <c:pt idx="21">
                  <c:v>4.7118165048533598</c:v>
                </c:pt>
                <c:pt idx="22">
                  <c:v>4.6311493694130581</c:v>
                </c:pt>
                <c:pt idx="23">
                  <c:v>4.5075601477203193</c:v>
                </c:pt>
                <c:pt idx="24">
                  <c:v>4.3839709260275814</c:v>
                </c:pt>
                <c:pt idx="25">
                  <c:v>4.2323663022012035</c:v>
                </c:pt>
                <c:pt idx="26">
                  <c:v>4.0807616783748255</c:v>
                </c:pt>
                <c:pt idx="27">
                  <c:v>3.9194274074942221</c:v>
                </c:pt>
                <c:pt idx="28">
                  <c:v>3.7580931366136188</c:v>
                </c:pt>
                <c:pt idx="29">
                  <c:v>3.6064885127872408</c:v>
                </c:pt>
                <c:pt idx="30">
                  <c:v>3.4548838889608628</c:v>
                </c:pt>
                <c:pt idx="31">
                  <c:v>3.3312946672681245</c:v>
                </c:pt>
                <c:pt idx="32">
                  <c:v>3.2077054455753862</c:v>
                </c:pt>
                <c:pt idx="33">
                  <c:v>3.1270383101350845</c:v>
                </c:pt>
                <c:pt idx="34">
                  <c:v>3.0463711746947828</c:v>
                </c:pt>
                <c:pt idx="35">
                  <c:v>3.0183557725611432</c:v>
                </c:pt>
                <c:pt idx="36">
                  <c:v>2.9903403704275036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F40-49F5-BBF3-A04462D46316}"/>
            </c:ext>
          </c:extLst>
        </c:ser>
        <c:ser>
          <c:idx val="6"/>
          <c:order val="6"/>
          <c:tx>
            <c:strRef>
              <c:f>data_170!$C$31</c:f>
              <c:strCache>
                <c:ptCount val="1"/>
                <c:pt idx="0">
                  <c:v>180</c:v>
                </c:pt>
              </c:strCache>
            </c:strRef>
          </c:tx>
          <c:spPr>
            <a:solidFill>
              <a:schemeClr val="accent5"/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data_170!$D$31:$AN$31</c:f>
              <c:numCache>
                <c:formatCode>General</c:formatCode>
                <c:ptCount val="37"/>
                <c:pt idx="0">
                  <c:v>0.9290870370667188</c:v>
                </c:pt>
                <c:pt idx="1">
                  <c:v>0.9290870370667188</c:v>
                </c:pt>
                <c:pt idx="2">
                  <c:v>0.9290870370667188</c:v>
                </c:pt>
                <c:pt idx="3">
                  <c:v>0.9290870370667188</c:v>
                </c:pt>
                <c:pt idx="4">
                  <c:v>0.9290870370667188</c:v>
                </c:pt>
                <c:pt idx="5">
                  <c:v>0.9290870370667188</c:v>
                </c:pt>
                <c:pt idx="6">
                  <c:v>0.9290870370667188</c:v>
                </c:pt>
                <c:pt idx="7">
                  <c:v>0.9290870370667188</c:v>
                </c:pt>
                <c:pt idx="8">
                  <c:v>0.9290870370667188</c:v>
                </c:pt>
                <c:pt idx="9">
                  <c:v>0.9290870370667188</c:v>
                </c:pt>
                <c:pt idx="10">
                  <c:v>0.9290870370667188</c:v>
                </c:pt>
                <c:pt idx="11">
                  <c:v>0.9290870370667188</c:v>
                </c:pt>
                <c:pt idx="12">
                  <c:v>0.9290870370667188</c:v>
                </c:pt>
                <c:pt idx="13">
                  <c:v>0.9290870370667188</c:v>
                </c:pt>
                <c:pt idx="14">
                  <c:v>0.9290870370667188</c:v>
                </c:pt>
                <c:pt idx="15">
                  <c:v>0.9290870370667188</c:v>
                </c:pt>
                <c:pt idx="16">
                  <c:v>0.9290870370667188</c:v>
                </c:pt>
                <c:pt idx="17">
                  <c:v>0.9290870370667188</c:v>
                </c:pt>
                <c:pt idx="18">
                  <c:v>0.9290870370667188</c:v>
                </c:pt>
                <c:pt idx="19">
                  <c:v>0.9290870370667188</c:v>
                </c:pt>
                <c:pt idx="20">
                  <c:v>0.9290870370667188</c:v>
                </c:pt>
                <c:pt idx="21">
                  <c:v>0.9290870370667188</c:v>
                </c:pt>
                <c:pt idx="22">
                  <c:v>0.9290870370667188</c:v>
                </c:pt>
                <c:pt idx="23">
                  <c:v>0.9290870370667188</c:v>
                </c:pt>
                <c:pt idx="24">
                  <c:v>0.9290870370667188</c:v>
                </c:pt>
                <c:pt idx="25">
                  <c:v>0.9290870370667188</c:v>
                </c:pt>
                <c:pt idx="26">
                  <c:v>0.9290870370667188</c:v>
                </c:pt>
                <c:pt idx="27">
                  <c:v>0.9290870370667188</c:v>
                </c:pt>
                <c:pt idx="28">
                  <c:v>0.9290870370667188</c:v>
                </c:pt>
                <c:pt idx="29">
                  <c:v>0.9290870370667188</c:v>
                </c:pt>
                <c:pt idx="30">
                  <c:v>0.9290870370667188</c:v>
                </c:pt>
                <c:pt idx="31">
                  <c:v>0.9290870370667188</c:v>
                </c:pt>
                <c:pt idx="32">
                  <c:v>0.9290870370667188</c:v>
                </c:pt>
                <c:pt idx="33">
                  <c:v>0.9290870370667188</c:v>
                </c:pt>
                <c:pt idx="34">
                  <c:v>0.9290870370667188</c:v>
                </c:pt>
                <c:pt idx="35">
                  <c:v>0.9290870370667188</c:v>
                </c:pt>
                <c:pt idx="36">
                  <c:v>0.9290870370667188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F40-49F5-BBF3-A04462D46316}"/>
            </c:ext>
          </c:extLst>
        </c:ser>
        <c:ser>
          <c:idx val="7"/>
          <c:order val="7"/>
          <c:tx>
            <c:strRef>
              <c:f>data_170!$C$32</c:f>
              <c:strCache>
                <c:ptCount val="1"/>
                <c:pt idx="0">
                  <c:v>175</c:v>
                </c:pt>
              </c:strCache>
            </c:strRef>
          </c:tx>
          <c:spPr>
            <a:solidFill>
              <a:schemeClr val="accent5">
                <a:shade val="9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data_170!$D$32:$AN$32</c:f>
              <c:numCache>
                <c:formatCode>General</c:formatCode>
                <c:ptCount val="37"/>
                <c:pt idx="0">
                  <c:v>2.9903403704275036</c:v>
                </c:pt>
                <c:pt idx="1">
                  <c:v>3.0183557725611432</c:v>
                </c:pt>
                <c:pt idx="2">
                  <c:v>3.0463711746947828</c:v>
                </c:pt>
                <c:pt idx="3">
                  <c:v>3.1270383101350845</c:v>
                </c:pt>
                <c:pt idx="4">
                  <c:v>3.2077054455753862</c:v>
                </c:pt>
                <c:pt idx="5">
                  <c:v>3.3312946672681245</c:v>
                </c:pt>
                <c:pt idx="6">
                  <c:v>3.4548838889608628</c:v>
                </c:pt>
                <c:pt idx="7">
                  <c:v>3.6064885127872408</c:v>
                </c:pt>
                <c:pt idx="8">
                  <c:v>3.7580931366136188</c:v>
                </c:pt>
                <c:pt idx="9">
                  <c:v>3.9194274074942221</c:v>
                </c:pt>
                <c:pt idx="10">
                  <c:v>4.0807616783748255</c:v>
                </c:pt>
                <c:pt idx="11">
                  <c:v>4.2323663022012035</c:v>
                </c:pt>
                <c:pt idx="12">
                  <c:v>4.3839709260275814</c:v>
                </c:pt>
                <c:pt idx="13">
                  <c:v>4.5075601477203193</c:v>
                </c:pt>
                <c:pt idx="14">
                  <c:v>4.6311493694130581</c:v>
                </c:pt>
                <c:pt idx="15">
                  <c:v>4.7118165048533598</c:v>
                </c:pt>
                <c:pt idx="16">
                  <c:v>4.7924836402936615</c:v>
                </c:pt>
                <c:pt idx="17">
                  <c:v>4.8204990424273007</c:v>
                </c:pt>
                <c:pt idx="18">
                  <c:v>4.8485144445609407</c:v>
                </c:pt>
                <c:pt idx="19">
                  <c:v>4.8204990424273007</c:v>
                </c:pt>
                <c:pt idx="20">
                  <c:v>4.7924836402936615</c:v>
                </c:pt>
                <c:pt idx="21">
                  <c:v>4.7118165048533598</c:v>
                </c:pt>
                <c:pt idx="22">
                  <c:v>4.6311493694130581</c:v>
                </c:pt>
                <c:pt idx="23">
                  <c:v>4.5075601477203193</c:v>
                </c:pt>
                <c:pt idx="24">
                  <c:v>4.3839709260275814</c:v>
                </c:pt>
                <c:pt idx="25">
                  <c:v>4.2323663022012035</c:v>
                </c:pt>
                <c:pt idx="26">
                  <c:v>4.0807616783748255</c:v>
                </c:pt>
                <c:pt idx="27">
                  <c:v>3.9194274074942221</c:v>
                </c:pt>
                <c:pt idx="28">
                  <c:v>3.7580931366136188</c:v>
                </c:pt>
                <c:pt idx="29">
                  <c:v>3.6064885127872408</c:v>
                </c:pt>
                <c:pt idx="30">
                  <c:v>3.4548838889608628</c:v>
                </c:pt>
                <c:pt idx="31">
                  <c:v>3.3312946672681245</c:v>
                </c:pt>
                <c:pt idx="32">
                  <c:v>3.2077054455753862</c:v>
                </c:pt>
                <c:pt idx="33">
                  <c:v>3.1270383101350845</c:v>
                </c:pt>
                <c:pt idx="34">
                  <c:v>3.0463711746947828</c:v>
                </c:pt>
                <c:pt idx="35">
                  <c:v>3.0183557725611432</c:v>
                </c:pt>
                <c:pt idx="36">
                  <c:v>2.9903403704275036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F40-49F5-BBF3-A04462D46316}"/>
            </c:ext>
          </c:extLst>
        </c:ser>
        <c:ser>
          <c:idx val="8"/>
          <c:order val="8"/>
          <c:tx>
            <c:strRef>
              <c:f>data_170!$C$33</c:f>
              <c:strCache>
                <c:ptCount val="1"/>
                <c:pt idx="0">
                  <c:v>170</c:v>
                </c:pt>
              </c:strCache>
            </c:strRef>
          </c:tx>
          <c:spPr>
            <a:solidFill>
              <a:schemeClr val="accent5">
                <a:shade val="8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data_170!$D$33:$AN$33</c:f>
              <c:numCache>
                <c:formatCode>General</c:formatCode>
                <c:ptCount val="37"/>
                <c:pt idx="0">
                  <c:v>5.0515937037882885</c:v>
                </c:pt>
                <c:pt idx="1">
                  <c:v>5.1076245080555678</c:v>
                </c:pt>
                <c:pt idx="2">
                  <c:v>5.163655312322847</c:v>
                </c:pt>
                <c:pt idx="3">
                  <c:v>5.3249895832034504</c:v>
                </c:pt>
                <c:pt idx="4">
                  <c:v>5.4863238540840538</c:v>
                </c:pt>
                <c:pt idx="5">
                  <c:v>5.7335022974695304</c:v>
                </c:pt>
                <c:pt idx="6">
                  <c:v>5.9806807408550071</c:v>
                </c:pt>
                <c:pt idx="7">
                  <c:v>6.283889988507763</c:v>
                </c:pt>
                <c:pt idx="8">
                  <c:v>6.587099236160519</c:v>
                </c:pt>
                <c:pt idx="9">
                  <c:v>6.9097677779217257</c:v>
                </c:pt>
                <c:pt idx="10">
                  <c:v>7.2324363196829324</c:v>
                </c:pt>
                <c:pt idx="11">
                  <c:v>7.5356455673356884</c:v>
                </c:pt>
                <c:pt idx="12">
                  <c:v>7.8388548149884443</c:v>
                </c:pt>
                <c:pt idx="13">
                  <c:v>8.0860332583739201</c:v>
                </c:pt>
                <c:pt idx="14">
                  <c:v>8.3332117017593976</c:v>
                </c:pt>
                <c:pt idx="15">
                  <c:v>8.494545972640001</c:v>
                </c:pt>
                <c:pt idx="16">
                  <c:v>8.6558802435206044</c:v>
                </c:pt>
                <c:pt idx="17">
                  <c:v>8.7119110477878827</c:v>
                </c:pt>
                <c:pt idx="18">
                  <c:v>8.7679418520551629</c:v>
                </c:pt>
                <c:pt idx="19">
                  <c:v>8.7119110477878827</c:v>
                </c:pt>
                <c:pt idx="20">
                  <c:v>8.6558802435206044</c:v>
                </c:pt>
                <c:pt idx="21">
                  <c:v>8.494545972640001</c:v>
                </c:pt>
                <c:pt idx="22">
                  <c:v>8.3332117017593976</c:v>
                </c:pt>
                <c:pt idx="23">
                  <c:v>8.0860332583739201</c:v>
                </c:pt>
                <c:pt idx="24">
                  <c:v>7.8388548149884443</c:v>
                </c:pt>
                <c:pt idx="25">
                  <c:v>7.5356455673356884</c:v>
                </c:pt>
                <c:pt idx="26">
                  <c:v>7.2324363196829324</c:v>
                </c:pt>
                <c:pt idx="27">
                  <c:v>6.9097677779217257</c:v>
                </c:pt>
                <c:pt idx="28">
                  <c:v>6.587099236160519</c:v>
                </c:pt>
                <c:pt idx="29">
                  <c:v>6.283889988507763</c:v>
                </c:pt>
                <c:pt idx="30">
                  <c:v>5.9806807408550071</c:v>
                </c:pt>
                <c:pt idx="31">
                  <c:v>5.7335022974695304</c:v>
                </c:pt>
                <c:pt idx="32">
                  <c:v>5.4863238540840538</c:v>
                </c:pt>
                <c:pt idx="33">
                  <c:v>5.3249895832034504</c:v>
                </c:pt>
                <c:pt idx="34">
                  <c:v>5.163655312322847</c:v>
                </c:pt>
                <c:pt idx="35">
                  <c:v>5.1076245080555678</c:v>
                </c:pt>
                <c:pt idx="36">
                  <c:v>5.0515937037882885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F40-49F5-BBF3-A04462D46316}"/>
            </c:ext>
          </c:extLst>
        </c:ser>
        <c:ser>
          <c:idx val="9"/>
          <c:order val="9"/>
          <c:tx>
            <c:strRef>
              <c:f>data_170!$C$34</c:f>
              <c:strCache>
                <c:ptCount val="1"/>
                <c:pt idx="0">
                  <c:v>165</c:v>
                </c:pt>
              </c:strCache>
            </c:strRef>
          </c:tx>
          <c:spPr>
            <a:solidFill>
              <a:schemeClr val="accent5">
                <a:shade val="7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data_170!$D$34:$AN$34</c:f>
              <c:numCache>
                <c:formatCode>General</c:formatCode>
                <c:ptCount val="37"/>
                <c:pt idx="0">
                  <c:v>13.362451039778151</c:v>
                </c:pt>
                <c:pt idx="1">
                  <c:v>13.449704833140238</c:v>
                </c:pt>
                <c:pt idx="2">
                  <c:v>13.536958626502326</c:v>
                </c:pt>
                <c:pt idx="3">
                  <c:v>13.788195911380276</c:v>
                </c:pt>
                <c:pt idx="4">
                  <c:v>14.039433196258226</c:v>
                </c:pt>
                <c:pt idx="5">
                  <c:v>14.424351048228333</c:v>
                </c:pt>
                <c:pt idx="6">
                  <c:v>14.80926890019844</c:v>
                </c:pt>
                <c:pt idx="7">
                  <c:v>15.281440545530634</c:v>
                </c:pt>
                <c:pt idx="8">
                  <c:v>15.753612190862826</c:v>
                </c:pt>
                <c:pt idx="9">
                  <c:v>16.256086760618729</c:v>
                </c:pt>
                <c:pt idx="10">
                  <c:v>16.758561330374626</c:v>
                </c:pt>
                <c:pt idx="11">
                  <c:v>17.230732975706822</c:v>
                </c:pt>
                <c:pt idx="12">
                  <c:v>17.702904621039018</c:v>
                </c:pt>
                <c:pt idx="13">
                  <c:v>18.087822473009119</c:v>
                </c:pt>
                <c:pt idx="14">
                  <c:v>18.472740324979227</c:v>
                </c:pt>
                <c:pt idx="15">
                  <c:v>18.72397760985718</c:v>
                </c:pt>
                <c:pt idx="16">
                  <c:v>18.975214894735128</c:v>
                </c:pt>
                <c:pt idx="17">
                  <c:v>19.062468688097216</c:v>
                </c:pt>
                <c:pt idx="18">
                  <c:v>19.149722481459303</c:v>
                </c:pt>
                <c:pt idx="19">
                  <c:v>19.062468688097216</c:v>
                </c:pt>
                <c:pt idx="20">
                  <c:v>18.975214894735128</c:v>
                </c:pt>
                <c:pt idx="21">
                  <c:v>18.72397760985718</c:v>
                </c:pt>
                <c:pt idx="22">
                  <c:v>18.472740324979227</c:v>
                </c:pt>
                <c:pt idx="23">
                  <c:v>18.087822473009119</c:v>
                </c:pt>
                <c:pt idx="24">
                  <c:v>17.702904621039018</c:v>
                </c:pt>
                <c:pt idx="25">
                  <c:v>17.230732975706822</c:v>
                </c:pt>
                <c:pt idx="26">
                  <c:v>16.758561330374626</c:v>
                </c:pt>
                <c:pt idx="27">
                  <c:v>16.256086760618729</c:v>
                </c:pt>
                <c:pt idx="28">
                  <c:v>15.753612190862826</c:v>
                </c:pt>
                <c:pt idx="29">
                  <c:v>15.281440545530634</c:v>
                </c:pt>
                <c:pt idx="30">
                  <c:v>14.80926890019844</c:v>
                </c:pt>
                <c:pt idx="31">
                  <c:v>14.424351048228333</c:v>
                </c:pt>
                <c:pt idx="32">
                  <c:v>14.039433196258226</c:v>
                </c:pt>
                <c:pt idx="33">
                  <c:v>13.788195911380276</c:v>
                </c:pt>
                <c:pt idx="34">
                  <c:v>13.536958626502326</c:v>
                </c:pt>
                <c:pt idx="35">
                  <c:v>13.449704833140238</c:v>
                </c:pt>
                <c:pt idx="36">
                  <c:v>13.362451039778151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0F40-49F5-BBF3-A04462D46316}"/>
            </c:ext>
          </c:extLst>
        </c:ser>
        <c:ser>
          <c:idx val="10"/>
          <c:order val="10"/>
          <c:tx>
            <c:strRef>
              <c:f>data_170!$C$35</c:f>
              <c:strCache>
                <c:ptCount val="1"/>
                <c:pt idx="0">
                  <c:v>160</c:v>
                </c:pt>
              </c:strCache>
            </c:strRef>
          </c:tx>
          <c:spPr>
            <a:solidFill>
              <a:schemeClr val="accent5">
                <a:shade val="6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data_170!$D$35:$AN$35</c:f>
              <c:numCache>
                <c:formatCode>General</c:formatCode>
                <c:ptCount val="37"/>
                <c:pt idx="0">
                  <c:v>21.673308375768013</c:v>
                </c:pt>
                <c:pt idx="1">
                  <c:v>21.791785158224908</c:v>
                </c:pt>
                <c:pt idx="2">
                  <c:v>21.910261940681803</c:v>
                </c:pt>
                <c:pt idx="3">
                  <c:v>22.251402239557102</c:v>
                </c:pt>
                <c:pt idx="4">
                  <c:v>22.592542538432397</c:v>
                </c:pt>
                <c:pt idx="5">
                  <c:v>23.115199798987135</c:v>
                </c:pt>
                <c:pt idx="6">
                  <c:v>23.637857059541872</c:v>
                </c:pt>
                <c:pt idx="7">
                  <c:v>24.278991102553505</c:v>
                </c:pt>
                <c:pt idx="8">
                  <c:v>24.920125145565134</c:v>
                </c:pt>
                <c:pt idx="9">
                  <c:v>25.602405743315728</c:v>
                </c:pt>
                <c:pt idx="10">
                  <c:v>26.284686341066323</c:v>
                </c:pt>
                <c:pt idx="11">
                  <c:v>26.925820384077955</c:v>
                </c:pt>
                <c:pt idx="12">
                  <c:v>27.566954427089588</c:v>
                </c:pt>
                <c:pt idx="13">
                  <c:v>28.089611687644322</c:v>
                </c:pt>
                <c:pt idx="14">
                  <c:v>28.612268948199059</c:v>
                </c:pt>
                <c:pt idx="15">
                  <c:v>28.953409247074354</c:v>
                </c:pt>
                <c:pt idx="16">
                  <c:v>29.294549545949653</c:v>
                </c:pt>
                <c:pt idx="17">
                  <c:v>29.413026328406549</c:v>
                </c:pt>
                <c:pt idx="18">
                  <c:v>29.531503110863444</c:v>
                </c:pt>
                <c:pt idx="19">
                  <c:v>29.413026328406549</c:v>
                </c:pt>
                <c:pt idx="20">
                  <c:v>29.294549545949653</c:v>
                </c:pt>
                <c:pt idx="21">
                  <c:v>28.953409247074354</c:v>
                </c:pt>
                <c:pt idx="22">
                  <c:v>28.612268948199059</c:v>
                </c:pt>
                <c:pt idx="23">
                  <c:v>28.089611687644322</c:v>
                </c:pt>
                <c:pt idx="24">
                  <c:v>27.566954427089588</c:v>
                </c:pt>
                <c:pt idx="25">
                  <c:v>26.925820384077955</c:v>
                </c:pt>
                <c:pt idx="26">
                  <c:v>26.284686341066323</c:v>
                </c:pt>
                <c:pt idx="27">
                  <c:v>25.602405743315728</c:v>
                </c:pt>
                <c:pt idx="28">
                  <c:v>24.920125145565134</c:v>
                </c:pt>
                <c:pt idx="29">
                  <c:v>24.278991102553505</c:v>
                </c:pt>
                <c:pt idx="30">
                  <c:v>23.637857059541872</c:v>
                </c:pt>
                <c:pt idx="31">
                  <c:v>23.115199798987135</c:v>
                </c:pt>
                <c:pt idx="32">
                  <c:v>22.592542538432397</c:v>
                </c:pt>
                <c:pt idx="33">
                  <c:v>22.251402239557102</c:v>
                </c:pt>
                <c:pt idx="34">
                  <c:v>21.910261940681803</c:v>
                </c:pt>
                <c:pt idx="35">
                  <c:v>21.791785158224908</c:v>
                </c:pt>
                <c:pt idx="36">
                  <c:v>21.673308375768013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F40-49F5-BBF3-A04462D46316}"/>
            </c:ext>
          </c:extLst>
        </c:ser>
        <c:ser>
          <c:idx val="11"/>
          <c:order val="11"/>
          <c:tx>
            <c:strRef>
              <c:f>data_170!$C$36</c:f>
              <c:strCache>
                <c:ptCount val="1"/>
                <c:pt idx="0">
                  <c:v>155</c:v>
                </c:pt>
              </c:strCache>
            </c:strRef>
          </c:tx>
          <c:spPr>
            <a:solidFill>
              <a:schemeClr val="accent5">
                <a:shade val="5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data_170!$D$36:$AN$36</c:f>
              <c:numCache>
                <c:formatCode>General</c:formatCode>
                <c:ptCount val="37"/>
                <c:pt idx="0">
                  <c:v>37.287073612746788</c:v>
                </c:pt>
                <c:pt idx="1">
                  <c:v>37.442596203488776</c:v>
                </c:pt>
                <c:pt idx="2">
                  <c:v>37.598118794230764</c:v>
                </c:pt>
                <c:pt idx="3">
                  <c:v>38.045928246744268</c:v>
                </c:pt>
                <c:pt idx="4">
                  <c:v>38.493737699257764</c:v>
                </c:pt>
                <c:pt idx="5">
                  <c:v>39.179821584606003</c:v>
                </c:pt>
                <c:pt idx="6">
                  <c:v>39.865905469954242</c:v>
                </c:pt>
                <c:pt idx="7">
                  <c:v>40.70751194604447</c:v>
                </c:pt>
                <c:pt idx="8">
                  <c:v>41.549118422134697</c:v>
                </c:pt>
                <c:pt idx="9">
                  <c:v>42.444737327161697</c:v>
                </c:pt>
                <c:pt idx="10">
                  <c:v>43.340356232188697</c:v>
                </c:pt>
                <c:pt idx="11">
                  <c:v>44.181962708278924</c:v>
                </c:pt>
                <c:pt idx="12">
                  <c:v>45.023569184369151</c:v>
                </c:pt>
                <c:pt idx="13">
                  <c:v>45.70965306971739</c:v>
                </c:pt>
                <c:pt idx="14">
                  <c:v>46.39573695506563</c:v>
                </c:pt>
                <c:pt idx="15">
                  <c:v>46.843546407579126</c:v>
                </c:pt>
                <c:pt idx="16">
                  <c:v>47.291355860092629</c:v>
                </c:pt>
                <c:pt idx="17">
                  <c:v>47.446878450834618</c:v>
                </c:pt>
                <c:pt idx="18">
                  <c:v>47.602401041576606</c:v>
                </c:pt>
                <c:pt idx="19">
                  <c:v>47.446878450834618</c:v>
                </c:pt>
                <c:pt idx="20">
                  <c:v>47.291355860092629</c:v>
                </c:pt>
                <c:pt idx="21">
                  <c:v>46.843546407579126</c:v>
                </c:pt>
                <c:pt idx="22">
                  <c:v>46.39573695506563</c:v>
                </c:pt>
                <c:pt idx="23">
                  <c:v>45.70965306971739</c:v>
                </c:pt>
                <c:pt idx="24">
                  <c:v>45.023569184369151</c:v>
                </c:pt>
                <c:pt idx="25">
                  <c:v>44.181962708278924</c:v>
                </c:pt>
                <c:pt idx="26">
                  <c:v>43.340356232188697</c:v>
                </c:pt>
                <c:pt idx="27">
                  <c:v>42.444737327161697</c:v>
                </c:pt>
                <c:pt idx="28">
                  <c:v>41.549118422134697</c:v>
                </c:pt>
                <c:pt idx="29">
                  <c:v>40.70751194604447</c:v>
                </c:pt>
                <c:pt idx="30">
                  <c:v>39.865905469954242</c:v>
                </c:pt>
                <c:pt idx="31">
                  <c:v>39.179821584606003</c:v>
                </c:pt>
                <c:pt idx="32">
                  <c:v>38.493737699257764</c:v>
                </c:pt>
                <c:pt idx="33">
                  <c:v>38.045928246744268</c:v>
                </c:pt>
                <c:pt idx="34">
                  <c:v>37.598118794230764</c:v>
                </c:pt>
                <c:pt idx="35">
                  <c:v>37.442596203488776</c:v>
                </c:pt>
                <c:pt idx="36">
                  <c:v>37.287073612746788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0F40-49F5-BBF3-A04462D46316}"/>
            </c:ext>
          </c:extLst>
        </c:ser>
        <c:ser>
          <c:idx val="12"/>
          <c:order val="12"/>
          <c:tx>
            <c:strRef>
              <c:f>data_170!$C$37</c:f>
              <c:strCache>
                <c:ptCount val="1"/>
                <c:pt idx="0">
                  <c:v>150</c:v>
                </c:pt>
              </c:strCache>
            </c:strRef>
          </c:tx>
          <c:spPr>
            <a:solidFill>
              <a:schemeClr val="accent5">
                <a:shade val="4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data_170!$D$37:$AN$37</c:f>
              <c:numCache>
                <c:formatCode>General</c:formatCode>
                <c:ptCount val="37"/>
                <c:pt idx="0">
                  <c:v>52.900838849725559</c:v>
                </c:pt>
                <c:pt idx="1">
                  <c:v>53.093407248752641</c:v>
                </c:pt>
                <c:pt idx="2">
                  <c:v>53.285975647779729</c:v>
                </c:pt>
                <c:pt idx="3">
                  <c:v>53.840454253931433</c:v>
                </c:pt>
                <c:pt idx="4">
                  <c:v>54.394932860083138</c:v>
                </c:pt>
                <c:pt idx="5">
                  <c:v>55.244443370224872</c:v>
                </c:pt>
                <c:pt idx="6">
                  <c:v>56.093953880366612</c:v>
                </c:pt>
                <c:pt idx="7">
                  <c:v>57.136032789535435</c:v>
                </c:pt>
                <c:pt idx="8">
                  <c:v>58.178111698704257</c:v>
                </c:pt>
                <c:pt idx="9">
                  <c:v>59.287068911007665</c:v>
                </c:pt>
                <c:pt idx="10">
                  <c:v>60.396026123311074</c:v>
                </c:pt>
                <c:pt idx="11">
                  <c:v>61.438105032479896</c:v>
                </c:pt>
                <c:pt idx="12">
                  <c:v>62.480183941648718</c:v>
                </c:pt>
                <c:pt idx="13">
                  <c:v>63.329694451790459</c:v>
                </c:pt>
                <c:pt idx="14">
                  <c:v>64.1792049619322</c:v>
                </c:pt>
                <c:pt idx="15">
                  <c:v>64.733683568083904</c:v>
                </c:pt>
                <c:pt idx="16">
                  <c:v>65.288162174235609</c:v>
                </c:pt>
                <c:pt idx="17">
                  <c:v>65.48073057326269</c:v>
                </c:pt>
                <c:pt idx="18">
                  <c:v>65.673298972289771</c:v>
                </c:pt>
                <c:pt idx="19">
                  <c:v>65.48073057326269</c:v>
                </c:pt>
                <c:pt idx="20">
                  <c:v>65.288162174235609</c:v>
                </c:pt>
                <c:pt idx="21">
                  <c:v>64.733683568083904</c:v>
                </c:pt>
                <c:pt idx="22">
                  <c:v>64.1792049619322</c:v>
                </c:pt>
                <c:pt idx="23">
                  <c:v>63.329694451790459</c:v>
                </c:pt>
                <c:pt idx="24">
                  <c:v>62.480183941648718</c:v>
                </c:pt>
                <c:pt idx="25">
                  <c:v>61.438105032479896</c:v>
                </c:pt>
                <c:pt idx="26">
                  <c:v>60.396026123311074</c:v>
                </c:pt>
                <c:pt idx="27">
                  <c:v>59.287068911007665</c:v>
                </c:pt>
                <c:pt idx="28">
                  <c:v>58.178111698704257</c:v>
                </c:pt>
                <c:pt idx="29">
                  <c:v>57.136032789535435</c:v>
                </c:pt>
                <c:pt idx="30">
                  <c:v>56.093953880366612</c:v>
                </c:pt>
                <c:pt idx="31">
                  <c:v>55.244443370224872</c:v>
                </c:pt>
                <c:pt idx="32">
                  <c:v>54.394932860083138</c:v>
                </c:pt>
                <c:pt idx="33">
                  <c:v>53.840454253931433</c:v>
                </c:pt>
                <c:pt idx="34">
                  <c:v>53.285975647779729</c:v>
                </c:pt>
                <c:pt idx="35">
                  <c:v>53.093407248752641</c:v>
                </c:pt>
                <c:pt idx="36">
                  <c:v>52.900838849725559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F40-49F5-BBF3-A04462D46316}"/>
            </c:ext>
          </c:extLst>
        </c:ser>
        <c:bandFmts>
          <c:bandFmt>
            <c:idx val="0"/>
            <c:spPr>
              <a:solidFill>
                <a:srgbClr val="FF0000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rgbClr val="FFFF00"/>
              </a:solidFill>
              <a:ln/>
              <a:effectLst/>
              <a:sp3d/>
            </c:spPr>
          </c:bandFmt>
          <c:bandFmt>
            <c:idx val="3"/>
            <c:spPr>
              <a:solidFill>
                <a:srgbClr val="00B050"/>
              </a:solidFill>
              <a:ln/>
              <a:effectLst/>
              <a:sp3d/>
            </c:spPr>
          </c:bandFmt>
          <c:bandFmt>
            <c:idx val="4"/>
            <c:spPr>
              <a:solidFill>
                <a:srgbClr val="0070C0"/>
              </a:solidFill>
              <a:ln/>
              <a:effectLst/>
              <a:sp3d/>
            </c:spPr>
          </c:bandFmt>
          <c:bandFmt>
            <c:idx val="5"/>
            <c:spPr>
              <a:solidFill>
                <a:srgbClr val="7030A0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</c:bandFmts>
        <c:axId val="624223000"/>
        <c:axId val="624226920"/>
        <c:axId val="624794808"/>
      </c:surfaceChart>
      <c:catAx>
        <c:axId val="624223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HCNO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4226920"/>
        <c:crosses val="autoZero"/>
        <c:auto val="1"/>
        <c:lblAlgn val="ctr"/>
        <c:lblOffset val="100"/>
        <c:noMultiLvlLbl val="0"/>
      </c:catAx>
      <c:valAx>
        <c:axId val="624226920"/>
        <c:scaling>
          <c:orientation val="minMax"/>
          <c:max val="100"/>
          <c:min val="0"/>
        </c:scaling>
        <c:delete val="0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223000"/>
        <c:crosses val="autoZero"/>
        <c:crossBetween val="midCat"/>
        <c:majorUnit val="20"/>
      </c:valAx>
      <c:serAx>
        <c:axId val="624794808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CNO angle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4226920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CCSD-computed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fulminic acid (HCNO) with HCN angle constrained to 170°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data_170!$C$7</c:f>
              <c:strCache>
                <c:ptCount val="1"/>
                <c:pt idx="0">
                  <c:v>210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data_170!$D$7:$AN$7</c:f>
              <c:numCache>
                <c:formatCode>General</c:formatCode>
                <c:ptCount val="37"/>
                <c:pt idx="0">
                  <c:v>53.117540700000319</c:v>
                </c:pt>
                <c:pt idx="1">
                  <c:v>53.3485190624992</c:v>
                </c:pt>
                <c:pt idx="2">
                  <c:v>53.579497424998081</c:v>
                </c:pt>
                <c:pt idx="3">
                  <c:v>54.248317295004867</c:v>
                </c:pt>
                <c:pt idx="4">
                  <c:v>54.917137165011653</c:v>
                </c:pt>
                <c:pt idx="5">
                  <c:v>55.95277876752656</c:v>
                </c:pt>
                <c:pt idx="6">
                  <c:v>56.988420370041467</c:v>
                </c:pt>
                <c:pt idx="7">
                  <c:v>58.277396467530153</c:v>
                </c:pt>
                <c:pt idx="8">
                  <c:v>59.566372565018838</c:v>
                </c:pt>
                <c:pt idx="9">
                  <c:v>60.961182567514925</c:v>
                </c:pt>
                <c:pt idx="10">
                  <c:v>62.355992570011011</c:v>
                </c:pt>
                <c:pt idx="11">
                  <c:v>63.689168959991079</c:v>
                </c:pt>
                <c:pt idx="12">
                  <c:v>65.022345349971147</c:v>
                </c:pt>
                <c:pt idx="13">
                  <c:v>66.125790489971564</c:v>
                </c:pt>
                <c:pt idx="14">
                  <c:v>67.229235629971996</c:v>
                </c:pt>
                <c:pt idx="15">
                  <c:v>67.957719987499772</c:v>
                </c:pt>
                <c:pt idx="16">
                  <c:v>68.686204345027548</c:v>
                </c:pt>
                <c:pt idx="17">
                  <c:v>68.940759697499743</c:v>
                </c:pt>
                <c:pt idx="18">
                  <c:v>69.195315049971924</c:v>
                </c:pt>
                <c:pt idx="19">
                  <c:v>68.940759697499743</c:v>
                </c:pt>
                <c:pt idx="20">
                  <c:v>68.686204345027548</c:v>
                </c:pt>
                <c:pt idx="21">
                  <c:v>67.957719987499772</c:v>
                </c:pt>
                <c:pt idx="22">
                  <c:v>67.229235629971996</c:v>
                </c:pt>
                <c:pt idx="23">
                  <c:v>66.125790489971564</c:v>
                </c:pt>
                <c:pt idx="24">
                  <c:v>65.022345349971147</c:v>
                </c:pt>
                <c:pt idx="25">
                  <c:v>63.689168959991079</c:v>
                </c:pt>
                <c:pt idx="26">
                  <c:v>62.355992570011011</c:v>
                </c:pt>
                <c:pt idx="27">
                  <c:v>60.961182567514925</c:v>
                </c:pt>
                <c:pt idx="28">
                  <c:v>59.566372565018838</c:v>
                </c:pt>
                <c:pt idx="29">
                  <c:v>58.277396467530153</c:v>
                </c:pt>
                <c:pt idx="30">
                  <c:v>56.988420370041467</c:v>
                </c:pt>
                <c:pt idx="31">
                  <c:v>55.95277876752656</c:v>
                </c:pt>
                <c:pt idx="32">
                  <c:v>54.917137165011653</c:v>
                </c:pt>
                <c:pt idx="33">
                  <c:v>54.248317295004867</c:v>
                </c:pt>
                <c:pt idx="34">
                  <c:v>53.579497424998081</c:v>
                </c:pt>
                <c:pt idx="35">
                  <c:v>53.3485190624992</c:v>
                </c:pt>
                <c:pt idx="36">
                  <c:v>53.117540700000319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68-413A-B241-C74772246357}"/>
            </c:ext>
          </c:extLst>
        </c:ser>
        <c:ser>
          <c:idx val="1"/>
          <c:order val="1"/>
          <c:tx>
            <c:strRef>
              <c:f>data_170!$C$8</c:f>
              <c:strCache>
                <c:ptCount val="1"/>
                <c:pt idx="0">
                  <c:v>205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data_170!$D$8:$AN$8</c:f>
              <c:numCache>
                <c:formatCode>General</c:formatCode>
                <c:ptCount val="37"/>
                <c:pt idx="0">
                  <c:v>37.516360237496983</c:v>
                </c:pt>
                <c:pt idx="1">
                  <c:v>37.713469649991829</c:v>
                </c:pt>
                <c:pt idx="2">
                  <c:v>37.910579062486676</c:v>
                </c:pt>
                <c:pt idx="3">
                  <c:v>38.480765461239521</c:v>
                </c:pt>
                <c:pt idx="4">
                  <c:v>39.050951859992367</c:v>
                </c:pt>
                <c:pt idx="5">
                  <c:v>39.932187807510573</c:v>
                </c:pt>
                <c:pt idx="6">
                  <c:v>40.813423755028779</c:v>
                </c:pt>
                <c:pt idx="7">
                  <c:v>41.907364585026336</c:v>
                </c:pt>
                <c:pt idx="8">
                  <c:v>43.001305415023893</c:v>
                </c:pt>
                <c:pt idx="9">
                  <c:v>44.181493920012635</c:v>
                </c:pt>
                <c:pt idx="10">
                  <c:v>45.361682425001376</c:v>
                </c:pt>
                <c:pt idx="11">
                  <c:v>46.486223457503016</c:v>
                </c:pt>
                <c:pt idx="12">
                  <c:v>47.610764490004648</c:v>
                </c:pt>
                <c:pt idx="13">
                  <c:v>48.538924686242432</c:v>
                </c:pt>
                <c:pt idx="14">
                  <c:v>49.467084882480222</c:v>
                </c:pt>
                <c:pt idx="15">
                  <c:v>50.078576959991459</c:v>
                </c:pt>
                <c:pt idx="16">
                  <c:v>50.690069037502695</c:v>
                </c:pt>
                <c:pt idx="17">
                  <c:v>50.90348936873994</c:v>
                </c:pt>
                <c:pt idx="18">
                  <c:v>51.116909699977185</c:v>
                </c:pt>
                <c:pt idx="19">
                  <c:v>50.90348936873994</c:v>
                </c:pt>
                <c:pt idx="20">
                  <c:v>50.690069037502695</c:v>
                </c:pt>
                <c:pt idx="21">
                  <c:v>50.078576959991459</c:v>
                </c:pt>
                <c:pt idx="22">
                  <c:v>49.467084882480222</c:v>
                </c:pt>
                <c:pt idx="23">
                  <c:v>48.538924686242432</c:v>
                </c:pt>
                <c:pt idx="24">
                  <c:v>47.610764490004648</c:v>
                </c:pt>
                <c:pt idx="25">
                  <c:v>46.486223457503016</c:v>
                </c:pt>
                <c:pt idx="26">
                  <c:v>45.361682425001376</c:v>
                </c:pt>
                <c:pt idx="27">
                  <c:v>44.181493920012635</c:v>
                </c:pt>
                <c:pt idx="28">
                  <c:v>43.001305415023893</c:v>
                </c:pt>
                <c:pt idx="29">
                  <c:v>41.907364585026336</c:v>
                </c:pt>
                <c:pt idx="30">
                  <c:v>40.813423755028779</c:v>
                </c:pt>
                <c:pt idx="31">
                  <c:v>39.932187807510573</c:v>
                </c:pt>
                <c:pt idx="32">
                  <c:v>39.050951859992367</c:v>
                </c:pt>
                <c:pt idx="33">
                  <c:v>38.480765461239521</c:v>
                </c:pt>
                <c:pt idx="34">
                  <c:v>37.910579062486676</c:v>
                </c:pt>
                <c:pt idx="35">
                  <c:v>37.713469649991829</c:v>
                </c:pt>
                <c:pt idx="36">
                  <c:v>37.516360237496983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68-413A-B241-C74772246357}"/>
            </c:ext>
          </c:extLst>
        </c:ser>
        <c:ser>
          <c:idx val="2"/>
          <c:order val="2"/>
          <c:tx>
            <c:strRef>
              <c:f>data_170!$C$9</c:f>
              <c:strCache>
                <c:ptCount val="1"/>
                <c:pt idx="0">
                  <c:v>200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data_170!$D$9:$AN$9</c:f>
              <c:numCache>
                <c:formatCode>General</c:formatCode>
                <c:ptCount val="37"/>
                <c:pt idx="0">
                  <c:v>21.915179774993646</c:v>
                </c:pt>
                <c:pt idx="1">
                  <c:v>22.078420237484458</c:v>
                </c:pt>
                <c:pt idx="2">
                  <c:v>22.24166069997527</c:v>
                </c:pt>
                <c:pt idx="3">
                  <c:v>22.713213627474175</c:v>
                </c:pt>
                <c:pt idx="4">
                  <c:v>23.184766554973081</c:v>
                </c:pt>
                <c:pt idx="5">
                  <c:v>23.911596847494586</c:v>
                </c:pt>
                <c:pt idx="6">
                  <c:v>24.638427140016091</c:v>
                </c:pt>
                <c:pt idx="7">
                  <c:v>25.537332702522519</c:v>
                </c:pt>
                <c:pt idx="8">
                  <c:v>26.436238265028948</c:v>
                </c:pt>
                <c:pt idx="9">
                  <c:v>27.401805272510344</c:v>
                </c:pt>
                <c:pt idx="10">
                  <c:v>28.367372279991741</c:v>
                </c:pt>
                <c:pt idx="11">
                  <c:v>29.283277955014945</c:v>
                </c:pt>
                <c:pt idx="12">
                  <c:v>30.199183630038149</c:v>
                </c:pt>
                <c:pt idx="13">
                  <c:v>30.952058882513299</c:v>
                </c:pt>
                <c:pt idx="14">
                  <c:v>31.704934134988449</c:v>
                </c:pt>
                <c:pt idx="15">
                  <c:v>32.199433932483146</c:v>
                </c:pt>
                <c:pt idx="16">
                  <c:v>32.693933729977843</c:v>
                </c:pt>
                <c:pt idx="17">
                  <c:v>32.866219039980145</c:v>
                </c:pt>
                <c:pt idx="18">
                  <c:v>33.038504349982446</c:v>
                </c:pt>
                <c:pt idx="19">
                  <c:v>32.866219039980145</c:v>
                </c:pt>
                <c:pt idx="20">
                  <c:v>32.693933729977843</c:v>
                </c:pt>
                <c:pt idx="21">
                  <c:v>32.199433932483146</c:v>
                </c:pt>
                <c:pt idx="22">
                  <c:v>31.704934134988449</c:v>
                </c:pt>
                <c:pt idx="23">
                  <c:v>30.952058882513299</c:v>
                </c:pt>
                <c:pt idx="24">
                  <c:v>30.199183630038149</c:v>
                </c:pt>
                <c:pt idx="25">
                  <c:v>29.283277955014945</c:v>
                </c:pt>
                <c:pt idx="26">
                  <c:v>28.367372279991741</c:v>
                </c:pt>
                <c:pt idx="27">
                  <c:v>27.401805272510344</c:v>
                </c:pt>
                <c:pt idx="28">
                  <c:v>26.436238265028948</c:v>
                </c:pt>
                <c:pt idx="29">
                  <c:v>25.537332702522519</c:v>
                </c:pt>
                <c:pt idx="30">
                  <c:v>24.638427140016091</c:v>
                </c:pt>
                <c:pt idx="31">
                  <c:v>23.911596847494586</c:v>
                </c:pt>
                <c:pt idx="32">
                  <c:v>23.184766554973081</c:v>
                </c:pt>
                <c:pt idx="33">
                  <c:v>22.713213627474175</c:v>
                </c:pt>
                <c:pt idx="34">
                  <c:v>22.24166069997527</c:v>
                </c:pt>
                <c:pt idx="35">
                  <c:v>22.078420237484458</c:v>
                </c:pt>
                <c:pt idx="36">
                  <c:v>21.915179774993646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668-413A-B241-C74772246357}"/>
            </c:ext>
          </c:extLst>
        </c:ser>
        <c:ser>
          <c:idx val="3"/>
          <c:order val="3"/>
          <c:tx>
            <c:strRef>
              <c:f>data_170!$C$10</c:f>
              <c:strCache>
                <c:ptCount val="1"/>
                <c:pt idx="0">
                  <c:v>195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data_170!$D$10:$AN$10</c:f>
              <c:numCache>
                <c:formatCode>General</c:formatCode>
                <c:ptCount val="37"/>
                <c:pt idx="0">
                  <c:v>13.273687839995063</c:v>
                </c:pt>
                <c:pt idx="1">
                  <c:v>13.397624567498546</c:v>
                </c:pt>
                <c:pt idx="2">
                  <c:v>13.52156129500203</c:v>
                </c:pt>
                <c:pt idx="3">
                  <c:v>13.879338179998662</c:v>
                </c:pt>
                <c:pt idx="4">
                  <c:v>14.237115064995294</c:v>
                </c:pt>
                <c:pt idx="5">
                  <c:v>14.787951528751474</c:v>
                </c:pt>
                <c:pt idx="6">
                  <c:v>15.338787992507655</c:v>
                </c:pt>
                <c:pt idx="7">
                  <c:v>16.018976277503647</c:v>
                </c:pt>
                <c:pt idx="8">
                  <c:v>16.699164562499639</c:v>
                </c:pt>
                <c:pt idx="9">
                  <c:v>17.42850877125062</c:v>
                </c:pt>
                <c:pt idx="10">
                  <c:v>18.1578529800016</c:v>
                </c:pt>
                <c:pt idx="11">
                  <c:v>18.848457936265319</c:v>
                </c:pt>
                <c:pt idx="12">
                  <c:v>19.539062892529039</c:v>
                </c:pt>
                <c:pt idx="13">
                  <c:v>20.105836141260653</c:v>
                </c:pt>
                <c:pt idx="14">
                  <c:v>20.672609389992267</c:v>
                </c:pt>
                <c:pt idx="15">
                  <c:v>21.04442613623927</c:v>
                </c:pt>
                <c:pt idx="16">
                  <c:v>21.416242882486273</c:v>
                </c:pt>
                <c:pt idx="17">
                  <c:v>21.545712851245188</c:v>
                </c:pt>
                <c:pt idx="18">
                  <c:v>21.675182820004103</c:v>
                </c:pt>
                <c:pt idx="19">
                  <c:v>21.545712851245188</c:v>
                </c:pt>
                <c:pt idx="20">
                  <c:v>21.416242882486273</c:v>
                </c:pt>
                <c:pt idx="21">
                  <c:v>21.04442613623927</c:v>
                </c:pt>
                <c:pt idx="22">
                  <c:v>20.672609389992267</c:v>
                </c:pt>
                <c:pt idx="23">
                  <c:v>20.105836141260653</c:v>
                </c:pt>
                <c:pt idx="24">
                  <c:v>19.539062892529039</c:v>
                </c:pt>
                <c:pt idx="25">
                  <c:v>18.848457936265319</c:v>
                </c:pt>
                <c:pt idx="26">
                  <c:v>18.1578529800016</c:v>
                </c:pt>
                <c:pt idx="27">
                  <c:v>17.42850877125062</c:v>
                </c:pt>
                <c:pt idx="28">
                  <c:v>16.699164562499639</c:v>
                </c:pt>
                <c:pt idx="29">
                  <c:v>16.018976277503647</c:v>
                </c:pt>
                <c:pt idx="30">
                  <c:v>15.338787992507655</c:v>
                </c:pt>
                <c:pt idx="31">
                  <c:v>14.787951528751474</c:v>
                </c:pt>
                <c:pt idx="32">
                  <c:v>14.237115064995294</c:v>
                </c:pt>
                <c:pt idx="33">
                  <c:v>13.879338179998662</c:v>
                </c:pt>
                <c:pt idx="34">
                  <c:v>13.52156129500203</c:v>
                </c:pt>
                <c:pt idx="35">
                  <c:v>13.397624567498546</c:v>
                </c:pt>
                <c:pt idx="36">
                  <c:v>13.273687839995063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668-413A-B241-C74772246357}"/>
            </c:ext>
          </c:extLst>
        </c:ser>
        <c:ser>
          <c:idx val="4"/>
          <c:order val="4"/>
          <c:tx>
            <c:strRef>
              <c:f>data_170!$C$11</c:f>
              <c:strCache>
                <c:ptCount val="1"/>
                <c:pt idx="0">
                  <c:v>190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data_170!$D$11:$AN$11</c:f>
              <c:numCache>
                <c:formatCode>General</c:formatCode>
                <c:ptCount val="37"/>
                <c:pt idx="0">
                  <c:v>4.6321959049964789</c:v>
                </c:pt>
                <c:pt idx="1">
                  <c:v>4.7168288975126345</c:v>
                </c:pt>
                <c:pt idx="2">
                  <c:v>4.80146189002879</c:v>
                </c:pt>
                <c:pt idx="3">
                  <c:v>5.0454627325231485</c:v>
                </c:pt>
                <c:pt idx="4">
                  <c:v>5.289463575017507</c:v>
                </c:pt>
                <c:pt idx="5">
                  <c:v>5.6643062100083625</c:v>
                </c:pt>
                <c:pt idx="6">
                  <c:v>6.0391488449992181</c:v>
                </c:pt>
                <c:pt idx="7">
                  <c:v>6.5006198524847747</c:v>
                </c:pt>
                <c:pt idx="8">
                  <c:v>6.9620908599703313</c:v>
                </c:pt>
                <c:pt idx="9">
                  <c:v>7.4552122699908949</c:v>
                </c:pt>
                <c:pt idx="10">
                  <c:v>7.9483336800114586</c:v>
                </c:pt>
                <c:pt idx="11">
                  <c:v>8.4136379175156932</c:v>
                </c:pt>
                <c:pt idx="12">
                  <c:v>8.8789421550199279</c:v>
                </c:pt>
                <c:pt idx="13">
                  <c:v>9.259613400008007</c:v>
                </c:pt>
                <c:pt idx="14">
                  <c:v>9.6402846449960862</c:v>
                </c:pt>
                <c:pt idx="15">
                  <c:v>9.8894183399953945</c:v>
                </c:pt>
                <c:pt idx="16">
                  <c:v>10.138552034994703</c:v>
                </c:pt>
                <c:pt idx="17">
                  <c:v>10.225206662510232</c:v>
                </c:pt>
                <c:pt idx="18">
                  <c:v>10.31186129002576</c:v>
                </c:pt>
                <c:pt idx="19">
                  <c:v>10.225206662510232</c:v>
                </c:pt>
                <c:pt idx="20">
                  <c:v>10.138552034994703</c:v>
                </c:pt>
                <c:pt idx="21">
                  <c:v>9.8894183399953945</c:v>
                </c:pt>
                <c:pt idx="22">
                  <c:v>9.6402846449960862</c:v>
                </c:pt>
                <c:pt idx="23">
                  <c:v>9.259613400008007</c:v>
                </c:pt>
                <c:pt idx="24">
                  <c:v>8.8789421550199279</c:v>
                </c:pt>
                <c:pt idx="25">
                  <c:v>8.4136379175156932</c:v>
                </c:pt>
                <c:pt idx="26">
                  <c:v>7.9483336800114586</c:v>
                </c:pt>
                <c:pt idx="27">
                  <c:v>7.4552122699908949</c:v>
                </c:pt>
                <c:pt idx="28">
                  <c:v>6.9620908599703313</c:v>
                </c:pt>
                <c:pt idx="29">
                  <c:v>6.5006198524847747</c:v>
                </c:pt>
                <c:pt idx="30">
                  <c:v>6.0391488449992181</c:v>
                </c:pt>
                <c:pt idx="31">
                  <c:v>5.6643062100083625</c:v>
                </c:pt>
                <c:pt idx="32">
                  <c:v>5.289463575017507</c:v>
                </c:pt>
                <c:pt idx="33">
                  <c:v>5.0454627325231485</c:v>
                </c:pt>
                <c:pt idx="34">
                  <c:v>4.80146189002879</c:v>
                </c:pt>
                <c:pt idx="35">
                  <c:v>4.7168288975126345</c:v>
                </c:pt>
                <c:pt idx="36">
                  <c:v>4.6321959049964789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668-413A-B241-C74772246357}"/>
            </c:ext>
          </c:extLst>
        </c:ser>
        <c:ser>
          <c:idx val="5"/>
          <c:order val="5"/>
          <c:tx>
            <c:strRef>
              <c:f>data_170!$C$12</c:f>
              <c:strCache>
                <c:ptCount val="1"/>
                <c:pt idx="0">
                  <c:v>185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data_170!$D$12:$AN$12</c:f>
              <c:numCache>
                <c:formatCode>General</c:formatCode>
                <c:ptCount val="37"/>
                <c:pt idx="0">
                  <c:v>3.8661800250067486</c:v>
                </c:pt>
                <c:pt idx="1">
                  <c:v>3.9084965212648264</c:v>
                </c:pt>
                <c:pt idx="2">
                  <c:v>3.9508130175229041</c:v>
                </c:pt>
                <c:pt idx="3">
                  <c:v>4.0728134387700834</c:v>
                </c:pt>
                <c:pt idx="4">
                  <c:v>4.1948138600172626</c:v>
                </c:pt>
                <c:pt idx="5">
                  <c:v>4.3822351775126904</c:v>
                </c:pt>
                <c:pt idx="6">
                  <c:v>4.5696564950081182</c:v>
                </c:pt>
                <c:pt idx="7">
                  <c:v>4.8003919987508965</c:v>
                </c:pt>
                <c:pt idx="8">
                  <c:v>5.0311275024936748</c:v>
                </c:pt>
                <c:pt idx="9">
                  <c:v>5.2776882075039566</c:v>
                </c:pt>
                <c:pt idx="10">
                  <c:v>5.5242489125142384</c:v>
                </c:pt>
                <c:pt idx="11">
                  <c:v>5.7569010312663558</c:v>
                </c:pt>
                <c:pt idx="12">
                  <c:v>5.9895531500184731</c:v>
                </c:pt>
                <c:pt idx="13">
                  <c:v>6.1798887725125127</c:v>
                </c:pt>
                <c:pt idx="14">
                  <c:v>6.3702243950065522</c:v>
                </c:pt>
                <c:pt idx="15">
                  <c:v>6.4947912425062064</c:v>
                </c:pt>
                <c:pt idx="16">
                  <c:v>6.6193580900058606</c:v>
                </c:pt>
                <c:pt idx="17">
                  <c:v>6.6626854037636249</c:v>
                </c:pt>
                <c:pt idx="18">
                  <c:v>6.7060127175213893</c:v>
                </c:pt>
                <c:pt idx="19">
                  <c:v>6.6626854037636249</c:v>
                </c:pt>
                <c:pt idx="20">
                  <c:v>6.6193580900058606</c:v>
                </c:pt>
                <c:pt idx="21">
                  <c:v>6.4947912425062064</c:v>
                </c:pt>
                <c:pt idx="22">
                  <c:v>6.3702243950065522</c:v>
                </c:pt>
                <c:pt idx="23">
                  <c:v>6.1798887725125127</c:v>
                </c:pt>
                <c:pt idx="24">
                  <c:v>5.9895531500184731</c:v>
                </c:pt>
                <c:pt idx="25">
                  <c:v>5.7569010312663558</c:v>
                </c:pt>
                <c:pt idx="26">
                  <c:v>5.5242489125142384</c:v>
                </c:pt>
                <c:pt idx="27">
                  <c:v>5.2776882075039566</c:v>
                </c:pt>
                <c:pt idx="28">
                  <c:v>5.0311275024936748</c:v>
                </c:pt>
                <c:pt idx="29">
                  <c:v>4.8003919987508965</c:v>
                </c:pt>
                <c:pt idx="30">
                  <c:v>4.5696564950081182</c:v>
                </c:pt>
                <c:pt idx="31">
                  <c:v>4.3822351775126904</c:v>
                </c:pt>
                <c:pt idx="32">
                  <c:v>4.1948138600172626</c:v>
                </c:pt>
                <c:pt idx="33">
                  <c:v>4.0728134387700834</c:v>
                </c:pt>
                <c:pt idx="34">
                  <c:v>3.9508130175229041</c:v>
                </c:pt>
                <c:pt idx="35">
                  <c:v>3.9084965212648264</c:v>
                </c:pt>
                <c:pt idx="36">
                  <c:v>3.8661800250067486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668-413A-B241-C74772246357}"/>
            </c:ext>
          </c:extLst>
        </c:ser>
        <c:ser>
          <c:idx val="6"/>
          <c:order val="6"/>
          <c:tx>
            <c:strRef>
              <c:f>data_170!$C$13</c:f>
              <c:strCache>
                <c:ptCount val="1"/>
                <c:pt idx="0">
                  <c:v>180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data_170!$D$13:$AN$13</c:f>
              <c:numCache>
                <c:formatCode>General</c:formatCode>
                <c:ptCount val="37"/>
                <c:pt idx="0">
                  <c:v>3.1001641450170183</c:v>
                </c:pt>
                <c:pt idx="1">
                  <c:v>3.1001641450170183</c:v>
                </c:pt>
                <c:pt idx="2">
                  <c:v>3.1001641450170183</c:v>
                </c:pt>
                <c:pt idx="3">
                  <c:v>3.1001641450170183</c:v>
                </c:pt>
                <c:pt idx="4">
                  <c:v>3.1001641450170183</c:v>
                </c:pt>
                <c:pt idx="5">
                  <c:v>3.1001641450170183</c:v>
                </c:pt>
                <c:pt idx="6">
                  <c:v>3.1001641450170183</c:v>
                </c:pt>
                <c:pt idx="7">
                  <c:v>3.1001641450170183</c:v>
                </c:pt>
                <c:pt idx="8">
                  <c:v>3.1001641450170183</c:v>
                </c:pt>
                <c:pt idx="9">
                  <c:v>3.1001641450170183</c:v>
                </c:pt>
                <c:pt idx="10">
                  <c:v>3.1001641450170183</c:v>
                </c:pt>
                <c:pt idx="11">
                  <c:v>3.1001641450170183</c:v>
                </c:pt>
                <c:pt idx="12">
                  <c:v>3.1001641450170183</c:v>
                </c:pt>
                <c:pt idx="13">
                  <c:v>3.1001641450170183</c:v>
                </c:pt>
                <c:pt idx="14">
                  <c:v>3.1001641450170183</c:v>
                </c:pt>
                <c:pt idx="15">
                  <c:v>3.1001641450170183</c:v>
                </c:pt>
                <c:pt idx="16">
                  <c:v>3.1001641450170183</c:v>
                </c:pt>
                <c:pt idx="17">
                  <c:v>3.1001641450170183</c:v>
                </c:pt>
                <c:pt idx="18">
                  <c:v>3.1001641450170183</c:v>
                </c:pt>
                <c:pt idx="19">
                  <c:v>3.1001641450170183</c:v>
                </c:pt>
                <c:pt idx="20">
                  <c:v>3.1001641450170183</c:v>
                </c:pt>
                <c:pt idx="21">
                  <c:v>3.1001641450170183</c:v>
                </c:pt>
                <c:pt idx="22">
                  <c:v>3.1001641450170183</c:v>
                </c:pt>
                <c:pt idx="23">
                  <c:v>3.1001641450170183</c:v>
                </c:pt>
                <c:pt idx="24">
                  <c:v>3.1001641450170183</c:v>
                </c:pt>
                <c:pt idx="25">
                  <c:v>3.1001641450170183</c:v>
                </c:pt>
                <c:pt idx="26">
                  <c:v>3.1001641450170183</c:v>
                </c:pt>
                <c:pt idx="27">
                  <c:v>3.1001641450170183</c:v>
                </c:pt>
                <c:pt idx="28">
                  <c:v>3.1001641450170183</c:v>
                </c:pt>
                <c:pt idx="29">
                  <c:v>3.1001641450170183</c:v>
                </c:pt>
                <c:pt idx="30">
                  <c:v>3.1001641450170183</c:v>
                </c:pt>
                <c:pt idx="31">
                  <c:v>3.1001641450170183</c:v>
                </c:pt>
                <c:pt idx="32">
                  <c:v>3.1001641450170183</c:v>
                </c:pt>
                <c:pt idx="33">
                  <c:v>3.1001641450170183</c:v>
                </c:pt>
                <c:pt idx="34">
                  <c:v>3.1001641450170183</c:v>
                </c:pt>
                <c:pt idx="35">
                  <c:v>3.1001641450170183</c:v>
                </c:pt>
                <c:pt idx="36">
                  <c:v>3.1001641450170183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668-413A-B241-C74772246357}"/>
            </c:ext>
          </c:extLst>
        </c:ser>
        <c:ser>
          <c:idx val="7"/>
          <c:order val="7"/>
          <c:tx>
            <c:strRef>
              <c:f>data_170!$C$14</c:f>
              <c:strCache>
                <c:ptCount val="1"/>
                <c:pt idx="0">
                  <c:v>175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data_170!$D$14:$AN$14</c:f>
              <c:numCache>
                <c:formatCode>General</c:formatCode>
                <c:ptCount val="37"/>
                <c:pt idx="0">
                  <c:v>3.8661800250067486</c:v>
                </c:pt>
                <c:pt idx="1">
                  <c:v>3.9084965212648264</c:v>
                </c:pt>
                <c:pt idx="2">
                  <c:v>3.9508130175229041</c:v>
                </c:pt>
                <c:pt idx="3">
                  <c:v>4.0728134387700834</c:v>
                </c:pt>
                <c:pt idx="4">
                  <c:v>4.1948138600172626</c:v>
                </c:pt>
                <c:pt idx="5">
                  <c:v>4.3822351775126904</c:v>
                </c:pt>
                <c:pt idx="6">
                  <c:v>4.5696564950081182</c:v>
                </c:pt>
                <c:pt idx="7">
                  <c:v>4.8003919987508965</c:v>
                </c:pt>
                <c:pt idx="8">
                  <c:v>5.0311275024936748</c:v>
                </c:pt>
                <c:pt idx="9">
                  <c:v>5.2776882075039566</c:v>
                </c:pt>
                <c:pt idx="10">
                  <c:v>5.5242489125142384</c:v>
                </c:pt>
                <c:pt idx="11">
                  <c:v>5.7569010312663558</c:v>
                </c:pt>
                <c:pt idx="12">
                  <c:v>5.9895531500184731</c:v>
                </c:pt>
                <c:pt idx="13">
                  <c:v>6.1798887725125127</c:v>
                </c:pt>
                <c:pt idx="14">
                  <c:v>6.3702243950065522</c:v>
                </c:pt>
                <c:pt idx="15">
                  <c:v>6.4947912425062064</c:v>
                </c:pt>
                <c:pt idx="16">
                  <c:v>6.6193580900058606</c:v>
                </c:pt>
                <c:pt idx="17">
                  <c:v>6.6626854037636249</c:v>
                </c:pt>
                <c:pt idx="18">
                  <c:v>6.7060127175213893</c:v>
                </c:pt>
                <c:pt idx="19">
                  <c:v>6.6626854037636249</c:v>
                </c:pt>
                <c:pt idx="20">
                  <c:v>6.6193580900058606</c:v>
                </c:pt>
                <c:pt idx="21">
                  <c:v>6.4947912425062064</c:v>
                </c:pt>
                <c:pt idx="22">
                  <c:v>6.3702243950065522</c:v>
                </c:pt>
                <c:pt idx="23">
                  <c:v>6.1798887725125127</c:v>
                </c:pt>
                <c:pt idx="24">
                  <c:v>5.9895531500184731</c:v>
                </c:pt>
                <c:pt idx="25">
                  <c:v>5.7569010312663558</c:v>
                </c:pt>
                <c:pt idx="26">
                  <c:v>5.5242489125142384</c:v>
                </c:pt>
                <c:pt idx="27">
                  <c:v>5.2776882075039566</c:v>
                </c:pt>
                <c:pt idx="28">
                  <c:v>5.0311275024936748</c:v>
                </c:pt>
                <c:pt idx="29">
                  <c:v>4.8003919987508965</c:v>
                </c:pt>
                <c:pt idx="30">
                  <c:v>4.5696564950081182</c:v>
                </c:pt>
                <c:pt idx="31">
                  <c:v>4.3822351775126904</c:v>
                </c:pt>
                <c:pt idx="32">
                  <c:v>4.1948138600172626</c:v>
                </c:pt>
                <c:pt idx="33">
                  <c:v>4.0728134387700834</c:v>
                </c:pt>
                <c:pt idx="34">
                  <c:v>3.9508130175229041</c:v>
                </c:pt>
                <c:pt idx="35">
                  <c:v>3.9084965212648264</c:v>
                </c:pt>
                <c:pt idx="36">
                  <c:v>3.8661800250067486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668-413A-B241-C74772246357}"/>
            </c:ext>
          </c:extLst>
        </c:ser>
        <c:ser>
          <c:idx val="8"/>
          <c:order val="8"/>
          <c:tx>
            <c:strRef>
              <c:f>data_170!$C$15</c:f>
              <c:strCache>
                <c:ptCount val="1"/>
                <c:pt idx="0">
                  <c:v>170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data_170!$D$15:$AN$15</c:f>
              <c:numCache>
                <c:formatCode>General</c:formatCode>
                <c:ptCount val="37"/>
                <c:pt idx="0">
                  <c:v>4.6321959049964789</c:v>
                </c:pt>
                <c:pt idx="1">
                  <c:v>4.7168288975126345</c:v>
                </c:pt>
                <c:pt idx="2">
                  <c:v>4.80146189002879</c:v>
                </c:pt>
                <c:pt idx="3">
                  <c:v>5.0454627325231485</c:v>
                </c:pt>
                <c:pt idx="4">
                  <c:v>5.289463575017507</c:v>
                </c:pt>
                <c:pt idx="5">
                  <c:v>5.6643062100083625</c:v>
                </c:pt>
                <c:pt idx="6">
                  <c:v>6.0391488449992181</c:v>
                </c:pt>
                <c:pt idx="7">
                  <c:v>6.5006198524847747</c:v>
                </c:pt>
                <c:pt idx="8">
                  <c:v>6.9620908599703313</c:v>
                </c:pt>
                <c:pt idx="9">
                  <c:v>7.4552122699908949</c:v>
                </c:pt>
                <c:pt idx="10">
                  <c:v>7.9483336800114586</c:v>
                </c:pt>
                <c:pt idx="11">
                  <c:v>8.4136379175156932</c:v>
                </c:pt>
                <c:pt idx="12">
                  <c:v>8.8789421550199279</c:v>
                </c:pt>
                <c:pt idx="13">
                  <c:v>9.259613400008007</c:v>
                </c:pt>
                <c:pt idx="14">
                  <c:v>9.6402846449960862</c:v>
                </c:pt>
                <c:pt idx="15">
                  <c:v>9.8894183399953945</c:v>
                </c:pt>
                <c:pt idx="16">
                  <c:v>10.138552034994703</c:v>
                </c:pt>
                <c:pt idx="17">
                  <c:v>10.225206662510232</c:v>
                </c:pt>
                <c:pt idx="18" formatCode="0.00000">
                  <c:v>10.31186129002576</c:v>
                </c:pt>
                <c:pt idx="19">
                  <c:v>10.225206662510232</c:v>
                </c:pt>
                <c:pt idx="20">
                  <c:v>10.138552034994703</c:v>
                </c:pt>
                <c:pt idx="21">
                  <c:v>9.8894183399953945</c:v>
                </c:pt>
                <c:pt idx="22">
                  <c:v>9.6402846449960862</c:v>
                </c:pt>
                <c:pt idx="23">
                  <c:v>9.259613400008007</c:v>
                </c:pt>
                <c:pt idx="24">
                  <c:v>8.8789421550199279</c:v>
                </c:pt>
                <c:pt idx="25">
                  <c:v>8.4136379175156932</c:v>
                </c:pt>
                <c:pt idx="26">
                  <c:v>7.9483336800114586</c:v>
                </c:pt>
                <c:pt idx="27">
                  <c:v>7.4552122699908949</c:v>
                </c:pt>
                <c:pt idx="28">
                  <c:v>6.9620908599703313</c:v>
                </c:pt>
                <c:pt idx="29">
                  <c:v>6.5006198524847747</c:v>
                </c:pt>
                <c:pt idx="30">
                  <c:v>6.0391488449992181</c:v>
                </c:pt>
                <c:pt idx="31">
                  <c:v>5.6643062100083625</c:v>
                </c:pt>
                <c:pt idx="32">
                  <c:v>5.289463575017507</c:v>
                </c:pt>
                <c:pt idx="33">
                  <c:v>5.0454627325231485</c:v>
                </c:pt>
                <c:pt idx="34">
                  <c:v>4.80146189002879</c:v>
                </c:pt>
                <c:pt idx="35">
                  <c:v>4.7168288975126345</c:v>
                </c:pt>
                <c:pt idx="36">
                  <c:v>4.6321959049964789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668-413A-B241-C74772246357}"/>
            </c:ext>
          </c:extLst>
        </c:ser>
        <c:ser>
          <c:idx val="9"/>
          <c:order val="9"/>
          <c:tx>
            <c:strRef>
              <c:f>data_170!$C$16</c:f>
              <c:strCache>
                <c:ptCount val="1"/>
                <c:pt idx="0">
                  <c:v>165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data_170!$D$16:$AN$16</c:f>
              <c:numCache>
                <c:formatCode>General</c:formatCode>
                <c:ptCount val="37"/>
                <c:pt idx="0">
                  <c:v>13.273687839995063</c:v>
                </c:pt>
                <c:pt idx="1">
                  <c:v>13.397624567498546</c:v>
                </c:pt>
                <c:pt idx="2">
                  <c:v>13.52156129500203</c:v>
                </c:pt>
                <c:pt idx="3">
                  <c:v>13.879338179998662</c:v>
                </c:pt>
                <c:pt idx="4">
                  <c:v>14.237115064995294</c:v>
                </c:pt>
                <c:pt idx="5">
                  <c:v>14.787951528751474</c:v>
                </c:pt>
                <c:pt idx="6">
                  <c:v>15.338787992507655</c:v>
                </c:pt>
                <c:pt idx="7">
                  <c:v>16.018976277503647</c:v>
                </c:pt>
                <c:pt idx="8">
                  <c:v>16.699164562499639</c:v>
                </c:pt>
                <c:pt idx="9">
                  <c:v>17.42850877125062</c:v>
                </c:pt>
                <c:pt idx="10">
                  <c:v>18.1578529800016</c:v>
                </c:pt>
                <c:pt idx="11">
                  <c:v>18.848457936265319</c:v>
                </c:pt>
                <c:pt idx="12">
                  <c:v>19.539062892529039</c:v>
                </c:pt>
                <c:pt idx="13">
                  <c:v>20.105836141260653</c:v>
                </c:pt>
                <c:pt idx="14">
                  <c:v>20.672609389992267</c:v>
                </c:pt>
                <c:pt idx="15">
                  <c:v>21.04442613623927</c:v>
                </c:pt>
                <c:pt idx="16">
                  <c:v>21.416242882486273</c:v>
                </c:pt>
                <c:pt idx="17">
                  <c:v>21.545712851245188</c:v>
                </c:pt>
                <c:pt idx="18">
                  <c:v>21.675182820004103</c:v>
                </c:pt>
                <c:pt idx="19">
                  <c:v>21.545712851245188</c:v>
                </c:pt>
                <c:pt idx="20">
                  <c:v>21.416242882486273</c:v>
                </c:pt>
                <c:pt idx="21">
                  <c:v>21.04442613623927</c:v>
                </c:pt>
                <c:pt idx="22">
                  <c:v>20.672609389992267</c:v>
                </c:pt>
                <c:pt idx="23">
                  <c:v>20.105836141260653</c:v>
                </c:pt>
                <c:pt idx="24">
                  <c:v>19.539062892529039</c:v>
                </c:pt>
                <c:pt idx="25">
                  <c:v>18.848457936265319</c:v>
                </c:pt>
                <c:pt idx="26">
                  <c:v>18.1578529800016</c:v>
                </c:pt>
                <c:pt idx="27">
                  <c:v>17.42850877125062</c:v>
                </c:pt>
                <c:pt idx="28">
                  <c:v>16.699164562499639</c:v>
                </c:pt>
                <c:pt idx="29">
                  <c:v>16.018976277503647</c:v>
                </c:pt>
                <c:pt idx="30">
                  <c:v>15.338787992507655</c:v>
                </c:pt>
                <c:pt idx="31">
                  <c:v>14.787951528751474</c:v>
                </c:pt>
                <c:pt idx="32">
                  <c:v>14.237115064995294</c:v>
                </c:pt>
                <c:pt idx="33">
                  <c:v>13.879338179998662</c:v>
                </c:pt>
                <c:pt idx="34">
                  <c:v>13.52156129500203</c:v>
                </c:pt>
                <c:pt idx="35">
                  <c:v>13.397624567498546</c:v>
                </c:pt>
                <c:pt idx="36">
                  <c:v>13.273687839995063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5668-413A-B241-C74772246357}"/>
            </c:ext>
          </c:extLst>
        </c:ser>
        <c:ser>
          <c:idx val="10"/>
          <c:order val="10"/>
          <c:tx>
            <c:strRef>
              <c:f>data_170!$C$17</c:f>
              <c:strCache>
                <c:ptCount val="1"/>
                <c:pt idx="0">
                  <c:v>160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data_170!$D$17:$AN$17</c:f>
              <c:numCache>
                <c:formatCode>General</c:formatCode>
                <c:ptCount val="37"/>
                <c:pt idx="0">
                  <c:v>21.915179774993646</c:v>
                </c:pt>
                <c:pt idx="1">
                  <c:v>22.078420237484458</c:v>
                </c:pt>
                <c:pt idx="2">
                  <c:v>22.24166069997527</c:v>
                </c:pt>
                <c:pt idx="3">
                  <c:v>22.713213627474175</c:v>
                </c:pt>
                <c:pt idx="4">
                  <c:v>23.184766554973081</c:v>
                </c:pt>
                <c:pt idx="5">
                  <c:v>23.911596847494586</c:v>
                </c:pt>
                <c:pt idx="6">
                  <c:v>24.638427140016091</c:v>
                </c:pt>
                <c:pt idx="7">
                  <c:v>25.537332702522519</c:v>
                </c:pt>
                <c:pt idx="8">
                  <c:v>26.436238265028948</c:v>
                </c:pt>
                <c:pt idx="9">
                  <c:v>27.401805272510344</c:v>
                </c:pt>
                <c:pt idx="10">
                  <c:v>28.367372279991741</c:v>
                </c:pt>
                <c:pt idx="11">
                  <c:v>29.283277955014945</c:v>
                </c:pt>
                <c:pt idx="12">
                  <c:v>30.199183630038149</c:v>
                </c:pt>
                <c:pt idx="13">
                  <c:v>30.952058882513299</c:v>
                </c:pt>
                <c:pt idx="14">
                  <c:v>31.704934134988449</c:v>
                </c:pt>
                <c:pt idx="15">
                  <c:v>32.199433932483146</c:v>
                </c:pt>
                <c:pt idx="16">
                  <c:v>32.693933729977843</c:v>
                </c:pt>
                <c:pt idx="17">
                  <c:v>32.866219039980145</c:v>
                </c:pt>
                <c:pt idx="18">
                  <c:v>33.038504349982446</c:v>
                </c:pt>
                <c:pt idx="19">
                  <c:v>32.866219039980145</c:v>
                </c:pt>
                <c:pt idx="20">
                  <c:v>32.693933729977843</c:v>
                </c:pt>
                <c:pt idx="21">
                  <c:v>32.199433932483146</c:v>
                </c:pt>
                <c:pt idx="22">
                  <c:v>31.704934134988449</c:v>
                </c:pt>
                <c:pt idx="23">
                  <c:v>30.952058882513299</c:v>
                </c:pt>
                <c:pt idx="24">
                  <c:v>30.199183630038149</c:v>
                </c:pt>
                <c:pt idx="25">
                  <c:v>29.283277955014945</c:v>
                </c:pt>
                <c:pt idx="26">
                  <c:v>28.367372279991741</c:v>
                </c:pt>
                <c:pt idx="27">
                  <c:v>27.401805272510344</c:v>
                </c:pt>
                <c:pt idx="28">
                  <c:v>26.436238265028948</c:v>
                </c:pt>
                <c:pt idx="29">
                  <c:v>25.537332702522519</c:v>
                </c:pt>
                <c:pt idx="30">
                  <c:v>24.638427140016091</c:v>
                </c:pt>
                <c:pt idx="31">
                  <c:v>23.911596847494586</c:v>
                </c:pt>
                <c:pt idx="32">
                  <c:v>23.184766554973081</c:v>
                </c:pt>
                <c:pt idx="33">
                  <c:v>22.713213627474175</c:v>
                </c:pt>
                <c:pt idx="34">
                  <c:v>22.24166069997527</c:v>
                </c:pt>
                <c:pt idx="35">
                  <c:v>22.078420237484458</c:v>
                </c:pt>
                <c:pt idx="36">
                  <c:v>21.915179774993646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668-413A-B241-C74772246357}"/>
            </c:ext>
          </c:extLst>
        </c:ser>
        <c:ser>
          <c:idx val="11"/>
          <c:order val="11"/>
          <c:tx>
            <c:strRef>
              <c:f>data_170!$C$18</c:f>
              <c:strCache>
                <c:ptCount val="1"/>
                <c:pt idx="0">
                  <c:v>155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data_170!$D$18:$AN$18</c:f>
              <c:numCache>
                <c:formatCode>General</c:formatCode>
                <c:ptCount val="37"/>
                <c:pt idx="0">
                  <c:v>37.516360237496983</c:v>
                </c:pt>
                <c:pt idx="1">
                  <c:v>37.713469649991829</c:v>
                </c:pt>
                <c:pt idx="2">
                  <c:v>37.910579062486676</c:v>
                </c:pt>
                <c:pt idx="3">
                  <c:v>38.480765461239521</c:v>
                </c:pt>
                <c:pt idx="4">
                  <c:v>39.050951859992367</c:v>
                </c:pt>
                <c:pt idx="5">
                  <c:v>39.932187807510573</c:v>
                </c:pt>
                <c:pt idx="6">
                  <c:v>40.813423755028779</c:v>
                </c:pt>
                <c:pt idx="7">
                  <c:v>41.907364585026336</c:v>
                </c:pt>
                <c:pt idx="8">
                  <c:v>43.001305415023893</c:v>
                </c:pt>
                <c:pt idx="9">
                  <c:v>44.181493920012635</c:v>
                </c:pt>
                <c:pt idx="10">
                  <c:v>45.361682425001376</c:v>
                </c:pt>
                <c:pt idx="11">
                  <c:v>46.486223457503016</c:v>
                </c:pt>
                <c:pt idx="12">
                  <c:v>47.610764490004648</c:v>
                </c:pt>
                <c:pt idx="13">
                  <c:v>48.538924686242432</c:v>
                </c:pt>
                <c:pt idx="14">
                  <c:v>49.467084882480222</c:v>
                </c:pt>
                <c:pt idx="15">
                  <c:v>50.078576959991459</c:v>
                </c:pt>
                <c:pt idx="16">
                  <c:v>50.690069037502695</c:v>
                </c:pt>
                <c:pt idx="17">
                  <c:v>50.90348936873994</c:v>
                </c:pt>
                <c:pt idx="18">
                  <c:v>51.116909699977185</c:v>
                </c:pt>
                <c:pt idx="19">
                  <c:v>50.90348936873994</c:v>
                </c:pt>
                <c:pt idx="20">
                  <c:v>50.690069037502695</c:v>
                </c:pt>
                <c:pt idx="21">
                  <c:v>50.078576959991459</c:v>
                </c:pt>
                <c:pt idx="22">
                  <c:v>49.467084882480222</c:v>
                </c:pt>
                <c:pt idx="23">
                  <c:v>48.538924686242432</c:v>
                </c:pt>
                <c:pt idx="24">
                  <c:v>47.610764490004648</c:v>
                </c:pt>
                <c:pt idx="25">
                  <c:v>46.486223457503016</c:v>
                </c:pt>
                <c:pt idx="26">
                  <c:v>45.361682425001376</c:v>
                </c:pt>
                <c:pt idx="27">
                  <c:v>44.181493920012635</c:v>
                </c:pt>
                <c:pt idx="28">
                  <c:v>43.001305415023893</c:v>
                </c:pt>
                <c:pt idx="29">
                  <c:v>41.907364585026336</c:v>
                </c:pt>
                <c:pt idx="30">
                  <c:v>40.813423755028779</c:v>
                </c:pt>
                <c:pt idx="31">
                  <c:v>39.932187807510573</c:v>
                </c:pt>
                <c:pt idx="32">
                  <c:v>39.050951859992367</c:v>
                </c:pt>
                <c:pt idx="33">
                  <c:v>38.480765461239521</c:v>
                </c:pt>
                <c:pt idx="34">
                  <c:v>37.910579062486676</c:v>
                </c:pt>
                <c:pt idx="35">
                  <c:v>37.713469649991829</c:v>
                </c:pt>
                <c:pt idx="36">
                  <c:v>37.516360237496983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5668-413A-B241-C74772246357}"/>
            </c:ext>
          </c:extLst>
        </c:ser>
        <c:ser>
          <c:idx val="12"/>
          <c:order val="12"/>
          <c:tx>
            <c:strRef>
              <c:f>data_170!$C$19</c:f>
              <c:strCache>
                <c:ptCount val="1"/>
                <c:pt idx="0">
                  <c:v>150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data_170!$D$19:$AN$19</c:f>
              <c:numCache>
                <c:formatCode>General</c:formatCode>
                <c:ptCount val="37"/>
                <c:pt idx="0">
                  <c:v>53.117540700000319</c:v>
                </c:pt>
                <c:pt idx="1">
                  <c:v>53.3485190624992</c:v>
                </c:pt>
                <c:pt idx="2">
                  <c:v>53.579497424998081</c:v>
                </c:pt>
                <c:pt idx="3">
                  <c:v>54.248317295004867</c:v>
                </c:pt>
                <c:pt idx="4">
                  <c:v>54.917137165011653</c:v>
                </c:pt>
                <c:pt idx="5">
                  <c:v>55.95277876752656</c:v>
                </c:pt>
                <c:pt idx="6">
                  <c:v>56.988420370041467</c:v>
                </c:pt>
                <c:pt idx="7">
                  <c:v>58.277396467530153</c:v>
                </c:pt>
                <c:pt idx="8">
                  <c:v>59.566372565018838</c:v>
                </c:pt>
                <c:pt idx="9">
                  <c:v>60.961182567514925</c:v>
                </c:pt>
                <c:pt idx="10">
                  <c:v>62.355992570011011</c:v>
                </c:pt>
                <c:pt idx="11">
                  <c:v>63.689168959991079</c:v>
                </c:pt>
                <c:pt idx="12">
                  <c:v>65.022345349971147</c:v>
                </c:pt>
                <c:pt idx="13">
                  <c:v>66.125790489971564</c:v>
                </c:pt>
                <c:pt idx="14">
                  <c:v>67.229235629971996</c:v>
                </c:pt>
                <c:pt idx="15">
                  <c:v>67.957719987499772</c:v>
                </c:pt>
                <c:pt idx="16">
                  <c:v>68.686204345027548</c:v>
                </c:pt>
                <c:pt idx="17">
                  <c:v>68.940759697499743</c:v>
                </c:pt>
                <c:pt idx="18">
                  <c:v>69.195315049971924</c:v>
                </c:pt>
                <c:pt idx="19">
                  <c:v>68.940759697499743</c:v>
                </c:pt>
                <c:pt idx="20">
                  <c:v>68.686204345027548</c:v>
                </c:pt>
                <c:pt idx="21">
                  <c:v>67.957719987499772</c:v>
                </c:pt>
                <c:pt idx="22">
                  <c:v>67.229235629971996</c:v>
                </c:pt>
                <c:pt idx="23">
                  <c:v>66.125790489971564</c:v>
                </c:pt>
                <c:pt idx="24">
                  <c:v>65.022345349971147</c:v>
                </c:pt>
                <c:pt idx="25">
                  <c:v>63.689168959991079</c:v>
                </c:pt>
                <c:pt idx="26">
                  <c:v>62.355992570011011</c:v>
                </c:pt>
                <c:pt idx="27">
                  <c:v>60.961182567514925</c:v>
                </c:pt>
                <c:pt idx="28">
                  <c:v>59.566372565018838</c:v>
                </c:pt>
                <c:pt idx="29">
                  <c:v>58.277396467530153</c:v>
                </c:pt>
                <c:pt idx="30">
                  <c:v>56.988420370041467</c:v>
                </c:pt>
                <c:pt idx="31">
                  <c:v>55.95277876752656</c:v>
                </c:pt>
                <c:pt idx="32">
                  <c:v>54.917137165011653</c:v>
                </c:pt>
                <c:pt idx="33">
                  <c:v>54.248317295004867</c:v>
                </c:pt>
                <c:pt idx="34">
                  <c:v>53.579497424998081</c:v>
                </c:pt>
                <c:pt idx="35">
                  <c:v>53.3485190624992</c:v>
                </c:pt>
                <c:pt idx="36">
                  <c:v>53.117540700000319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668-413A-B241-C74772246357}"/>
            </c:ext>
          </c:extLst>
        </c:ser>
        <c:bandFmts>
          <c:bandFmt>
            <c:idx val="0"/>
            <c:spPr>
              <a:solidFill>
                <a:srgbClr val="FF0000"/>
              </a:solidFill>
            </c:spPr>
          </c:bandFmt>
          <c:bandFmt>
            <c:idx val="1"/>
            <c:spPr>
              <a:solidFill>
                <a:schemeClr val="accent2"/>
              </a:solidFill>
            </c:spPr>
          </c:bandFmt>
          <c:bandFmt>
            <c:idx val="2"/>
            <c:spPr>
              <a:solidFill>
                <a:srgbClr val="FFFF00"/>
              </a:solidFill>
            </c:spPr>
          </c:bandFmt>
          <c:bandFmt>
            <c:idx val="3"/>
            <c:spPr>
              <a:solidFill>
                <a:srgbClr val="00B050"/>
              </a:solidFill>
            </c:spPr>
          </c:bandFmt>
          <c:bandFmt>
            <c:idx val="4"/>
            <c:spPr>
              <a:solidFill>
                <a:srgbClr val="0070C0"/>
              </a:solidFill>
            </c:spPr>
          </c:bandFmt>
          <c:bandFmt>
            <c:idx val="5"/>
            <c:spPr>
              <a:solidFill>
                <a:srgbClr val="7030A0"/>
              </a:solidFill>
            </c:spPr>
          </c:bandFmt>
        </c:bandFmts>
        <c:axId val="624224568"/>
        <c:axId val="624224176"/>
        <c:axId val="624640416"/>
      </c:surfaceChart>
      <c:catAx>
        <c:axId val="624224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HCNO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4224176"/>
        <c:crosses val="autoZero"/>
        <c:auto val="1"/>
        <c:lblAlgn val="ctr"/>
        <c:lblOffset val="100"/>
        <c:noMultiLvlLbl val="0"/>
      </c:catAx>
      <c:valAx>
        <c:axId val="624224176"/>
        <c:scaling>
          <c:orientation val="minMax"/>
          <c:max val="100"/>
        </c:scaling>
        <c:delete val="1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624224568"/>
        <c:crosses val="autoZero"/>
        <c:crossBetween val="midCat"/>
        <c:majorUnit val="20"/>
      </c:valAx>
      <c:serAx>
        <c:axId val="624640416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CNO angle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4224176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topLeftCell="B1" workbookViewId="0"/>
  </sheetViews>
  <sheetFormatPr defaultRowHeight="14.25"/>
  <cols>
    <col min="1" max="1" width="50" customWidth="1"/>
    <col min="2" max="2" width="15.125" customWidth="1"/>
    <col min="3" max="3" width="15.125" style="4" customWidth="1"/>
    <col min="4" max="4" width="13.75" customWidth="1"/>
    <col min="5" max="5" width="15.125" customWidth="1"/>
    <col min="6" max="7" width="16.375" customWidth="1"/>
    <col min="8" max="8" width="9.375" style="3" customWidth="1"/>
    <col min="9" max="9" width="8.875" style="3" customWidth="1"/>
    <col min="10" max="11" width="9" style="3" customWidth="1"/>
    <col min="12" max="12" width="9.375" customWidth="1"/>
    <col min="13" max="13" width="10.125" style="4" customWidth="1"/>
    <col min="14" max="15" width="9" customWidth="1"/>
    <col min="16" max="17" width="9" style="4" customWidth="1"/>
    <col min="18" max="18" width="17.125" style="4" customWidth="1"/>
    <col min="19" max="19" width="20" style="4" customWidth="1"/>
  </cols>
  <sheetData>
    <row r="1" spans="1:19">
      <c r="B1">
        <v>2625.5</v>
      </c>
      <c r="C1" s="4" t="s">
        <v>102</v>
      </c>
    </row>
    <row r="2" spans="1:19" ht="15">
      <c r="E2">
        <v>0</v>
      </c>
      <c r="F2">
        <v>0</v>
      </c>
      <c r="S2" s="5" t="s">
        <v>114</v>
      </c>
    </row>
    <row r="3" spans="1:19">
      <c r="B3" t="s">
        <v>2</v>
      </c>
      <c r="E3">
        <v>100</v>
      </c>
      <c r="F3">
        <v>100</v>
      </c>
      <c r="S3" s="3">
        <f>1-S6/G6</f>
        <v>0.99735636719011966</v>
      </c>
    </row>
    <row r="4" spans="1:19">
      <c r="B4">
        <v>2.8158916161173799</v>
      </c>
      <c r="L4" t="s">
        <v>0</v>
      </c>
      <c r="M4" s="4" t="s">
        <v>0</v>
      </c>
      <c r="N4" t="s">
        <v>0</v>
      </c>
      <c r="O4" t="s">
        <v>0</v>
      </c>
      <c r="P4" s="4" t="s">
        <v>0</v>
      </c>
      <c r="Q4" s="4" t="s">
        <v>0</v>
      </c>
    </row>
    <row r="5" spans="1:19" ht="15">
      <c r="G5" s="1" t="s">
        <v>4</v>
      </c>
      <c r="L5" s="1" t="s">
        <v>115</v>
      </c>
      <c r="M5" s="5" t="s">
        <v>116</v>
      </c>
      <c r="N5" s="1" t="s">
        <v>109</v>
      </c>
      <c r="O5" s="1" t="s">
        <v>117</v>
      </c>
      <c r="P5" s="5" t="s">
        <v>108</v>
      </c>
      <c r="Q5" s="5" t="s">
        <v>111</v>
      </c>
      <c r="S5" s="5" t="s">
        <v>3</v>
      </c>
    </row>
    <row r="6" spans="1:19">
      <c r="G6" s="2">
        <f>SUM(G8:G98)</f>
        <v>160344.59593291683</v>
      </c>
      <c r="L6">
        <v>0</v>
      </c>
      <c r="M6" s="4">
        <v>329.98549708952055</v>
      </c>
      <c r="N6">
        <v>0</v>
      </c>
      <c r="O6">
        <v>0</v>
      </c>
      <c r="P6" s="4">
        <v>0</v>
      </c>
      <c r="Q6" s="4">
        <v>473.09684399787528</v>
      </c>
      <c r="S6" s="4">
        <f>SUM(S9:S98)</f>
        <v>423.89223469526394</v>
      </c>
    </row>
    <row r="7" spans="1:19" ht="15">
      <c r="A7" s="1" t="s">
        <v>5</v>
      </c>
      <c r="B7" s="1" t="s">
        <v>6</v>
      </c>
      <c r="C7" s="5" t="s">
        <v>11</v>
      </c>
      <c r="D7" s="1" t="s">
        <v>8</v>
      </c>
      <c r="E7" s="1" t="s">
        <v>9</v>
      </c>
      <c r="F7" s="1" t="s">
        <v>10</v>
      </c>
      <c r="G7" s="1" t="s">
        <v>103</v>
      </c>
      <c r="H7" s="6" t="s">
        <v>104</v>
      </c>
      <c r="I7" s="6" t="s">
        <v>105</v>
      </c>
      <c r="J7" s="6" t="s">
        <v>106</v>
      </c>
      <c r="K7" s="6" t="s">
        <v>107</v>
      </c>
      <c r="L7" s="1"/>
      <c r="M7" s="5"/>
      <c r="N7" s="1" t="s">
        <v>1</v>
      </c>
      <c r="O7" s="1" t="s">
        <v>110</v>
      </c>
      <c r="P7" s="5" t="s">
        <v>1</v>
      </c>
      <c r="Q7" s="5" t="s">
        <v>110</v>
      </c>
      <c r="R7" s="5" t="s">
        <v>112</v>
      </c>
      <c r="S7" s="5" t="s">
        <v>113</v>
      </c>
    </row>
    <row r="8" spans="1:19">
      <c r="A8" t="s">
        <v>7</v>
      </c>
      <c r="B8">
        <v>-168.35428704</v>
      </c>
      <c r="C8" s="4">
        <f>(B8-$B$8)*$B$1</f>
        <v>0</v>
      </c>
      <c r="G8" s="2">
        <f>C8^2</f>
        <v>0</v>
      </c>
      <c r="R8" s="4">
        <v>0</v>
      </c>
      <c r="S8" s="4">
        <v>0</v>
      </c>
    </row>
    <row r="9" spans="1:19">
      <c r="A9" t="s">
        <v>12</v>
      </c>
      <c r="B9">
        <v>-168.31990236999999</v>
      </c>
      <c r="C9" s="4">
        <f>(B9-$B$8)*$B$1</f>
        <v>90.276951085022461</v>
      </c>
      <c r="D9">
        <v>0</v>
      </c>
      <c r="E9">
        <v>150</v>
      </c>
      <c r="F9">
        <v>150</v>
      </c>
      <c r="G9" s="2">
        <f t="shared" ref="G9:G72" si="0">C9^2</f>
        <v>8149.9278972075381</v>
      </c>
      <c r="H9" s="3">
        <f>COS(RADIANS(E9)/2)</f>
        <v>0.25881904510252074</v>
      </c>
      <c r="I9" s="3">
        <f>COS(RADIANS(F9)/2)</f>
        <v>0.25881904510252074</v>
      </c>
      <c r="J9" s="3">
        <f>TANH($B$4*(H9+3*(H9^3))/4)</f>
        <v>0.21539039669845106</v>
      </c>
      <c r="K9" s="3">
        <f>TANH($B$4*(I9+3*(I9^3))/4)</f>
        <v>0.21539039669845106</v>
      </c>
      <c r="L9">
        <f>$L$6*2*((COS(RADIANS(E9))-COS(PI()))^2)/(SIN(RADIANS(E9))^2)</f>
        <v>0</v>
      </c>
      <c r="M9" s="4">
        <f>$M$6*2*((COS(RADIANS(F9))-COS(PI()))^2)/(SIN(RADIANS(F9))^2)</f>
        <v>47.383785493915852</v>
      </c>
      <c r="N9">
        <f>($N$6+$O$6)*J9^2*K9^2</f>
        <v>0</v>
      </c>
      <c r="O9">
        <f>($O$6-$N$6)*J9^2*K9^2*COS(2*RADIANS(D9))</f>
        <v>0</v>
      </c>
      <c r="P9" s="4">
        <f>0.5*($P$6+$Q$6)*(J9^2+K9^2)</f>
        <v>21.948392760050186</v>
      </c>
      <c r="Q9" s="4">
        <f>($Q$6-$P$6)*J9*K9*COS(RADIANS(D9))</f>
        <v>21.948392760050186</v>
      </c>
      <c r="R9" s="4">
        <f>SUM(L9:Q9)</f>
        <v>91.280571014016218</v>
      </c>
      <c r="S9" s="4">
        <f>(R9-C9)^2</f>
        <v>1.007252961873434</v>
      </c>
    </row>
    <row r="10" spans="1:19">
      <c r="A10" t="s">
        <v>13</v>
      </c>
      <c r="B10">
        <v>-168.33539211999999</v>
      </c>
      <c r="C10" s="4">
        <f t="shared" ref="C10:C73" si="1">(B10-$B$8)*$B$1</f>
        <v>49.608612460021376</v>
      </c>
      <c r="D10">
        <v>0</v>
      </c>
      <c r="E10">
        <v>150</v>
      </c>
      <c r="F10">
        <v>160</v>
      </c>
      <c r="G10" s="2">
        <f t="shared" si="0"/>
        <v>2461.0144302085882</v>
      </c>
      <c r="H10" s="3">
        <f t="shared" ref="H10:H73" si="2">COS(RADIANS(E10)/2)</f>
        <v>0.25881904510252074</v>
      </c>
      <c r="I10" s="3">
        <f t="shared" ref="I10:I73" si="3">COS(RADIANS(F10)/2)</f>
        <v>0.17364817766693041</v>
      </c>
      <c r="J10" s="3">
        <f t="shared" ref="J10:J73" si="4">TANH($B$4*(H10+3*(H10^3))/4)</f>
        <v>0.21539039669845106</v>
      </c>
      <c r="K10" s="3">
        <f t="shared" ref="K10:K73" si="5">TANH($B$4*(I10+3*(I10^3))/4)</f>
        <v>0.13251790689373311</v>
      </c>
      <c r="L10">
        <f t="shared" ref="L10:L73" si="6">$L$6*2*((COS(RADIANS(E10))-COS(PI()))^2)/(SIN(RADIANS(E10))^2)</f>
        <v>0</v>
      </c>
      <c r="M10" s="4">
        <f t="shared" ref="M10:M73" si="7">$M$6*2*((COS(RADIANS(F10))-COS(PI()))^2)/(SIN(RADIANS(F10))^2)</f>
        <v>20.51929289710359</v>
      </c>
      <c r="N10">
        <f t="shared" ref="N10:N73" si="8">($N$6+$O$6)*J10^2*K10^2</f>
        <v>0</v>
      </c>
      <c r="O10">
        <f t="shared" ref="O10:O73" si="9">($O$6-$N$6)*J10^2*K10^2*COS(2*RADIANS(D10))</f>
        <v>0</v>
      </c>
      <c r="P10" s="4">
        <f t="shared" ref="P10:P73" si="10">0.5*($P$6+$Q$6)*(J10^2+K10^2)</f>
        <v>15.128222189170513</v>
      </c>
      <c r="Q10" s="4">
        <f t="shared" ref="Q10:Q73" si="11">($Q$6-$P$6)*J10*K10*COS(RADIANS(D10))</f>
        <v>13.503643211704679</v>
      </c>
      <c r="R10" s="4">
        <f t="shared" ref="R10:R73" si="12">SUM(L10:Q10)</f>
        <v>49.151158297978782</v>
      </c>
      <c r="S10" s="4">
        <f t="shared" ref="S10:S73" si="13">(R10-C10)^2</f>
        <v>0.20926431037009249</v>
      </c>
    </row>
    <row r="11" spans="1:19">
      <c r="A11" t="s">
        <v>14</v>
      </c>
      <c r="B11">
        <v>-168.34587456</v>
      </c>
      <c r="C11" s="4">
        <f t="shared" si="1"/>
        <v>22.086966240010639</v>
      </c>
      <c r="D11">
        <v>0</v>
      </c>
      <c r="E11">
        <v>150</v>
      </c>
      <c r="F11">
        <v>170</v>
      </c>
      <c r="G11" s="2">
        <f t="shared" si="0"/>
        <v>487.8340776873697</v>
      </c>
      <c r="H11" s="3">
        <f t="shared" si="2"/>
        <v>0.25881904510252074</v>
      </c>
      <c r="I11" s="3">
        <f t="shared" si="3"/>
        <v>8.7155742747658138E-2</v>
      </c>
      <c r="J11" s="3">
        <f t="shared" si="4"/>
        <v>0.21539039669845106</v>
      </c>
      <c r="K11" s="3">
        <f t="shared" si="5"/>
        <v>6.2671223416906896E-2</v>
      </c>
      <c r="L11">
        <f t="shared" si="6"/>
        <v>0</v>
      </c>
      <c r="M11" s="4">
        <f t="shared" si="7"/>
        <v>5.0515937037882876</v>
      </c>
      <c r="N11">
        <f t="shared" si="8"/>
        <v>0</v>
      </c>
      <c r="O11">
        <f t="shared" si="9"/>
        <v>0</v>
      </c>
      <c r="P11" s="4">
        <f t="shared" si="10"/>
        <v>11.90328341709181</v>
      </c>
      <c r="Q11" s="4">
        <f t="shared" si="11"/>
        <v>6.3862300612821103</v>
      </c>
      <c r="R11" s="4">
        <f t="shared" si="12"/>
        <v>23.341107182162208</v>
      </c>
      <c r="S11" s="4">
        <f t="shared" si="13"/>
        <v>1.5728695027808246</v>
      </c>
    </row>
    <row r="12" spans="1:19">
      <c r="A12" t="s">
        <v>15</v>
      </c>
      <c r="B12">
        <v>-168.32410406</v>
      </c>
      <c r="C12" s="4">
        <f t="shared" si="1"/>
        <v>79.245413990016829</v>
      </c>
      <c r="D12">
        <v>0</v>
      </c>
      <c r="E12">
        <v>160</v>
      </c>
      <c r="F12">
        <v>150</v>
      </c>
      <c r="G12" s="2">
        <f t="shared" si="0"/>
        <v>6279.8356384491553</v>
      </c>
      <c r="H12" s="3">
        <f t="shared" si="2"/>
        <v>0.17364817766693041</v>
      </c>
      <c r="I12" s="3">
        <f t="shared" si="3"/>
        <v>0.25881904510252074</v>
      </c>
      <c r="J12" s="3">
        <f t="shared" si="4"/>
        <v>0.13251790689373311</v>
      </c>
      <c r="K12" s="3">
        <f t="shared" si="5"/>
        <v>0.21539039669845106</v>
      </c>
      <c r="L12">
        <f t="shared" si="6"/>
        <v>0</v>
      </c>
      <c r="M12" s="4">
        <f t="shared" si="7"/>
        <v>47.383785493915852</v>
      </c>
      <c r="N12">
        <f t="shared" si="8"/>
        <v>0</v>
      </c>
      <c r="O12">
        <f t="shared" si="9"/>
        <v>0</v>
      </c>
      <c r="P12" s="4">
        <f t="shared" si="10"/>
        <v>15.128222189170513</v>
      </c>
      <c r="Q12" s="4">
        <f t="shared" si="11"/>
        <v>13.503643211704679</v>
      </c>
      <c r="R12" s="4">
        <f t="shared" si="12"/>
        <v>76.015650894791051</v>
      </c>
      <c r="S12" s="4">
        <f t="shared" si="13"/>
        <v>10.431369651282395</v>
      </c>
    </row>
    <row r="13" spans="1:19">
      <c r="A13" t="s">
        <v>16</v>
      </c>
      <c r="B13">
        <v>-168.33877527999999</v>
      </c>
      <c r="C13" s="4">
        <f t="shared" si="1"/>
        <v>40.726125880025322</v>
      </c>
      <c r="D13">
        <v>0</v>
      </c>
      <c r="E13">
        <v>160</v>
      </c>
      <c r="F13">
        <v>160</v>
      </c>
      <c r="G13" s="2">
        <f t="shared" si="0"/>
        <v>1658.6173291956684</v>
      </c>
      <c r="H13" s="3">
        <f t="shared" si="2"/>
        <v>0.17364817766693041</v>
      </c>
      <c r="I13" s="3">
        <f t="shared" si="3"/>
        <v>0.17364817766693041</v>
      </c>
      <c r="J13" s="3">
        <f t="shared" si="4"/>
        <v>0.13251790689373311</v>
      </c>
      <c r="K13" s="3">
        <f t="shared" si="5"/>
        <v>0.13251790689373311</v>
      </c>
      <c r="L13">
        <f t="shared" si="6"/>
        <v>0</v>
      </c>
      <c r="M13" s="4">
        <f t="shared" si="7"/>
        <v>20.51929289710359</v>
      </c>
      <c r="N13">
        <f t="shared" si="8"/>
        <v>0</v>
      </c>
      <c r="O13">
        <f t="shared" si="9"/>
        <v>0</v>
      </c>
      <c r="P13" s="4">
        <f t="shared" si="10"/>
        <v>8.3080516182908362</v>
      </c>
      <c r="Q13" s="4">
        <f t="shared" si="11"/>
        <v>8.3080516182908379</v>
      </c>
      <c r="R13" s="4">
        <f t="shared" si="12"/>
        <v>37.135396133685262</v>
      </c>
      <c r="S13" s="4">
        <f t="shared" si="13"/>
        <v>12.893340111251348</v>
      </c>
    </row>
    <row r="14" spans="1:19">
      <c r="A14" t="s">
        <v>17</v>
      </c>
      <c r="B14">
        <v>-168.34839428999999</v>
      </c>
      <c r="C14" s="4">
        <f t="shared" si="1"/>
        <v>15.47141512503994</v>
      </c>
      <c r="D14">
        <v>0</v>
      </c>
      <c r="E14">
        <v>160</v>
      </c>
      <c r="F14">
        <v>170</v>
      </c>
      <c r="G14" s="2">
        <f t="shared" si="0"/>
        <v>239.3646859713146</v>
      </c>
      <c r="H14" s="3">
        <f t="shared" si="2"/>
        <v>0.17364817766693041</v>
      </c>
      <c r="I14" s="3">
        <f t="shared" si="3"/>
        <v>8.7155742747658138E-2</v>
      </c>
      <c r="J14" s="3">
        <f t="shared" si="4"/>
        <v>0.13251790689373311</v>
      </c>
      <c r="K14" s="3">
        <f t="shared" si="5"/>
        <v>6.2671223416906896E-2</v>
      </c>
      <c r="L14">
        <f t="shared" si="6"/>
        <v>0</v>
      </c>
      <c r="M14" s="4">
        <f t="shared" si="7"/>
        <v>5.0515937037882876</v>
      </c>
      <c r="N14">
        <f t="shared" si="8"/>
        <v>0</v>
      </c>
      <c r="O14">
        <f t="shared" si="9"/>
        <v>0</v>
      </c>
      <c r="P14" s="4">
        <f t="shared" si="10"/>
        <v>5.0831128462121367</v>
      </c>
      <c r="Q14" s="4">
        <f t="shared" si="11"/>
        <v>3.929097367547715</v>
      </c>
      <c r="R14" s="4">
        <f t="shared" si="12"/>
        <v>14.063803917548139</v>
      </c>
      <c r="S14" s="4">
        <f t="shared" si="13"/>
        <v>1.9813693114565254</v>
      </c>
    </row>
    <row r="15" spans="1:19">
      <c r="A15" t="s">
        <v>18</v>
      </c>
      <c r="B15">
        <v>-168.32793194000001</v>
      </c>
      <c r="C15" s="4">
        <f t="shared" si="1"/>
        <v>69.195315049971924</v>
      </c>
      <c r="D15">
        <v>0</v>
      </c>
      <c r="E15">
        <v>170</v>
      </c>
      <c r="F15">
        <v>150</v>
      </c>
      <c r="G15" s="2">
        <f t="shared" si="0"/>
        <v>4787.9916248648715</v>
      </c>
      <c r="H15" s="3">
        <f t="shared" si="2"/>
        <v>8.7155742747658138E-2</v>
      </c>
      <c r="I15" s="3">
        <f t="shared" si="3"/>
        <v>0.25881904510252074</v>
      </c>
      <c r="J15" s="3">
        <f t="shared" si="4"/>
        <v>6.2671223416906896E-2</v>
      </c>
      <c r="K15" s="3">
        <f t="shared" si="5"/>
        <v>0.21539039669845106</v>
      </c>
      <c r="L15">
        <f t="shared" si="6"/>
        <v>0</v>
      </c>
      <c r="M15" s="4">
        <f t="shared" si="7"/>
        <v>47.383785493915852</v>
      </c>
      <c r="N15">
        <f t="shared" si="8"/>
        <v>0</v>
      </c>
      <c r="O15">
        <f t="shared" si="9"/>
        <v>0</v>
      </c>
      <c r="P15" s="4">
        <f t="shared" si="10"/>
        <v>11.90328341709181</v>
      </c>
      <c r="Q15" s="4">
        <f t="shared" si="11"/>
        <v>6.3862300612821095</v>
      </c>
      <c r="R15" s="4">
        <f t="shared" si="12"/>
        <v>65.673298972289771</v>
      </c>
      <c r="S15" s="4">
        <f t="shared" si="13"/>
        <v>12.404597251451577</v>
      </c>
    </row>
    <row r="16" spans="1:19">
      <c r="A16" t="s">
        <v>19</v>
      </c>
      <c r="B16">
        <v>-168.34170334000001</v>
      </c>
      <c r="C16" s="4">
        <f t="shared" si="1"/>
        <v>33.038504349982446</v>
      </c>
      <c r="D16">
        <v>0</v>
      </c>
      <c r="E16">
        <v>170</v>
      </c>
      <c r="F16">
        <v>160</v>
      </c>
      <c r="G16" s="2">
        <f t="shared" si="0"/>
        <v>1091.542769683809</v>
      </c>
      <c r="H16" s="3">
        <f t="shared" si="2"/>
        <v>8.7155742747658138E-2</v>
      </c>
      <c r="I16" s="3">
        <f t="shared" si="3"/>
        <v>0.17364817766693041</v>
      </c>
      <c r="J16" s="3">
        <f t="shared" si="4"/>
        <v>6.2671223416906896E-2</v>
      </c>
      <c r="K16" s="3">
        <f t="shared" si="5"/>
        <v>0.13251790689373311</v>
      </c>
      <c r="L16">
        <f t="shared" si="6"/>
        <v>0</v>
      </c>
      <c r="M16" s="4">
        <f t="shared" si="7"/>
        <v>20.51929289710359</v>
      </c>
      <c r="N16">
        <f t="shared" si="8"/>
        <v>0</v>
      </c>
      <c r="O16">
        <f t="shared" si="9"/>
        <v>0</v>
      </c>
      <c r="P16" s="4">
        <f t="shared" si="10"/>
        <v>5.0831128462121367</v>
      </c>
      <c r="Q16" s="4">
        <f t="shared" si="11"/>
        <v>3.929097367547715</v>
      </c>
      <c r="R16" s="4">
        <f t="shared" si="12"/>
        <v>29.531503110863444</v>
      </c>
      <c r="S16" s="4">
        <f t="shared" si="13"/>
        <v>12.29905769118222</v>
      </c>
    </row>
    <row r="17" spans="1:19">
      <c r="A17" t="s">
        <v>20</v>
      </c>
      <c r="B17">
        <v>-168.35035945999999</v>
      </c>
      <c r="C17" s="4">
        <f t="shared" si="1"/>
        <v>10.31186129002576</v>
      </c>
      <c r="D17">
        <v>0</v>
      </c>
      <c r="E17">
        <v>170</v>
      </c>
      <c r="F17">
        <v>170</v>
      </c>
      <c r="G17" s="2">
        <f t="shared" si="0"/>
        <v>106.33448326473173</v>
      </c>
      <c r="H17" s="3">
        <f t="shared" si="2"/>
        <v>8.7155742747658138E-2</v>
      </c>
      <c r="I17" s="3">
        <f t="shared" si="3"/>
        <v>8.7155742747658138E-2</v>
      </c>
      <c r="J17" s="3">
        <f t="shared" si="4"/>
        <v>6.2671223416906896E-2</v>
      </c>
      <c r="K17" s="3">
        <f t="shared" si="5"/>
        <v>6.2671223416906896E-2</v>
      </c>
      <c r="L17">
        <f t="shared" si="6"/>
        <v>0</v>
      </c>
      <c r="M17" s="4">
        <f t="shared" si="7"/>
        <v>5.0515937037882876</v>
      </c>
      <c r="N17">
        <f t="shared" si="8"/>
        <v>0</v>
      </c>
      <c r="O17">
        <f t="shared" si="9"/>
        <v>0</v>
      </c>
      <c r="P17" s="4">
        <f t="shared" si="10"/>
        <v>1.8581740741334376</v>
      </c>
      <c r="Q17" s="4">
        <f t="shared" si="11"/>
        <v>1.8581740741334374</v>
      </c>
      <c r="R17" s="4">
        <f t="shared" si="12"/>
        <v>8.7679418520551629</v>
      </c>
      <c r="S17" s="4">
        <f t="shared" si="13"/>
        <v>2.3836872309434454</v>
      </c>
    </row>
    <row r="18" spans="1:19">
      <c r="A18" t="s">
        <v>21</v>
      </c>
      <c r="B18">
        <v>-168.32050975999999</v>
      </c>
      <c r="C18" s="4">
        <f t="shared" si="1"/>
        <v>88.682248640025122</v>
      </c>
      <c r="D18">
        <v>20</v>
      </c>
      <c r="E18">
        <v>150</v>
      </c>
      <c r="F18">
        <v>150</v>
      </c>
      <c r="G18" s="2">
        <f t="shared" si="0"/>
        <v>7864.5412238512372</v>
      </c>
      <c r="H18" s="3">
        <f t="shared" si="2"/>
        <v>0.25881904510252074</v>
      </c>
      <c r="I18" s="3">
        <f t="shared" si="3"/>
        <v>0.25881904510252074</v>
      </c>
      <c r="J18" s="3">
        <f t="shared" si="4"/>
        <v>0.21539039669845106</v>
      </c>
      <c r="K18" s="3">
        <f t="shared" si="5"/>
        <v>0.21539039669845106</v>
      </c>
      <c r="L18">
        <f t="shared" si="6"/>
        <v>0</v>
      </c>
      <c r="M18" s="4">
        <f t="shared" si="7"/>
        <v>47.383785493915852</v>
      </c>
      <c r="N18">
        <f t="shared" si="8"/>
        <v>0</v>
      </c>
      <c r="O18">
        <f t="shared" si="9"/>
        <v>0</v>
      </c>
      <c r="P18" s="4">
        <f t="shared" si="10"/>
        <v>21.948392760050186</v>
      </c>
      <c r="Q18" s="4">
        <f t="shared" si="11"/>
        <v>20.624742714730019</v>
      </c>
      <c r="R18" s="4">
        <f t="shared" si="12"/>
        <v>89.956920968696053</v>
      </c>
      <c r="S18" s="4">
        <f t="shared" si="13"/>
        <v>1.6247895454793744</v>
      </c>
    </row>
    <row r="19" spans="1:19">
      <c r="A19" t="s">
        <v>22</v>
      </c>
      <c r="B19">
        <v>-168.33578285999999</v>
      </c>
      <c r="C19" s="4">
        <f t="shared" si="1"/>
        <v>48.582724590020646</v>
      </c>
      <c r="D19">
        <v>20</v>
      </c>
      <c r="E19">
        <v>150</v>
      </c>
      <c r="F19">
        <v>160</v>
      </c>
      <c r="G19" s="2">
        <f t="shared" si="0"/>
        <v>2360.2811285897969</v>
      </c>
      <c r="H19" s="3">
        <f t="shared" si="2"/>
        <v>0.25881904510252074</v>
      </c>
      <c r="I19" s="3">
        <f t="shared" si="3"/>
        <v>0.17364817766693041</v>
      </c>
      <c r="J19" s="3">
        <f t="shared" si="4"/>
        <v>0.21539039669845106</v>
      </c>
      <c r="K19" s="3">
        <f t="shared" si="5"/>
        <v>0.13251790689373311</v>
      </c>
      <c r="L19">
        <f t="shared" si="6"/>
        <v>0</v>
      </c>
      <c r="M19" s="4">
        <f t="shared" si="7"/>
        <v>20.51929289710359</v>
      </c>
      <c r="N19">
        <f t="shared" si="8"/>
        <v>0</v>
      </c>
      <c r="O19">
        <f t="shared" si="9"/>
        <v>0</v>
      </c>
      <c r="P19" s="4">
        <f t="shared" si="10"/>
        <v>15.128222189170513</v>
      </c>
      <c r="Q19" s="4">
        <f t="shared" si="11"/>
        <v>12.689273879764611</v>
      </c>
      <c r="R19" s="4">
        <f t="shared" si="12"/>
        <v>48.336788966038718</v>
      </c>
      <c r="S19" s="4">
        <f t="shared" si="13"/>
        <v>6.0484331143380567E-2</v>
      </c>
    </row>
    <row r="20" spans="1:19">
      <c r="A20" t="s">
        <v>23</v>
      </c>
      <c r="B20">
        <v>-168.34606400000001</v>
      </c>
      <c r="C20" s="4">
        <f t="shared" si="1"/>
        <v>21.589591519973951</v>
      </c>
      <c r="D20">
        <v>20</v>
      </c>
      <c r="E20">
        <v>150</v>
      </c>
      <c r="F20">
        <v>170</v>
      </c>
      <c r="G20" s="2">
        <f t="shared" si="0"/>
        <v>466.11046199933111</v>
      </c>
      <c r="H20" s="3">
        <f t="shared" si="2"/>
        <v>0.25881904510252074</v>
      </c>
      <c r="I20" s="3">
        <f t="shared" si="3"/>
        <v>8.7155742747658138E-2</v>
      </c>
      <c r="J20" s="3">
        <f t="shared" si="4"/>
        <v>0.21539039669845106</v>
      </c>
      <c r="K20" s="3">
        <f t="shared" si="5"/>
        <v>6.2671223416906896E-2</v>
      </c>
      <c r="L20">
        <f t="shared" si="6"/>
        <v>0</v>
      </c>
      <c r="M20" s="4">
        <f t="shared" si="7"/>
        <v>5.0515937037882876</v>
      </c>
      <c r="N20">
        <f t="shared" si="8"/>
        <v>0</v>
      </c>
      <c r="O20">
        <f t="shared" si="9"/>
        <v>0</v>
      </c>
      <c r="P20" s="4">
        <f t="shared" si="10"/>
        <v>11.90328341709181</v>
      </c>
      <c r="Q20" s="4">
        <f t="shared" si="11"/>
        <v>6.001093263227939</v>
      </c>
      <c r="R20" s="4">
        <f t="shared" si="12"/>
        <v>22.955970384108038</v>
      </c>
      <c r="S20" s="4">
        <f t="shared" si="13"/>
        <v>1.8669912003523603</v>
      </c>
    </row>
    <row r="21" spans="1:19">
      <c r="A21" t="s">
        <v>24</v>
      </c>
      <c r="B21">
        <v>-168.32450237</v>
      </c>
      <c r="C21" s="4">
        <f t="shared" si="1"/>
        <v>78.199651084994642</v>
      </c>
      <c r="D21">
        <v>20</v>
      </c>
      <c r="E21">
        <v>160</v>
      </c>
      <c r="F21">
        <v>150</v>
      </c>
      <c r="G21" s="2">
        <f t="shared" si="0"/>
        <v>6115.1854298149037</v>
      </c>
      <c r="H21" s="3">
        <f t="shared" si="2"/>
        <v>0.17364817766693041</v>
      </c>
      <c r="I21" s="3">
        <f t="shared" si="3"/>
        <v>0.25881904510252074</v>
      </c>
      <c r="J21" s="3">
        <f t="shared" si="4"/>
        <v>0.13251790689373311</v>
      </c>
      <c r="K21" s="3">
        <f t="shared" si="5"/>
        <v>0.21539039669845106</v>
      </c>
      <c r="L21">
        <f t="shared" si="6"/>
        <v>0</v>
      </c>
      <c r="M21" s="4">
        <f t="shared" si="7"/>
        <v>47.383785493915852</v>
      </c>
      <c r="N21">
        <f t="shared" si="8"/>
        <v>0</v>
      </c>
      <c r="O21">
        <f t="shared" si="9"/>
        <v>0</v>
      </c>
      <c r="P21" s="4">
        <f t="shared" si="10"/>
        <v>15.128222189170513</v>
      </c>
      <c r="Q21" s="4">
        <f t="shared" si="11"/>
        <v>12.689273879764611</v>
      </c>
      <c r="R21" s="4">
        <f t="shared" si="12"/>
        <v>75.20128156285098</v>
      </c>
      <c r="S21" s="4">
        <f t="shared" si="13"/>
        <v>8.9902197913200119</v>
      </c>
    </row>
    <row r="22" spans="1:19">
      <c r="A22" t="s">
        <v>25</v>
      </c>
      <c r="B22">
        <v>-168.33903828999999</v>
      </c>
      <c r="C22" s="4">
        <f t="shared" si="1"/>
        <v>40.035593125031568</v>
      </c>
      <c r="D22">
        <v>20</v>
      </c>
      <c r="E22">
        <v>160</v>
      </c>
      <c r="F22">
        <v>160</v>
      </c>
      <c r="G22" s="2">
        <f t="shared" si="0"/>
        <v>1602.8487168730749</v>
      </c>
      <c r="H22" s="3">
        <f t="shared" si="2"/>
        <v>0.17364817766693041</v>
      </c>
      <c r="I22" s="3">
        <f t="shared" si="3"/>
        <v>0.17364817766693041</v>
      </c>
      <c r="J22" s="3">
        <f t="shared" si="4"/>
        <v>0.13251790689373311</v>
      </c>
      <c r="K22" s="3">
        <f t="shared" si="5"/>
        <v>0.13251790689373311</v>
      </c>
      <c r="L22">
        <f t="shared" si="6"/>
        <v>0</v>
      </c>
      <c r="M22" s="4">
        <f t="shared" si="7"/>
        <v>20.51929289710359</v>
      </c>
      <c r="N22">
        <f t="shared" si="8"/>
        <v>0</v>
      </c>
      <c r="O22">
        <f t="shared" si="9"/>
        <v>0</v>
      </c>
      <c r="P22" s="4">
        <f t="shared" si="10"/>
        <v>8.3080516182908362</v>
      </c>
      <c r="Q22" s="4">
        <f t="shared" si="11"/>
        <v>7.8070147988163257</v>
      </c>
      <c r="R22" s="4">
        <f t="shared" si="12"/>
        <v>36.634359314210755</v>
      </c>
      <c r="S22" s="4">
        <f t="shared" si="13"/>
        <v>11.568391435870668</v>
      </c>
    </row>
    <row r="23" spans="1:19">
      <c r="A23" t="s">
        <v>26</v>
      </c>
      <c r="B23">
        <v>-168.34852427000001</v>
      </c>
      <c r="C23" s="4">
        <f t="shared" si="1"/>
        <v>15.130152634973257</v>
      </c>
      <c r="D23">
        <v>20</v>
      </c>
      <c r="E23">
        <v>160</v>
      </c>
      <c r="F23">
        <v>170</v>
      </c>
      <c r="G23" s="2">
        <f t="shared" si="0"/>
        <v>228.92151875758819</v>
      </c>
      <c r="H23" s="3">
        <f t="shared" si="2"/>
        <v>0.17364817766693041</v>
      </c>
      <c r="I23" s="3">
        <f t="shared" si="3"/>
        <v>8.7155742747658138E-2</v>
      </c>
      <c r="J23" s="3">
        <f t="shared" si="4"/>
        <v>0.13251790689373311</v>
      </c>
      <c r="K23" s="3">
        <f t="shared" si="5"/>
        <v>6.2671223416906896E-2</v>
      </c>
      <c r="L23">
        <f t="shared" si="6"/>
        <v>0</v>
      </c>
      <c r="M23" s="4">
        <f t="shared" si="7"/>
        <v>5.0515937037882876</v>
      </c>
      <c r="N23">
        <f t="shared" si="8"/>
        <v>0</v>
      </c>
      <c r="O23">
        <f t="shared" si="9"/>
        <v>0</v>
      </c>
      <c r="P23" s="4">
        <f t="shared" si="10"/>
        <v>5.0831128462121367</v>
      </c>
      <c r="Q23" s="4">
        <f t="shared" si="11"/>
        <v>3.6921438026339262</v>
      </c>
      <c r="R23" s="4">
        <f t="shared" si="12"/>
        <v>13.826850352634349</v>
      </c>
      <c r="S23" s="4">
        <f t="shared" si="13"/>
        <v>1.6985968391498072</v>
      </c>
    </row>
    <row r="24" spans="1:19">
      <c r="A24" t="s">
        <v>27</v>
      </c>
      <c r="B24">
        <v>-168.32812584999999</v>
      </c>
      <c r="C24" s="4">
        <f t="shared" si="1"/>
        <v>68.686204345027548</v>
      </c>
      <c r="D24">
        <v>20</v>
      </c>
      <c r="E24">
        <v>170</v>
      </c>
      <c r="F24">
        <v>150</v>
      </c>
      <c r="G24" s="2">
        <f t="shared" si="0"/>
        <v>4717.7946673268816</v>
      </c>
      <c r="H24" s="3">
        <f t="shared" si="2"/>
        <v>8.7155742747658138E-2</v>
      </c>
      <c r="I24" s="3">
        <f t="shared" si="3"/>
        <v>0.25881904510252074</v>
      </c>
      <c r="J24" s="3">
        <f t="shared" si="4"/>
        <v>6.2671223416906896E-2</v>
      </c>
      <c r="K24" s="3">
        <f t="shared" si="5"/>
        <v>0.21539039669845106</v>
      </c>
      <c r="L24">
        <f t="shared" si="6"/>
        <v>0</v>
      </c>
      <c r="M24" s="4">
        <f t="shared" si="7"/>
        <v>47.383785493915852</v>
      </c>
      <c r="N24">
        <f t="shared" si="8"/>
        <v>0</v>
      </c>
      <c r="O24">
        <f t="shared" si="9"/>
        <v>0</v>
      </c>
      <c r="P24" s="4">
        <f t="shared" si="10"/>
        <v>11.90328341709181</v>
      </c>
      <c r="Q24" s="4">
        <f t="shared" si="11"/>
        <v>6.0010932632279381</v>
      </c>
      <c r="R24" s="4">
        <f t="shared" si="12"/>
        <v>65.288162174235609</v>
      </c>
      <c r="S24" s="4">
        <f t="shared" si="13"/>
        <v>11.546690594480394</v>
      </c>
    </row>
    <row r="25" spans="1:19">
      <c r="A25" t="s">
        <v>28</v>
      </c>
      <c r="B25">
        <v>-168.34183458000001</v>
      </c>
      <c r="C25" s="4">
        <f t="shared" si="1"/>
        <v>32.693933729977843</v>
      </c>
      <c r="D25">
        <v>20</v>
      </c>
      <c r="E25">
        <v>170</v>
      </c>
      <c r="F25">
        <v>160</v>
      </c>
      <c r="G25" s="2">
        <f t="shared" si="0"/>
        <v>1068.8933027401829</v>
      </c>
      <c r="H25" s="3">
        <f t="shared" si="2"/>
        <v>8.7155742747658138E-2</v>
      </c>
      <c r="I25" s="3">
        <f t="shared" si="3"/>
        <v>0.17364817766693041</v>
      </c>
      <c r="J25" s="3">
        <f t="shared" si="4"/>
        <v>6.2671223416906896E-2</v>
      </c>
      <c r="K25" s="3">
        <f t="shared" si="5"/>
        <v>0.13251790689373311</v>
      </c>
      <c r="L25">
        <f t="shared" si="6"/>
        <v>0</v>
      </c>
      <c r="M25" s="4">
        <f t="shared" si="7"/>
        <v>20.51929289710359</v>
      </c>
      <c r="N25">
        <f t="shared" si="8"/>
        <v>0</v>
      </c>
      <c r="O25">
        <f t="shared" si="9"/>
        <v>0</v>
      </c>
      <c r="P25" s="4">
        <f t="shared" si="10"/>
        <v>5.0831128462121367</v>
      </c>
      <c r="Q25" s="4">
        <f t="shared" si="11"/>
        <v>3.6921438026339262</v>
      </c>
      <c r="R25" s="4">
        <f t="shared" si="12"/>
        <v>29.294549545949653</v>
      </c>
      <c r="S25" s="4">
        <f t="shared" si="13"/>
        <v>11.555812830621001</v>
      </c>
    </row>
    <row r="26" spans="1:19">
      <c r="A26" t="s">
        <v>29</v>
      </c>
      <c r="B26">
        <v>-168.35042547</v>
      </c>
      <c r="C26" s="4">
        <f t="shared" si="1"/>
        <v>10.138552034994703</v>
      </c>
      <c r="D26">
        <v>20</v>
      </c>
      <c r="E26">
        <v>170</v>
      </c>
      <c r="F26">
        <v>170</v>
      </c>
      <c r="G26" s="2">
        <f t="shared" si="0"/>
        <v>102.79023736629523</v>
      </c>
      <c r="H26" s="3">
        <f t="shared" si="2"/>
        <v>8.7155742747658138E-2</v>
      </c>
      <c r="I26" s="3">
        <f t="shared" si="3"/>
        <v>8.7155742747658138E-2</v>
      </c>
      <c r="J26" s="3">
        <f t="shared" si="4"/>
        <v>6.2671223416906896E-2</v>
      </c>
      <c r="K26" s="3">
        <f t="shared" si="5"/>
        <v>6.2671223416906896E-2</v>
      </c>
      <c r="L26">
        <f t="shared" si="6"/>
        <v>0</v>
      </c>
      <c r="M26" s="4">
        <f t="shared" si="7"/>
        <v>5.0515937037882876</v>
      </c>
      <c r="N26">
        <f t="shared" si="8"/>
        <v>0</v>
      </c>
      <c r="O26">
        <f t="shared" si="9"/>
        <v>0</v>
      </c>
      <c r="P26" s="4">
        <f t="shared" si="10"/>
        <v>1.8581740741334376</v>
      </c>
      <c r="Q26" s="4">
        <f t="shared" si="11"/>
        <v>1.7461124655988787</v>
      </c>
      <c r="R26" s="4">
        <f t="shared" si="12"/>
        <v>8.6558802435206044</v>
      </c>
      <c r="S26" s="4">
        <f t="shared" si="13"/>
        <v>2.1983156412330129</v>
      </c>
    </row>
    <row r="27" spans="1:19">
      <c r="A27" t="s">
        <v>30</v>
      </c>
      <c r="B27">
        <v>-168.32222302</v>
      </c>
      <c r="C27" s="4">
        <f t="shared" si="1"/>
        <v>84.184084510018579</v>
      </c>
      <c r="D27">
        <v>40</v>
      </c>
      <c r="E27">
        <v>150</v>
      </c>
      <c r="F27">
        <v>150</v>
      </c>
      <c r="G27" s="2">
        <f t="shared" si="0"/>
        <v>7086.9600847899501</v>
      </c>
      <c r="H27" s="3">
        <f t="shared" si="2"/>
        <v>0.25881904510252074</v>
      </c>
      <c r="I27" s="3">
        <f t="shared" si="3"/>
        <v>0.25881904510252074</v>
      </c>
      <c r="J27" s="3">
        <f t="shared" si="4"/>
        <v>0.21539039669845106</v>
      </c>
      <c r="K27" s="3">
        <f t="shared" si="5"/>
        <v>0.21539039669845106</v>
      </c>
      <c r="L27">
        <f t="shared" si="6"/>
        <v>0</v>
      </c>
      <c r="M27" s="4">
        <f t="shared" si="7"/>
        <v>47.383785493915852</v>
      </c>
      <c r="N27">
        <f t="shared" si="8"/>
        <v>0</v>
      </c>
      <c r="O27">
        <f t="shared" si="9"/>
        <v>0</v>
      </c>
      <c r="P27" s="4">
        <f t="shared" si="10"/>
        <v>21.948392760050186</v>
      </c>
      <c r="Q27" s="4">
        <f t="shared" si="11"/>
        <v>16.813444309229254</v>
      </c>
      <c r="R27" s="4">
        <f t="shared" si="12"/>
        <v>86.145622563195289</v>
      </c>
      <c r="S27" s="4">
        <f t="shared" si="13"/>
        <v>3.847631534060278</v>
      </c>
    </row>
    <row r="28" spans="1:19">
      <c r="A28" t="s">
        <v>31</v>
      </c>
      <c r="B28">
        <v>-168.33689562999999</v>
      </c>
      <c r="C28" s="4">
        <f t="shared" si="1"/>
        <v>45.661146955042256</v>
      </c>
      <c r="D28">
        <v>40</v>
      </c>
      <c r="E28">
        <v>150</v>
      </c>
      <c r="F28">
        <v>160</v>
      </c>
      <c r="G28" s="2">
        <f t="shared" si="0"/>
        <v>2084.9403412499646</v>
      </c>
      <c r="H28" s="3">
        <f t="shared" si="2"/>
        <v>0.25881904510252074</v>
      </c>
      <c r="I28" s="3">
        <f t="shared" si="3"/>
        <v>0.17364817766693041</v>
      </c>
      <c r="J28" s="3">
        <f t="shared" si="4"/>
        <v>0.21539039669845106</v>
      </c>
      <c r="K28" s="3">
        <f t="shared" si="5"/>
        <v>0.13251790689373311</v>
      </c>
      <c r="L28">
        <f t="shared" si="6"/>
        <v>0</v>
      </c>
      <c r="M28" s="4">
        <f t="shared" si="7"/>
        <v>20.51929289710359</v>
      </c>
      <c r="N28">
        <f t="shared" si="8"/>
        <v>0</v>
      </c>
      <c r="O28">
        <f t="shared" si="9"/>
        <v>0</v>
      </c>
      <c r="P28" s="4">
        <f t="shared" si="10"/>
        <v>15.128222189170513</v>
      </c>
      <c r="Q28" s="4">
        <f t="shared" si="11"/>
        <v>10.344390844187679</v>
      </c>
      <c r="R28" s="4">
        <f t="shared" si="12"/>
        <v>45.991905930461783</v>
      </c>
      <c r="S28" s="4">
        <f t="shared" si="13"/>
        <v>0.10940149982057573</v>
      </c>
    </row>
    <row r="29" spans="1:19">
      <c r="A29" t="s">
        <v>32</v>
      </c>
      <c r="B29">
        <v>-168.34660690999999</v>
      </c>
      <c r="C29" s="4">
        <f t="shared" si="1"/>
        <v>20.164181315029751</v>
      </c>
      <c r="D29">
        <v>40</v>
      </c>
      <c r="E29">
        <v>150</v>
      </c>
      <c r="F29">
        <v>170</v>
      </c>
      <c r="G29" s="2">
        <f t="shared" si="0"/>
        <v>406.59420810539496</v>
      </c>
      <c r="H29" s="3">
        <f t="shared" si="2"/>
        <v>0.25881904510252074</v>
      </c>
      <c r="I29" s="3">
        <f t="shared" si="3"/>
        <v>8.7155742747658138E-2</v>
      </c>
      <c r="J29" s="3">
        <f t="shared" si="4"/>
        <v>0.21539039669845106</v>
      </c>
      <c r="K29" s="3">
        <f t="shared" si="5"/>
        <v>6.2671223416906896E-2</v>
      </c>
      <c r="L29">
        <f t="shared" si="6"/>
        <v>0</v>
      </c>
      <c r="M29" s="4">
        <f t="shared" si="7"/>
        <v>5.0515937037882876</v>
      </c>
      <c r="N29">
        <f t="shared" si="8"/>
        <v>0</v>
      </c>
      <c r="O29">
        <f t="shared" si="9"/>
        <v>0</v>
      </c>
      <c r="P29" s="4">
        <f t="shared" si="10"/>
        <v>11.90328341709181</v>
      </c>
      <c r="Q29" s="4">
        <f t="shared" si="11"/>
        <v>4.8921360509245311</v>
      </c>
      <c r="R29" s="4">
        <f t="shared" si="12"/>
        <v>21.84701317180463</v>
      </c>
      <c r="S29" s="4">
        <f t="shared" si="13"/>
        <v>2.8319230581763861</v>
      </c>
    </row>
    <row r="30" spans="1:19">
      <c r="A30" t="s">
        <v>33</v>
      </c>
      <c r="B30">
        <v>-168.32563454999999</v>
      </c>
      <c r="C30" s="4">
        <f t="shared" si="1"/>
        <v>75.227112495034476</v>
      </c>
      <c r="D30">
        <v>40</v>
      </c>
      <c r="E30">
        <v>160</v>
      </c>
      <c r="F30">
        <v>150</v>
      </c>
      <c r="G30" s="2">
        <f t="shared" si="0"/>
        <v>5659.1184543405725</v>
      </c>
      <c r="H30" s="3">
        <f t="shared" si="2"/>
        <v>0.17364817766693041</v>
      </c>
      <c r="I30" s="3">
        <f t="shared" si="3"/>
        <v>0.25881904510252074</v>
      </c>
      <c r="J30" s="3">
        <f t="shared" si="4"/>
        <v>0.13251790689373311</v>
      </c>
      <c r="K30" s="3">
        <f t="shared" si="5"/>
        <v>0.21539039669845106</v>
      </c>
      <c r="L30">
        <f t="shared" si="6"/>
        <v>0</v>
      </c>
      <c r="M30" s="4">
        <f t="shared" si="7"/>
        <v>47.383785493915852</v>
      </c>
      <c r="N30">
        <f t="shared" si="8"/>
        <v>0</v>
      </c>
      <c r="O30">
        <f t="shared" si="9"/>
        <v>0</v>
      </c>
      <c r="P30" s="4">
        <f t="shared" si="10"/>
        <v>15.128222189170513</v>
      </c>
      <c r="Q30" s="4">
        <f t="shared" si="11"/>
        <v>10.344390844187679</v>
      </c>
      <c r="R30" s="4">
        <f t="shared" si="12"/>
        <v>72.856398527274052</v>
      </c>
      <c r="S30" s="4">
        <f t="shared" si="13"/>
        <v>5.6202847169343686</v>
      </c>
    </row>
    <row r="31" spans="1:19">
      <c r="A31" t="s">
        <v>34</v>
      </c>
      <c r="B31">
        <v>-168.33979038000001</v>
      </c>
      <c r="C31" s="4">
        <f t="shared" si="1"/>
        <v>38.060980829978561</v>
      </c>
      <c r="D31">
        <v>40</v>
      </c>
      <c r="E31">
        <v>160</v>
      </c>
      <c r="F31">
        <v>160</v>
      </c>
      <c r="G31" s="2">
        <f t="shared" si="0"/>
        <v>1448.6382617399956</v>
      </c>
      <c r="H31" s="3">
        <f t="shared" si="2"/>
        <v>0.17364817766693041</v>
      </c>
      <c r="I31" s="3">
        <f t="shared" si="3"/>
        <v>0.17364817766693041</v>
      </c>
      <c r="J31" s="3">
        <f t="shared" si="4"/>
        <v>0.13251790689373311</v>
      </c>
      <c r="K31" s="3">
        <f t="shared" si="5"/>
        <v>0.13251790689373311</v>
      </c>
      <c r="L31">
        <f t="shared" si="6"/>
        <v>0</v>
      </c>
      <c r="M31" s="4">
        <f t="shared" si="7"/>
        <v>20.51929289710359</v>
      </c>
      <c r="N31">
        <f t="shared" si="8"/>
        <v>0</v>
      </c>
      <c r="O31">
        <f t="shared" si="9"/>
        <v>0</v>
      </c>
      <c r="P31" s="4">
        <f t="shared" si="10"/>
        <v>8.3080516182908362</v>
      </c>
      <c r="Q31" s="4">
        <f t="shared" si="11"/>
        <v>6.3643367753373292</v>
      </c>
      <c r="R31" s="4">
        <f t="shared" si="12"/>
        <v>35.191681290731758</v>
      </c>
      <c r="S31" s="4">
        <f t="shared" si="13"/>
        <v>8.2328798459219179</v>
      </c>
    </row>
    <row r="32" spans="1:19">
      <c r="A32" t="s">
        <v>35</v>
      </c>
      <c r="B32">
        <v>-168.34889737</v>
      </c>
      <c r="C32" s="4">
        <f t="shared" si="1"/>
        <v>14.150578584998868</v>
      </c>
      <c r="D32">
        <v>40</v>
      </c>
      <c r="E32">
        <v>160</v>
      </c>
      <c r="F32">
        <v>170</v>
      </c>
      <c r="G32" s="2">
        <f t="shared" si="0"/>
        <v>200.23887429022858</v>
      </c>
      <c r="H32" s="3">
        <f t="shared" si="2"/>
        <v>0.17364817766693041</v>
      </c>
      <c r="I32" s="3">
        <f t="shared" si="3"/>
        <v>8.7155742747658138E-2</v>
      </c>
      <c r="J32" s="3">
        <f t="shared" si="4"/>
        <v>0.13251790689373311</v>
      </c>
      <c r="K32" s="3">
        <f t="shared" si="5"/>
        <v>6.2671223416906896E-2</v>
      </c>
      <c r="L32">
        <f t="shared" si="6"/>
        <v>0</v>
      </c>
      <c r="M32" s="4">
        <f t="shared" si="7"/>
        <v>5.0515937037882876</v>
      </c>
      <c r="N32">
        <f t="shared" si="8"/>
        <v>0</v>
      </c>
      <c r="O32">
        <f t="shared" si="9"/>
        <v>0</v>
      </c>
      <c r="P32" s="4">
        <f t="shared" si="10"/>
        <v>5.0831128462121367</v>
      </c>
      <c r="Q32" s="4">
        <f t="shared" si="11"/>
        <v>3.0098632048833318</v>
      </c>
      <c r="R32" s="4">
        <f t="shared" si="12"/>
        <v>13.144569754883754</v>
      </c>
      <c r="S32" s="4">
        <f t="shared" si="13"/>
        <v>1.0120537662695803</v>
      </c>
    </row>
    <row r="33" spans="1:19">
      <c r="A33" t="s">
        <v>36</v>
      </c>
      <c r="B33">
        <v>-168.32868078000001</v>
      </c>
      <c r="C33" s="4">
        <f t="shared" si="1"/>
        <v>67.229235629971996</v>
      </c>
      <c r="D33">
        <v>40</v>
      </c>
      <c r="E33">
        <v>170</v>
      </c>
      <c r="F33">
        <v>150</v>
      </c>
      <c r="G33" s="2">
        <f t="shared" si="0"/>
        <v>4519.7701233902962</v>
      </c>
      <c r="H33" s="3">
        <f t="shared" si="2"/>
        <v>8.7155742747658138E-2</v>
      </c>
      <c r="I33" s="3">
        <f t="shared" si="3"/>
        <v>0.25881904510252074</v>
      </c>
      <c r="J33" s="3">
        <f t="shared" si="4"/>
        <v>6.2671223416906896E-2</v>
      </c>
      <c r="K33" s="3">
        <f t="shared" si="5"/>
        <v>0.21539039669845106</v>
      </c>
      <c r="L33">
        <f t="shared" si="6"/>
        <v>0</v>
      </c>
      <c r="M33" s="4">
        <f t="shared" si="7"/>
        <v>47.383785493915852</v>
      </c>
      <c r="N33">
        <f t="shared" si="8"/>
        <v>0</v>
      </c>
      <c r="O33">
        <f t="shared" si="9"/>
        <v>0</v>
      </c>
      <c r="P33" s="4">
        <f t="shared" si="10"/>
        <v>11.90328341709181</v>
      </c>
      <c r="Q33" s="4">
        <f t="shared" si="11"/>
        <v>4.8921360509245302</v>
      </c>
      <c r="R33" s="4">
        <f t="shared" si="12"/>
        <v>64.1792049619322</v>
      </c>
      <c r="S33" s="4">
        <f t="shared" si="13"/>
        <v>9.3026870759832807</v>
      </c>
    </row>
    <row r="34" spans="1:19">
      <c r="A34" t="s">
        <v>37</v>
      </c>
      <c r="B34">
        <v>-168.34221127000001</v>
      </c>
      <c r="C34" s="4">
        <f t="shared" si="1"/>
        <v>31.704934134988449</v>
      </c>
      <c r="D34">
        <v>40</v>
      </c>
      <c r="E34">
        <v>170</v>
      </c>
      <c r="F34">
        <v>160</v>
      </c>
      <c r="G34" s="2">
        <f t="shared" si="0"/>
        <v>1005.2028485039557</v>
      </c>
      <c r="H34" s="3">
        <f t="shared" si="2"/>
        <v>8.7155742747658138E-2</v>
      </c>
      <c r="I34" s="3">
        <f t="shared" si="3"/>
        <v>0.17364817766693041</v>
      </c>
      <c r="J34" s="3">
        <f t="shared" si="4"/>
        <v>6.2671223416906896E-2</v>
      </c>
      <c r="K34" s="3">
        <f t="shared" si="5"/>
        <v>0.13251790689373311</v>
      </c>
      <c r="L34">
        <f t="shared" si="6"/>
        <v>0</v>
      </c>
      <c r="M34" s="4">
        <f t="shared" si="7"/>
        <v>20.51929289710359</v>
      </c>
      <c r="N34">
        <f t="shared" si="8"/>
        <v>0</v>
      </c>
      <c r="O34">
        <f t="shared" si="9"/>
        <v>0</v>
      </c>
      <c r="P34" s="4">
        <f t="shared" si="10"/>
        <v>5.0831128462121367</v>
      </c>
      <c r="Q34" s="4">
        <f t="shared" si="11"/>
        <v>3.0098632048833318</v>
      </c>
      <c r="R34" s="4">
        <f t="shared" si="12"/>
        <v>28.612268948199059</v>
      </c>
      <c r="S34" s="4">
        <f t="shared" si="13"/>
        <v>9.5645779575790488</v>
      </c>
    </row>
    <row r="35" spans="1:19">
      <c r="A35" t="s">
        <v>38</v>
      </c>
      <c r="B35">
        <v>-168.35061525</v>
      </c>
      <c r="C35" s="4">
        <f t="shared" si="1"/>
        <v>9.6402846449960862</v>
      </c>
      <c r="D35">
        <v>40</v>
      </c>
      <c r="E35">
        <v>170</v>
      </c>
      <c r="F35">
        <v>170</v>
      </c>
      <c r="G35" s="2">
        <f t="shared" si="0"/>
        <v>92.935088036547313</v>
      </c>
      <c r="H35" s="3">
        <f t="shared" si="2"/>
        <v>8.7155742747658138E-2</v>
      </c>
      <c r="I35" s="3">
        <f t="shared" si="3"/>
        <v>8.7155742747658138E-2</v>
      </c>
      <c r="J35" s="3">
        <f t="shared" si="4"/>
        <v>6.2671223416906896E-2</v>
      </c>
      <c r="K35" s="3">
        <f t="shared" si="5"/>
        <v>6.2671223416906896E-2</v>
      </c>
      <c r="L35">
        <f t="shared" si="6"/>
        <v>0</v>
      </c>
      <c r="M35" s="4">
        <f t="shared" si="7"/>
        <v>5.0515937037882876</v>
      </c>
      <c r="N35">
        <f t="shared" si="8"/>
        <v>0</v>
      </c>
      <c r="O35">
        <f t="shared" si="9"/>
        <v>0</v>
      </c>
      <c r="P35" s="4">
        <f t="shared" si="10"/>
        <v>1.8581740741334376</v>
      </c>
      <c r="Q35" s="4">
        <f t="shared" si="11"/>
        <v>1.4234439238376717</v>
      </c>
      <c r="R35" s="4">
        <f t="shared" si="12"/>
        <v>8.3332117017593976</v>
      </c>
      <c r="S35" s="4">
        <f t="shared" si="13"/>
        <v>1.7084396789414196</v>
      </c>
    </row>
    <row r="36" spans="1:19">
      <c r="A36" t="s">
        <v>39</v>
      </c>
      <c r="B36">
        <v>-168.32475029</v>
      </c>
      <c r="C36" s="4">
        <f t="shared" si="1"/>
        <v>77.548737125014284</v>
      </c>
      <c r="D36">
        <v>60</v>
      </c>
      <c r="E36">
        <v>150</v>
      </c>
      <c r="F36">
        <v>150</v>
      </c>
      <c r="G36" s="2">
        <f t="shared" si="0"/>
        <v>6013.8066296845691</v>
      </c>
      <c r="H36" s="3">
        <f t="shared" si="2"/>
        <v>0.25881904510252074</v>
      </c>
      <c r="I36" s="3">
        <f t="shared" si="3"/>
        <v>0.25881904510252074</v>
      </c>
      <c r="J36" s="3">
        <f t="shared" si="4"/>
        <v>0.21539039669845106</v>
      </c>
      <c r="K36" s="3">
        <f t="shared" si="5"/>
        <v>0.21539039669845106</v>
      </c>
      <c r="L36">
        <f t="shared" si="6"/>
        <v>0</v>
      </c>
      <c r="M36" s="4">
        <f t="shared" si="7"/>
        <v>47.383785493915852</v>
      </c>
      <c r="N36">
        <f t="shared" si="8"/>
        <v>0</v>
      </c>
      <c r="O36">
        <f t="shared" si="9"/>
        <v>0</v>
      </c>
      <c r="P36" s="4">
        <f t="shared" si="10"/>
        <v>21.948392760050186</v>
      </c>
      <c r="Q36" s="4">
        <f t="shared" si="11"/>
        <v>10.974196380025095</v>
      </c>
      <c r="R36" s="4">
        <f t="shared" si="12"/>
        <v>80.306374633991126</v>
      </c>
      <c r="S36" s="4">
        <f t="shared" si="13"/>
        <v>7.604564630916002</v>
      </c>
    </row>
    <row r="37" spans="1:19">
      <c r="A37" t="s">
        <v>40</v>
      </c>
      <c r="B37">
        <v>-168.33856589000001</v>
      </c>
      <c r="C37" s="4">
        <f t="shared" si="1"/>
        <v>41.275879324974539</v>
      </c>
      <c r="D37">
        <v>60</v>
      </c>
      <c r="E37">
        <v>150</v>
      </c>
      <c r="F37">
        <v>160</v>
      </c>
      <c r="G37" s="2">
        <f t="shared" si="0"/>
        <v>1703.6982140498606</v>
      </c>
      <c r="H37" s="3">
        <f t="shared" si="2"/>
        <v>0.25881904510252074</v>
      </c>
      <c r="I37" s="3">
        <f t="shared" si="3"/>
        <v>0.17364817766693041</v>
      </c>
      <c r="J37" s="3">
        <f t="shared" si="4"/>
        <v>0.21539039669845106</v>
      </c>
      <c r="K37" s="3">
        <f t="shared" si="5"/>
        <v>0.13251790689373311</v>
      </c>
      <c r="L37">
        <f t="shared" si="6"/>
        <v>0</v>
      </c>
      <c r="M37" s="4">
        <f t="shared" si="7"/>
        <v>20.51929289710359</v>
      </c>
      <c r="N37">
        <f t="shared" si="8"/>
        <v>0</v>
      </c>
      <c r="O37">
        <f t="shared" si="9"/>
        <v>0</v>
      </c>
      <c r="P37" s="4">
        <f t="shared" si="10"/>
        <v>15.128222189170513</v>
      </c>
      <c r="Q37" s="4">
        <f t="shared" si="11"/>
        <v>6.7518216058523413</v>
      </c>
      <c r="R37" s="4">
        <f t="shared" si="12"/>
        <v>42.399336692126447</v>
      </c>
      <c r="S37" s="4">
        <f t="shared" si="13"/>
        <v>1.2621564558078953</v>
      </c>
    </row>
    <row r="38" spans="1:19">
      <c r="A38" t="s">
        <v>41</v>
      </c>
      <c r="B38">
        <v>-168.34743130999999</v>
      </c>
      <c r="C38" s="4">
        <f t="shared" si="1"/>
        <v>17.999719115032221</v>
      </c>
      <c r="D38">
        <v>60</v>
      </c>
      <c r="E38">
        <v>150</v>
      </c>
      <c r="F38">
        <v>170</v>
      </c>
      <c r="G38" s="2">
        <f t="shared" si="0"/>
        <v>323.98988822005634</v>
      </c>
      <c r="H38" s="3">
        <f t="shared" si="2"/>
        <v>0.25881904510252074</v>
      </c>
      <c r="I38" s="3">
        <f t="shared" si="3"/>
        <v>8.7155742747658138E-2</v>
      </c>
      <c r="J38" s="3">
        <f t="shared" si="4"/>
        <v>0.21539039669845106</v>
      </c>
      <c r="K38" s="3">
        <f t="shared" si="5"/>
        <v>6.2671223416906896E-2</v>
      </c>
      <c r="L38">
        <f t="shared" si="6"/>
        <v>0</v>
      </c>
      <c r="M38" s="4">
        <f t="shared" si="7"/>
        <v>5.0515937037882876</v>
      </c>
      <c r="N38">
        <f t="shared" si="8"/>
        <v>0</v>
      </c>
      <c r="O38">
        <f t="shared" si="9"/>
        <v>0</v>
      </c>
      <c r="P38" s="4">
        <f t="shared" si="10"/>
        <v>11.90328341709181</v>
      </c>
      <c r="Q38" s="4">
        <f t="shared" si="11"/>
        <v>3.1931150306410561</v>
      </c>
      <c r="R38" s="4">
        <f t="shared" si="12"/>
        <v>20.147992151521155</v>
      </c>
      <c r="S38" s="4">
        <f t="shared" si="13"/>
        <v>4.6150770393053859</v>
      </c>
    </row>
    <row r="39" spans="1:19">
      <c r="A39" t="s">
        <v>42</v>
      </c>
      <c r="B39">
        <v>-168.32732817999999</v>
      </c>
      <c r="C39" s="4">
        <f t="shared" si="1"/>
        <v>70.780486930020189</v>
      </c>
      <c r="D39">
        <v>60</v>
      </c>
      <c r="E39">
        <v>160</v>
      </c>
      <c r="F39">
        <v>150</v>
      </c>
      <c r="G39" s="2">
        <f t="shared" si="0"/>
        <v>5009.8773300507592</v>
      </c>
      <c r="H39" s="3">
        <f t="shared" si="2"/>
        <v>0.17364817766693041</v>
      </c>
      <c r="I39" s="3">
        <f t="shared" si="3"/>
        <v>0.25881904510252074</v>
      </c>
      <c r="J39" s="3">
        <f t="shared" si="4"/>
        <v>0.13251790689373311</v>
      </c>
      <c r="K39" s="3">
        <f t="shared" si="5"/>
        <v>0.21539039669845106</v>
      </c>
      <c r="L39">
        <f t="shared" si="6"/>
        <v>0</v>
      </c>
      <c r="M39" s="4">
        <f t="shared" si="7"/>
        <v>47.383785493915852</v>
      </c>
      <c r="N39">
        <f t="shared" si="8"/>
        <v>0</v>
      </c>
      <c r="O39">
        <f t="shared" si="9"/>
        <v>0</v>
      </c>
      <c r="P39" s="4">
        <f t="shared" si="10"/>
        <v>15.128222189170513</v>
      </c>
      <c r="Q39" s="4">
        <f t="shared" si="11"/>
        <v>6.7518216058523413</v>
      </c>
      <c r="R39" s="4">
        <f t="shared" si="12"/>
        <v>69.263829288938709</v>
      </c>
      <c r="S39" s="4">
        <f t="shared" si="13"/>
        <v>2.3002504002508388</v>
      </c>
    </row>
    <row r="40" spans="1:19">
      <c r="A40" t="s">
        <v>43</v>
      </c>
      <c r="B40">
        <v>-168.34092794</v>
      </c>
      <c r="C40" s="4">
        <f t="shared" si="1"/>
        <v>35.0743170500063</v>
      </c>
      <c r="D40">
        <v>60</v>
      </c>
      <c r="E40">
        <v>160</v>
      </c>
      <c r="F40">
        <v>160</v>
      </c>
      <c r="G40" s="2">
        <f t="shared" si="0"/>
        <v>1230.2077165243627</v>
      </c>
      <c r="H40" s="3">
        <f t="shared" si="2"/>
        <v>0.17364817766693041</v>
      </c>
      <c r="I40" s="3">
        <f t="shared" si="3"/>
        <v>0.17364817766693041</v>
      </c>
      <c r="J40" s="3">
        <f t="shared" si="4"/>
        <v>0.13251790689373311</v>
      </c>
      <c r="K40" s="3">
        <f t="shared" si="5"/>
        <v>0.13251790689373311</v>
      </c>
      <c r="L40">
        <f t="shared" si="6"/>
        <v>0</v>
      </c>
      <c r="M40" s="4">
        <f t="shared" si="7"/>
        <v>20.51929289710359</v>
      </c>
      <c r="N40">
        <f t="shared" si="8"/>
        <v>0</v>
      </c>
      <c r="O40">
        <f t="shared" si="9"/>
        <v>0</v>
      </c>
      <c r="P40" s="4">
        <f t="shared" si="10"/>
        <v>8.3080516182908362</v>
      </c>
      <c r="Q40" s="4">
        <f t="shared" si="11"/>
        <v>4.1540258091454199</v>
      </c>
      <c r="R40" s="4">
        <f t="shared" si="12"/>
        <v>32.981370324539846</v>
      </c>
      <c r="S40" s="4">
        <f t="shared" si="13"/>
        <v>4.3804259956407545</v>
      </c>
    </row>
    <row r="41" spans="1:19">
      <c r="A41" t="s">
        <v>44</v>
      </c>
      <c r="B41">
        <v>-168.34946572999999</v>
      </c>
      <c r="C41" s="4">
        <f t="shared" si="1"/>
        <v>12.658349405029355</v>
      </c>
      <c r="D41">
        <v>60</v>
      </c>
      <c r="E41">
        <v>160</v>
      </c>
      <c r="F41">
        <v>170</v>
      </c>
      <c r="G41" s="2">
        <f t="shared" si="0"/>
        <v>160.23380965980704</v>
      </c>
      <c r="H41" s="3">
        <f t="shared" si="2"/>
        <v>0.17364817766693041</v>
      </c>
      <c r="I41" s="3">
        <f t="shared" si="3"/>
        <v>8.7155742747658138E-2</v>
      </c>
      <c r="J41" s="3">
        <f t="shared" si="4"/>
        <v>0.13251790689373311</v>
      </c>
      <c r="K41" s="3">
        <f t="shared" si="5"/>
        <v>6.2671223416906896E-2</v>
      </c>
      <c r="L41">
        <f t="shared" si="6"/>
        <v>0</v>
      </c>
      <c r="M41" s="4">
        <f t="shared" si="7"/>
        <v>5.0515937037882876</v>
      </c>
      <c r="N41">
        <f t="shared" si="8"/>
        <v>0</v>
      </c>
      <c r="O41">
        <f t="shared" si="9"/>
        <v>0</v>
      </c>
      <c r="P41" s="4">
        <f t="shared" si="10"/>
        <v>5.0831128462121367</v>
      </c>
      <c r="Q41" s="4">
        <f t="shared" si="11"/>
        <v>1.9645486837738579</v>
      </c>
      <c r="R41" s="4">
        <f t="shared" si="12"/>
        <v>12.099255233774281</v>
      </c>
      <c r="S41" s="4">
        <f t="shared" si="13"/>
        <v>0.31258629233139812</v>
      </c>
    </row>
    <row r="42" spans="1:19">
      <c r="A42" t="s">
        <v>45</v>
      </c>
      <c r="B42">
        <v>-168.32952134000001</v>
      </c>
      <c r="C42" s="4">
        <f t="shared" si="1"/>
        <v>65.022345349971147</v>
      </c>
      <c r="D42">
        <v>60</v>
      </c>
      <c r="E42">
        <v>170</v>
      </c>
      <c r="F42">
        <v>150</v>
      </c>
      <c r="G42" s="2">
        <f t="shared" si="0"/>
        <v>4227.905394810914</v>
      </c>
      <c r="H42" s="3">
        <f t="shared" si="2"/>
        <v>8.7155742747658138E-2</v>
      </c>
      <c r="I42" s="3">
        <f t="shared" si="3"/>
        <v>0.25881904510252074</v>
      </c>
      <c r="J42" s="3">
        <f t="shared" si="4"/>
        <v>6.2671223416906896E-2</v>
      </c>
      <c r="K42" s="3">
        <f t="shared" si="5"/>
        <v>0.21539039669845106</v>
      </c>
      <c r="L42">
        <f t="shared" si="6"/>
        <v>0</v>
      </c>
      <c r="M42" s="4">
        <f t="shared" si="7"/>
        <v>47.383785493915852</v>
      </c>
      <c r="N42">
        <f t="shared" si="8"/>
        <v>0</v>
      </c>
      <c r="O42">
        <f t="shared" si="9"/>
        <v>0</v>
      </c>
      <c r="P42" s="4">
        <f t="shared" si="10"/>
        <v>11.90328341709181</v>
      </c>
      <c r="Q42" s="4">
        <f t="shared" si="11"/>
        <v>3.1931150306410556</v>
      </c>
      <c r="R42" s="4">
        <f t="shared" si="12"/>
        <v>62.480183941648718</v>
      </c>
      <c r="S42" s="4">
        <f t="shared" si="13"/>
        <v>6.4625846259638724</v>
      </c>
    </row>
    <row r="43" spans="1:19">
      <c r="A43" t="s">
        <v>46</v>
      </c>
      <c r="B43">
        <v>-168.34278477999999</v>
      </c>
      <c r="C43" s="4">
        <f t="shared" si="1"/>
        <v>30.199183630038149</v>
      </c>
      <c r="D43">
        <v>60</v>
      </c>
      <c r="E43">
        <v>170</v>
      </c>
      <c r="F43">
        <v>160</v>
      </c>
      <c r="G43" s="2">
        <f t="shared" si="0"/>
        <v>911.99069192076411</v>
      </c>
      <c r="H43" s="3">
        <f t="shared" si="2"/>
        <v>8.7155742747658138E-2</v>
      </c>
      <c r="I43" s="3">
        <f t="shared" si="3"/>
        <v>0.17364817766693041</v>
      </c>
      <c r="J43" s="3">
        <f t="shared" si="4"/>
        <v>6.2671223416906896E-2</v>
      </c>
      <c r="K43" s="3">
        <f t="shared" si="5"/>
        <v>0.13251790689373311</v>
      </c>
      <c r="L43">
        <f t="shared" si="6"/>
        <v>0</v>
      </c>
      <c r="M43" s="4">
        <f t="shared" si="7"/>
        <v>20.51929289710359</v>
      </c>
      <c r="N43">
        <f t="shared" si="8"/>
        <v>0</v>
      </c>
      <c r="O43">
        <f t="shared" si="9"/>
        <v>0</v>
      </c>
      <c r="P43" s="4">
        <f t="shared" si="10"/>
        <v>5.0831128462121367</v>
      </c>
      <c r="Q43" s="4">
        <f t="shared" si="11"/>
        <v>1.9645486837738579</v>
      </c>
      <c r="R43" s="4">
        <f t="shared" si="12"/>
        <v>27.566954427089588</v>
      </c>
      <c r="S43" s="4">
        <f t="shared" si="13"/>
        <v>6.9286305768552205</v>
      </c>
    </row>
    <row r="44" spans="1:19">
      <c r="A44" t="s">
        <v>47</v>
      </c>
      <c r="B44">
        <v>-168.35090523</v>
      </c>
      <c r="C44" s="4">
        <f t="shared" si="1"/>
        <v>8.8789421550199279</v>
      </c>
      <c r="D44">
        <v>60</v>
      </c>
      <c r="E44">
        <v>170</v>
      </c>
      <c r="F44">
        <v>170</v>
      </c>
      <c r="G44" s="2">
        <f t="shared" si="0"/>
        <v>78.835613792189918</v>
      </c>
      <c r="H44" s="3">
        <f t="shared" si="2"/>
        <v>8.7155742747658138E-2</v>
      </c>
      <c r="I44" s="3">
        <f t="shared" si="3"/>
        <v>8.7155742747658138E-2</v>
      </c>
      <c r="J44" s="3">
        <f t="shared" si="4"/>
        <v>6.2671223416906896E-2</v>
      </c>
      <c r="K44" s="3">
        <f t="shared" si="5"/>
        <v>6.2671223416906896E-2</v>
      </c>
      <c r="L44">
        <f t="shared" si="6"/>
        <v>0</v>
      </c>
      <c r="M44" s="4">
        <f t="shared" si="7"/>
        <v>5.0515937037882876</v>
      </c>
      <c r="N44">
        <f t="shared" si="8"/>
        <v>0</v>
      </c>
      <c r="O44">
        <f t="shared" si="9"/>
        <v>0</v>
      </c>
      <c r="P44" s="4">
        <f t="shared" si="10"/>
        <v>1.8581740741334376</v>
      </c>
      <c r="Q44" s="4">
        <f t="shared" si="11"/>
        <v>0.92908703706671891</v>
      </c>
      <c r="R44" s="4">
        <f t="shared" si="12"/>
        <v>7.8388548149884443</v>
      </c>
      <c r="S44" s="4">
        <f t="shared" si="13"/>
        <v>1.081781674893767</v>
      </c>
    </row>
    <row r="45" spans="1:19">
      <c r="A45" t="s">
        <v>48</v>
      </c>
      <c r="B45">
        <v>-168.32770085999999</v>
      </c>
      <c r="C45" s="4">
        <f t="shared" si="1"/>
        <v>69.802015590025107</v>
      </c>
      <c r="D45">
        <v>80</v>
      </c>
      <c r="E45">
        <v>150</v>
      </c>
      <c r="F45">
        <v>150</v>
      </c>
      <c r="G45" s="2">
        <f t="shared" si="0"/>
        <v>4872.3213804301076</v>
      </c>
      <c r="H45" s="3">
        <f t="shared" si="2"/>
        <v>0.25881904510252074</v>
      </c>
      <c r="I45" s="3">
        <f t="shared" si="3"/>
        <v>0.25881904510252074</v>
      </c>
      <c r="J45" s="3">
        <f t="shared" si="4"/>
        <v>0.21539039669845106</v>
      </c>
      <c r="K45" s="3">
        <f t="shared" si="5"/>
        <v>0.21539039669845106</v>
      </c>
      <c r="L45">
        <f t="shared" si="6"/>
        <v>0</v>
      </c>
      <c r="M45" s="4">
        <f t="shared" si="7"/>
        <v>47.383785493915852</v>
      </c>
      <c r="N45">
        <f t="shared" si="8"/>
        <v>0</v>
      </c>
      <c r="O45">
        <f t="shared" si="9"/>
        <v>0</v>
      </c>
      <c r="P45" s="4">
        <f t="shared" si="10"/>
        <v>21.948392760050186</v>
      </c>
      <c r="Q45" s="4">
        <f t="shared" si="11"/>
        <v>3.8112984055007639</v>
      </c>
      <c r="R45" s="4">
        <f t="shared" si="12"/>
        <v>73.143476659466799</v>
      </c>
      <c r="S45" s="4">
        <f t="shared" si="13"/>
        <v>11.165362078594418</v>
      </c>
    </row>
    <row r="46" spans="1:19">
      <c r="A46" t="s">
        <v>49</v>
      </c>
      <c r="B46">
        <v>-168.34056043000001</v>
      </c>
      <c r="C46" s="4">
        <f t="shared" si="1"/>
        <v>36.03921455497894</v>
      </c>
      <c r="D46">
        <v>80</v>
      </c>
      <c r="E46">
        <v>150</v>
      </c>
      <c r="F46">
        <v>160</v>
      </c>
      <c r="G46" s="2">
        <f t="shared" si="0"/>
        <v>1298.8249857398059</v>
      </c>
      <c r="H46" s="3">
        <f t="shared" si="2"/>
        <v>0.25881904510252074</v>
      </c>
      <c r="I46" s="3">
        <f t="shared" si="3"/>
        <v>0.17364817766693041</v>
      </c>
      <c r="J46" s="3">
        <f t="shared" si="4"/>
        <v>0.21539039669845106</v>
      </c>
      <c r="K46" s="3">
        <f t="shared" si="5"/>
        <v>0.13251790689373311</v>
      </c>
      <c r="L46">
        <f t="shared" si="6"/>
        <v>0</v>
      </c>
      <c r="M46" s="4">
        <f t="shared" si="7"/>
        <v>20.51929289710359</v>
      </c>
      <c r="N46">
        <f t="shared" si="8"/>
        <v>0</v>
      </c>
      <c r="O46">
        <f t="shared" si="9"/>
        <v>0</v>
      </c>
      <c r="P46" s="4">
        <f t="shared" si="10"/>
        <v>15.128222189170513</v>
      </c>
      <c r="Q46" s="4">
        <f t="shared" si="11"/>
        <v>2.3448830355769328</v>
      </c>
      <c r="R46" s="4">
        <f t="shared" si="12"/>
        <v>37.992398121851039</v>
      </c>
      <c r="S46" s="4">
        <f t="shared" si="13"/>
        <v>3.814926045899214</v>
      </c>
    </row>
    <row r="47" spans="1:19">
      <c r="A47" t="s">
        <v>50</v>
      </c>
      <c r="B47">
        <v>-168.34843092</v>
      </c>
      <c r="C47" s="4">
        <f t="shared" si="1"/>
        <v>15.37524306001113</v>
      </c>
      <c r="D47">
        <v>80</v>
      </c>
      <c r="E47">
        <v>150</v>
      </c>
      <c r="F47">
        <v>170</v>
      </c>
      <c r="G47" s="2">
        <f t="shared" si="0"/>
        <v>236.39809915442041</v>
      </c>
      <c r="H47" s="3">
        <f t="shared" si="2"/>
        <v>0.25881904510252074</v>
      </c>
      <c r="I47" s="3">
        <f t="shared" si="3"/>
        <v>8.7155742747658138E-2</v>
      </c>
      <c r="J47" s="3">
        <f t="shared" si="4"/>
        <v>0.21539039669845106</v>
      </c>
      <c r="K47" s="3">
        <f t="shared" si="5"/>
        <v>6.2671223416906896E-2</v>
      </c>
      <c r="L47">
        <f t="shared" si="6"/>
        <v>0</v>
      </c>
      <c r="M47" s="4">
        <f t="shared" si="7"/>
        <v>5.0515937037882876</v>
      </c>
      <c r="N47">
        <f t="shared" si="8"/>
        <v>0</v>
      </c>
      <c r="O47">
        <f t="shared" si="9"/>
        <v>0</v>
      </c>
      <c r="P47" s="4">
        <f t="shared" si="10"/>
        <v>11.90328341709181</v>
      </c>
      <c r="Q47" s="4">
        <f t="shared" si="11"/>
        <v>1.1089572123034077</v>
      </c>
      <c r="R47" s="4">
        <f t="shared" si="12"/>
        <v>18.063834333183507</v>
      </c>
      <c r="S47" s="4">
        <f t="shared" si="13"/>
        <v>7.228523034178667</v>
      </c>
    </row>
    <row r="48" spans="1:19">
      <c r="A48" t="s">
        <v>51</v>
      </c>
      <c r="B48">
        <v>-168.32934158</v>
      </c>
      <c r="C48" s="4">
        <f t="shared" si="1"/>
        <v>65.494305229994396</v>
      </c>
      <c r="D48">
        <v>80</v>
      </c>
      <c r="E48">
        <v>160</v>
      </c>
      <c r="F48">
        <v>150</v>
      </c>
      <c r="G48" s="2">
        <f t="shared" si="0"/>
        <v>4289.5040175596714</v>
      </c>
      <c r="H48" s="3">
        <f t="shared" si="2"/>
        <v>0.17364817766693041</v>
      </c>
      <c r="I48" s="3">
        <f t="shared" si="3"/>
        <v>0.25881904510252074</v>
      </c>
      <c r="J48" s="3">
        <f t="shared" si="4"/>
        <v>0.13251790689373311</v>
      </c>
      <c r="K48" s="3">
        <f t="shared" si="5"/>
        <v>0.21539039669845106</v>
      </c>
      <c r="L48">
        <f t="shared" si="6"/>
        <v>0</v>
      </c>
      <c r="M48" s="4">
        <f t="shared" si="7"/>
        <v>47.383785493915852</v>
      </c>
      <c r="N48">
        <f t="shared" si="8"/>
        <v>0</v>
      </c>
      <c r="O48">
        <f t="shared" si="9"/>
        <v>0</v>
      </c>
      <c r="P48" s="4">
        <f t="shared" si="10"/>
        <v>15.128222189170513</v>
      </c>
      <c r="Q48" s="4">
        <f t="shared" si="11"/>
        <v>2.3448830355769328</v>
      </c>
      <c r="R48" s="4">
        <f t="shared" si="12"/>
        <v>64.856890718663294</v>
      </c>
      <c r="S48" s="4">
        <f t="shared" si="13"/>
        <v>0.40629725925546706</v>
      </c>
    </row>
    <row r="49" spans="1:19">
      <c r="A49" t="s">
        <v>52</v>
      </c>
      <c r="B49">
        <v>-168.34229980999999</v>
      </c>
      <c r="C49" s="4">
        <f t="shared" si="1"/>
        <v>31.472472365044055</v>
      </c>
      <c r="D49">
        <v>80</v>
      </c>
      <c r="E49">
        <v>160</v>
      </c>
      <c r="F49">
        <v>160</v>
      </c>
      <c r="G49" s="2">
        <f t="shared" si="0"/>
        <v>990.51651676846177</v>
      </c>
      <c r="H49" s="3">
        <f t="shared" si="2"/>
        <v>0.17364817766693041</v>
      </c>
      <c r="I49" s="3">
        <f t="shared" si="3"/>
        <v>0.17364817766693041</v>
      </c>
      <c r="J49" s="3">
        <f t="shared" si="4"/>
        <v>0.13251790689373311</v>
      </c>
      <c r="K49" s="3">
        <f t="shared" si="5"/>
        <v>0.13251790689373311</v>
      </c>
      <c r="L49">
        <f t="shared" si="6"/>
        <v>0</v>
      </c>
      <c r="M49" s="4">
        <f t="shared" si="7"/>
        <v>20.51929289710359</v>
      </c>
      <c r="N49">
        <f t="shared" si="8"/>
        <v>0</v>
      </c>
      <c r="O49">
        <f t="shared" si="9"/>
        <v>0</v>
      </c>
      <c r="P49" s="4">
        <f t="shared" si="10"/>
        <v>8.3080516182908362</v>
      </c>
      <c r="Q49" s="4">
        <f t="shared" si="11"/>
        <v>1.4426780234789962</v>
      </c>
      <c r="R49" s="4">
        <f t="shared" si="12"/>
        <v>30.270022538873423</v>
      </c>
      <c r="S49" s="4">
        <f t="shared" si="13"/>
        <v>1.4458855844577831</v>
      </c>
    </row>
    <row r="50" spans="1:19">
      <c r="A50" t="s">
        <v>53</v>
      </c>
      <c r="B50">
        <v>-168.35015801</v>
      </c>
      <c r="C50" s="4">
        <f t="shared" si="1"/>
        <v>10.840768265003732</v>
      </c>
      <c r="D50">
        <v>80</v>
      </c>
      <c r="E50">
        <v>160</v>
      </c>
      <c r="F50">
        <v>170</v>
      </c>
      <c r="G50" s="2">
        <f t="shared" si="0"/>
        <v>117.52225657551202</v>
      </c>
      <c r="H50" s="3">
        <f t="shared" si="2"/>
        <v>0.17364817766693041</v>
      </c>
      <c r="I50" s="3">
        <f t="shared" si="3"/>
        <v>8.7155742747658138E-2</v>
      </c>
      <c r="J50" s="3">
        <f t="shared" si="4"/>
        <v>0.13251790689373311</v>
      </c>
      <c r="K50" s="3">
        <f t="shared" si="5"/>
        <v>6.2671223416906896E-2</v>
      </c>
      <c r="L50">
        <f t="shared" si="6"/>
        <v>0</v>
      </c>
      <c r="M50" s="4">
        <f t="shared" si="7"/>
        <v>5.0515937037882876</v>
      </c>
      <c r="N50">
        <f t="shared" si="8"/>
        <v>0</v>
      </c>
      <c r="O50">
        <f t="shared" si="9"/>
        <v>0</v>
      </c>
      <c r="P50" s="4">
        <f t="shared" si="10"/>
        <v>5.0831128462121367</v>
      </c>
      <c r="Q50" s="4">
        <f t="shared" si="11"/>
        <v>0.68228059775059424</v>
      </c>
      <c r="R50" s="4">
        <f t="shared" si="12"/>
        <v>10.816987147751018</v>
      </c>
      <c r="S50" s="4">
        <f t="shared" si="13"/>
        <v>5.6554153778732251E-4</v>
      </c>
    </row>
    <row r="51" spans="1:19">
      <c r="A51" t="s">
        <v>54</v>
      </c>
      <c r="B51">
        <v>-168.3305369</v>
      </c>
      <c r="C51" s="4">
        <f t="shared" si="1"/>
        <v>62.355992570011011</v>
      </c>
      <c r="D51">
        <v>80</v>
      </c>
      <c r="E51">
        <v>170</v>
      </c>
      <c r="F51">
        <v>150</v>
      </c>
      <c r="G51" s="2">
        <f t="shared" si="0"/>
        <v>3888.2698093912686</v>
      </c>
      <c r="H51" s="3">
        <f t="shared" si="2"/>
        <v>8.7155742747658138E-2</v>
      </c>
      <c r="I51" s="3">
        <f t="shared" si="3"/>
        <v>0.25881904510252074</v>
      </c>
      <c r="J51" s="3">
        <f t="shared" si="4"/>
        <v>6.2671223416906896E-2</v>
      </c>
      <c r="K51" s="3">
        <f t="shared" si="5"/>
        <v>0.21539039669845106</v>
      </c>
      <c r="L51">
        <f t="shared" si="6"/>
        <v>0</v>
      </c>
      <c r="M51" s="4">
        <f t="shared" si="7"/>
        <v>47.383785493915852</v>
      </c>
      <c r="N51">
        <f t="shared" si="8"/>
        <v>0</v>
      </c>
      <c r="O51">
        <f t="shared" si="9"/>
        <v>0</v>
      </c>
      <c r="P51" s="4">
        <f t="shared" si="10"/>
        <v>11.90328341709181</v>
      </c>
      <c r="Q51" s="4">
        <f t="shared" si="11"/>
        <v>1.1089572123034077</v>
      </c>
      <c r="R51" s="4">
        <f t="shared" si="12"/>
        <v>60.396026123311074</v>
      </c>
      <c r="S51" s="4">
        <f t="shared" si="13"/>
        <v>3.8414684721895775</v>
      </c>
    </row>
    <row r="52" spans="1:19">
      <c r="A52" t="s">
        <v>55</v>
      </c>
      <c r="B52">
        <v>-168.34348248000001</v>
      </c>
      <c r="C52" s="4">
        <f t="shared" si="1"/>
        <v>28.367372279991741</v>
      </c>
      <c r="D52">
        <v>80</v>
      </c>
      <c r="E52">
        <v>170</v>
      </c>
      <c r="F52">
        <v>160</v>
      </c>
      <c r="G52" s="2">
        <f t="shared" si="0"/>
        <v>804.70781007164385</v>
      </c>
      <c r="H52" s="3">
        <f t="shared" si="2"/>
        <v>8.7155742747658138E-2</v>
      </c>
      <c r="I52" s="3">
        <f t="shared" si="3"/>
        <v>0.17364817766693041</v>
      </c>
      <c r="J52" s="3">
        <f t="shared" si="4"/>
        <v>6.2671223416906896E-2</v>
      </c>
      <c r="K52" s="3">
        <f t="shared" si="5"/>
        <v>0.13251790689373311</v>
      </c>
      <c r="L52">
        <f t="shared" si="6"/>
        <v>0</v>
      </c>
      <c r="M52" s="4">
        <f t="shared" si="7"/>
        <v>20.51929289710359</v>
      </c>
      <c r="N52">
        <f t="shared" si="8"/>
        <v>0</v>
      </c>
      <c r="O52">
        <f t="shared" si="9"/>
        <v>0</v>
      </c>
      <c r="P52" s="4">
        <f t="shared" si="10"/>
        <v>5.0831128462121367</v>
      </c>
      <c r="Q52" s="4">
        <f t="shared" si="11"/>
        <v>0.68228059775059424</v>
      </c>
      <c r="R52" s="4">
        <f t="shared" si="12"/>
        <v>26.284686341066323</v>
      </c>
      <c r="S52" s="4">
        <f t="shared" si="13"/>
        <v>4.3375807201976535</v>
      </c>
    </row>
    <row r="53" spans="1:19">
      <c r="A53" t="s">
        <v>56</v>
      </c>
      <c r="B53">
        <v>-168.35125968</v>
      </c>
      <c r="C53" s="4">
        <f t="shared" si="1"/>
        <v>7.9483336800114586</v>
      </c>
      <c r="D53">
        <v>80</v>
      </c>
      <c r="E53">
        <v>170</v>
      </c>
      <c r="F53">
        <v>170</v>
      </c>
      <c r="G53" s="2">
        <f t="shared" si="0"/>
        <v>63.176008288804496</v>
      </c>
      <c r="H53" s="3">
        <f t="shared" si="2"/>
        <v>8.7155742747658138E-2</v>
      </c>
      <c r="I53" s="3">
        <f t="shared" si="3"/>
        <v>8.7155742747658138E-2</v>
      </c>
      <c r="J53" s="3">
        <f t="shared" si="4"/>
        <v>6.2671223416906896E-2</v>
      </c>
      <c r="K53" s="3">
        <f t="shared" si="5"/>
        <v>6.2671223416906896E-2</v>
      </c>
      <c r="L53">
        <f t="shared" si="6"/>
        <v>0</v>
      </c>
      <c r="M53" s="4">
        <f t="shared" si="7"/>
        <v>5.0515937037882876</v>
      </c>
      <c r="N53">
        <f t="shared" si="8"/>
        <v>0</v>
      </c>
      <c r="O53">
        <f t="shared" si="9"/>
        <v>0</v>
      </c>
      <c r="P53" s="4">
        <f t="shared" si="10"/>
        <v>1.8581740741334376</v>
      </c>
      <c r="Q53" s="4">
        <f t="shared" si="11"/>
        <v>0.32266854176120707</v>
      </c>
      <c r="R53" s="4">
        <f t="shared" si="12"/>
        <v>7.2324363196829324</v>
      </c>
      <c r="S53" s="4">
        <f t="shared" si="13"/>
        <v>0.51250903052535157</v>
      </c>
    </row>
    <row r="54" spans="1:19">
      <c r="A54" t="s">
        <v>57</v>
      </c>
      <c r="B54">
        <v>-168.3306767</v>
      </c>
      <c r="C54" s="4">
        <f t="shared" si="1"/>
        <v>61.988947670012408</v>
      </c>
      <c r="D54">
        <v>100</v>
      </c>
      <c r="E54">
        <v>150</v>
      </c>
      <c r="F54">
        <v>150</v>
      </c>
      <c r="G54" s="2">
        <f t="shared" si="0"/>
        <v>3842.6296332355369</v>
      </c>
      <c r="H54" s="3">
        <f t="shared" si="2"/>
        <v>0.25881904510252074</v>
      </c>
      <c r="I54" s="3">
        <f t="shared" si="3"/>
        <v>0.25881904510252074</v>
      </c>
      <c r="J54" s="3">
        <f t="shared" si="4"/>
        <v>0.21539039669845106</v>
      </c>
      <c r="K54" s="3">
        <f t="shared" si="5"/>
        <v>0.21539039669845106</v>
      </c>
      <c r="L54">
        <f t="shared" si="6"/>
        <v>0</v>
      </c>
      <c r="M54" s="4">
        <f t="shared" si="7"/>
        <v>47.383785493915852</v>
      </c>
      <c r="N54">
        <f t="shared" si="8"/>
        <v>0</v>
      </c>
      <c r="O54">
        <f t="shared" si="9"/>
        <v>0</v>
      </c>
      <c r="P54" s="4">
        <f t="shared" si="10"/>
        <v>21.948392760050186</v>
      </c>
      <c r="Q54" s="4">
        <f t="shared" si="11"/>
        <v>-3.8112984055007617</v>
      </c>
      <c r="R54" s="4">
        <f t="shared" si="12"/>
        <v>65.52087984846527</v>
      </c>
      <c r="S54" s="4">
        <f t="shared" si="13"/>
        <v>12.474544913190783</v>
      </c>
    </row>
    <row r="55" spans="1:19">
      <c r="A55" t="s">
        <v>58</v>
      </c>
      <c r="B55">
        <v>-168.34262050000001</v>
      </c>
      <c r="C55" s="4">
        <f t="shared" si="1"/>
        <v>30.630500769981936</v>
      </c>
      <c r="D55">
        <v>100</v>
      </c>
      <c r="E55">
        <v>150</v>
      </c>
      <c r="F55">
        <v>160</v>
      </c>
      <c r="G55" s="2">
        <f t="shared" si="0"/>
        <v>938.22757741986391</v>
      </c>
      <c r="H55" s="3">
        <f t="shared" si="2"/>
        <v>0.25881904510252074</v>
      </c>
      <c r="I55" s="3">
        <f t="shared" si="3"/>
        <v>0.17364817766693041</v>
      </c>
      <c r="J55" s="3">
        <f t="shared" si="4"/>
        <v>0.21539039669845106</v>
      </c>
      <c r="K55" s="3">
        <f t="shared" si="5"/>
        <v>0.13251790689373311</v>
      </c>
      <c r="L55">
        <f t="shared" si="6"/>
        <v>0</v>
      </c>
      <c r="M55" s="4">
        <f t="shared" si="7"/>
        <v>20.51929289710359</v>
      </c>
      <c r="N55">
        <f t="shared" si="8"/>
        <v>0</v>
      </c>
      <c r="O55">
        <f t="shared" si="9"/>
        <v>0</v>
      </c>
      <c r="P55" s="4">
        <f t="shared" si="10"/>
        <v>15.128222189170513</v>
      </c>
      <c r="Q55" s="4">
        <f t="shared" si="11"/>
        <v>-2.3448830355769315</v>
      </c>
      <c r="R55" s="4">
        <f t="shared" si="12"/>
        <v>33.30263205069717</v>
      </c>
      <c r="S55" s="4">
        <f t="shared" si="13"/>
        <v>7.1402855813768387</v>
      </c>
    </row>
    <row r="56" spans="1:19">
      <c r="A56" t="s">
        <v>59</v>
      </c>
      <c r="B56">
        <v>-168.34948055999999</v>
      </c>
      <c r="C56" s="4">
        <f t="shared" si="1"/>
        <v>12.619413240035129</v>
      </c>
      <c r="D56">
        <v>100</v>
      </c>
      <c r="E56">
        <v>150</v>
      </c>
      <c r="F56">
        <v>170</v>
      </c>
      <c r="G56" s="2">
        <f t="shared" si="0"/>
        <v>159.24959052277393</v>
      </c>
      <c r="H56" s="3">
        <f t="shared" si="2"/>
        <v>0.25881904510252074</v>
      </c>
      <c r="I56" s="3">
        <f t="shared" si="3"/>
        <v>8.7155742747658138E-2</v>
      </c>
      <c r="J56" s="3">
        <f t="shared" si="4"/>
        <v>0.21539039669845106</v>
      </c>
      <c r="K56" s="3">
        <f t="shared" si="5"/>
        <v>6.2671223416906896E-2</v>
      </c>
      <c r="L56">
        <f t="shared" si="6"/>
        <v>0</v>
      </c>
      <c r="M56" s="4">
        <f t="shared" si="7"/>
        <v>5.0515937037882876</v>
      </c>
      <c r="N56">
        <f t="shared" si="8"/>
        <v>0</v>
      </c>
      <c r="O56">
        <f t="shared" si="9"/>
        <v>0</v>
      </c>
      <c r="P56" s="4">
        <f t="shared" si="10"/>
        <v>11.90328341709181</v>
      </c>
      <c r="Q56" s="4">
        <f t="shared" si="11"/>
        <v>-1.108957212303407</v>
      </c>
      <c r="R56" s="4">
        <f t="shared" si="12"/>
        <v>15.845919908576692</v>
      </c>
      <c r="S56" s="4">
        <f t="shared" si="13"/>
        <v>10.410345282143171</v>
      </c>
    </row>
    <row r="57" spans="1:19">
      <c r="A57" t="s">
        <v>60</v>
      </c>
      <c r="B57">
        <v>-168.33141166999999</v>
      </c>
      <c r="C57" s="4">
        <f t="shared" si="1"/>
        <v>60.059283935022023</v>
      </c>
      <c r="D57">
        <v>100</v>
      </c>
      <c r="E57">
        <v>160</v>
      </c>
      <c r="F57">
        <v>150</v>
      </c>
      <c r="G57" s="2">
        <f t="shared" si="0"/>
        <v>3607.1175867875945</v>
      </c>
      <c r="H57" s="3">
        <f t="shared" si="2"/>
        <v>0.17364817766693041</v>
      </c>
      <c r="I57" s="3">
        <f t="shared" si="3"/>
        <v>0.25881904510252074</v>
      </c>
      <c r="J57" s="3">
        <f t="shared" si="4"/>
        <v>0.13251790689373311</v>
      </c>
      <c r="K57" s="3">
        <f t="shared" si="5"/>
        <v>0.21539039669845106</v>
      </c>
      <c r="L57">
        <f t="shared" si="6"/>
        <v>0</v>
      </c>
      <c r="M57" s="4">
        <f t="shared" si="7"/>
        <v>47.383785493915852</v>
      </c>
      <c r="N57">
        <f t="shared" si="8"/>
        <v>0</v>
      </c>
      <c r="O57">
        <f t="shared" si="9"/>
        <v>0</v>
      </c>
      <c r="P57" s="4">
        <f t="shared" si="10"/>
        <v>15.128222189170513</v>
      </c>
      <c r="Q57" s="4">
        <f t="shared" si="11"/>
        <v>-2.3448830355769315</v>
      </c>
      <c r="R57" s="4">
        <f t="shared" si="12"/>
        <v>60.167124647509432</v>
      </c>
      <c r="S57" s="4">
        <f t="shared" si="13"/>
        <v>1.1629619269792012E-2</v>
      </c>
    </row>
    <row r="58" spans="1:19">
      <c r="A58" t="s">
        <v>61</v>
      </c>
      <c r="B58">
        <v>-168.34373231999999</v>
      </c>
      <c r="C58" s="4">
        <f t="shared" si="1"/>
        <v>27.71141736004202</v>
      </c>
      <c r="D58">
        <v>100</v>
      </c>
      <c r="E58">
        <v>160</v>
      </c>
      <c r="F58">
        <v>160</v>
      </c>
      <c r="G58" s="2">
        <f t="shared" si="0"/>
        <v>767.92265210243829</v>
      </c>
      <c r="H58" s="3">
        <f t="shared" si="2"/>
        <v>0.17364817766693041</v>
      </c>
      <c r="I58" s="3">
        <f t="shared" si="3"/>
        <v>0.17364817766693041</v>
      </c>
      <c r="J58" s="3">
        <f t="shared" si="4"/>
        <v>0.13251790689373311</v>
      </c>
      <c r="K58" s="3">
        <f t="shared" si="5"/>
        <v>0.13251790689373311</v>
      </c>
      <c r="L58">
        <f t="shared" si="6"/>
        <v>0</v>
      </c>
      <c r="M58" s="4">
        <f t="shared" si="7"/>
        <v>20.51929289710359</v>
      </c>
      <c r="N58">
        <f t="shared" si="8"/>
        <v>0</v>
      </c>
      <c r="O58">
        <f t="shared" si="9"/>
        <v>0</v>
      </c>
      <c r="P58" s="4">
        <f t="shared" si="10"/>
        <v>8.3080516182908362</v>
      </c>
      <c r="Q58" s="4">
        <f t="shared" si="11"/>
        <v>-1.4426780234789953</v>
      </c>
      <c r="R58" s="4">
        <f t="shared" si="12"/>
        <v>27.384666491915432</v>
      </c>
      <c r="S58" s="4">
        <f t="shared" si="13"/>
        <v>0.10676612982147893</v>
      </c>
    </row>
    <row r="59" spans="1:19">
      <c r="A59" t="s">
        <v>62</v>
      </c>
      <c r="B59">
        <v>-168.35088847</v>
      </c>
      <c r="C59" s="4">
        <f t="shared" si="1"/>
        <v>8.9229455350043452</v>
      </c>
      <c r="D59">
        <v>100</v>
      </c>
      <c r="E59">
        <v>160</v>
      </c>
      <c r="F59">
        <v>170</v>
      </c>
      <c r="G59" s="2">
        <f t="shared" si="0"/>
        <v>79.61895702065398</v>
      </c>
      <c r="H59" s="3">
        <f t="shared" si="2"/>
        <v>0.17364817766693041</v>
      </c>
      <c r="I59" s="3">
        <f t="shared" si="3"/>
        <v>8.7155742747658138E-2</v>
      </c>
      <c r="J59" s="3">
        <f t="shared" si="4"/>
        <v>0.13251790689373311</v>
      </c>
      <c r="K59" s="3">
        <f t="shared" si="5"/>
        <v>6.2671223416906896E-2</v>
      </c>
      <c r="L59">
        <f t="shared" si="6"/>
        <v>0</v>
      </c>
      <c r="M59" s="4">
        <f t="shared" si="7"/>
        <v>5.0515937037882876</v>
      </c>
      <c r="N59">
        <f t="shared" si="8"/>
        <v>0</v>
      </c>
      <c r="O59">
        <f t="shared" si="9"/>
        <v>0</v>
      </c>
      <c r="P59" s="4">
        <f t="shared" si="10"/>
        <v>5.0831128462121367</v>
      </c>
      <c r="Q59" s="4">
        <f t="shared" si="11"/>
        <v>-0.6822805977505938</v>
      </c>
      <c r="R59" s="4">
        <f t="shared" si="12"/>
        <v>9.4524259522498291</v>
      </c>
      <c r="S59" s="4">
        <f t="shared" si="13"/>
        <v>0.28034951224645172</v>
      </c>
    </row>
    <row r="60" spans="1:19">
      <c r="A60" t="s">
        <v>63</v>
      </c>
      <c r="B60">
        <v>-168.33159941</v>
      </c>
      <c r="C60" s="4">
        <f t="shared" si="1"/>
        <v>59.566372565018838</v>
      </c>
      <c r="D60">
        <v>100</v>
      </c>
      <c r="E60">
        <v>170</v>
      </c>
      <c r="F60">
        <v>150</v>
      </c>
      <c r="G60" s="2">
        <f t="shared" si="0"/>
        <v>3548.152740554629</v>
      </c>
      <c r="H60" s="3">
        <f t="shared" si="2"/>
        <v>8.7155742747658138E-2</v>
      </c>
      <c r="I60" s="3">
        <f t="shared" si="3"/>
        <v>0.25881904510252074</v>
      </c>
      <c r="J60" s="3">
        <f t="shared" si="4"/>
        <v>6.2671223416906896E-2</v>
      </c>
      <c r="K60" s="3">
        <f t="shared" si="5"/>
        <v>0.21539039669845106</v>
      </c>
      <c r="L60">
        <f t="shared" si="6"/>
        <v>0</v>
      </c>
      <c r="M60" s="4">
        <f t="shared" si="7"/>
        <v>47.383785493915852</v>
      </c>
      <c r="N60">
        <f t="shared" si="8"/>
        <v>0</v>
      </c>
      <c r="O60">
        <f t="shared" si="9"/>
        <v>0</v>
      </c>
      <c r="P60" s="4">
        <f t="shared" si="10"/>
        <v>11.90328341709181</v>
      </c>
      <c r="Q60" s="4">
        <f t="shared" si="11"/>
        <v>-1.108957212303407</v>
      </c>
      <c r="R60" s="4">
        <f t="shared" si="12"/>
        <v>58.178111698704257</v>
      </c>
      <c r="S60" s="4">
        <f t="shared" si="13"/>
        <v>1.9272682329405129</v>
      </c>
    </row>
    <row r="61" spans="1:19">
      <c r="A61" t="s">
        <v>64</v>
      </c>
      <c r="B61">
        <v>-168.34421800999999</v>
      </c>
      <c r="C61" s="4">
        <f t="shared" si="1"/>
        <v>26.436238265028948</v>
      </c>
      <c r="D61">
        <v>100</v>
      </c>
      <c r="E61">
        <v>170</v>
      </c>
      <c r="F61">
        <v>160</v>
      </c>
      <c r="G61" s="2">
        <f t="shared" si="0"/>
        <v>698.87469360538068</v>
      </c>
      <c r="H61" s="3">
        <f t="shared" si="2"/>
        <v>8.7155742747658138E-2</v>
      </c>
      <c r="I61" s="3">
        <f t="shared" si="3"/>
        <v>0.17364817766693041</v>
      </c>
      <c r="J61" s="3">
        <f t="shared" si="4"/>
        <v>6.2671223416906896E-2</v>
      </c>
      <c r="K61" s="3">
        <f t="shared" si="5"/>
        <v>0.13251790689373311</v>
      </c>
      <c r="L61">
        <f t="shared" si="6"/>
        <v>0</v>
      </c>
      <c r="M61" s="4">
        <f t="shared" si="7"/>
        <v>20.51929289710359</v>
      </c>
      <c r="N61">
        <f t="shared" si="8"/>
        <v>0</v>
      </c>
      <c r="O61">
        <f t="shared" si="9"/>
        <v>0</v>
      </c>
      <c r="P61" s="4">
        <f t="shared" si="10"/>
        <v>5.0831128462121367</v>
      </c>
      <c r="Q61" s="4">
        <f t="shared" si="11"/>
        <v>-0.6822805977505938</v>
      </c>
      <c r="R61" s="4">
        <f t="shared" si="12"/>
        <v>24.920125145565134</v>
      </c>
      <c r="S61" s="4">
        <f t="shared" si="13"/>
        <v>2.2985989910102966</v>
      </c>
    </row>
    <row r="62" spans="1:19">
      <c r="A62" t="s">
        <v>65</v>
      </c>
      <c r="B62">
        <v>-168.35163532000001</v>
      </c>
      <c r="C62" s="4">
        <f t="shared" si="1"/>
        <v>6.9620908599703313</v>
      </c>
      <c r="D62">
        <v>100</v>
      </c>
      <c r="E62">
        <v>170</v>
      </c>
      <c r="F62">
        <v>170</v>
      </c>
      <c r="G62" s="2">
        <f t="shared" si="0"/>
        <v>48.470709142482427</v>
      </c>
      <c r="H62" s="3">
        <f t="shared" si="2"/>
        <v>8.7155742747658138E-2</v>
      </c>
      <c r="I62" s="3">
        <f t="shared" si="3"/>
        <v>8.7155742747658138E-2</v>
      </c>
      <c r="J62" s="3">
        <f t="shared" si="4"/>
        <v>6.2671223416906896E-2</v>
      </c>
      <c r="K62" s="3">
        <f t="shared" si="5"/>
        <v>6.2671223416906896E-2</v>
      </c>
      <c r="L62">
        <f t="shared" si="6"/>
        <v>0</v>
      </c>
      <c r="M62" s="4">
        <f t="shared" si="7"/>
        <v>5.0515937037882876</v>
      </c>
      <c r="N62">
        <f t="shared" si="8"/>
        <v>0</v>
      </c>
      <c r="O62">
        <f t="shared" si="9"/>
        <v>0</v>
      </c>
      <c r="P62" s="4">
        <f t="shared" si="10"/>
        <v>1.8581740741334376</v>
      </c>
      <c r="Q62" s="4">
        <f t="shared" si="11"/>
        <v>-0.32266854176120685</v>
      </c>
      <c r="R62" s="4">
        <f t="shared" si="12"/>
        <v>6.587099236160519</v>
      </c>
      <c r="S62" s="4">
        <f t="shared" si="13"/>
        <v>0.14061871792751982</v>
      </c>
    </row>
    <row r="63" spans="1:19">
      <c r="A63" t="s">
        <v>66</v>
      </c>
      <c r="B63">
        <v>-168.33333478</v>
      </c>
      <c r="C63" s="4">
        <f t="shared" si="1"/>
        <v>55.010158630003644</v>
      </c>
      <c r="D63">
        <v>120</v>
      </c>
      <c r="E63">
        <v>150</v>
      </c>
      <c r="F63">
        <v>150</v>
      </c>
      <c r="G63" s="2">
        <f t="shared" si="0"/>
        <v>3026.1175524981645</v>
      </c>
      <c r="H63" s="3">
        <f t="shared" si="2"/>
        <v>0.25881904510252074</v>
      </c>
      <c r="I63" s="3">
        <f t="shared" si="3"/>
        <v>0.25881904510252074</v>
      </c>
      <c r="J63" s="3">
        <f t="shared" si="4"/>
        <v>0.21539039669845106</v>
      </c>
      <c r="K63" s="3">
        <f t="shared" si="5"/>
        <v>0.21539039669845106</v>
      </c>
      <c r="L63">
        <f t="shared" si="6"/>
        <v>0</v>
      </c>
      <c r="M63" s="4">
        <f t="shared" si="7"/>
        <v>47.383785493915852</v>
      </c>
      <c r="N63">
        <f t="shared" si="8"/>
        <v>0</v>
      </c>
      <c r="O63">
        <f t="shared" si="9"/>
        <v>0</v>
      </c>
      <c r="P63" s="4">
        <f t="shared" si="10"/>
        <v>21.948392760050186</v>
      </c>
      <c r="Q63" s="4">
        <f t="shared" si="11"/>
        <v>-10.974196380025088</v>
      </c>
      <c r="R63" s="4">
        <f t="shared" si="12"/>
        <v>58.357981873940943</v>
      </c>
      <c r="S63" s="4">
        <f t="shared" si="13"/>
        <v>11.207920472646858</v>
      </c>
    </row>
    <row r="64" spans="1:19">
      <c r="A64" t="s">
        <v>67</v>
      </c>
      <c r="B64">
        <v>-168.34450158000001</v>
      </c>
      <c r="C64" s="4">
        <f t="shared" si="1"/>
        <v>25.691725229971496</v>
      </c>
      <c r="D64">
        <v>120</v>
      </c>
      <c r="E64">
        <v>150</v>
      </c>
      <c r="F64">
        <v>160</v>
      </c>
      <c r="G64" s="2">
        <f t="shared" si="0"/>
        <v>660.0647452923539</v>
      </c>
      <c r="H64" s="3">
        <f t="shared" si="2"/>
        <v>0.25881904510252074</v>
      </c>
      <c r="I64" s="3">
        <f t="shared" si="3"/>
        <v>0.17364817766693041</v>
      </c>
      <c r="J64" s="3">
        <f t="shared" si="4"/>
        <v>0.21539039669845106</v>
      </c>
      <c r="K64" s="3">
        <f t="shared" si="5"/>
        <v>0.13251790689373311</v>
      </c>
      <c r="L64">
        <f t="shared" si="6"/>
        <v>0</v>
      </c>
      <c r="M64" s="4">
        <f t="shared" si="7"/>
        <v>20.51929289710359</v>
      </c>
      <c r="N64">
        <f t="shared" si="8"/>
        <v>0</v>
      </c>
      <c r="O64">
        <f t="shared" si="9"/>
        <v>0</v>
      </c>
      <c r="P64" s="4">
        <f t="shared" si="10"/>
        <v>15.128222189170513</v>
      </c>
      <c r="Q64" s="4">
        <f t="shared" si="11"/>
        <v>-6.7518216058523368</v>
      </c>
      <c r="R64" s="4">
        <f t="shared" si="12"/>
        <v>28.89569348042177</v>
      </c>
      <c r="S64" s="4">
        <f t="shared" si="13"/>
        <v>10.265412549893387</v>
      </c>
    </row>
    <row r="65" spans="1:19">
      <c r="A65" t="s">
        <v>68</v>
      </c>
      <c r="B65">
        <v>-168.35045418000001</v>
      </c>
      <c r="C65" s="4">
        <f t="shared" si="1"/>
        <v>10.063173929970105</v>
      </c>
      <c r="D65">
        <v>120</v>
      </c>
      <c r="E65">
        <v>150</v>
      </c>
      <c r="F65">
        <v>170</v>
      </c>
      <c r="G65" s="2">
        <f t="shared" si="0"/>
        <v>101.26746954482998</v>
      </c>
      <c r="H65" s="3">
        <f t="shared" si="2"/>
        <v>0.25881904510252074</v>
      </c>
      <c r="I65" s="3">
        <f t="shared" si="3"/>
        <v>8.7155742747658138E-2</v>
      </c>
      <c r="J65" s="3">
        <f t="shared" si="4"/>
        <v>0.21539039669845106</v>
      </c>
      <c r="K65" s="3">
        <f t="shared" si="5"/>
        <v>6.2671223416906896E-2</v>
      </c>
      <c r="L65">
        <f t="shared" si="6"/>
        <v>0</v>
      </c>
      <c r="M65" s="4">
        <f t="shared" si="7"/>
        <v>5.0515937037882876</v>
      </c>
      <c r="N65">
        <f t="shared" si="8"/>
        <v>0</v>
      </c>
      <c r="O65">
        <f t="shared" si="9"/>
        <v>0</v>
      </c>
      <c r="P65" s="4">
        <f t="shared" si="10"/>
        <v>11.90328341709181</v>
      </c>
      <c r="Q65" s="4">
        <f t="shared" si="11"/>
        <v>-3.1931150306410538</v>
      </c>
      <c r="R65" s="4">
        <f t="shared" si="12"/>
        <v>13.761762090239046</v>
      </c>
      <c r="S65" s="4">
        <f t="shared" si="13"/>
        <v>13.679554379281585</v>
      </c>
    </row>
    <row r="66" spans="1:19">
      <c r="A66" t="s">
        <v>69</v>
      </c>
      <c r="B66">
        <v>-168.33329354</v>
      </c>
      <c r="C66" s="4">
        <f t="shared" si="1"/>
        <v>55.118434250007866</v>
      </c>
      <c r="D66">
        <v>120</v>
      </c>
      <c r="E66">
        <v>160</v>
      </c>
      <c r="F66">
        <v>150</v>
      </c>
      <c r="G66" s="2">
        <f t="shared" si="0"/>
        <v>3038.0417941724399</v>
      </c>
      <c r="H66" s="3">
        <f t="shared" si="2"/>
        <v>0.17364817766693041</v>
      </c>
      <c r="I66" s="3">
        <f t="shared" si="3"/>
        <v>0.25881904510252074</v>
      </c>
      <c r="J66" s="3">
        <f t="shared" si="4"/>
        <v>0.13251790689373311</v>
      </c>
      <c r="K66" s="3">
        <f t="shared" si="5"/>
        <v>0.21539039669845106</v>
      </c>
      <c r="L66">
        <f t="shared" si="6"/>
        <v>0</v>
      </c>
      <c r="M66" s="4">
        <f t="shared" si="7"/>
        <v>47.383785493915852</v>
      </c>
      <c r="N66">
        <f t="shared" si="8"/>
        <v>0</v>
      </c>
      <c r="O66">
        <f t="shared" si="9"/>
        <v>0</v>
      </c>
      <c r="P66" s="4">
        <f t="shared" si="10"/>
        <v>15.128222189170513</v>
      </c>
      <c r="Q66" s="4">
        <f t="shared" si="11"/>
        <v>-6.7518216058523368</v>
      </c>
      <c r="R66" s="4">
        <f t="shared" si="12"/>
        <v>55.760186077234032</v>
      </c>
      <c r="S66" s="4">
        <f t="shared" si="13"/>
        <v>0.41184540774812278</v>
      </c>
    </row>
    <row r="67" spans="1:19">
      <c r="A67" t="s">
        <v>70</v>
      </c>
      <c r="B67">
        <v>-168.34505375000001</v>
      </c>
      <c r="C67" s="4">
        <f t="shared" si="1"/>
        <v>24.242002894993163</v>
      </c>
      <c r="D67">
        <v>120</v>
      </c>
      <c r="E67">
        <v>160</v>
      </c>
      <c r="F67">
        <v>160</v>
      </c>
      <c r="G67" s="2">
        <f t="shared" si="0"/>
        <v>587.67470436085694</v>
      </c>
      <c r="H67" s="3">
        <f t="shared" si="2"/>
        <v>0.17364817766693041</v>
      </c>
      <c r="I67" s="3">
        <f t="shared" si="3"/>
        <v>0.17364817766693041</v>
      </c>
      <c r="J67" s="3">
        <f t="shared" si="4"/>
        <v>0.13251790689373311</v>
      </c>
      <c r="K67" s="3">
        <f t="shared" si="5"/>
        <v>0.13251790689373311</v>
      </c>
      <c r="L67">
        <f t="shared" si="6"/>
        <v>0</v>
      </c>
      <c r="M67" s="4">
        <f t="shared" si="7"/>
        <v>20.51929289710359</v>
      </c>
      <c r="N67">
        <f t="shared" si="8"/>
        <v>0</v>
      </c>
      <c r="O67">
        <f t="shared" si="9"/>
        <v>0</v>
      </c>
      <c r="P67" s="4">
        <f t="shared" si="10"/>
        <v>8.3080516182908362</v>
      </c>
      <c r="Q67" s="4">
        <f t="shared" si="11"/>
        <v>-4.1540258091454172</v>
      </c>
      <c r="R67" s="4">
        <f t="shared" si="12"/>
        <v>24.67331870624901</v>
      </c>
      <c r="S67" s="4">
        <f t="shared" si="13"/>
        <v>0.18603332903928871</v>
      </c>
    </row>
    <row r="68" spans="1:19">
      <c r="A68" t="s">
        <v>71</v>
      </c>
      <c r="B68">
        <v>-168.35156924</v>
      </c>
      <c r="C68" s="4">
        <f t="shared" si="1"/>
        <v>7.1355838999979397</v>
      </c>
      <c r="D68">
        <v>120</v>
      </c>
      <c r="E68">
        <v>160</v>
      </c>
      <c r="F68">
        <v>170</v>
      </c>
      <c r="G68" s="2">
        <f t="shared" si="0"/>
        <v>50.916557593909808</v>
      </c>
      <c r="H68" s="3">
        <f t="shared" si="2"/>
        <v>0.17364817766693041</v>
      </c>
      <c r="I68" s="3">
        <f t="shared" si="3"/>
        <v>8.7155742747658138E-2</v>
      </c>
      <c r="J68" s="3">
        <f t="shared" si="4"/>
        <v>0.13251790689373311</v>
      </c>
      <c r="K68" s="3">
        <f t="shared" si="5"/>
        <v>6.2671223416906896E-2</v>
      </c>
      <c r="L68">
        <f t="shared" si="6"/>
        <v>0</v>
      </c>
      <c r="M68" s="4">
        <f t="shared" si="7"/>
        <v>5.0515937037882876</v>
      </c>
      <c r="N68">
        <f t="shared" si="8"/>
        <v>0</v>
      </c>
      <c r="O68">
        <f t="shared" si="9"/>
        <v>0</v>
      </c>
      <c r="P68" s="4">
        <f t="shared" si="10"/>
        <v>5.0831128462121367</v>
      </c>
      <c r="Q68" s="4">
        <f t="shared" si="11"/>
        <v>-1.9645486837738566</v>
      </c>
      <c r="R68" s="4">
        <f t="shared" si="12"/>
        <v>8.1701578662265675</v>
      </c>
      <c r="S68" s="4">
        <f t="shared" si="13"/>
        <v>1.0703432915980338</v>
      </c>
    </row>
    <row r="69" spans="1:19">
      <c r="A69" t="s">
        <v>72</v>
      </c>
      <c r="B69">
        <v>-168.33258129999999</v>
      </c>
      <c r="C69" s="4">
        <f t="shared" si="1"/>
        <v>56.988420370041467</v>
      </c>
      <c r="D69">
        <v>120</v>
      </c>
      <c r="E69">
        <v>170</v>
      </c>
      <c r="F69">
        <v>150</v>
      </c>
      <c r="G69" s="2">
        <f t="shared" si="0"/>
        <v>3247.6800562725571</v>
      </c>
      <c r="H69" s="3">
        <f t="shared" si="2"/>
        <v>8.7155742747658138E-2</v>
      </c>
      <c r="I69" s="3">
        <f t="shared" si="3"/>
        <v>0.25881904510252074</v>
      </c>
      <c r="J69" s="3">
        <f t="shared" si="4"/>
        <v>6.2671223416906896E-2</v>
      </c>
      <c r="K69" s="3">
        <f t="shared" si="5"/>
        <v>0.21539039669845106</v>
      </c>
      <c r="L69">
        <f t="shared" si="6"/>
        <v>0</v>
      </c>
      <c r="M69" s="4">
        <f t="shared" si="7"/>
        <v>47.383785493915852</v>
      </c>
      <c r="N69">
        <f t="shared" si="8"/>
        <v>0</v>
      </c>
      <c r="O69">
        <f t="shared" si="9"/>
        <v>0</v>
      </c>
      <c r="P69" s="4">
        <f t="shared" si="10"/>
        <v>11.90328341709181</v>
      </c>
      <c r="Q69" s="4">
        <f t="shared" si="11"/>
        <v>-3.1931150306410534</v>
      </c>
      <c r="R69" s="4">
        <f t="shared" si="12"/>
        <v>56.093953880366612</v>
      </c>
      <c r="S69" s="4">
        <f t="shared" si="13"/>
        <v>0.80007030115125721</v>
      </c>
    </row>
    <row r="70" spans="1:19">
      <c r="A70" t="s">
        <v>73</v>
      </c>
      <c r="B70">
        <v>-168.34490276</v>
      </c>
      <c r="C70" s="4">
        <f t="shared" si="1"/>
        <v>24.638427140016091</v>
      </c>
      <c r="D70">
        <v>120</v>
      </c>
      <c r="E70">
        <v>170</v>
      </c>
      <c r="F70">
        <v>160</v>
      </c>
      <c r="G70" s="2">
        <f t="shared" si="0"/>
        <v>607.05209193388146</v>
      </c>
      <c r="H70" s="3">
        <f t="shared" si="2"/>
        <v>8.7155742747658138E-2</v>
      </c>
      <c r="I70" s="3">
        <f t="shared" si="3"/>
        <v>0.17364817766693041</v>
      </c>
      <c r="J70" s="3">
        <f t="shared" si="4"/>
        <v>6.2671223416906896E-2</v>
      </c>
      <c r="K70" s="3">
        <f t="shared" si="5"/>
        <v>0.13251790689373311</v>
      </c>
      <c r="L70">
        <f t="shared" si="6"/>
        <v>0</v>
      </c>
      <c r="M70" s="4">
        <f t="shared" si="7"/>
        <v>20.51929289710359</v>
      </c>
      <c r="N70">
        <f t="shared" si="8"/>
        <v>0</v>
      </c>
      <c r="O70">
        <f t="shared" si="9"/>
        <v>0</v>
      </c>
      <c r="P70" s="4">
        <f t="shared" si="10"/>
        <v>5.0831128462121367</v>
      </c>
      <c r="Q70" s="4">
        <f t="shared" si="11"/>
        <v>-1.9645486837738566</v>
      </c>
      <c r="R70" s="4">
        <f t="shared" si="12"/>
        <v>23.637857059541872</v>
      </c>
      <c r="S70" s="4">
        <f t="shared" si="13"/>
        <v>1.0011404859401851</v>
      </c>
    </row>
    <row r="71" spans="1:19">
      <c r="A71" t="s">
        <v>74</v>
      </c>
      <c r="B71">
        <v>-168.35198685</v>
      </c>
      <c r="C71" s="4">
        <f t="shared" si="1"/>
        <v>6.0391488449992181</v>
      </c>
      <c r="D71">
        <v>120</v>
      </c>
      <c r="E71">
        <v>170</v>
      </c>
      <c r="F71">
        <v>170</v>
      </c>
      <c r="G71" s="2">
        <f t="shared" si="0"/>
        <v>36.47131877205539</v>
      </c>
      <c r="H71" s="3">
        <f t="shared" si="2"/>
        <v>8.7155742747658138E-2</v>
      </c>
      <c r="I71" s="3">
        <f t="shared" si="3"/>
        <v>8.7155742747658138E-2</v>
      </c>
      <c r="J71" s="3">
        <f t="shared" si="4"/>
        <v>6.2671223416906896E-2</v>
      </c>
      <c r="K71" s="3">
        <f t="shared" si="5"/>
        <v>6.2671223416906896E-2</v>
      </c>
      <c r="L71">
        <f t="shared" si="6"/>
        <v>0</v>
      </c>
      <c r="M71" s="4">
        <f t="shared" si="7"/>
        <v>5.0515937037882876</v>
      </c>
      <c r="N71">
        <f t="shared" si="8"/>
        <v>0</v>
      </c>
      <c r="O71">
        <f t="shared" si="9"/>
        <v>0</v>
      </c>
      <c r="P71" s="4">
        <f t="shared" si="10"/>
        <v>1.8581740741334376</v>
      </c>
      <c r="Q71" s="4">
        <f t="shared" si="11"/>
        <v>-0.92908703706671825</v>
      </c>
      <c r="R71" s="4">
        <f t="shared" si="12"/>
        <v>5.9806807408550071</v>
      </c>
      <c r="S71" s="4">
        <f t="shared" si="13"/>
        <v>3.4185192022183034E-3</v>
      </c>
    </row>
    <row r="72" spans="1:19">
      <c r="A72" t="s">
        <v>75</v>
      </c>
      <c r="B72">
        <v>-168.33541321000001</v>
      </c>
      <c r="C72" s="4">
        <f t="shared" si="1"/>
        <v>49.553240664973131</v>
      </c>
      <c r="D72">
        <v>140</v>
      </c>
      <c r="E72">
        <v>150</v>
      </c>
      <c r="F72">
        <v>150</v>
      </c>
      <c r="G72" s="2">
        <f t="shared" si="0"/>
        <v>2455.5236604007468</v>
      </c>
      <c r="H72" s="3">
        <f t="shared" si="2"/>
        <v>0.25881904510252074</v>
      </c>
      <c r="I72" s="3">
        <f t="shared" si="3"/>
        <v>0.25881904510252074</v>
      </c>
      <c r="J72" s="3">
        <f t="shared" si="4"/>
        <v>0.21539039669845106</v>
      </c>
      <c r="K72" s="3">
        <f t="shared" si="5"/>
        <v>0.21539039669845106</v>
      </c>
      <c r="L72">
        <f t="shared" si="6"/>
        <v>0</v>
      </c>
      <c r="M72" s="4">
        <f t="shared" si="7"/>
        <v>47.383785493915852</v>
      </c>
      <c r="N72">
        <f t="shared" si="8"/>
        <v>0</v>
      </c>
      <c r="O72">
        <f t="shared" si="9"/>
        <v>0</v>
      </c>
      <c r="P72" s="4">
        <f t="shared" si="10"/>
        <v>21.948392760050186</v>
      </c>
      <c r="Q72" s="4">
        <f t="shared" si="11"/>
        <v>-16.813444309229251</v>
      </c>
      <c r="R72" s="4">
        <f t="shared" si="12"/>
        <v>52.51873394473678</v>
      </c>
      <c r="S72" s="4">
        <f t="shared" si="13"/>
        <v>8.794150392323365</v>
      </c>
    </row>
    <row r="73" spans="1:19">
      <c r="A73" t="s">
        <v>76</v>
      </c>
      <c r="B73">
        <v>-168.34599881</v>
      </c>
      <c r="C73" s="4">
        <f t="shared" si="1"/>
        <v>21.760747865013428</v>
      </c>
      <c r="D73">
        <v>140</v>
      </c>
      <c r="E73">
        <v>150</v>
      </c>
      <c r="F73">
        <v>160</v>
      </c>
      <c r="G73" s="2">
        <f t="shared" ref="G73:G98" si="14">C73^2</f>
        <v>473.53014764468645</v>
      </c>
      <c r="H73" s="3">
        <f t="shared" si="2"/>
        <v>0.25881904510252074</v>
      </c>
      <c r="I73" s="3">
        <f t="shared" si="3"/>
        <v>0.17364817766693041</v>
      </c>
      <c r="J73" s="3">
        <f t="shared" si="4"/>
        <v>0.21539039669845106</v>
      </c>
      <c r="K73" s="3">
        <f t="shared" si="5"/>
        <v>0.13251790689373311</v>
      </c>
      <c r="L73">
        <f t="shared" si="6"/>
        <v>0</v>
      </c>
      <c r="M73" s="4">
        <f t="shared" si="7"/>
        <v>20.51929289710359</v>
      </c>
      <c r="N73">
        <f t="shared" si="8"/>
        <v>0</v>
      </c>
      <c r="O73">
        <f t="shared" si="9"/>
        <v>0</v>
      </c>
      <c r="P73" s="4">
        <f t="shared" si="10"/>
        <v>15.128222189170513</v>
      </c>
      <c r="Q73" s="4">
        <f t="shared" si="11"/>
        <v>-10.344390844187677</v>
      </c>
      <c r="R73" s="4">
        <f t="shared" si="12"/>
        <v>25.303124242086426</v>
      </c>
      <c r="S73" s="4">
        <f t="shared" si="13"/>
        <v>12.548430396844816</v>
      </c>
    </row>
    <row r="74" spans="1:19">
      <c r="A74" t="s">
        <v>77</v>
      </c>
      <c r="B74">
        <v>-168.35123904</v>
      </c>
      <c r="C74" s="4">
        <f t="shared" ref="C74:C98" si="15">(B74-$B$8)*$B$1</f>
        <v>8.0025240000179139</v>
      </c>
      <c r="D74">
        <v>140</v>
      </c>
      <c r="E74">
        <v>150</v>
      </c>
      <c r="F74">
        <v>170</v>
      </c>
      <c r="G74" s="2">
        <f t="shared" si="14"/>
        <v>64.04039037086271</v>
      </c>
      <c r="H74" s="3">
        <f t="shared" ref="H74:H98" si="16">COS(RADIANS(E74)/2)</f>
        <v>0.25881904510252074</v>
      </c>
      <c r="I74" s="3">
        <f t="shared" ref="I74:I98" si="17">COS(RADIANS(F74)/2)</f>
        <v>8.7155742747658138E-2</v>
      </c>
      <c r="J74" s="3">
        <f t="shared" ref="J74:J98" si="18">TANH($B$4*(H74+3*(H74^3))/4)</f>
        <v>0.21539039669845106</v>
      </c>
      <c r="K74" s="3">
        <f t="shared" ref="K74:K98" si="19">TANH($B$4*(I74+3*(I74^3))/4)</f>
        <v>6.2671223416906896E-2</v>
      </c>
      <c r="L74">
        <f t="shared" ref="L74:L98" si="20">$L$6*2*((COS(RADIANS(E74))-COS(PI()))^2)/(SIN(RADIANS(E74))^2)</f>
        <v>0</v>
      </c>
      <c r="M74" s="4">
        <f t="shared" ref="M74:M98" si="21">$M$6*2*((COS(RADIANS(F74))-COS(PI()))^2)/(SIN(RADIANS(F74))^2)</f>
        <v>5.0515937037882876</v>
      </c>
      <c r="N74">
        <f t="shared" ref="N74:N98" si="22">($N$6+$O$6)*J74^2*K74^2</f>
        <v>0</v>
      </c>
      <c r="O74">
        <f t="shared" ref="O74:O98" si="23">($O$6-$N$6)*J74^2*K74^2*COS(2*RADIANS(D74))</f>
        <v>0</v>
      </c>
      <c r="P74" s="4">
        <f t="shared" ref="P74:P98" si="24">0.5*($P$6+$Q$6)*(J74^2+K74^2)</f>
        <v>11.90328341709181</v>
      </c>
      <c r="Q74" s="4">
        <f t="shared" ref="Q74:Q98" si="25">($Q$6-$P$6)*J74*K74*COS(RADIANS(D74))</f>
        <v>-4.8921360509245302</v>
      </c>
      <c r="R74" s="4">
        <f t="shared" ref="R74:R98" si="26">SUM(L74:Q74)</f>
        <v>12.062741069955567</v>
      </c>
      <c r="S74" s="4">
        <f t="shared" ref="S74:S98" si="27">(R74-C74)^2</f>
        <v>16.485362655013105</v>
      </c>
    </row>
    <row r="75" spans="1:19">
      <c r="A75" t="s">
        <v>78</v>
      </c>
      <c r="B75">
        <v>-168.33478561999999</v>
      </c>
      <c r="C75" s="4">
        <f t="shared" si="15"/>
        <v>51.200978210030584</v>
      </c>
      <c r="D75">
        <v>140</v>
      </c>
      <c r="E75">
        <v>160</v>
      </c>
      <c r="F75">
        <v>150</v>
      </c>
      <c r="G75" s="2">
        <f t="shared" si="14"/>
        <v>2621.5401696640265</v>
      </c>
      <c r="H75" s="3">
        <f t="shared" si="16"/>
        <v>0.17364817766693041</v>
      </c>
      <c r="I75" s="3">
        <f t="shared" si="17"/>
        <v>0.25881904510252074</v>
      </c>
      <c r="J75" s="3">
        <f t="shared" si="18"/>
        <v>0.13251790689373311</v>
      </c>
      <c r="K75" s="3">
        <f t="shared" si="19"/>
        <v>0.21539039669845106</v>
      </c>
      <c r="L75">
        <f t="shared" si="20"/>
        <v>0</v>
      </c>
      <c r="M75" s="4">
        <f t="shared" si="21"/>
        <v>47.383785493915852</v>
      </c>
      <c r="N75">
        <f t="shared" si="22"/>
        <v>0</v>
      </c>
      <c r="O75">
        <f t="shared" si="23"/>
        <v>0</v>
      </c>
      <c r="P75" s="4">
        <f t="shared" si="24"/>
        <v>15.128222189170513</v>
      </c>
      <c r="Q75" s="4">
        <f t="shared" si="25"/>
        <v>-10.344390844187677</v>
      </c>
      <c r="R75" s="4">
        <f t="shared" si="26"/>
        <v>52.167616838898688</v>
      </c>
      <c r="S75" s="4">
        <f t="shared" si="27"/>
        <v>0.93439023882000793</v>
      </c>
    </row>
    <row r="76" spans="1:19">
      <c r="A76" t="s">
        <v>79</v>
      </c>
      <c r="B76">
        <v>-168.34611426000001</v>
      </c>
      <c r="C76" s="4">
        <f t="shared" si="15"/>
        <v>21.457633889987733</v>
      </c>
      <c r="D76">
        <v>140</v>
      </c>
      <c r="E76">
        <v>160</v>
      </c>
      <c r="F76">
        <v>160</v>
      </c>
      <c r="G76" s="2">
        <f t="shared" si="14"/>
        <v>460.43005215675009</v>
      </c>
      <c r="H76" s="3">
        <f t="shared" si="16"/>
        <v>0.17364817766693041</v>
      </c>
      <c r="I76" s="3">
        <f t="shared" si="17"/>
        <v>0.17364817766693041</v>
      </c>
      <c r="J76" s="3">
        <f t="shared" si="18"/>
        <v>0.13251790689373311</v>
      </c>
      <c r="K76" s="3">
        <f t="shared" si="19"/>
        <v>0.13251790689373311</v>
      </c>
      <c r="L76">
        <f t="shared" si="20"/>
        <v>0</v>
      </c>
      <c r="M76" s="4">
        <f t="shared" si="21"/>
        <v>20.51929289710359</v>
      </c>
      <c r="N76">
        <f t="shared" si="22"/>
        <v>0</v>
      </c>
      <c r="O76">
        <f t="shared" si="23"/>
        <v>0</v>
      </c>
      <c r="P76" s="4">
        <f t="shared" si="24"/>
        <v>8.3080516182908362</v>
      </c>
      <c r="Q76" s="4">
        <f t="shared" si="25"/>
        <v>-6.3643367753373283</v>
      </c>
      <c r="R76" s="4">
        <f t="shared" si="26"/>
        <v>22.463007740057098</v>
      </c>
      <c r="S76" s="4">
        <f t="shared" si="27"/>
        <v>1.0107765784032976</v>
      </c>
    </row>
    <row r="77" spans="1:19">
      <c r="A77" t="s">
        <v>80</v>
      </c>
      <c r="B77">
        <v>-168.35212024</v>
      </c>
      <c r="C77" s="4">
        <f t="shared" si="15"/>
        <v>5.6889333999939424</v>
      </c>
      <c r="D77">
        <v>140</v>
      </c>
      <c r="E77">
        <v>160</v>
      </c>
      <c r="F77">
        <v>170</v>
      </c>
      <c r="G77" s="2">
        <f t="shared" si="14"/>
        <v>32.363963229566636</v>
      </c>
      <c r="H77" s="3">
        <f t="shared" si="16"/>
        <v>0.17364817766693041</v>
      </c>
      <c r="I77" s="3">
        <f t="shared" si="17"/>
        <v>8.7155742747658138E-2</v>
      </c>
      <c r="J77" s="3">
        <f t="shared" si="18"/>
        <v>0.13251790689373311</v>
      </c>
      <c r="K77" s="3">
        <f t="shared" si="19"/>
        <v>6.2671223416906896E-2</v>
      </c>
      <c r="L77">
        <f t="shared" si="20"/>
        <v>0</v>
      </c>
      <c r="M77" s="4">
        <f t="shared" si="21"/>
        <v>5.0515937037882876</v>
      </c>
      <c r="N77">
        <f t="shared" si="22"/>
        <v>0</v>
      </c>
      <c r="O77">
        <f t="shared" si="23"/>
        <v>0</v>
      </c>
      <c r="P77" s="4">
        <f t="shared" si="24"/>
        <v>5.0831128462121367</v>
      </c>
      <c r="Q77" s="4">
        <f t="shared" si="25"/>
        <v>-3.0098632048833314</v>
      </c>
      <c r="R77" s="4">
        <f t="shared" si="26"/>
        <v>7.1248433451170925</v>
      </c>
      <c r="S77" s="4">
        <f t="shared" si="27"/>
        <v>2.061837370503568</v>
      </c>
    </row>
    <row r="78" spans="1:19">
      <c r="A78" t="s">
        <v>81</v>
      </c>
      <c r="B78">
        <v>-168.33337021</v>
      </c>
      <c r="C78" s="4">
        <f t="shared" si="15"/>
        <v>54.917137165011653</v>
      </c>
      <c r="D78">
        <v>140</v>
      </c>
      <c r="E78">
        <v>170</v>
      </c>
      <c r="F78">
        <v>150</v>
      </c>
      <c r="G78" s="2">
        <f t="shared" si="14"/>
        <v>3015.891954400704</v>
      </c>
      <c r="H78" s="3">
        <f t="shared" si="16"/>
        <v>8.7155742747658138E-2</v>
      </c>
      <c r="I78" s="3">
        <f t="shared" si="17"/>
        <v>0.25881904510252074</v>
      </c>
      <c r="J78" s="3">
        <f t="shared" si="18"/>
        <v>6.2671223416906896E-2</v>
      </c>
      <c r="K78" s="3">
        <f t="shared" si="19"/>
        <v>0.21539039669845106</v>
      </c>
      <c r="L78">
        <f t="shared" si="20"/>
        <v>0</v>
      </c>
      <c r="M78" s="4">
        <f t="shared" si="21"/>
        <v>47.383785493915852</v>
      </c>
      <c r="N78">
        <f t="shared" si="22"/>
        <v>0</v>
      </c>
      <c r="O78">
        <f t="shared" si="23"/>
        <v>0</v>
      </c>
      <c r="P78" s="4">
        <f t="shared" si="24"/>
        <v>11.90328341709181</v>
      </c>
      <c r="Q78" s="4">
        <f t="shared" si="25"/>
        <v>-4.8921360509245293</v>
      </c>
      <c r="R78" s="4">
        <f t="shared" si="26"/>
        <v>54.394932860083138</v>
      </c>
      <c r="S78" s="4">
        <f t="shared" si="27"/>
        <v>0.27269733608587327</v>
      </c>
    </row>
    <row r="79" spans="1:19">
      <c r="A79" t="s">
        <v>82</v>
      </c>
      <c r="B79">
        <v>-168.34545643000001</v>
      </c>
      <c r="C79" s="4">
        <f t="shared" si="15"/>
        <v>23.184766554973081</v>
      </c>
      <c r="D79">
        <v>140</v>
      </c>
      <c r="E79">
        <v>170</v>
      </c>
      <c r="F79">
        <v>160</v>
      </c>
      <c r="G79" s="2">
        <f t="shared" si="14"/>
        <v>537.53340020859832</v>
      </c>
      <c r="H79" s="3">
        <f t="shared" si="16"/>
        <v>8.7155742747658138E-2</v>
      </c>
      <c r="I79" s="3">
        <f t="shared" si="17"/>
        <v>0.17364817766693041</v>
      </c>
      <c r="J79" s="3">
        <f t="shared" si="18"/>
        <v>6.2671223416906896E-2</v>
      </c>
      <c r="K79" s="3">
        <f t="shared" si="19"/>
        <v>0.13251790689373311</v>
      </c>
      <c r="L79">
        <f t="shared" si="20"/>
        <v>0</v>
      </c>
      <c r="M79" s="4">
        <f t="shared" si="21"/>
        <v>20.51929289710359</v>
      </c>
      <c r="N79">
        <f t="shared" si="22"/>
        <v>0</v>
      </c>
      <c r="O79">
        <f t="shared" si="23"/>
        <v>0</v>
      </c>
      <c r="P79" s="4">
        <f t="shared" si="24"/>
        <v>5.0831128462121367</v>
      </c>
      <c r="Q79" s="4">
        <f t="shared" si="25"/>
        <v>-3.0098632048833314</v>
      </c>
      <c r="R79" s="4">
        <f t="shared" si="26"/>
        <v>22.592542538432397</v>
      </c>
      <c r="S79" s="4">
        <f t="shared" si="27"/>
        <v>0.35072928576757961</v>
      </c>
    </row>
    <row r="80" spans="1:19">
      <c r="A80" t="s">
        <v>83</v>
      </c>
      <c r="B80">
        <v>-168.35227239</v>
      </c>
      <c r="C80" s="4">
        <f t="shared" si="15"/>
        <v>5.289463575017507</v>
      </c>
      <c r="D80">
        <v>140</v>
      </c>
      <c r="E80">
        <v>170</v>
      </c>
      <c r="F80">
        <v>170</v>
      </c>
      <c r="G80" s="2">
        <f t="shared" si="14"/>
        <v>27.978424911436985</v>
      </c>
      <c r="H80" s="3">
        <f t="shared" si="16"/>
        <v>8.7155742747658138E-2</v>
      </c>
      <c r="I80" s="3">
        <f t="shared" si="17"/>
        <v>8.7155742747658138E-2</v>
      </c>
      <c r="J80" s="3">
        <f t="shared" si="18"/>
        <v>6.2671223416906896E-2</v>
      </c>
      <c r="K80" s="3">
        <f t="shared" si="19"/>
        <v>6.2671223416906896E-2</v>
      </c>
      <c r="L80">
        <f t="shared" si="20"/>
        <v>0</v>
      </c>
      <c r="M80" s="4">
        <f t="shared" si="21"/>
        <v>5.0515937037882876</v>
      </c>
      <c r="N80">
        <f t="shared" si="22"/>
        <v>0</v>
      </c>
      <c r="O80">
        <f t="shared" si="23"/>
        <v>0</v>
      </c>
      <c r="P80" s="4">
        <f t="shared" si="24"/>
        <v>1.8581740741334376</v>
      </c>
      <c r="Q80" s="4">
        <f t="shared" si="25"/>
        <v>-1.4234439238376715</v>
      </c>
      <c r="R80" s="4">
        <f t="shared" si="26"/>
        <v>5.4863238540840538</v>
      </c>
      <c r="S80" s="4">
        <f t="shared" si="27"/>
        <v>3.8753969474158684E-2</v>
      </c>
    </row>
    <row r="81" spans="1:19">
      <c r="A81" t="s">
        <v>84</v>
      </c>
      <c r="B81">
        <v>-168.33673082999999</v>
      </c>
      <c r="C81" s="4">
        <f t="shared" si="15"/>
        <v>46.093829355024383</v>
      </c>
      <c r="D81">
        <v>160</v>
      </c>
      <c r="E81">
        <v>150</v>
      </c>
      <c r="F81">
        <v>150</v>
      </c>
      <c r="G81" s="2">
        <f t="shared" si="14"/>
        <v>2124.6411046101075</v>
      </c>
      <c r="H81" s="3">
        <f t="shared" si="16"/>
        <v>0.25881904510252074</v>
      </c>
      <c r="I81" s="3">
        <f t="shared" si="17"/>
        <v>0.25881904510252074</v>
      </c>
      <c r="J81" s="3">
        <f t="shared" si="18"/>
        <v>0.21539039669845106</v>
      </c>
      <c r="K81" s="3">
        <f t="shared" si="19"/>
        <v>0.21539039669845106</v>
      </c>
      <c r="L81">
        <f t="shared" si="20"/>
        <v>0</v>
      </c>
      <c r="M81" s="4">
        <f t="shared" si="21"/>
        <v>47.383785493915852</v>
      </c>
      <c r="N81">
        <f t="shared" si="22"/>
        <v>0</v>
      </c>
      <c r="O81">
        <f t="shared" si="23"/>
        <v>0</v>
      </c>
      <c r="P81" s="4">
        <f t="shared" si="24"/>
        <v>21.948392760050186</v>
      </c>
      <c r="Q81" s="4">
        <f t="shared" si="25"/>
        <v>-20.624742714730015</v>
      </c>
      <c r="R81" s="4">
        <f t="shared" si="26"/>
        <v>48.707435539236016</v>
      </c>
      <c r="S81" s="4">
        <f t="shared" si="27"/>
        <v>6.8309372861492941</v>
      </c>
    </row>
    <row r="82" spans="1:19">
      <c r="A82" t="s">
        <v>85</v>
      </c>
      <c r="B82">
        <v>-168.34695952000001</v>
      </c>
      <c r="C82" s="4">
        <f t="shared" si="15"/>
        <v>19.238403759973266</v>
      </c>
      <c r="D82">
        <v>160</v>
      </c>
      <c r="E82">
        <v>150</v>
      </c>
      <c r="F82">
        <v>160</v>
      </c>
      <c r="G82" s="2">
        <f t="shared" si="14"/>
        <v>370.11617923175351</v>
      </c>
      <c r="H82" s="3">
        <f t="shared" si="16"/>
        <v>0.25881904510252074</v>
      </c>
      <c r="I82" s="3">
        <f t="shared" si="17"/>
        <v>0.17364817766693041</v>
      </c>
      <c r="J82" s="3">
        <f t="shared" si="18"/>
        <v>0.21539039669845106</v>
      </c>
      <c r="K82" s="3">
        <f t="shared" si="19"/>
        <v>0.13251790689373311</v>
      </c>
      <c r="L82">
        <f t="shared" si="20"/>
        <v>0</v>
      </c>
      <c r="M82" s="4">
        <f t="shared" si="21"/>
        <v>20.51929289710359</v>
      </c>
      <c r="N82">
        <f t="shared" si="22"/>
        <v>0</v>
      </c>
      <c r="O82">
        <f t="shared" si="23"/>
        <v>0</v>
      </c>
      <c r="P82" s="4">
        <f t="shared" si="24"/>
        <v>15.128222189170513</v>
      </c>
      <c r="Q82" s="4">
        <f t="shared" si="25"/>
        <v>-12.68927387976461</v>
      </c>
      <c r="R82" s="4">
        <f t="shared" si="26"/>
        <v>22.958241206509495</v>
      </c>
      <c r="S82" s="4">
        <f t="shared" si="27"/>
        <v>13.837190628653168</v>
      </c>
    </row>
    <row r="83" spans="1:19">
      <c r="A83" t="s">
        <v>86</v>
      </c>
      <c r="B83">
        <v>-168.35174720000001</v>
      </c>
      <c r="C83" s="4">
        <f t="shared" si="15"/>
        <v>6.6683499199926075</v>
      </c>
      <c r="D83">
        <v>160</v>
      </c>
      <c r="E83">
        <v>150</v>
      </c>
      <c r="F83">
        <v>170</v>
      </c>
      <c r="G83" s="2">
        <f t="shared" si="14"/>
        <v>44.466890655465413</v>
      </c>
      <c r="H83" s="3">
        <f t="shared" si="16"/>
        <v>0.25881904510252074</v>
      </c>
      <c r="I83" s="3">
        <f t="shared" si="17"/>
        <v>8.7155742747658138E-2</v>
      </c>
      <c r="J83" s="3">
        <f t="shared" si="18"/>
        <v>0.21539039669845106</v>
      </c>
      <c r="K83" s="3">
        <f t="shared" si="19"/>
        <v>6.2671223416906896E-2</v>
      </c>
      <c r="L83">
        <f t="shared" si="20"/>
        <v>0</v>
      </c>
      <c r="M83" s="4">
        <f t="shared" si="21"/>
        <v>5.0515937037882876</v>
      </c>
      <c r="N83">
        <f t="shared" si="22"/>
        <v>0</v>
      </c>
      <c r="O83">
        <f t="shared" si="23"/>
        <v>0</v>
      </c>
      <c r="P83" s="4">
        <f t="shared" si="24"/>
        <v>11.90328341709181</v>
      </c>
      <c r="Q83" s="4">
        <f t="shared" si="25"/>
        <v>-6.0010932632279381</v>
      </c>
      <c r="R83" s="4">
        <f t="shared" si="26"/>
        <v>10.95378385765216</v>
      </c>
      <c r="S83" s="4">
        <f t="shared" si="27"/>
        <v>18.36494403404426</v>
      </c>
    </row>
    <row r="84" spans="1:19">
      <c r="A84" t="s">
        <v>87</v>
      </c>
      <c r="B84">
        <v>-168.33574031000001</v>
      </c>
      <c r="C84" s="4">
        <f t="shared" si="15"/>
        <v>48.694439614992305</v>
      </c>
      <c r="D84">
        <v>160</v>
      </c>
      <c r="E84">
        <v>160</v>
      </c>
      <c r="F84">
        <v>150</v>
      </c>
      <c r="G84" s="2">
        <f t="shared" si="14"/>
        <v>2371.1484494181318</v>
      </c>
      <c r="H84" s="3">
        <f t="shared" si="16"/>
        <v>0.17364817766693041</v>
      </c>
      <c r="I84" s="3">
        <f t="shared" si="17"/>
        <v>0.25881904510252074</v>
      </c>
      <c r="J84" s="3">
        <f t="shared" si="18"/>
        <v>0.13251790689373311</v>
      </c>
      <c r="K84" s="3">
        <f t="shared" si="19"/>
        <v>0.21539039669845106</v>
      </c>
      <c r="L84">
        <f t="shared" si="20"/>
        <v>0</v>
      </c>
      <c r="M84" s="4">
        <f t="shared" si="21"/>
        <v>47.383785493915852</v>
      </c>
      <c r="N84">
        <f t="shared" si="22"/>
        <v>0</v>
      </c>
      <c r="O84">
        <f t="shared" si="23"/>
        <v>0</v>
      </c>
      <c r="P84" s="4">
        <f t="shared" si="24"/>
        <v>15.128222189170513</v>
      </c>
      <c r="Q84" s="4">
        <f t="shared" si="25"/>
        <v>-12.68927387976461</v>
      </c>
      <c r="R84" s="4">
        <f t="shared" si="26"/>
        <v>49.822733803321753</v>
      </c>
      <c r="S84" s="4">
        <f t="shared" si="27"/>
        <v>1.2730477754180087</v>
      </c>
    </row>
    <row r="85" spans="1:19">
      <c r="A85" t="s">
        <v>88</v>
      </c>
      <c r="B85">
        <v>-168.3467986</v>
      </c>
      <c r="C85" s="4">
        <f t="shared" si="15"/>
        <v>19.660899220007977</v>
      </c>
      <c r="D85">
        <v>160</v>
      </c>
      <c r="E85">
        <v>160</v>
      </c>
      <c r="F85">
        <v>160</v>
      </c>
      <c r="G85" s="2">
        <f t="shared" si="14"/>
        <v>386.5509581393103</v>
      </c>
      <c r="H85" s="3">
        <f t="shared" si="16"/>
        <v>0.17364817766693041</v>
      </c>
      <c r="I85" s="3">
        <f t="shared" si="17"/>
        <v>0.17364817766693041</v>
      </c>
      <c r="J85" s="3">
        <f t="shared" si="18"/>
        <v>0.13251790689373311</v>
      </c>
      <c r="K85" s="3">
        <f t="shared" si="19"/>
        <v>0.13251790689373311</v>
      </c>
      <c r="L85">
        <f t="shared" si="20"/>
        <v>0</v>
      </c>
      <c r="M85" s="4">
        <f t="shared" si="21"/>
        <v>20.51929289710359</v>
      </c>
      <c r="N85">
        <f t="shared" si="22"/>
        <v>0</v>
      </c>
      <c r="O85">
        <f t="shared" si="23"/>
        <v>0</v>
      </c>
      <c r="P85" s="4">
        <f t="shared" si="24"/>
        <v>8.3080516182908362</v>
      </c>
      <c r="Q85" s="4">
        <f t="shared" si="25"/>
        <v>-7.8070147988163239</v>
      </c>
      <c r="R85" s="4">
        <f t="shared" si="26"/>
        <v>21.020329716578104</v>
      </c>
      <c r="S85" s="4">
        <f t="shared" si="27"/>
        <v>1.8480512750049018</v>
      </c>
    </row>
    <row r="86" spans="1:19">
      <c r="A86" t="s">
        <v>89</v>
      </c>
      <c r="B86">
        <v>-168.35247799999999</v>
      </c>
      <c r="C86" s="4">
        <f t="shared" si="15"/>
        <v>4.7496345200312931</v>
      </c>
      <c r="D86">
        <v>160</v>
      </c>
      <c r="E86">
        <v>160</v>
      </c>
      <c r="F86">
        <v>170</v>
      </c>
      <c r="G86" s="2">
        <f t="shared" si="14"/>
        <v>22.559028073872891</v>
      </c>
      <c r="H86" s="3">
        <f t="shared" si="16"/>
        <v>0.17364817766693041</v>
      </c>
      <c r="I86" s="3">
        <f t="shared" si="17"/>
        <v>8.7155742747658138E-2</v>
      </c>
      <c r="J86" s="3">
        <f t="shared" si="18"/>
        <v>0.13251790689373311</v>
      </c>
      <c r="K86" s="3">
        <f t="shared" si="19"/>
        <v>6.2671223416906896E-2</v>
      </c>
      <c r="L86">
        <f t="shared" si="20"/>
        <v>0</v>
      </c>
      <c r="M86" s="4">
        <f t="shared" si="21"/>
        <v>5.0515937037882876</v>
      </c>
      <c r="N86">
        <f t="shared" si="22"/>
        <v>0</v>
      </c>
      <c r="O86">
        <f t="shared" si="23"/>
        <v>0</v>
      </c>
      <c r="P86" s="4">
        <f t="shared" si="24"/>
        <v>5.0831128462121367</v>
      </c>
      <c r="Q86" s="4">
        <f t="shared" si="25"/>
        <v>-3.6921438026339257</v>
      </c>
      <c r="R86" s="4">
        <f t="shared" si="26"/>
        <v>6.4425627473664981</v>
      </c>
      <c r="S86" s="4">
        <f t="shared" si="27"/>
        <v>2.86600598290832</v>
      </c>
    </row>
    <row r="87" spans="1:19">
      <c r="A87" t="s">
        <v>90</v>
      </c>
      <c r="B87">
        <v>-168.33387969</v>
      </c>
      <c r="C87" s="4">
        <f t="shared" si="15"/>
        <v>53.579497424998081</v>
      </c>
      <c r="D87">
        <v>160</v>
      </c>
      <c r="E87">
        <v>170</v>
      </c>
      <c r="F87">
        <v>150</v>
      </c>
      <c r="G87" s="2">
        <f t="shared" si="14"/>
        <v>2870.7625443153761</v>
      </c>
      <c r="H87" s="3">
        <f t="shared" si="16"/>
        <v>8.7155742747658138E-2</v>
      </c>
      <c r="I87" s="3">
        <f t="shared" si="17"/>
        <v>0.25881904510252074</v>
      </c>
      <c r="J87" s="3">
        <f t="shared" si="18"/>
        <v>6.2671223416906896E-2</v>
      </c>
      <c r="K87" s="3">
        <f t="shared" si="19"/>
        <v>0.21539039669845106</v>
      </c>
      <c r="L87">
        <f t="shared" si="20"/>
        <v>0</v>
      </c>
      <c r="M87" s="4">
        <f t="shared" si="21"/>
        <v>47.383785493915852</v>
      </c>
      <c r="N87">
        <f t="shared" si="22"/>
        <v>0</v>
      </c>
      <c r="O87">
        <f t="shared" si="23"/>
        <v>0</v>
      </c>
      <c r="P87" s="4">
        <f t="shared" si="24"/>
        <v>11.90328341709181</v>
      </c>
      <c r="Q87" s="4">
        <f t="shared" si="25"/>
        <v>-6.0010932632279372</v>
      </c>
      <c r="R87" s="4">
        <f t="shared" si="26"/>
        <v>53.285975647779729</v>
      </c>
      <c r="S87" s="4">
        <f t="shared" si="27"/>
        <v>8.6155033701419886E-2</v>
      </c>
    </row>
    <row r="88" spans="1:19">
      <c r="A88" t="s">
        <v>91</v>
      </c>
      <c r="B88">
        <v>-168.34581564000001</v>
      </c>
      <c r="C88" s="4">
        <f t="shared" si="15"/>
        <v>22.24166069997527</v>
      </c>
      <c r="D88">
        <v>160</v>
      </c>
      <c r="E88">
        <v>170</v>
      </c>
      <c r="F88">
        <v>160</v>
      </c>
      <c r="G88" s="2">
        <f t="shared" si="14"/>
        <v>494.69147069282445</v>
      </c>
      <c r="H88" s="3">
        <f t="shared" si="16"/>
        <v>8.7155742747658138E-2</v>
      </c>
      <c r="I88" s="3">
        <f t="shared" si="17"/>
        <v>0.17364817766693041</v>
      </c>
      <c r="J88" s="3">
        <f t="shared" si="18"/>
        <v>6.2671223416906896E-2</v>
      </c>
      <c r="K88" s="3">
        <f t="shared" si="19"/>
        <v>0.13251790689373311</v>
      </c>
      <c r="L88">
        <f t="shared" si="20"/>
        <v>0</v>
      </c>
      <c r="M88" s="4">
        <f t="shared" si="21"/>
        <v>20.51929289710359</v>
      </c>
      <c r="N88">
        <f t="shared" si="22"/>
        <v>0</v>
      </c>
      <c r="O88">
        <f t="shared" si="23"/>
        <v>0</v>
      </c>
      <c r="P88" s="4">
        <f t="shared" si="24"/>
        <v>5.0831128462121367</v>
      </c>
      <c r="Q88" s="4">
        <f t="shared" si="25"/>
        <v>-3.6921438026339257</v>
      </c>
      <c r="R88" s="4">
        <f t="shared" si="26"/>
        <v>21.910261940681803</v>
      </c>
      <c r="S88" s="4">
        <f t="shared" si="27"/>
        <v>0.10982513766124948</v>
      </c>
    </row>
    <row r="89" spans="1:19">
      <c r="A89" t="s">
        <v>92</v>
      </c>
      <c r="B89">
        <v>-168.35245825999999</v>
      </c>
      <c r="C89" s="4">
        <f t="shared" si="15"/>
        <v>4.80146189002879</v>
      </c>
      <c r="D89">
        <v>160</v>
      </c>
      <c r="E89">
        <v>170</v>
      </c>
      <c r="F89">
        <v>170</v>
      </c>
      <c r="G89" s="2">
        <f t="shared" si="14"/>
        <v>23.05403628139884</v>
      </c>
      <c r="H89" s="3">
        <f t="shared" si="16"/>
        <v>8.7155742747658138E-2</v>
      </c>
      <c r="I89" s="3">
        <f t="shared" si="17"/>
        <v>8.7155742747658138E-2</v>
      </c>
      <c r="J89" s="3">
        <f t="shared" si="18"/>
        <v>6.2671223416906896E-2</v>
      </c>
      <c r="K89" s="3">
        <f t="shared" si="19"/>
        <v>6.2671223416906896E-2</v>
      </c>
      <c r="L89">
        <f t="shared" si="20"/>
        <v>0</v>
      </c>
      <c r="M89" s="4">
        <f t="shared" si="21"/>
        <v>5.0515937037882876</v>
      </c>
      <c r="N89">
        <f t="shared" si="22"/>
        <v>0</v>
      </c>
      <c r="O89">
        <f t="shared" si="23"/>
        <v>0</v>
      </c>
      <c r="P89" s="4">
        <f t="shared" si="24"/>
        <v>1.8581740741334376</v>
      </c>
      <c r="Q89" s="4">
        <f t="shared" si="25"/>
        <v>-1.7461124655988784</v>
      </c>
      <c r="R89" s="4">
        <f t="shared" si="26"/>
        <v>5.163655312322847</v>
      </c>
      <c r="S89" s="4">
        <f t="shared" si="27"/>
        <v>0.13118407515308114</v>
      </c>
    </row>
    <row r="90" spans="1:19">
      <c r="A90" t="s">
        <v>93</v>
      </c>
      <c r="B90">
        <v>-168.33718171000001</v>
      </c>
      <c r="C90" s="4">
        <f t="shared" si="15"/>
        <v>44.910043914980548</v>
      </c>
      <c r="D90">
        <v>180</v>
      </c>
      <c r="E90">
        <v>150</v>
      </c>
      <c r="F90">
        <v>150</v>
      </c>
      <c r="G90" s="2">
        <f t="shared" si="14"/>
        <v>2016.9120444454813</v>
      </c>
      <c r="H90" s="3">
        <f t="shared" si="16"/>
        <v>0.25881904510252074</v>
      </c>
      <c r="I90" s="3">
        <f t="shared" si="17"/>
        <v>0.25881904510252074</v>
      </c>
      <c r="J90" s="3">
        <f t="shared" si="18"/>
        <v>0.21539039669845106</v>
      </c>
      <c r="K90" s="3">
        <f t="shared" si="19"/>
        <v>0.21539039669845106</v>
      </c>
      <c r="L90">
        <f t="shared" si="20"/>
        <v>0</v>
      </c>
      <c r="M90" s="4">
        <f t="shared" si="21"/>
        <v>47.383785493915852</v>
      </c>
      <c r="N90">
        <f t="shared" si="22"/>
        <v>0</v>
      </c>
      <c r="O90">
        <f t="shared" si="23"/>
        <v>0</v>
      </c>
      <c r="P90" s="4">
        <f t="shared" si="24"/>
        <v>21.948392760050186</v>
      </c>
      <c r="Q90" s="4">
        <f t="shared" si="25"/>
        <v>-21.948392760050186</v>
      </c>
      <c r="R90" s="4">
        <f t="shared" si="26"/>
        <v>47.383785493915852</v>
      </c>
      <c r="S90" s="4">
        <f t="shared" si="27"/>
        <v>6.1193973993533293</v>
      </c>
    </row>
    <row r="91" spans="1:19">
      <c r="A91" t="s">
        <v>94</v>
      </c>
      <c r="B91">
        <v>-168.34729024999999</v>
      </c>
      <c r="C91" s="4">
        <f t="shared" si="15"/>
        <v>18.370072145043366</v>
      </c>
      <c r="D91">
        <v>180</v>
      </c>
      <c r="E91">
        <v>150</v>
      </c>
      <c r="F91">
        <v>160</v>
      </c>
      <c r="G91" s="2">
        <f t="shared" si="14"/>
        <v>337.45955061409819</v>
      </c>
      <c r="H91" s="3">
        <f t="shared" si="16"/>
        <v>0.25881904510252074</v>
      </c>
      <c r="I91" s="3">
        <f t="shared" si="17"/>
        <v>0.17364817766693041</v>
      </c>
      <c r="J91" s="3">
        <f t="shared" si="18"/>
        <v>0.21539039669845106</v>
      </c>
      <c r="K91" s="3">
        <f t="shared" si="19"/>
        <v>0.13251790689373311</v>
      </c>
      <c r="L91">
        <f t="shared" si="20"/>
        <v>0</v>
      </c>
      <c r="M91" s="4">
        <f t="shared" si="21"/>
        <v>20.51929289710359</v>
      </c>
      <c r="N91">
        <f t="shared" si="22"/>
        <v>0</v>
      </c>
      <c r="O91">
        <f t="shared" si="23"/>
        <v>0</v>
      </c>
      <c r="P91" s="4">
        <f t="shared" si="24"/>
        <v>15.128222189170513</v>
      </c>
      <c r="Q91" s="4">
        <f t="shared" si="25"/>
        <v>-13.503643211704679</v>
      </c>
      <c r="R91" s="4">
        <f t="shared" si="26"/>
        <v>22.143871874569427</v>
      </c>
      <c r="S91" s="4">
        <f t="shared" si="27"/>
        <v>14.241564398570972</v>
      </c>
    </row>
    <row r="92" spans="1:19">
      <c r="A92" t="s">
        <v>95</v>
      </c>
      <c r="B92">
        <v>-168.35192291999999</v>
      </c>
      <c r="C92" s="4">
        <f t="shared" si="15"/>
        <v>6.2069970600261541</v>
      </c>
      <c r="D92">
        <v>180</v>
      </c>
      <c r="E92">
        <v>150</v>
      </c>
      <c r="F92">
        <v>170</v>
      </c>
      <c r="G92" s="2">
        <f t="shared" si="14"/>
        <v>38.526812503173318</v>
      </c>
      <c r="H92" s="3">
        <f t="shared" si="16"/>
        <v>0.25881904510252074</v>
      </c>
      <c r="I92" s="3">
        <f t="shared" si="17"/>
        <v>8.7155742747658138E-2</v>
      </c>
      <c r="J92" s="3">
        <f t="shared" si="18"/>
        <v>0.21539039669845106</v>
      </c>
      <c r="K92" s="3">
        <f t="shared" si="19"/>
        <v>6.2671223416906896E-2</v>
      </c>
      <c r="L92">
        <f t="shared" si="20"/>
        <v>0</v>
      </c>
      <c r="M92" s="4">
        <f t="shared" si="21"/>
        <v>5.0515937037882876</v>
      </c>
      <c r="N92">
        <f t="shared" si="22"/>
        <v>0</v>
      </c>
      <c r="O92">
        <f t="shared" si="23"/>
        <v>0</v>
      </c>
      <c r="P92" s="4">
        <f t="shared" si="24"/>
        <v>11.90328341709181</v>
      </c>
      <c r="Q92" s="4">
        <f t="shared" si="25"/>
        <v>-6.3862300612821103</v>
      </c>
      <c r="R92" s="4">
        <f t="shared" si="26"/>
        <v>10.568647059597989</v>
      </c>
      <c r="S92" s="4">
        <f t="shared" si="27"/>
        <v>19.023990718764988</v>
      </c>
    </row>
    <row r="93" spans="1:19">
      <c r="A93" t="s">
        <v>96</v>
      </c>
      <c r="B93">
        <v>-168.33606846000001</v>
      </c>
      <c r="C93" s="4">
        <f t="shared" si="15"/>
        <v>47.832881789988591</v>
      </c>
      <c r="D93">
        <v>180</v>
      </c>
      <c r="E93">
        <v>160</v>
      </c>
      <c r="F93">
        <v>150</v>
      </c>
      <c r="G93" s="2">
        <f t="shared" si="14"/>
        <v>2287.9845803350222</v>
      </c>
      <c r="H93" s="3">
        <f t="shared" si="16"/>
        <v>0.17364817766693041</v>
      </c>
      <c r="I93" s="3">
        <f t="shared" si="17"/>
        <v>0.25881904510252074</v>
      </c>
      <c r="J93" s="3">
        <f t="shared" si="18"/>
        <v>0.13251790689373311</v>
      </c>
      <c r="K93" s="3">
        <f t="shared" si="19"/>
        <v>0.21539039669845106</v>
      </c>
      <c r="L93">
        <f t="shared" si="20"/>
        <v>0</v>
      </c>
      <c r="M93" s="4">
        <f t="shared" si="21"/>
        <v>47.383785493915852</v>
      </c>
      <c r="N93">
        <f t="shared" si="22"/>
        <v>0</v>
      </c>
      <c r="O93">
        <f t="shared" si="23"/>
        <v>0</v>
      </c>
      <c r="P93" s="4">
        <f t="shared" si="24"/>
        <v>15.128222189170513</v>
      </c>
      <c r="Q93" s="4">
        <f t="shared" si="25"/>
        <v>-13.503643211704679</v>
      </c>
      <c r="R93" s="4">
        <f t="shared" si="26"/>
        <v>49.008364471381689</v>
      </c>
      <c r="S93" s="4">
        <f t="shared" si="27"/>
        <v>1.3817595342551099</v>
      </c>
    </row>
    <row r="94" spans="1:19">
      <c r="A94" t="s">
        <v>97</v>
      </c>
      <c r="B94">
        <v>-168.34703485</v>
      </c>
      <c r="C94" s="4">
        <f t="shared" si="15"/>
        <v>19.040624845006974</v>
      </c>
      <c r="D94">
        <v>180</v>
      </c>
      <c r="E94">
        <v>160</v>
      </c>
      <c r="F94">
        <v>160</v>
      </c>
      <c r="G94" s="2">
        <f t="shared" si="14"/>
        <v>362.54539448829684</v>
      </c>
      <c r="H94" s="3">
        <f t="shared" si="16"/>
        <v>0.17364817766693041</v>
      </c>
      <c r="I94" s="3">
        <f t="shared" si="17"/>
        <v>0.17364817766693041</v>
      </c>
      <c r="J94" s="3">
        <f t="shared" si="18"/>
        <v>0.13251790689373311</v>
      </c>
      <c r="K94" s="3">
        <f t="shared" si="19"/>
        <v>0.13251790689373311</v>
      </c>
      <c r="L94">
        <f t="shared" si="20"/>
        <v>0</v>
      </c>
      <c r="M94" s="4">
        <f t="shared" si="21"/>
        <v>20.51929289710359</v>
      </c>
      <c r="N94">
        <f t="shared" si="22"/>
        <v>0</v>
      </c>
      <c r="O94">
        <f t="shared" si="23"/>
        <v>0</v>
      </c>
      <c r="P94" s="4">
        <f t="shared" si="24"/>
        <v>8.3080516182908362</v>
      </c>
      <c r="Q94" s="4">
        <f t="shared" si="25"/>
        <v>-8.3080516182908379</v>
      </c>
      <c r="R94" s="4">
        <f t="shared" si="26"/>
        <v>20.51929289710359</v>
      </c>
      <c r="S94" s="4">
        <f t="shared" si="27"/>
        <v>2.1864592082912</v>
      </c>
    </row>
    <row r="95" spans="1:19">
      <c r="A95" t="s">
        <v>98</v>
      </c>
      <c r="B95">
        <v>-168.3526019</v>
      </c>
      <c r="C95" s="4">
        <f t="shared" si="15"/>
        <v>4.4243350700168378</v>
      </c>
      <c r="D95">
        <v>180</v>
      </c>
      <c r="E95">
        <v>160</v>
      </c>
      <c r="F95">
        <v>170</v>
      </c>
      <c r="G95" s="2">
        <f t="shared" si="14"/>
        <v>19.574740811780895</v>
      </c>
      <c r="H95" s="3">
        <f t="shared" si="16"/>
        <v>0.17364817766693041</v>
      </c>
      <c r="I95" s="3">
        <f t="shared" si="17"/>
        <v>8.7155742747658138E-2</v>
      </c>
      <c r="J95" s="3">
        <f t="shared" si="18"/>
        <v>0.13251790689373311</v>
      </c>
      <c r="K95" s="3">
        <f t="shared" si="19"/>
        <v>6.2671223416906896E-2</v>
      </c>
      <c r="L95">
        <f t="shared" si="20"/>
        <v>0</v>
      </c>
      <c r="M95" s="4">
        <f t="shared" si="21"/>
        <v>5.0515937037882876</v>
      </c>
      <c r="N95">
        <f t="shared" si="22"/>
        <v>0</v>
      </c>
      <c r="O95">
        <f t="shared" si="23"/>
        <v>0</v>
      </c>
      <c r="P95" s="4">
        <f t="shared" si="24"/>
        <v>5.0831128462121367</v>
      </c>
      <c r="Q95" s="4">
        <f t="shared" si="25"/>
        <v>-3.929097367547715</v>
      </c>
      <c r="R95" s="4">
        <f t="shared" si="26"/>
        <v>6.205609182452708</v>
      </c>
      <c r="S95" s="4">
        <f t="shared" si="27"/>
        <v>3.1729374636341969</v>
      </c>
    </row>
    <row r="96" spans="1:19">
      <c r="A96" t="s">
        <v>99</v>
      </c>
      <c r="B96">
        <v>-168.33405564</v>
      </c>
      <c r="C96" s="4">
        <f t="shared" si="15"/>
        <v>53.117540700000319</v>
      </c>
      <c r="D96">
        <v>180</v>
      </c>
      <c r="E96">
        <v>170</v>
      </c>
      <c r="F96">
        <v>150</v>
      </c>
      <c r="G96" s="2">
        <f t="shared" si="14"/>
        <v>2821.4731300161902</v>
      </c>
      <c r="H96" s="3">
        <f t="shared" si="16"/>
        <v>8.7155742747658138E-2</v>
      </c>
      <c r="I96" s="3">
        <f t="shared" si="17"/>
        <v>0.25881904510252074</v>
      </c>
      <c r="J96" s="3">
        <f t="shared" si="18"/>
        <v>6.2671223416906896E-2</v>
      </c>
      <c r="K96" s="3">
        <f t="shared" si="19"/>
        <v>0.21539039669845106</v>
      </c>
      <c r="L96">
        <f t="shared" si="20"/>
        <v>0</v>
      </c>
      <c r="M96" s="4">
        <f t="shared" si="21"/>
        <v>47.383785493915852</v>
      </c>
      <c r="N96">
        <f t="shared" si="22"/>
        <v>0</v>
      </c>
      <c r="O96">
        <f t="shared" si="23"/>
        <v>0</v>
      </c>
      <c r="P96" s="4">
        <f t="shared" si="24"/>
        <v>11.90328341709181</v>
      </c>
      <c r="Q96" s="4">
        <f t="shared" si="25"/>
        <v>-6.3862300612821095</v>
      </c>
      <c r="R96" s="4">
        <f t="shared" si="26"/>
        <v>52.900838849725559</v>
      </c>
      <c r="S96" s="4">
        <f t="shared" si="27"/>
        <v>4.6959691912504292E-2</v>
      </c>
    </row>
    <row r="97" spans="1:19">
      <c r="A97" t="s">
        <v>100</v>
      </c>
      <c r="B97">
        <v>-168.34593999000001</v>
      </c>
      <c r="C97" s="4">
        <f t="shared" si="15"/>
        <v>21.915179774993646</v>
      </c>
      <c r="D97">
        <v>180</v>
      </c>
      <c r="E97">
        <v>170</v>
      </c>
      <c r="F97">
        <v>160</v>
      </c>
      <c r="G97" s="2">
        <f t="shared" si="14"/>
        <v>480.27510457029058</v>
      </c>
      <c r="H97" s="3">
        <f t="shared" si="16"/>
        <v>8.7155742747658138E-2</v>
      </c>
      <c r="I97" s="3">
        <f t="shared" si="17"/>
        <v>0.17364817766693041</v>
      </c>
      <c r="J97" s="3">
        <f t="shared" si="18"/>
        <v>6.2671223416906896E-2</v>
      </c>
      <c r="K97" s="3">
        <f t="shared" si="19"/>
        <v>0.13251790689373311</v>
      </c>
      <c r="L97">
        <f t="shared" si="20"/>
        <v>0</v>
      </c>
      <c r="M97" s="4">
        <f t="shared" si="21"/>
        <v>20.51929289710359</v>
      </c>
      <c r="N97">
        <f t="shared" si="22"/>
        <v>0</v>
      </c>
      <c r="O97">
        <f t="shared" si="23"/>
        <v>0</v>
      </c>
      <c r="P97" s="4">
        <f t="shared" si="24"/>
        <v>5.0831128462121367</v>
      </c>
      <c r="Q97" s="4">
        <f t="shared" si="25"/>
        <v>-3.929097367547715</v>
      </c>
      <c r="R97" s="4">
        <f t="shared" si="26"/>
        <v>21.673308375768013</v>
      </c>
      <c r="S97" s="4">
        <f t="shared" si="27"/>
        <v>5.8501773763365836E-2</v>
      </c>
    </row>
    <row r="98" spans="1:19">
      <c r="A98" t="s">
        <v>101</v>
      </c>
      <c r="B98">
        <v>-168.35252273</v>
      </c>
      <c r="C98" s="4">
        <f t="shared" si="15"/>
        <v>4.6321959049964789</v>
      </c>
      <c r="D98">
        <v>180</v>
      </c>
      <c r="E98">
        <v>170</v>
      </c>
      <c r="F98">
        <v>170</v>
      </c>
      <c r="G98" s="2">
        <f t="shared" si="14"/>
        <v>21.457238902266148</v>
      </c>
      <c r="H98" s="3">
        <f t="shared" si="16"/>
        <v>8.7155742747658138E-2</v>
      </c>
      <c r="I98" s="3">
        <f t="shared" si="17"/>
        <v>8.7155742747658138E-2</v>
      </c>
      <c r="J98" s="3">
        <f t="shared" si="18"/>
        <v>6.2671223416906896E-2</v>
      </c>
      <c r="K98" s="3">
        <f t="shared" si="19"/>
        <v>6.2671223416906896E-2</v>
      </c>
      <c r="L98">
        <f t="shared" si="20"/>
        <v>0</v>
      </c>
      <c r="M98" s="4">
        <f t="shared" si="21"/>
        <v>5.0515937037882876</v>
      </c>
      <c r="N98">
        <f t="shared" si="22"/>
        <v>0</v>
      </c>
      <c r="O98">
        <f t="shared" si="23"/>
        <v>0</v>
      </c>
      <c r="P98" s="4">
        <f t="shared" si="24"/>
        <v>1.8581740741334376</v>
      </c>
      <c r="Q98" s="4">
        <f t="shared" si="25"/>
        <v>-1.8581740741334374</v>
      </c>
      <c r="R98" s="4">
        <f t="shared" si="26"/>
        <v>5.0515937037882885</v>
      </c>
      <c r="S98" s="4">
        <f t="shared" si="27"/>
        <v>0.17589451363141523</v>
      </c>
    </row>
    <row r="100" spans="1:19">
      <c r="A100" t="s">
        <v>126</v>
      </c>
      <c r="C100" s="4">
        <f>data_150!D13</f>
        <v>7.5975931350373571</v>
      </c>
      <c r="E100">
        <v>150</v>
      </c>
      <c r="F100">
        <v>180</v>
      </c>
      <c r="G100" s="2"/>
      <c r="R100" s="4">
        <f>data_150!D31</f>
        <v>10.974196380025093</v>
      </c>
    </row>
    <row r="101" spans="1:19">
      <c r="C101" s="4">
        <f>data_160!D13</f>
        <v>3.3563341800388571</v>
      </c>
      <c r="E101">
        <v>160</v>
      </c>
      <c r="F101">
        <v>180</v>
      </c>
      <c r="R101" s="4">
        <f>data_160!D31</f>
        <v>4.1540258091454181</v>
      </c>
    </row>
    <row r="102" spans="1:19">
      <c r="C102" s="4">
        <f>data_170!D13</f>
        <v>3.1001641450170183</v>
      </c>
      <c r="E102">
        <v>170</v>
      </c>
      <c r="F102">
        <v>180</v>
      </c>
      <c r="R102" s="4">
        <f>data_170!D31</f>
        <v>0.9290870370667188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N37"/>
  <sheetViews>
    <sheetView workbookViewId="0"/>
  </sheetViews>
  <sheetFormatPr defaultRowHeight="14.25"/>
  <cols>
    <col min="4" max="21" width="9" customWidth="1"/>
  </cols>
  <sheetData>
    <row r="4" spans="1:40" ht="15">
      <c r="D4" s="1" t="s">
        <v>118</v>
      </c>
    </row>
    <row r="5" spans="1:40" ht="15">
      <c r="D5" s="1" t="s">
        <v>121</v>
      </c>
    </row>
    <row r="6" spans="1:40">
      <c r="D6">
        <v>-180</v>
      </c>
      <c r="E6">
        <v>-170</v>
      </c>
      <c r="F6">
        <f>D6+20</f>
        <v>-160</v>
      </c>
      <c r="G6">
        <v>-150</v>
      </c>
      <c r="H6">
        <f t="shared" ref="H6" si="0">F6+20</f>
        <v>-140</v>
      </c>
      <c r="I6">
        <v>-130</v>
      </c>
      <c r="J6">
        <f>H6+20</f>
        <v>-120</v>
      </c>
      <c r="K6">
        <v>-110</v>
      </c>
      <c r="L6">
        <f>J6+20</f>
        <v>-100</v>
      </c>
      <c r="M6">
        <v>-90</v>
      </c>
      <c r="N6">
        <f>L6+20</f>
        <v>-80</v>
      </c>
      <c r="O6">
        <v>-70</v>
      </c>
      <c r="P6">
        <f>N6+20</f>
        <v>-60</v>
      </c>
      <c r="Q6">
        <v>-50</v>
      </c>
      <c r="R6">
        <f>P6+20</f>
        <v>-40</v>
      </c>
      <c r="S6">
        <v>-30</v>
      </c>
      <c r="T6">
        <f>R6+20</f>
        <v>-20</v>
      </c>
      <c r="U6">
        <v>-10</v>
      </c>
      <c r="V6">
        <f>T6+20</f>
        <v>0</v>
      </c>
      <c r="W6">
        <v>10</v>
      </c>
      <c r="X6">
        <f>V6+20</f>
        <v>20</v>
      </c>
      <c r="Y6">
        <v>30</v>
      </c>
      <c r="Z6">
        <f>X6+20</f>
        <v>40</v>
      </c>
      <c r="AA6">
        <v>50</v>
      </c>
      <c r="AB6">
        <f>Z6+20</f>
        <v>60</v>
      </c>
      <c r="AC6">
        <v>70</v>
      </c>
      <c r="AD6">
        <f>AB6+20</f>
        <v>80</v>
      </c>
      <c r="AE6">
        <v>90</v>
      </c>
      <c r="AF6">
        <f>AD6+20</f>
        <v>100</v>
      </c>
      <c r="AG6">
        <v>110</v>
      </c>
      <c r="AH6">
        <f>AF6+20</f>
        <v>120</v>
      </c>
      <c r="AI6">
        <v>130</v>
      </c>
      <c r="AJ6">
        <f>AH6+20</f>
        <v>140</v>
      </c>
      <c r="AK6">
        <v>150</v>
      </c>
      <c r="AL6">
        <f>AJ6+20</f>
        <v>160</v>
      </c>
      <c r="AM6">
        <v>170</v>
      </c>
      <c r="AN6">
        <f>AL6+20</f>
        <v>180</v>
      </c>
    </row>
    <row r="7" spans="1:40" ht="15">
      <c r="A7" s="1" t="s">
        <v>120</v>
      </c>
      <c r="C7" s="1">
        <v>210</v>
      </c>
      <c r="D7">
        <f>D19</f>
        <v>44.910043914980548</v>
      </c>
      <c r="E7">
        <f t="shared" ref="E7:AN7" si="1">E19</f>
        <v>45.501936635002465</v>
      </c>
      <c r="F7">
        <f t="shared" si="1"/>
        <v>46.093829355024383</v>
      </c>
      <c r="G7">
        <f t="shared" si="1"/>
        <v>47.823535009998757</v>
      </c>
      <c r="H7">
        <f t="shared" si="1"/>
        <v>49.553240664973131</v>
      </c>
      <c r="I7">
        <f t="shared" si="1"/>
        <v>52.281699647488388</v>
      </c>
      <c r="J7">
        <f t="shared" si="1"/>
        <v>55.010158630003644</v>
      </c>
      <c r="K7">
        <f t="shared" si="1"/>
        <v>58.499553150008026</v>
      </c>
      <c r="L7">
        <f t="shared" si="1"/>
        <v>61.988947670012408</v>
      </c>
      <c r="M7">
        <f t="shared" si="1"/>
        <v>65.895481630018764</v>
      </c>
      <c r="N7">
        <f t="shared" si="1"/>
        <v>69.802015590025107</v>
      </c>
      <c r="O7">
        <f t="shared" si="1"/>
        <v>73.675376357519696</v>
      </c>
      <c r="P7">
        <f t="shared" si="1"/>
        <v>77.548737125014284</v>
      </c>
      <c r="Q7">
        <f t="shared" si="1"/>
        <v>80.866410817516424</v>
      </c>
      <c r="R7">
        <f t="shared" si="1"/>
        <v>84.184084510018579</v>
      </c>
      <c r="S7">
        <f t="shared" si="1"/>
        <v>86.433166575021858</v>
      </c>
      <c r="T7">
        <f t="shared" si="1"/>
        <v>88.682248640025122</v>
      </c>
      <c r="U7">
        <f t="shared" si="1"/>
        <v>89.479599862523798</v>
      </c>
      <c r="V7">
        <f t="shared" si="1"/>
        <v>90.276951085022461</v>
      </c>
      <c r="W7">
        <f t="shared" si="1"/>
        <v>89.479599862523798</v>
      </c>
      <c r="X7">
        <f t="shared" si="1"/>
        <v>88.682248640025122</v>
      </c>
      <c r="Y7">
        <f t="shared" si="1"/>
        <v>86.433166575021858</v>
      </c>
      <c r="Z7">
        <f t="shared" si="1"/>
        <v>84.184084510018579</v>
      </c>
      <c r="AA7">
        <f t="shared" si="1"/>
        <v>80.866410817516424</v>
      </c>
      <c r="AB7">
        <f t="shared" si="1"/>
        <v>77.548737125014284</v>
      </c>
      <c r="AC7">
        <f t="shared" si="1"/>
        <v>73.675376357519696</v>
      </c>
      <c r="AD7">
        <f t="shared" si="1"/>
        <v>69.802015590025107</v>
      </c>
      <c r="AE7">
        <f t="shared" si="1"/>
        <v>65.895481630018764</v>
      </c>
      <c r="AF7">
        <f t="shared" si="1"/>
        <v>61.988947670012408</v>
      </c>
      <c r="AG7">
        <f t="shared" si="1"/>
        <v>58.499553150008026</v>
      </c>
      <c r="AH7">
        <f t="shared" si="1"/>
        <v>55.010158630003644</v>
      </c>
      <c r="AI7">
        <f t="shared" si="1"/>
        <v>52.281699647488388</v>
      </c>
      <c r="AJ7">
        <f t="shared" si="1"/>
        <v>49.553240664973131</v>
      </c>
      <c r="AK7">
        <f t="shared" si="1"/>
        <v>47.823535009998757</v>
      </c>
      <c r="AL7">
        <f t="shared" si="1"/>
        <v>46.093829355024383</v>
      </c>
      <c r="AM7">
        <f t="shared" si="1"/>
        <v>45.501936635002465</v>
      </c>
      <c r="AN7">
        <f t="shared" si="1"/>
        <v>44.910043914980548</v>
      </c>
    </row>
    <row r="8" spans="1:40">
      <c r="C8">
        <v>205</v>
      </c>
      <c r="D8">
        <f>D18</f>
        <v>31.640058030011957</v>
      </c>
      <c r="E8">
        <f t="shared" ref="E8:AN8" si="2">E18</f>
        <v>32.153087293755391</v>
      </c>
      <c r="F8">
        <f t="shared" si="2"/>
        <v>32.666116557498825</v>
      </c>
      <c r="G8">
        <f t="shared" si="2"/>
        <v>34.161555411246056</v>
      </c>
      <c r="H8">
        <f t="shared" si="2"/>
        <v>35.65699426499328</v>
      </c>
      <c r="I8">
        <f t="shared" si="2"/>
        <v>38.003968097490429</v>
      </c>
      <c r="J8">
        <f t="shared" si="2"/>
        <v>40.35094192998757</v>
      </c>
      <c r="K8">
        <f t="shared" si="2"/>
        <v>43.330333074992367</v>
      </c>
      <c r="L8">
        <f t="shared" si="2"/>
        <v>46.309724219997172</v>
      </c>
      <c r="M8">
        <f t="shared" si="2"/>
        <v>49.615169646249598</v>
      </c>
      <c r="N8">
        <f t="shared" si="2"/>
        <v>52.920615072502024</v>
      </c>
      <c r="O8">
        <f t="shared" si="2"/>
        <v>56.166461648748218</v>
      </c>
      <c r="P8">
        <f t="shared" si="2"/>
        <v>59.412308224994412</v>
      </c>
      <c r="Q8">
        <f t="shared" si="2"/>
        <v>62.167461978762411</v>
      </c>
      <c r="R8">
        <f t="shared" si="2"/>
        <v>64.922615732530417</v>
      </c>
      <c r="S8">
        <f t="shared" si="2"/>
        <v>66.777551173776658</v>
      </c>
      <c r="T8">
        <f t="shared" si="2"/>
        <v>68.632486615022884</v>
      </c>
      <c r="U8">
        <f t="shared" si="2"/>
        <v>69.287634193772405</v>
      </c>
      <c r="V8">
        <f t="shared" si="2"/>
        <v>69.942781772521926</v>
      </c>
      <c r="W8">
        <f t="shared" si="2"/>
        <v>69.287634193772405</v>
      </c>
      <c r="X8">
        <f t="shared" si="2"/>
        <v>68.632486615022884</v>
      </c>
      <c r="Y8">
        <f t="shared" si="2"/>
        <v>66.777551173776658</v>
      </c>
      <c r="Z8">
        <f t="shared" si="2"/>
        <v>64.922615732530417</v>
      </c>
      <c r="AA8">
        <f t="shared" si="2"/>
        <v>62.167461978762411</v>
      </c>
      <c r="AB8">
        <f t="shared" si="2"/>
        <v>59.412308224994412</v>
      </c>
      <c r="AC8">
        <f t="shared" si="2"/>
        <v>56.166461648748218</v>
      </c>
      <c r="AD8">
        <f t="shared" si="2"/>
        <v>52.920615072502024</v>
      </c>
      <c r="AE8">
        <f t="shared" si="2"/>
        <v>49.615169646249598</v>
      </c>
      <c r="AF8">
        <f t="shared" si="2"/>
        <v>46.309724219997172</v>
      </c>
      <c r="AG8">
        <f t="shared" si="2"/>
        <v>43.330333074992367</v>
      </c>
      <c r="AH8">
        <f t="shared" si="2"/>
        <v>40.35094192998757</v>
      </c>
      <c r="AI8">
        <f t="shared" si="2"/>
        <v>38.003968097490429</v>
      </c>
      <c r="AJ8">
        <f t="shared" si="2"/>
        <v>35.65699426499328</v>
      </c>
      <c r="AK8">
        <f t="shared" si="2"/>
        <v>34.161555411246056</v>
      </c>
      <c r="AL8">
        <f t="shared" si="2"/>
        <v>32.666116557498825</v>
      </c>
      <c r="AM8">
        <f t="shared" si="2"/>
        <v>32.153087293755391</v>
      </c>
      <c r="AN8">
        <f t="shared" si="2"/>
        <v>31.640058030011957</v>
      </c>
    </row>
    <row r="9" spans="1:40" ht="15">
      <c r="C9" s="1">
        <v>200</v>
      </c>
      <c r="D9">
        <f>D17</f>
        <v>18.370072145043366</v>
      </c>
      <c r="E9">
        <f t="shared" ref="E9:AN9" si="3">E17</f>
        <v>18.804237952508316</v>
      </c>
      <c r="F9">
        <f t="shared" si="3"/>
        <v>19.238403759973266</v>
      </c>
      <c r="G9">
        <f t="shared" si="3"/>
        <v>20.499575812493347</v>
      </c>
      <c r="H9">
        <f t="shared" si="3"/>
        <v>21.760747865013428</v>
      </c>
      <c r="I9">
        <f t="shared" si="3"/>
        <v>23.726236547492462</v>
      </c>
      <c r="J9">
        <f t="shared" si="3"/>
        <v>25.691725229971496</v>
      </c>
      <c r="K9">
        <f t="shared" si="3"/>
        <v>28.161112999976716</v>
      </c>
      <c r="L9">
        <f t="shared" si="3"/>
        <v>30.630500769981936</v>
      </c>
      <c r="M9">
        <f t="shared" si="3"/>
        <v>33.334857662480438</v>
      </c>
      <c r="N9">
        <f t="shared" si="3"/>
        <v>36.03921455497894</v>
      </c>
      <c r="O9">
        <f t="shared" si="3"/>
        <v>38.65754693997674</v>
      </c>
      <c r="P9">
        <f t="shared" si="3"/>
        <v>41.275879324974539</v>
      </c>
      <c r="Q9">
        <f t="shared" si="3"/>
        <v>43.468513140008397</v>
      </c>
      <c r="R9">
        <f t="shared" si="3"/>
        <v>45.661146955042256</v>
      </c>
      <c r="S9">
        <f t="shared" si="3"/>
        <v>47.121935772531451</v>
      </c>
      <c r="T9">
        <f t="shared" si="3"/>
        <v>48.582724590020646</v>
      </c>
      <c r="U9">
        <f t="shared" si="3"/>
        <v>49.095668525021011</v>
      </c>
      <c r="V9">
        <f t="shared" si="3"/>
        <v>49.608612460021376</v>
      </c>
      <c r="W9">
        <f t="shared" si="3"/>
        <v>49.095668525021011</v>
      </c>
      <c r="X9">
        <f t="shared" si="3"/>
        <v>48.582724590020646</v>
      </c>
      <c r="Y9">
        <f t="shared" si="3"/>
        <v>47.121935772531451</v>
      </c>
      <c r="Z9">
        <f t="shared" si="3"/>
        <v>45.661146955042256</v>
      </c>
      <c r="AA9">
        <f t="shared" si="3"/>
        <v>43.468513140008397</v>
      </c>
      <c r="AB9">
        <f t="shared" si="3"/>
        <v>41.275879324974539</v>
      </c>
      <c r="AC9">
        <f t="shared" si="3"/>
        <v>38.65754693997674</v>
      </c>
      <c r="AD9">
        <f t="shared" si="3"/>
        <v>36.03921455497894</v>
      </c>
      <c r="AE9">
        <f t="shared" si="3"/>
        <v>33.334857662480438</v>
      </c>
      <c r="AF9">
        <f t="shared" si="3"/>
        <v>30.630500769981936</v>
      </c>
      <c r="AG9">
        <f t="shared" si="3"/>
        <v>28.161112999976716</v>
      </c>
      <c r="AH9">
        <f t="shared" si="3"/>
        <v>25.691725229971496</v>
      </c>
      <c r="AI9">
        <f t="shared" si="3"/>
        <v>23.726236547492462</v>
      </c>
      <c r="AJ9">
        <f t="shared" si="3"/>
        <v>21.760747865013428</v>
      </c>
      <c r="AK9">
        <f t="shared" si="3"/>
        <v>20.499575812493347</v>
      </c>
      <c r="AL9">
        <f t="shared" si="3"/>
        <v>19.238403759973266</v>
      </c>
      <c r="AM9">
        <f t="shared" si="3"/>
        <v>18.804237952508316</v>
      </c>
      <c r="AN9">
        <f t="shared" si="3"/>
        <v>18.370072145043366</v>
      </c>
    </row>
    <row r="10" spans="1:40">
      <c r="C10">
        <v>195</v>
      </c>
      <c r="D10">
        <f>D16</f>
        <v>12.28853460253476</v>
      </c>
      <c r="E10">
        <f t="shared" ref="E10:AN10" si="4">E16</f>
        <v>12.620955721258849</v>
      </c>
      <c r="F10">
        <f t="shared" si="4"/>
        <v>12.953376839982937</v>
      </c>
      <c r="G10">
        <f t="shared" si="4"/>
        <v>13.917506386249304</v>
      </c>
      <c r="H10">
        <f t="shared" si="4"/>
        <v>14.881635932515671</v>
      </c>
      <c r="I10">
        <f t="shared" si="4"/>
        <v>16.379542756243236</v>
      </c>
      <c r="J10">
        <f t="shared" si="4"/>
        <v>17.877449579970801</v>
      </c>
      <c r="K10">
        <f t="shared" si="4"/>
        <v>19.751203292489667</v>
      </c>
      <c r="L10">
        <f t="shared" si="4"/>
        <v>21.624957005008532</v>
      </c>
      <c r="M10">
        <f t="shared" si="4"/>
        <v>23.666092906251784</v>
      </c>
      <c r="N10">
        <f t="shared" si="4"/>
        <v>25.707228807495035</v>
      </c>
      <c r="O10">
        <f t="shared" si="4"/>
        <v>27.672514013749208</v>
      </c>
      <c r="P10">
        <f t="shared" si="4"/>
        <v>29.63779922000338</v>
      </c>
      <c r="Q10">
        <f t="shared" si="4"/>
        <v>31.275231677519692</v>
      </c>
      <c r="R10">
        <f t="shared" si="4"/>
        <v>32.912664135036003</v>
      </c>
      <c r="S10">
        <f t="shared" si="4"/>
        <v>33.999411095016654</v>
      </c>
      <c r="T10">
        <f t="shared" si="4"/>
        <v>35.086158054997298</v>
      </c>
      <c r="U10">
        <f t="shared" si="4"/>
        <v>35.46697370250665</v>
      </c>
      <c r="V10">
        <f t="shared" si="4"/>
        <v>35.847789350016008</v>
      </c>
      <c r="W10">
        <f t="shared" si="4"/>
        <v>35.46697370250665</v>
      </c>
      <c r="X10">
        <f t="shared" si="4"/>
        <v>35.086158054997298</v>
      </c>
      <c r="Y10">
        <f t="shared" si="4"/>
        <v>33.999411095016654</v>
      </c>
      <c r="Z10">
        <f t="shared" si="4"/>
        <v>32.912664135036003</v>
      </c>
      <c r="AA10">
        <f t="shared" si="4"/>
        <v>31.275231677519692</v>
      </c>
      <c r="AB10">
        <f t="shared" si="4"/>
        <v>29.63779922000338</v>
      </c>
      <c r="AC10">
        <f t="shared" si="4"/>
        <v>27.672514013749208</v>
      </c>
      <c r="AD10">
        <f t="shared" si="4"/>
        <v>25.707228807495035</v>
      </c>
      <c r="AE10">
        <f t="shared" si="4"/>
        <v>23.666092906251784</v>
      </c>
      <c r="AF10">
        <f t="shared" si="4"/>
        <v>21.624957005008532</v>
      </c>
      <c r="AG10">
        <f t="shared" si="4"/>
        <v>19.751203292489667</v>
      </c>
      <c r="AH10">
        <f t="shared" si="4"/>
        <v>17.877449579970801</v>
      </c>
      <c r="AI10">
        <f t="shared" si="4"/>
        <v>16.379542756243236</v>
      </c>
      <c r="AJ10">
        <f t="shared" si="4"/>
        <v>14.881635932515671</v>
      </c>
      <c r="AK10">
        <f t="shared" si="4"/>
        <v>13.917506386249304</v>
      </c>
      <c r="AL10">
        <f t="shared" si="4"/>
        <v>12.953376839982937</v>
      </c>
      <c r="AM10">
        <f t="shared" si="4"/>
        <v>12.620955721258849</v>
      </c>
      <c r="AN10">
        <f t="shared" si="4"/>
        <v>12.28853460253476</v>
      </c>
    </row>
    <row r="11" spans="1:40" ht="15">
      <c r="C11" s="1">
        <v>190</v>
      </c>
      <c r="D11">
        <f>D15</f>
        <v>6.2069970600261541</v>
      </c>
      <c r="E11">
        <f t="shared" ref="E11:AN11" si="5">E15</f>
        <v>6.4376734900093808</v>
      </c>
      <c r="F11">
        <f t="shared" si="5"/>
        <v>6.6683499199926075</v>
      </c>
      <c r="G11">
        <f t="shared" si="5"/>
        <v>7.3354369600052607</v>
      </c>
      <c r="H11">
        <f t="shared" si="5"/>
        <v>8.0025240000179139</v>
      </c>
      <c r="I11">
        <f t="shared" si="5"/>
        <v>9.0328489649940096</v>
      </c>
      <c r="J11">
        <f t="shared" si="5"/>
        <v>10.063173929970105</v>
      </c>
      <c r="K11">
        <f t="shared" si="5"/>
        <v>11.341293585002617</v>
      </c>
      <c r="L11">
        <f t="shared" si="5"/>
        <v>12.619413240035129</v>
      </c>
      <c r="M11">
        <f t="shared" si="5"/>
        <v>13.997328150023129</v>
      </c>
      <c r="N11">
        <f t="shared" si="5"/>
        <v>15.37524306001113</v>
      </c>
      <c r="O11">
        <f t="shared" si="5"/>
        <v>16.687481087521675</v>
      </c>
      <c r="P11">
        <f t="shared" si="5"/>
        <v>17.999719115032221</v>
      </c>
      <c r="Q11">
        <f t="shared" si="5"/>
        <v>19.081950215030986</v>
      </c>
      <c r="R11">
        <f t="shared" si="5"/>
        <v>20.164181315029751</v>
      </c>
      <c r="S11">
        <f t="shared" si="5"/>
        <v>20.876886417501851</v>
      </c>
      <c r="T11">
        <f t="shared" si="5"/>
        <v>21.589591519973951</v>
      </c>
      <c r="U11">
        <f t="shared" si="5"/>
        <v>21.838278879992295</v>
      </c>
      <c r="V11">
        <f t="shared" si="5"/>
        <v>22.086966240010639</v>
      </c>
      <c r="W11">
        <f t="shared" si="5"/>
        <v>21.838278879992295</v>
      </c>
      <c r="X11">
        <f t="shared" si="5"/>
        <v>21.589591519973951</v>
      </c>
      <c r="Y11">
        <f t="shared" si="5"/>
        <v>20.876886417501851</v>
      </c>
      <c r="Z11">
        <f t="shared" si="5"/>
        <v>20.164181315029751</v>
      </c>
      <c r="AA11">
        <f t="shared" si="5"/>
        <v>19.081950215030986</v>
      </c>
      <c r="AB11">
        <f t="shared" si="5"/>
        <v>17.999719115032221</v>
      </c>
      <c r="AC11">
        <f t="shared" si="5"/>
        <v>16.687481087521675</v>
      </c>
      <c r="AD11">
        <f t="shared" si="5"/>
        <v>15.37524306001113</v>
      </c>
      <c r="AE11">
        <f t="shared" si="5"/>
        <v>13.997328150023129</v>
      </c>
      <c r="AF11">
        <f t="shared" si="5"/>
        <v>12.619413240035129</v>
      </c>
      <c r="AG11">
        <f t="shared" si="5"/>
        <v>11.341293585002617</v>
      </c>
      <c r="AH11">
        <f t="shared" si="5"/>
        <v>10.063173929970105</v>
      </c>
      <c r="AI11">
        <f t="shared" si="5"/>
        <v>9.0328489649940096</v>
      </c>
      <c r="AJ11">
        <f t="shared" si="5"/>
        <v>8.0025240000179139</v>
      </c>
      <c r="AK11">
        <f t="shared" si="5"/>
        <v>7.3354369600052607</v>
      </c>
      <c r="AL11">
        <f t="shared" si="5"/>
        <v>6.6683499199926075</v>
      </c>
      <c r="AM11">
        <f t="shared" si="5"/>
        <v>6.4376734900093808</v>
      </c>
      <c r="AN11">
        <f t="shared" si="5"/>
        <v>6.2069970600261541</v>
      </c>
    </row>
    <row r="12" spans="1:40">
      <c r="C12">
        <v>185</v>
      </c>
      <c r="D12">
        <f>D14</f>
        <v>6.9022950975317556</v>
      </c>
      <c r="E12">
        <f t="shared" ref="E12:AN12" si="6">E14</f>
        <v>7.017633312523369</v>
      </c>
      <c r="F12">
        <f t="shared" si="6"/>
        <v>7.1329715275149823</v>
      </c>
      <c r="G12">
        <f t="shared" si="6"/>
        <v>7.4665150475213089</v>
      </c>
      <c r="H12">
        <f t="shared" si="6"/>
        <v>7.8000585675276355</v>
      </c>
      <c r="I12">
        <f t="shared" si="6"/>
        <v>8.3152210500156833</v>
      </c>
      <c r="J12">
        <f t="shared" si="6"/>
        <v>8.8303835325037312</v>
      </c>
      <c r="K12">
        <f t="shared" si="6"/>
        <v>9.4694433600199872</v>
      </c>
      <c r="L12">
        <f t="shared" si="6"/>
        <v>10.108503187536243</v>
      </c>
      <c r="M12">
        <f t="shared" si="6"/>
        <v>10.797460642530243</v>
      </c>
      <c r="N12">
        <f t="shared" si="6"/>
        <v>11.486418097524243</v>
      </c>
      <c r="O12">
        <f t="shared" si="6"/>
        <v>12.142537111279516</v>
      </c>
      <c r="P12">
        <f t="shared" si="6"/>
        <v>12.798656125034789</v>
      </c>
      <c r="Q12">
        <f t="shared" si="6"/>
        <v>13.339771675034171</v>
      </c>
      <c r="R12">
        <f t="shared" si="6"/>
        <v>13.880887225033554</v>
      </c>
      <c r="S12">
        <f t="shared" si="6"/>
        <v>14.237239776269604</v>
      </c>
      <c r="T12">
        <f t="shared" si="6"/>
        <v>14.593592327505654</v>
      </c>
      <c r="U12">
        <f t="shared" si="6"/>
        <v>14.717936007514826</v>
      </c>
      <c r="V12">
        <f t="shared" si="6"/>
        <v>14.842279687523998</v>
      </c>
      <c r="W12">
        <f t="shared" si="6"/>
        <v>14.717936007514826</v>
      </c>
      <c r="X12">
        <f t="shared" si="6"/>
        <v>14.593592327505654</v>
      </c>
      <c r="Y12">
        <f t="shared" si="6"/>
        <v>14.237239776269604</v>
      </c>
      <c r="Z12">
        <f t="shared" si="6"/>
        <v>13.880887225033554</v>
      </c>
      <c r="AA12">
        <f t="shared" si="6"/>
        <v>13.339771675034171</v>
      </c>
      <c r="AB12">
        <f t="shared" si="6"/>
        <v>12.798656125034789</v>
      </c>
      <c r="AC12">
        <f t="shared" si="6"/>
        <v>12.142537111279516</v>
      </c>
      <c r="AD12">
        <f t="shared" si="6"/>
        <v>11.486418097524243</v>
      </c>
      <c r="AE12">
        <f t="shared" si="6"/>
        <v>10.797460642530243</v>
      </c>
      <c r="AF12">
        <f t="shared" si="6"/>
        <v>10.108503187536243</v>
      </c>
      <c r="AG12">
        <f t="shared" si="6"/>
        <v>9.4694433600199872</v>
      </c>
      <c r="AH12">
        <f t="shared" si="6"/>
        <v>8.8303835325037312</v>
      </c>
      <c r="AI12">
        <f t="shared" si="6"/>
        <v>8.3152210500156833</v>
      </c>
      <c r="AJ12">
        <f t="shared" si="6"/>
        <v>7.8000585675276355</v>
      </c>
      <c r="AK12">
        <f t="shared" si="6"/>
        <v>7.4665150475213089</v>
      </c>
      <c r="AL12">
        <f t="shared" si="6"/>
        <v>7.1329715275149823</v>
      </c>
      <c r="AM12">
        <f t="shared" si="6"/>
        <v>7.017633312523369</v>
      </c>
      <c r="AN12">
        <f t="shared" si="6"/>
        <v>6.9022950975317556</v>
      </c>
    </row>
    <row r="13" spans="1:40" ht="15">
      <c r="A13">
        <v>-168.35428704</v>
      </c>
      <c r="B13">
        <f>(-168.35139327-A13)*data_workup!B1</f>
        <v>7.5975931350373571</v>
      </c>
      <c r="C13" s="1">
        <v>180</v>
      </c>
      <c r="D13" s="7">
        <f>$B$13</f>
        <v>7.5975931350373571</v>
      </c>
      <c r="E13" s="7">
        <f t="shared" ref="E13:AN13" si="7">$B$13</f>
        <v>7.5975931350373571</v>
      </c>
      <c r="F13" s="7">
        <f t="shared" si="7"/>
        <v>7.5975931350373571</v>
      </c>
      <c r="G13" s="7">
        <f t="shared" si="7"/>
        <v>7.5975931350373571</v>
      </c>
      <c r="H13" s="7">
        <f t="shared" si="7"/>
        <v>7.5975931350373571</v>
      </c>
      <c r="I13" s="7">
        <f t="shared" si="7"/>
        <v>7.5975931350373571</v>
      </c>
      <c r="J13" s="7">
        <f t="shared" si="7"/>
        <v>7.5975931350373571</v>
      </c>
      <c r="K13" s="7">
        <f t="shared" si="7"/>
        <v>7.5975931350373571</v>
      </c>
      <c r="L13" s="7">
        <f t="shared" si="7"/>
        <v>7.5975931350373571</v>
      </c>
      <c r="M13" s="7">
        <f t="shared" si="7"/>
        <v>7.5975931350373571</v>
      </c>
      <c r="N13" s="7">
        <f t="shared" si="7"/>
        <v>7.5975931350373571</v>
      </c>
      <c r="O13" s="7">
        <f t="shared" si="7"/>
        <v>7.5975931350373571</v>
      </c>
      <c r="P13" s="7">
        <f t="shared" si="7"/>
        <v>7.5975931350373571</v>
      </c>
      <c r="Q13" s="7">
        <f t="shared" si="7"/>
        <v>7.5975931350373571</v>
      </c>
      <c r="R13" s="7">
        <f t="shared" si="7"/>
        <v>7.5975931350373571</v>
      </c>
      <c r="S13" s="7">
        <f t="shared" si="7"/>
        <v>7.5975931350373571</v>
      </c>
      <c r="T13" s="7">
        <f t="shared" si="7"/>
        <v>7.5975931350373571</v>
      </c>
      <c r="U13" s="7">
        <f t="shared" si="7"/>
        <v>7.5975931350373571</v>
      </c>
      <c r="V13" s="7">
        <f t="shared" si="7"/>
        <v>7.5975931350373571</v>
      </c>
      <c r="W13" s="7">
        <f t="shared" si="7"/>
        <v>7.5975931350373571</v>
      </c>
      <c r="X13" s="7">
        <f t="shared" si="7"/>
        <v>7.5975931350373571</v>
      </c>
      <c r="Y13" s="7">
        <f t="shared" si="7"/>
        <v>7.5975931350373571</v>
      </c>
      <c r="Z13" s="7">
        <f t="shared" si="7"/>
        <v>7.5975931350373571</v>
      </c>
      <c r="AA13" s="7">
        <f t="shared" si="7"/>
        <v>7.5975931350373571</v>
      </c>
      <c r="AB13" s="7">
        <f t="shared" si="7"/>
        <v>7.5975931350373571</v>
      </c>
      <c r="AC13" s="7">
        <f t="shared" si="7"/>
        <v>7.5975931350373571</v>
      </c>
      <c r="AD13" s="7">
        <f t="shared" si="7"/>
        <v>7.5975931350373571</v>
      </c>
      <c r="AE13" s="7">
        <f t="shared" si="7"/>
        <v>7.5975931350373571</v>
      </c>
      <c r="AF13" s="7">
        <f t="shared" si="7"/>
        <v>7.5975931350373571</v>
      </c>
      <c r="AG13" s="7">
        <f t="shared" si="7"/>
        <v>7.5975931350373571</v>
      </c>
      <c r="AH13" s="7">
        <f t="shared" si="7"/>
        <v>7.5975931350373571</v>
      </c>
      <c r="AI13" s="7">
        <f t="shared" si="7"/>
        <v>7.5975931350373571</v>
      </c>
      <c r="AJ13" s="7">
        <f t="shared" si="7"/>
        <v>7.5975931350373571</v>
      </c>
      <c r="AK13" s="7">
        <f t="shared" si="7"/>
        <v>7.5975931350373571</v>
      </c>
      <c r="AL13" s="7">
        <f t="shared" si="7"/>
        <v>7.5975931350373571</v>
      </c>
      <c r="AM13" s="7">
        <f t="shared" si="7"/>
        <v>7.5975931350373571</v>
      </c>
      <c r="AN13" s="7">
        <f t="shared" si="7"/>
        <v>7.5975931350373571</v>
      </c>
    </row>
    <row r="14" spans="1:40">
      <c r="C14">
        <v>175</v>
      </c>
      <c r="D14">
        <f>AVERAGE(D13,D15)</f>
        <v>6.9022950975317556</v>
      </c>
      <c r="E14">
        <f t="shared" ref="E14:AN14" si="8">AVERAGE(E13,E15)</f>
        <v>7.017633312523369</v>
      </c>
      <c r="F14">
        <f t="shared" si="8"/>
        <v>7.1329715275149823</v>
      </c>
      <c r="G14">
        <f t="shared" si="8"/>
        <v>7.4665150475213089</v>
      </c>
      <c r="H14">
        <f t="shared" si="8"/>
        <v>7.8000585675276355</v>
      </c>
      <c r="I14">
        <f t="shared" si="8"/>
        <v>8.3152210500156833</v>
      </c>
      <c r="J14">
        <f t="shared" si="8"/>
        <v>8.8303835325037312</v>
      </c>
      <c r="K14">
        <f t="shared" si="8"/>
        <v>9.4694433600199872</v>
      </c>
      <c r="L14">
        <f t="shared" si="8"/>
        <v>10.108503187536243</v>
      </c>
      <c r="M14">
        <f t="shared" si="8"/>
        <v>10.797460642530243</v>
      </c>
      <c r="N14">
        <f t="shared" si="8"/>
        <v>11.486418097524243</v>
      </c>
      <c r="O14">
        <f t="shared" si="8"/>
        <v>12.142537111279516</v>
      </c>
      <c r="P14">
        <f t="shared" si="8"/>
        <v>12.798656125034789</v>
      </c>
      <c r="Q14">
        <f t="shared" si="8"/>
        <v>13.339771675034171</v>
      </c>
      <c r="R14">
        <f t="shared" si="8"/>
        <v>13.880887225033554</v>
      </c>
      <c r="S14">
        <f t="shared" si="8"/>
        <v>14.237239776269604</v>
      </c>
      <c r="T14">
        <f t="shared" si="8"/>
        <v>14.593592327505654</v>
      </c>
      <c r="U14">
        <f t="shared" si="8"/>
        <v>14.717936007514826</v>
      </c>
      <c r="V14">
        <f t="shared" si="8"/>
        <v>14.842279687523998</v>
      </c>
      <c r="W14">
        <f t="shared" si="8"/>
        <v>14.717936007514826</v>
      </c>
      <c r="X14">
        <f t="shared" si="8"/>
        <v>14.593592327505654</v>
      </c>
      <c r="Y14">
        <f t="shared" si="8"/>
        <v>14.237239776269604</v>
      </c>
      <c r="Z14">
        <f t="shared" si="8"/>
        <v>13.880887225033554</v>
      </c>
      <c r="AA14">
        <f t="shared" si="8"/>
        <v>13.339771675034171</v>
      </c>
      <c r="AB14">
        <f t="shared" si="8"/>
        <v>12.798656125034789</v>
      </c>
      <c r="AC14">
        <f t="shared" si="8"/>
        <v>12.142537111279516</v>
      </c>
      <c r="AD14">
        <f t="shared" si="8"/>
        <v>11.486418097524243</v>
      </c>
      <c r="AE14">
        <f t="shared" si="8"/>
        <v>10.797460642530243</v>
      </c>
      <c r="AF14">
        <f t="shared" si="8"/>
        <v>10.108503187536243</v>
      </c>
      <c r="AG14">
        <f t="shared" si="8"/>
        <v>9.4694433600199872</v>
      </c>
      <c r="AH14">
        <f t="shared" si="8"/>
        <v>8.8303835325037312</v>
      </c>
      <c r="AI14">
        <f t="shared" si="8"/>
        <v>8.3152210500156833</v>
      </c>
      <c r="AJ14">
        <f t="shared" si="8"/>
        <v>7.8000585675276355</v>
      </c>
      <c r="AK14">
        <f t="shared" si="8"/>
        <v>7.4665150475213089</v>
      </c>
      <c r="AL14">
        <f t="shared" si="8"/>
        <v>7.1329715275149823</v>
      </c>
      <c r="AM14">
        <f t="shared" si="8"/>
        <v>7.017633312523369</v>
      </c>
      <c r="AN14">
        <f t="shared" si="8"/>
        <v>6.9022950975317556</v>
      </c>
    </row>
    <row r="15" spans="1:40" ht="15">
      <c r="C15" s="1">
        <v>170</v>
      </c>
      <c r="D15">
        <f>AN15</f>
        <v>6.2069970600261541</v>
      </c>
      <c r="E15">
        <f>AVERAGE(D15,F15)</f>
        <v>6.4376734900093808</v>
      </c>
      <c r="F15">
        <f>AL15</f>
        <v>6.6683499199926075</v>
      </c>
      <c r="G15">
        <f>AVERAGE(F15,H15)</f>
        <v>7.3354369600052607</v>
      </c>
      <c r="H15">
        <f>AJ15</f>
        <v>8.0025240000179139</v>
      </c>
      <c r="I15">
        <f>AVERAGE(H15,J15)</f>
        <v>9.0328489649940096</v>
      </c>
      <c r="J15">
        <f>AH15</f>
        <v>10.063173929970105</v>
      </c>
      <c r="K15">
        <f>AVERAGE(J15,L15)</f>
        <v>11.341293585002617</v>
      </c>
      <c r="L15">
        <f>AF15</f>
        <v>12.619413240035129</v>
      </c>
      <c r="M15">
        <f>AVERAGE(L15,N15)</f>
        <v>13.997328150023129</v>
      </c>
      <c r="N15">
        <f>AD15</f>
        <v>15.37524306001113</v>
      </c>
      <c r="O15">
        <f>AVERAGE(N15,P15)</f>
        <v>16.687481087521675</v>
      </c>
      <c r="P15">
        <f>AB15</f>
        <v>17.999719115032221</v>
      </c>
      <c r="Q15">
        <f>AVERAGE(P15,R15)</f>
        <v>19.081950215030986</v>
      </c>
      <c r="R15">
        <f>Z15</f>
        <v>20.164181315029751</v>
      </c>
      <c r="S15">
        <f>AVERAGE(R15,T15)</f>
        <v>20.876886417501851</v>
      </c>
      <c r="T15">
        <f>X15</f>
        <v>21.589591519973951</v>
      </c>
      <c r="U15">
        <f>AVERAGE(T15,V15)</f>
        <v>21.838278879992295</v>
      </c>
      <c r="V15" s="9">
        <v>22.086966240010639</v>
      </c>
      <c r="W15">
        <f>AVERAGE(V15,X15)</f>
        <v>21.838278879992295</v>
      </c>
      <c r="X15" s="8">
        <v>21.589591519973951</v>
      </c>
      <c r="Y15">
        <f>AVERAGE(X15,Z15)</f>
        <v>20.876886417501851</v>
      </c>
      <c r="Z15" s="8">
        <v>20.164181315029751</v>
      </c>
      <c r="AA15">
        <f>AVERAGE(Z15,AB15)</f>
        <v>19.081950215030986</v>
      </c>
      <c r="AB15" s="8">
        <v>17.999719115032221</v>
      </c>
      <c r="AC15">
        <f>AVERAGE(AB15,AD15)</f>
        <v>16.687481087521675</v>
      </c>
      <c r="AD15" s="8">
        <v>15.37524306001113</v>
      </c>
      <c r="AE15">
        <f>AVERAGE(AD15,AF15)</f>
        <v>13.997328150023129</v>
      </c>
      <c r="AF15" s="8">
        <v>12.619413240035129</v>
      </c>
      <c r="AG15">
        <f>AVERAGE(AF15,AH15)</f>
        <v>11.341293585002617</v>
      </c>
      <c r="AH15" s="8">
        <v>10.063173929970105</v>
      </c>
      <c r="AI15">
        <f>AVERAGE(AH15,AJ15)</f>
        <v>9.0328489649940096</v>
      </c>
      <c r="AJ15" s="8">
        <v>8.0025240000179139</v>
      </c>
      <c r="AK15">
        <f>AVERAGE(AJ15,AL15)</f>
        <v>7.3354369600052607</v>
      </c>
      <c r="AL15" s="8">
        <v>6.6683499199926075</v>
      </c>
      <c r="AM15">
        <f>AVERAGE(AL15,AN15)</f>
        <v>6.4376734900093808</v>
      </c>
      <c r="AN15" s="8">
        <v>6.2069970600261541</v>
      </c>
    </row>
    <row r="16" spans="1:40">
      <c r="C16">
        <v>165</v>
      </c>
      <c r="D16">
        <f>AVERAGE(D15,D17)</f>
        <v>12.28853460253476</v>
      </c>
      <c r="E16">
        <f t="shared" ref="E16:AN16" si="9">AVERAGE(E15,E17)</f>
        <v>12.620955721258849</v>
      </c>
      <c r="F16">
        <f t="shared" si="9"/>
        <v>12.953376839982937</v>
      </c>
      <c r="G16">
        <f t="shared" si="9"/>
        <v>13.917506386249304</v>
      </c>
      <c r="H16">
        <f t="shared" si="9"/>
        <v>14.881635932515671</v>
      </c>
      <c r="I16">
        <f t="shared" si="9"/>
        <v>16.379542756243236</v>
      </c>
      <c r="J16">
        <f t="shared" si="9"/>
        <v>17.877449579970801</v>
      </c>
      <c r="K16">
        <f t="shared" si="9"/>
        <v>19.751203292489667</v>
      </c>
      <c r="L16">
        <f t="shared" si="9"/>
        <v>21.624957005008532</v>
      </c>
      <c r="M16">
        <f t="shared" si="9"/>
        <v>23.666092906251784</v>
      </c>
      <c r="N16">
        <f t="shared" si="9"/>
        <v>25.707228807495035</v>
      </c>
      <c r="O16">
        <f t="shared" si="9"/>
        <v>27.672514013749208</v>
      </c>
      <c r="P16">
        <f t="shared" si="9"/>
        <v>29.63779922000338</v>
      </c>
      <c r="Q16">
        <f t="shared" si="9"/>
        <v>31.275231677519692</v>
      </c>
      <c r="R16">
        <f t="shared" si="9"/>
        <v>32.912664135036003</v>
      </c>
      <c r="S16">
        <f t="shared" si="9"/>
        <v>33.999411095016654</v>
      </c>
      <c r="T16">
        <f t="shared" si="9"/>
        <v>35.086158054997298</v>
      </c>
      <c r="U16">
        <f t="shared" si="9"/>
        <v>35.46697370250665</v>
      </c>
      <c r="V16">
        <f t="shared" si="9"/>
        <v>35.847789350016008</v>
      </c>
      <c r="W16">
        <f t="shared" si="9"/>
        <v>35.46697370250665</v>
      </c>
      <c r="X16">
        <f t="shared" si="9"/>
        <v>35.086158054997298</v>
      </c>
      <c r="Y16">
        <f t="shared" si="9"/>
        <v>33.999411095016654</v>
      </c>
      <c r="Z16">
        <f t="shared" si="9"/>
        <v>32.912664135036003</v>
      </c>
      <c r="AA16">
        <f t="shared" si="9"/>
        <v>31.275231677519692</v>
      </c>
      <c r="AB16">
        <f t="shared" si="9"/>
        <v>29.63779922000338</v>
      </c>
      <c r="AC16">
        <f t="shared" si="9"/>
        <v>27.672514013749208</v>
      </c>
      <c r="AD16">
        <f t="shared" si="9"/>
        <v>25.707228807495035</v>
      </c>
      <c r="AE16">
        <f t="shared" si="9"/>
        <v>23.666092906251784</v>
      </c>
      <c r="AF16">
        <f t="shared" si="9"/>
        <v>21.624957005008532</v>
      </c>
      <c r="AG16">
        <f t="shared" si="9"/>
        <v>19.751203292489667</v>
      </c>
      <c r="AH16">
        <f t="shared" si="9"/>
        <v>17.877449579970801</v>
      </c>
      <c r="AI16">
        <f t="shared" si="9"/>
        <v>16.379542756243236</v>
      </c>
      <c r="AJ16">
        <f t="shared" si="9"/>
        <v>14.881635932515671</v>
      </c>
      <c r="AK16">
        <f t="shared" si="9"/>
        <v>13.917506386249304</v>
      </c>
      <c r="AL16">
        <f t="shared" si="9"/>
        <v>12.953376839982937</v>
      </c>
      <c r="AM16">
        <f t="shared" si="9"/>
        <v>12.620955721258849</v>
      </c>
      <c r="AN16">
        <f t="shared" si="9"/>
        <v>12.28853460253476</v>
      </c>
    </row>
    <row r="17" spans="1:40" ht="15">
      <c r="C17" s="1">
        <v>160</v>
      </c>
      <c r="D17">
        <f>AN17</f>
        <v>18.370072145043366</v>
      </c>
      <c r="E17">
        <f>AVERAGE(D17,F17)</f>
        <v>18.804237952508316</v>
      </c>
      <c r="F17">
        <f>AL17</f>
        <v>19.238403759973266</v>
      </c>
      <c r="G17">
        <f>AVERAGE(F17,H17)</f>
        <v>20.499575812493347</v>
      </c>
      <c r="H17">
        <f>AJ17</f>
        <v>21.760747865013428</v>
      </c>
      <c r="I17">
        <f>AVERAGE(H17,J17)</f>
        <v>23.726236547492462</v>
      </c>
      <c r="J17">
        <f>AH17</f>
        <v>25.691725229971496</v>
      </c>
      <c r="K17">
        <f>AVERAGE(J17,L17)</f>
        <v>28.161112999976716</v>
      </c>
      <c r="L17">
        <f>AF17</f>
        <v>30.630500769981936</v>
      </c>
      <c r="M17">
        <f>AVERAGE(L17,N17)</f>
        <v>33.334857662480438</v>
      </c>
      <c r="N17">
        <f>AD17</f>
        <v>36.03921455497894</v>
      </c>
      <c r="O17">
        <f>AVERAGE(N17,P17)</f>
        <v>38.65754693997674</v>
      </c>
      <c r="P17">
        <f>AB17</f>
        <v>41.275879324974539</v>
      </c>
      <c r="Q17">
        <f>AVERAGE(P17,R17)</f>
        <v>43.468513140008397</v>
      </c>
      <c r="R17">
        <f>Z17</f>
        <v>45.661146955042256</v>
      </c>
      <c r="S17">
        <f>AVERAGE(R17,T17)</f>
        <v>47.121935772531451</v>
      </c>
      <c r="T17">
        <f>X17</f>
        <v>48.582724590020646</v>
      </c>
      <c r="U17">
        <f>AVERAGE(T17,V17)</f>
        <v>49.095668525021011</v>
      </c>
      <c r="V17" s="8">
        <v>49.608612460021376</v>
      </c>
      <c r="W17">
        <f>AVERAGE(V17,X17)</f>
        <v>49.095668525021011</v>
      </c>
      <c r="X17" s="8">
        <v>48.582724590020646</v>
      </c>
      <c r="Y17">
        <f>AVERAGE(X17,Z17)</f>
        <v>47.121935772531451</v>
      </c>
      <c r="Z17" s="8">
        <v>45.661146955042256</v>
      </c>
      <c r="AA17">
        <f>AVERAGE(Z17,AB17)</f>
        <v>43.468513140008397</v>
      </c>
      <c r="AB17" s="8">
        <v>41.275879324974539</v>
      </c>
      <c r="AC17">
        <f>AVERAGE(AB17,AD17)</f>
        <v>38.65754693997674</v>
      </c>
      <c r="AD17" s="8">
        <v>36.03921455497894</v>
      </c>
      <c r="AE17">
        <f>AVERAGE(AD17,AF17)</f>
        <v>33.334857662480438</v>
      </c>
      <c r="AF17" s="8">
        <v>30.630500769981936</v>
      </c>
      <c r="AG17">
        <f>AVERAGE(AF17,AH17)</f>
        <v>28.161112999976716</v>
      </c>
      <c r="AH17" s="8">
        <v>25.691725229971496</v>
      </c>
      <c r="AI17">
        <f>AVERAGE(AH17,AJ17)</f>
        <v>23.726236547492462</v>
      </c>
      <c r="AJ17" s="8">
        <v>21.760747865013428</v>
      </c>
      <c r="AK17">
        <f>AVERAGE(AJ17,AL17)</f>
        <v>20.499575812493347</v>
      </c>
      <c r="AL17" s="8">
        <v>19.238403759973266</v>
      </c>
      <c r="AM17">
        <f>AVERAGE(AL17,AN17)</f>
        <v>18.804237952508316</v>
      </c>
      <c r="AN17" s="8">
        <v>18.370072145043366</v>
      </c>
    </row>
    <row r="18" spans="1:40">
      <c r="C18">
        <v>155</v>
      </c>
      <c r="D18">
        <f>AVERAGE(D17,D19)</f>
        <v>31.640058030011957</v>
      </c>
      <c r="E18">
        <f t="shared" ref="E18:AN18" si="10">AVERAGE(E17,E19)</f>
        <v>32.153087293755391</v>
      </c>
      <c r="F18">
        <f t="shared" si="10"/>
        <v>32.666116557498825</v>
      </c>
      <c r="G18">
        <f t="shared" si="10"/>
        <v>34.161555411246056</v>
      </c>
      <c r="H18">
        <f t="shared" si="10"/>
        <v>35.65699426499328</v>
      </c>
      <c r="I18">
        <f t="shared" si="10"/>
        <v>38.003968097490429</v>
      </c>
      <c r="J18">
        <f t="shared" si="10"/>
        <v>40.35094192998757</v>
      </c>
      <c r="K18">
        <f t="shared" si="10"/>
        <v>43.330333074992367</v>
      </c>
      <c r="L18">
        <f t="shared" si="10"/>
        <v>46.309724219997172</v>
      </c>
      <c r="M18">
        <f t="shared" si="10"/>
        <v>49.615169646249598</v>
      </c>
      <c r="N18">
        <f t="shared" si="10"/>
        <v>52.920615072502024</v>
      </c>
      <c r="O18">
        <f t="shared" si="10"/>
        <v>56.166461648748218</v>
      </c>
      <c r="P18">
        <f t="shared" si="10"/>
        <v>59.412308224994412</v>
      </c>
      <c r="Q18">
        <f t="shared" si="10"/>
        <v>62.167461978762411</v>
      </c>
      <c r="R18">
        <f t="shared" si="10"/>
        <v>64.922615732530417</v>
      </c>
      <c r="S18">
        <f t="shared" si="10"/>
        <v>66.777551173776658</v>
      </c>
      <c r="T18">
        <f t="shared" si="10"/>
        <v>68.632486615022884</v>
      </c>
      <c r="U18">
        <f t="shared" si="10"/>
        <v>69.287634193772405</v>
      </c>
      <c r="V18">
        <f t="shared" si="10"/>
        <v>69.942781772521926</v>
      </c>
      <c r="W18">
        <f t="shared" si="10"/>
        <v>69.287634193772405</v>
      </c>
      <c r="X18">
        <f t="shared" si="10"/>
        <v>68.632486615022884</v>
      </c>
      <c r="Y18">
        <f t="shared" si="10"/>
        <v>66.777551173776658</v>
      </c>
      <c r="Z18">
        <f t="shared" si="10"/>
        <v>64.922615732530417</v>
      </c>
      <c r="AA18">
        <f t="shared" si="10"/>
        <v>62.167461978762411</v>
      </c>
      <c r="AB18">
        <f t="shared" si="10"/>
        <v>59.412308224994412</v>
      </c>
      <c r="AC18">
        <f t="shared" si="10"/>
        <v>56.166461648748218</v>
      </c>
      <c r="AD18">
        <f t="shared" si="10"/>
        <v>52.920615072502024</v>
      </c>
      <c r="AE18">
        <f t="shared" si="10"/>
        <v>49.615169646249598</v>
      </c>
      <c r="AF18">
        <f t="shared" si="10"/>
        <v>46.309724219997172</v>
      </c>
      <c r="AG18">
        <f t="shared" si="10"/>
        <v>43.330333074992367</v>
      </c>
      <c r="AH18">
        <f t="shared" si="10"/>
        <v>40.35094192998757</v>
      </c>
      <c r="AI18">
        <f t="shared" si="10"/>
        <v>38.003968097490429</v>
      </c>
      <c r="AJ18">
        <f t="shared" si="10"/>
        <v>35.65699426499328</v>
      </c>
      <c r="AK18">
        <f t="shared" si="10"/>
        <v>34.161555411246056</v>
      </c>
      <c r="AL18">
        <f t="shared" si="10"/>
        <v>32.666116557498825</v>
      </c>
      <c r="AM18">
        <f t="shared" si="10"/>
        <v>32.153087293755391</v>
      </c>
      <c r="AN18">
        <f t="shared" si="10"/>
        <v>31.640058030011957</v>
      </c>
    </row>
    <row r="19" spans="1:40" ht="15">
      <c r="C19" s="1">
        <v>150</v>
      </c>
      <c r="D19">
        <f>AN19</f>
        <v>44.910043914980548</v>
      </c>
      <c r="E19">
        <f>AVERAGE(D19,F19)</f>
        <v>45.501936635002465</v>
      </c>
      <c r="F19">
        <f>AL19</f>
        <v>46.093829355024383</v>
      </c>
      <c r="G19">
        <f>AVERAGE(F19,H19)</f>
        <v>47.823535009998757</v>
      </c>
      <c r="H19">
        <f>AJ19</f>
        <v>49.553240664973131</v>
      </c>
      <c r="I19">
        <f>AVERAGE(H19,J19)</f>
        <v>52.281699647488388</v>
      </c>
      <c r="J19">
        <f>AH19</f>
        <v>55.010158630003644</v>
      </c>
      <c r="K19">
        <f>AVERAGE(J19,L19)</f>
        <v>58.499553150008026</v>
      </c>
      <c r="L19">
        <f>AF19</f>
        <v>61.988947670012408</v>
      </c>
      <c r="M19">
        <f>AVERAGE(L19,N19)</f>
        <v>65.895481630018764</v>
      </c>
      <c r="N19">
        <f>AD19</f>
        <v>69.802015590025107</v>
      </c>
      <c r="O19">
        <f>AVERAGE(N19,P19)</f>
        <v>73.675376357519696</v>
      </c>
      <c r="P19">
        <f>AB19</f>
        <v>77.548737125014284</v>
      </c>
      <c r="Q19">
        <f>AVERAGE(P19,R19)</f>
        <v>80.866410817516424</v>
      </c>
      <c r="R19">
        <f>Z19</f>
        <v>84.184084510018579</v>
      </c>
      <c r="S19">
        <f>AVERAGE(R19,T19)</f>
        <v>86.433166575021858</v>
      </c>
      <c r="T19">
        <f>X19</f>
        <v>88.682248640025122</v>
      </c>
      <c r="U19">
        <f>AVERAGE(T19,V19)</f>
        <v>89.479599862523798</v>
      </c>
      <c r="V19" s="8">
        <v>90.276951085022461</v>
      </c>
      <c r="W19">
        <f>AVERAGE(V19,X19)</f>
        <v>89.479599862523798</v>
      </c>
      <c r="X19" s="8">
        <v>88.682248640025122</v>
      </c>
      <c r="Y19">
        <f>AVERAGE(X19,Z19)</f>
        <v>86.433166575021858</v>
      </c>
      <c r="Z19" s="8">
        <v>84.184084510018579</v>
      </c>
      <c r="AA19">
        <f>AVERAGE(Z19,AB19)</f>
        <v>80.866410817516424</v>
      </c>
      <c r="AB19" s="8">
        <v>77.548737125014284</v>
      </c>
      <c r="AC19">
        <f>AVERAGE(AB19,AD19)</f>
        <v>73.675376357519696</v>
      </c>
      <c r="AD19" s="8">
        <v>69.802015590025107</v>
      </c>
      <c r="AE19">
        <f>AVERAGE(AD19,AF19)</f>
        <v>65.895481630018764</v>
      </c>
      <c r="AF19" s="8">
        <v>61.988947670012408</v>
      </c>
      <c r="AG19">
        <f>AVERAGE(AF19,AH19)</f>
        <v>58.499553150008026</v>
      </c>
      <c r="AH19" s="8">
        <v>55.010158630003644</v>
      </c>
      <c r="AI19">
        <f>AVERAGE(AH19,AJ19)</f>
        <v>52.281699647488388</v>
      </c>
      <c r="AJ19" s="8">
        <v>49.553240664973131</v>
      </c>
      <c r="AK19">
        <f>AVERAGE(AJ19,AL19)</f>
        <v>47.823535009998757</v>
      </c>
      <c r="AL19" s="8">
        <v>46.093829355024383</v>
      </c>
      <c r="AM19">
        <f>AVERAGE(AL19,AN19)</f>
        <v>45.501936635002465</v>
      </c>
      <c r="AN19" s="8">
        <v>44.910043914980548</v>
      </c>
    </row>
    <row r="22" spans="1:40" ht="15">
      <c r="D22" s="1" t="s">
        <v>119</v>
      </c>
    </row>
    <row r="23" spans="1:40" ht="15">
      <c r="D23" s="1" t="s">
        <v>121</v>
      </c>
    </row>
    <row r="24" spans="1:40">
      <c r="D24">
        <v>-180</v>
      </c>
      <c r="E24">
        <v>-170</v>
      </c>
      <c r="F24">
        <f>D24+20</f>
        <v>-160</v>
      </c>
      <c r="G24">
        <v>-150</v>
      </c>
      <c r="H24">
        <f t="shared" ref="H24" si="11">F24+20</f>
        <v>-140</v>
      </c>
      <c r="I24">
        <v>-130</v>
      </c>
      <c r="J24">
        <f>H24+20</f>
        <v>-120</v>
      </c>
      <c r="K24">
        <v>-110</v>
      </c>
      <c r="L24">
        <f>J24+20</f>
        <v>-100</v>
      </c>
      <c r="M24">
        <v>-90</v>
      </c>
      <c r="N24">
        <f>L24+20</f>
        <v>-80</v>
      </c>
      <c r="O24">
        <v>-70</v>
      </c>
      <c r="P24">
        <f>N24+20</f>
        <v>-60</v>
      </c>
      <c r="Q24">
        <v>-50</v>
      </c>
      <c r="R24">
        <f>P24+20</f>
        <v>-40</v>
      </c>
      <c r="S24">
        <v>-30</v>
      </c>
      <c r="T24">
        <f>R24+20</f>
        <v>-20</v>
      </c>
      <c r="U24">
        <v>-10</v>
      </c>
      <c r="V24">
        <f>T24+20</f>
        <v>0</v>
      </c>
      <c r="W24">
        <v>10</v>
      </c>
      <c r="X24">
        <f>V24+20</f>
        <v>20</v>
      </c>
      <c r="Y24">
        <v>30</v>
      </c>
      <c r="Z24">
        <f>X24+20</f>
        <v>40</v>
      </c>
      <c r="AA24">
        <v>50</v>
      </c>
      <c r="AB24">
        <f>Z24+20</f>
        <v>60</v>
      </c>
      <c r="AC24">
        <v>70</v>
      </c>
      <c r="AD24">
        <f>AB24+20</f>
        <v>80</v>
      </c>
      <c r="AE24">
        <v>90</v>
      </c>
      <c r="AF24">
        <f>AD24+20</f>
        <v>100</v>
      </c>
      <c r="AG24">
        <v>110</v>
      </c>
      <c r="AH24">
        <f>AF24+20</f>
        <v>120</v>
      </c>
      <c r="AI24">
        <v>130</v>
      </c>
      <c r="AJ24">
        <f>AH24+20</f>
        <v>140</v>
      </c>
      <c r="AK24">
        <v>150</v>
      </c>
      <c r="AL24">
        <f>AJ24+20</f>
        <v>160</v>
      </c>
      <c r="AM24">
        <v>170</v>
      </c>
      <c r="AN24">
        <f>AL24+20</f>
        <v>180</v>
      </c>
    </row>
    <row r="25" spans="1:40" ht="15">
      <c r="A25" s="1" t="s">
        <v>120</v>
      </c>
      <c r="C25" s="1">
        <v>210</v>
      </c>
      <c r="D25">
        <f>D37</f>
        <v>47.383785493915852</v>
      </c>
      <c r="E25">
        <f t="shared" ref="E25:AN25" si="12">E37</f>
        <v>48.045610516575934</v>
      </c>
      <c r="F25">
        <f t="shared" si="12"/>
        <v>48.707435539236016</v>
      </c>
      <c r="G25">
        <f t="shared" si="12"/>
        <v>50.613084741986398</v>
      </c>
      <c r="H25">
        <f t="shared" si="12"/>
        <v>52.51873394473678</v>
      </c>
      <c r="I25">
        <f t="shared" si="12"/>
        <v>55.438357909338862</v>
      </c>
      <c r="J25">
        <f t="shared" si="12"/>
        <v>58.357981873940943</v>
      </c>
      <c r="K25">
        <f t="shared" si="12"/>
        <v>61.939430861203107</v>
      </c>
      <c r="L25">
        <f t="shared" si="12"/>
        <v>65.52087984846527</v>
      </c>
      <c r="M25">
        <f t="shared" si="12"/>
        <v>69.332178253966035</v>
      </c>
      <c r="N25">
        <f t="shared" si="12"/>
        <v>73.143476659466799</v>
      </c>
      <c r="O25">
        <f t="shared" si="12"/>
        <v>76.724925646728963</v>
      </c>
      <c r="P25">
        <f t="shared" si="12"/>
        <v>80.306374633991126</v>
      </c>
      <c r="Q25">
        <f t="shared" si="12"/>
        <v>83.225998598593208</v>
      </c>
      <c r="R25">
        <f t="shared" si="12"/>
        <v>86.145622563195289</v>
      </c>
      <c r="S25">
        <f t="shared" si="12"/>
        <v>88.051271765945671</v>
      </c>
      <c r="T25">
        <f t="shared" si="12"/>
        <v>89.956920968696053</v>
      </c>
      <c r="U25">
        <f t="shared" si="12"/>
        <v>90.618745991356136</v>
      </c>
      <c r="V25">
        <f t="shared" si="12"/>
        <v>91.280571014016218</v>
      </c>
      <c r="W25">
        <f t="shared" si="12"/>
        <v>90.618745991356136</v>
      </c>
      <c r="X25">
        <f t="shared" si="12"/>
        <v>89.956920968696053</v>
      </c>
      <c r="Y25">
        <f t="shared" si="12"/>
        <v>88.051271765945671</v>
      </c>
      <c r="Z25">
        <f t="shared" si="12"/>
        <v>86.145622563195289</v>
      </c>
      <c r="AA25">
        <f t="shared" si="12"/>
        <v>83.225998598593208</v>
      </c>
      <c r="AB25">
        <f t="shared" si="12"/>
        <v>80.306374633991126</v>
      </c>
      <c r="AC25">
        <f t="shared" si="12"/>
        <v>76.724925646728963</v>
      </c>
      <c r="AD25">
        <f t="shared" si="12"/>
        <v>73.143476659466799</v>
      </c>
      <c r="AE25">
        <f t="shared" si="12"/>
        <v>69.332178253966035</v>
      </c>
      <c r="AF25">
        <f t="shared" si="12"/>
        <v>65.52087984846527</v>
      </c>
      <c r="AG25">
        <f t="shared" si="12"/>
        <v>61.939430861203107</v>
      </c>
      <c r="AH25">
        <f t="shared" si="12"/>
        <v>58.357981873940943</v>
      </c>
      <c r="AI25">
        <f t="shared" si="12"/>
        <v>55.438357909338862</v>
      </c>
      <c r="AJ25">
        <f t="shared" si="12"/>
        <v>52.51873394473678</v>
      </c>
      <c r="AK25">
        <f t="shared" si="12"/>
        <v>50.613084741986398</v>
      </c>
      <c r="AL25">
        <f t="shared" si="12"/>
        <v>48.707435539236016</v>
      </c>
      <c r="AM25">
        <f t="shared" si="12"/>
        <v>48.045610516575934</v>
      </c>
      <c r="AN25">
        <f t="shared" si="12"/>
        <v>47.383785493915852</v>
      </c>
    </row>
    <row r="26" spans="1:40">
      <c r="C26">
        <v>205</v>
      </c>
      <c r="D26">
        <f>D36</f>
        <v>34.76382868424264</v>
      </c>
      <c r="E26">
        <f t="shared" ref="E26:AN26" si="13">E36</f>
        <v>35.298333528557698</v>
      </c>
      <c r="F26">
        <f t="shared" si="13"/>
        <v>35.832838372872757</v>
      </c>
      <c r="G26">
        <f t="shared" si="13"/>
        <v>37.371883733142184</v>
      </c>
      <c r="H26">
        <f t="shared" si="13"/>
        <v>38.910929093411603</v>
      </c>
      <c r="I26">
        <f t="shared" si="13"/>
        <v>41.268883385296476</v>
      </c>
      <c r="J26">
        <f t="shared" si="13"/>
        <v>43.626837677181356</v>
      </c>
      <c r="K26">
        <f t="shared" si="13"/>
        <v>46.519296813381288</v>
      </c>
      <c r="L26">
        <f t="shared" si="13"/>
        <v>49.41175594958122</v>
      </c>
      <c r="M26">
        <f t="shared" si="13"/>
        <v>52.489846670120073</v>
      </c>
      <c r="N26">
        <f t="shared" si="13"/>
        <v>55.567937390658919</v>
      </c>
      <c r="O26">
        <f t="shared" si="13"/>
        <v>58.460396526858851</v>
      </c>
      <c r="P26">
        <f t="shared" si="13"/>
        <v>61.35285566305879</v>
      </c>
      <c r="Q26">
        <f t="shared" si="13"/>
        <v>63.710809954943663</v>
      </c>
      <c r="R26">
        <f t="shared" si="13"/>
        <v>66.068764246828536</v>
      </c>
      <c r="S26">
        <f t="shared" si="13"/>
        <v>67.607809607097963</v>
      </c>
      <c r="T26">
        <f t="shared" si="13"/>
        <v>69.146854967367389</v>
      </c>
      <c r="U26">
        <f t="shared" si="13"/>
        <v>69.681359811682441</v>
      </c>
      <c r="V26">
        <f t="shared" si="13"/>
        <v>70.215864655997507</v>
      </c>
      <c r="W26">
        <f t="shared" si="13"/>
        <v>69.681359811682441</v>
      </c>
      <c r="X26">
        <f t="shared" si="13"/>
        <v>69.146854967367389</v>
      </c>
      <c r="Y26">
        <f t="shared" si="13"/>
        <v>67.607809607097963</v>
      </c>
      <c r="Z26">
        <f t="shared" si="13"/>
        <v>66.068764246828536</v>
      </c>
      <c r="AA26">
        <f t="shared" si="13"/>
        <v>63.710809954943663</v>
      </c>
      <c r="AB26">
        <f t="shared" si="13"/>
        <v>61.35285566305879</v>
      </c>
      <c r="AC26">
        <f t="shared" si="13"/>
        <v>58.460396526858851</v>
      </c>
      <c r="AD26">
        <f t="shared" si="13"/>
        <v>55.567937390658919</v>
      </c>
      <c r="AE26">
        <f t="shared" si="13"/>
        <v>52.489846670120073</v>
      </c>
      <c r="AF26">
        <f t="shared" si="13"/>
        <v>49.41175594958122</v>
      </c>
      <c r="AG26">
        <f t="shared" si="13"/>
        <v>46.519296813381288</v>
      </c>
      <c r="AH26">
        <f t="shared" si="13"/>
        <v>43.626837677181356</v>
      </c>
      <c r="AI26">
        <f t="shared" si="13"/>
        <v>41.268883385296476</v>
      </c>
      <c r="AJ26">
        <f t="shared" si="13"/>
        <v>38.910929093411603</v>
      </c>
      <c r="AK26">
        <f t="shared" si="13"/>
        <v>37.371883733142184</v>
      </c>
      <c r="AL26">
        <f t="shared" si="13"/>
        <v>35.832838372872757</v>
      </c>
      <c r="AM26">
        <f t="shared" si="13"/>
        <v>35.298333528557698</v>
      </c>
      <c r="AN26">
        <f t="shared" si="13"/>
        <v>34.76382868424264</v>
      </c>
    </row>
    <row r="27" spans="1:40" ht="15">
      <c r="C27" s="1">
        <v>200</v>
      </c>
      <c r="D27">
        <f>D35</f>
        <v>22.143871874569427</v>
      </c>
      <c r="E27">
        <f t="shared" ref="E27:AN27" si="14">E35</f>
        <v>22.551056540539463</v>
      </c>
      <c r="F27">
        <f t="shared" si="14"/>
        <v>22.958241206509495</v>
      </c>
      <c r="G27">
        <f t="shared" si="14"/>
        <v>24.130682724297962</v>
      </c>
      <c r="H27">
        <f t="shared" si="14"/>
        <v>25.303124242086426</v>
      </c>
      <c r="I27">
        <f t="shared" si="14"/>
        <v>27.099408861254098</v>
      </c>
      <c r="J27">
        <f t="shared" si="14"/>
        <v>28.89569348042177</v>
      </c>
      <c r="K27">
        <f t="shared" si="14"/>
        <v>31.09916276555947</v>
      </c>
      <c r="L27">
        <f t="shared" si="14"/>
        <v>33.30263205069717</v>
      </c>
      <c r="M27">
        <f t="shared" si="14"/>
        <v>35.647515086274105</v>
      </c>
      <c r="N27">
        <f t="shared" si="14"/>
        <v>37.992398121851039</v>
      </c>
      <c r="O27">
        <f t="shared" si="14"/>
        <v>40.195867406988739</v>
      </c>
      <c r="P27">
        <f t="shared" si="14"/>
        <v>42.399336692126447</v>
      </c>
      <c r="Q27">
        <f t="shared" si="14"/>
        <v>44.195621311294119</v>
      </c>
      <c r="R27">
        <f t="shared" si="14"/>
        <v>45.991905930461783</v>
      </c>
      <c r="S27">
        <f t="shared" si="14"/>
        <v>47.164347448250254</v>
      </c>
      <c r="T27">
        <f t="shared" si="14"/>
        <v>48.336788966038718</v>
      </c>
      <c r="U27">
        <f t="shared" si="14"/>
        <v>48.743973632008746</v>
      </c>
      <c r="V27">
        <f t="shared" si="14"/>
        <v>49.151158297978782</v>
      </c>
      <c r="W27">
        <f t="shared" si="14"/>
        <v>48.743973632008746</v>
      </c>
      <c r="X27">
        <f t="shared" si="14"/>
        <v>48.336788966038718</v>
      </c>
      <c r="Y27">
        <f t="shared" si="14"/>
        <v>47.164347448250254</v>
      </c>
      <c r="Z27">
        <f t="shared" si="14"/>
        <v>45.991905930461783</v>
      </c>
      <c r="AA27">
        <f t="shared" si="14"/>
        <v>44.195621311294119</v>
      </c>
      <c r="AB27">
        <f t="shared" si="14"/>
        <v>42.399336692126447</v>
      </c>
      <c r="AC27">
        <f t="shared" si="14"/>
        <v>40.195867406988739</v>
      </c>
      <c r="AD27">
        <f t="shared" si="14"/>
        <v>37.992398121851039</v>
      </c>
      <c r="AE27">
        <f t="shared" si="14"/>
        <v>35.647515086274105</v>
      </c>
      <c r="AF27">
        <f t="shared" si="14"/>
        <v>33.30263205069717</v>
      </c>
      <c r="AG27">
        <f t="shared" si="14"/>
        <v>31.09916276555947</v>
      </c>
      <c r="AH27">
        <f t="shared" si="14"/>
        <v>28.89569348042177</v>
      </c>
      <c r="AI27">
        <f t="shared" si="14"/>
        <v>27.099408861254098</v>
      </c>
      <c r="AJ27">
        <f t="shared" si="14"/>
        <v>25.303124242086426</v>
      </c>
      <c r="AK27">
        <f t="shared" si="14"/>
        <v>24.130682724297962</v>
      </c>
      <c r="AL27">
        <f t="shared" si="14"/>
        <v>22.958241206509495</v>
      </c>
      <c r="AM27">
        <f t="shared" si="14"/>
        <v>22.551056540539463</v>
      </c>
      <c r="AN27">
        <f t="shared" si="14"/>
        <v>22.143871874569427</v>
      </c>
    </row>
    <row r="28" spans="1:40">
      <c r="C28">
        <v>195</v>
      </c>
      <c r="D28">
        <f>D34</f>
        <v>16.35625946708371</v>
      </c>
      <c r="E28">
        <f t="shared" ref="E28:AN28" si="15">E34</f>
        <v>16.656135999582268</v>
      </c>
      <c r="F28">
        <f t="shared" si="15"/>
        <v>16.956012532080827</v>
      </c>
      <c r="G28">
        <f t="shared" si="15"/>
        <v>17.819472594050914</v>
      </c>
      <c r="H28">
        <f t="shared" si="15"/>
        <v>18.682932656020995</v>
      </c>
      <c r="I28">
        <f t="shared" si="15"/>
        <v>20.005830220675701</v>
      </c>
      <c r="J28">
        <f t="shared" si="15"/>
        <v>21.328727785330408</v>
      </c>
      <c r="K28">
        <f t="shared" si="15"/>
        <v>22.951501882483669</v>
      </c>
      <c r="L28">
        <f t="shared" si="15"/>
        <v>24.57427597963693</v>
      </c>
      <c r="M28">
        <f t="shared" si="15"/>
        <v>26.301196103577102</v>
      </c>
      <c r="N28">
        <f t="shared" si="15"/>
        <v>28.028116227517273</v>
      </c>
      <c r="O28">
        <f t="shared" si="15"/>
        <v>29.650890324670534</v>
      </c>
      <c r="P28">
        <f t="shared" si="15"/>
        <v>31.273664421823803</v>
      </c>
      <c r="Q28">
        <f t="shared" si="15"/>
        <v>32.596561986478505</v>
      </c>
      <c r="R28">
        <f t="shared" si="15"/>
        <v>33.919459551133208</v>
      </c>
      <c r="S28">
        <f t="shared" si="15"/>
        <v>34.782919613103296</v>
      </c>
      <c r="T28">
        <f t="shared" si="15"/>
        <v>35.646379675073376</v>
      </c>
      <c r="U28">
        <f t="shared" si="15"/>
        <v>35.946256207571935</v>
      </c>
      <c r="V28">
        <f t="shared" si="15"/>
        <v>36.246132740070493</v>
      </c>
      <c r="W28">
        <f t="shared" si="15"/>
        <v>35.946256207571935</v>
      </c>
      <c r="X28">
        <f t="shared" si="15"/>
        <v>35.646379675073376</v>
      </c>
      <c r="Y28">
        <f t="shared" si="15"/>
        <v>34.782919613103296</v>
      </c>
      <c r="Z28">
        <f t="shared" si="15"/>
        <v>33.919459551133208</v>
      </c>
      <c r="AA28">
        <f t="shared" si="15"/>
        <v>32.596561986478505</v>
      </c>
      <c r="AB28">
        <f t="shared" si="15"/>
        <v>31.273664421823803</v>
      </c>
      <c r="AC28">
        <f t="shared" si="15"/>
        <v>29.650890324670534</v>
      </c>
      <c r="AD28">
        <f t="shared" si="15"/>
        <v>28.028116227517273</v>
      </c>
      <c r="AE28">
        <f t="shared" si="15"/>
        <v>26.301196103577102</v>
      </c>
      <c r="AF28">
        <f t="shared" si="15"/>
        <v>24.57427597963693</v>
      </c>
      <c r="AG28">
        <f t="shared" si="15"/>
        <v>22.951501882483669</v>
      </c>
      <c r="AH28">
        <f t="shared" si="15"/>
        <v>21.328727785330408</v>
      </c>
      <c r="AI28">
        <f t="shared" si="15"/>
        <v>20.005830220675701</v>
      </c>
      <c r="AJ28">
        <f t="shared" si="15"/>
        <v>18.682932656020995</v>
      </c>
      <c r="AK28">
        <f t="shared" si="15"/>
        <v>17.819472594050914</v>
      </c>
      <c r="AL28">
        <f t="shared" si="15"/>
        <v>16.956012532080827</v>
      </c>
      <c r="AM28">
        <f t="shared" si="15"/>
        <v>16.656135999582268</v>
      </c>
      <c r="AN28">
        <f t="shared" si="15"/>
        <v>16.35625946708371</v>
      </c>
    </row>
    <row r="29" spans="1:40" ht="15">
      <c r="C29" s="1">
        <v>190</v>
      </c>
      <c r="D29">
        <f>D33</f>
        <v>10.568647059597989</v>
      </c>
      <c r="E29">
        <f t="shared" ref="E29:AN29" si="16">E33</f>
        <v>10.761215458625074</v>
      </c>
      <c r="F29">
        <f t="shared" si="16"/>
        <v>10.95378385765216</v>
      </c>
      <c r="G29">
        <f t="shared" si="16"/>
        <v>11.508262463803863</v>
      </c>
      <c r="H29">
        <f t="shared" si="16"/>
        <v>12.062741069955567</v>
      </c>
      <c r="I29">
        <f t="shared" si="16"/>
        <v>12.912251580097307</v>
      </c>
      <c r="J29">
        <f t="shared" si="16"/>
        <v>13.761762090239046</v>
      </c>
      <c r="K29">
        <f t="shared" si="16"/>
        <v>14.803840999407868</v>
      </c>
      <c r="L29">
        <f t="shared" si="16"/>
        <v>15.845919908576692</v>
      </c>
      <c r="M29">
        <f t="shared" si="16"/>
        <v>16.954877120880099</v>
      </c>
      <c r="N29">
        <f t="shared" si="16"/>
        <v>18.063834333183507</v>
      </c>
      <c r="O29">
        <f t="shared" si="16"/>
        <v>19.105913242352329</v>
      </c>
      <c r="P29">
        <f t="shared" si="16"/>
        <v>20.147992151521155</v>
      </c>
      <c r="Q29">
        <f t="shared" si="16"/>
        <v>20.997502661662892</v>
      </c>
      <c r="R29">
        <f t="shared" si="16"/>
        <v>21.84701317180463</v>
      </c>
      <c r="S29">
        <f t="shared" si="16"/>
        <v>22.401491777956334</v>
      </c>
      <c r="T29">
        <f t="shared" si="16"/>
        <v>22.955970384108038</v>
      </c>
      <c r="U29">
        <f t="shared" si="16"/>
        <v>23.148538783135123</v>
      </c>
      <c r="V29">
        <f t="shared" si="16"/>
        <v>23.341107182162208</v>
      </c>
      <c r="W29">
        <f t="shared" si="16"/>
        <v>23.148538783135123</v>
      </c>
      <c r="X29">
        <f t="shared" si="16"/>
        <v>22.955970384108038</v>
      </c>
      <c r="Y29">
        <f t="shared" si="16"/>
        <v>22.401491777956334</v>
      </c>
      <c r="Z29">
        <f t="shared" si="16"/>
        <v>21.84701317180463</v>
      </c>
      <c r="AA29">
        <f t="shared" si="16"/>
        <v>20.997502661662892</v>
      </c>
      <c r="AB29">
        <f t="shared" si="16"/>
        <v>20.147992151521155</v>
      </c>
      <c r="AC29">
        <f t="shared" si="16"/>
        <v>19.105913242352329</v>
      </c>
      <c r="AD29">
        <f t="shared" si="16"/>
        <v>18.063834333183507</v>
      </c>
      <c r="AE29">
        <f t="shared" si="16"/>
        <v>16.954877120880099</v>
      </c>
      <c r="AF29">
        <f t="shared" si="16"/>
        <v>15.845919908576692</v>
      </c>
      <c r="AG29">
        <f t="shared" si="16"/>
        <v>14.803840999407868</v>
      </c>
      <c r="AH29">
        <f t="shared" si="16"/>
        <v>13.761762090239046</v>
      </c>
      <c r="AI29">
        <f t="shared" si="16"/>
        <v>12.912251580097307</v>
      </c>
      <c r="AJ29">
        <f t="shared" si="16"/>
        <v>12.062741069955567</v>
      </c>
      <c r="AK29">
        <f t="shared" si="16"/>
        <v>11.508262463803863</v>
      </c>
      <c r="AL29">
        <f t="shared" si="16"/>
        <v>10.95378385765216</v>
      </c>
      <c r="AM29">
        <f t="shared" si="16"/>
        <v>10.761215458625074</v>
      </c>
      <c r="AN29">
        <f t="shared" si="16"/>
        <v>10.568647059597989</v>
      </c>
    </row>
    <row r="30" spans="1:40">
      <c r="C30">
        <v>185</v>
      </c>
      <c r="D30">
        <f>D32</f>
        <v>10.771421719811542</v>
      </c>
      <c r="E30">
        <f t="shared" ref="E30:AN30" si="17">E32</f>
        <v>10.867705919325083</v>
      </c>
      <c r="F30">
        <f t="shared" si="17"/>
        <v>10.963990118838627</v>
      </c>
      <c r="G30">
        <f t="shared" si="17"/>
        <v>11.241229421914479</v>
      </c>
      <c r="H30">
        <f t="shared" si="17"/>
        <v>11.518468724990331</v>
      </c>
      <c r="I30">
        <f t="shared" si="17"/>
        <v>11.9432239800612</v>
      </c>
      <c r="J30">
        <f t="shared" si="17"/>
        <v>12.367979235132069</v>
      </c>
      <c r="K30">
        <f t="shared" si="17"/>
        <v>12.88901868971648</v>
      </c>
      <c r="L30">
        <f t="shared" si="17"/>
        <v>13.410058144300892</v>
      </c>
      <c r="M30">
        <f t="shared" si="17"/>
        <v>13.964536750452595</v>
      </c>
      <c r="N30">
        <f t="shared" si="17"/>
        <v>14.519015356604299</v>
      </c>
      <c r="O30">
        <f t="shared" si="17"/>
        <v>15.04005481118871</v>
      </c>
      <c r="P30">
        <f t="shared" si="17"/>
        <v>15.561094265773125</v>
      </c>
      <c r="Q30">
        <f t="shared" si="17"/>
        <v>15.985849520843992</v>
      </c>
      <c r="R30">
        <f t="shared" si="17"/>
        <v>16.410604775914862</v>
      </c>
      <c r="S30">
        <f t="shared" si="17"/>
        <v>16.687844078990715</v>
      </c>
      <c r="T30">
        <f t="shared" si="17"/>
        <v>16.965083382066567</v>
      </c>
      <c r="U30">
        <f t="shared" si="17"/>
        <v>17.061367581580107</v>
      </c>
      <c r="V30">
        <f t="shared" si="17"/>
        <v>17.157651781093652</v>
      </c>
      <c r="W30">
        <f t="shared" si="17"/>
        <v>17.061367581580107</v>
      </c>
      <c r="X30">
        <f t="shared" si="17"/>
        <v>16.965083382066567</v>
      </c>
      <c r="Y30">
        <f t="shared" si="17"/>
        <v>16.687844078990715</v>
      </c>
      <c r="Z30">
        <f t="shared" si="17"/>
        <v>16.410604775914862</v>
      </c>
      <c r="AA30">
        <f t="shared" si="17"/>
        <v>15.985849520843992</v>
      </c>
      <c r="AB30">
        <f t="shared" si="17"/>
        <v>15.561094265773125</v>
      </c>
      <c r="AC30">
        <f t="shared" si="17"/>
        <v>15.04005481118871</v>
      </c>
      <c r="AD30">
        <f t="shared" si="17"/>
        <v>14.519015356604299</v>
      </c>
      <c r="AE30">
        <f t="shared" si="17"/>
        <v>13.964536750452595</v>
      </c>
      <c r="AF30">
        <f t="shared" si="17"/>
        <v>13.410058144300892</v>
      </c>
      <c r="AG30">
        <f t="shared" si="17"/>
        <v>12.88901868971648</v>
      </c>
      <c r="AH30">
        <f t="shared" si="17"/>
        <v>12.367979235132069</v>
      </c>
      <c r="AI30">
        <f t="shared" si="17"/>
        <v>11.9432239800612</v>
      </c>
      <c r="AJ30">
        <f t="shared" si="17"/>
        <v>11.518468724990331</v>
      </c>
      <c r="AK30">
        <f t="shared" si="17"/>
        <v>11.241229421914479</v>
      </c>
      <c r="AL30">
        <f t="shared" si="17"/>
        <v>10.963990118838627</v>
      </c>
      <c r="AM30">
        <f t="shared" si="17"/>
        <v>10.867705919325083</v>
      </c>
      <c r="AN30">
        <f t="shared" si="17"/>
        <v>10.771421719811542</v>
      </c>
    </row>
    <row r="31" spans="1:40" ht="15">
      <c r="C31" s="1">
        <v>180</v>
      </c>
      <c r="D31" s="7">
        <f>0.5*data_workup!$Q$6*data_workup!J9^2</f>
        <v>10.974196380025093</v>
      </c>
      <c r="E31" s="7">
        <f>D31</f>
        <v>10.974196380025093</v>
      </c>
      <c r="F31" s="7">
        <f t="shared" ref="F31:AN31" si="18">E31</f>
        <v>10.974196380025093</v>
      </c>
      <c r="G31" s="7">
        <f t="shared" si="18"/>
        <v>10.974196380025093</v>
      </c>
      <c r="H31" s="7">
        <f t="shared" si="18"/>
        <v>10.974196380025093</v>
      </c>
      <c r="I31" s="7">
        <f t="shared" si="18"/>
        <v>10.974196380025093</v>
      </c>
      <c r="J31" s="7">
        <f t="shared" si="18"/>
        <v>10.974196380025093</v>
      </c>
      <c r="K31" s="7">
        <f t="shared" si="18"/>
        <v>10.974196380025093</v>
      </c>
      <c r="L31" s="7">
        <f t="shared" si="18"/>
        <v>10.974196380025093</v>
      </c>
      <c r="M31" s="7">
        <f t="shared" si="18"/>
        <v>10.974196380025093</v>
      </c>
      <c r="N31" s="7">
        <f t="shared" si="18"/>
        <v>10.974196380025093</v>
      </c>
      <c r="O31" s="7">
        <f t="shared" si="18"/>
        <v>10.974196380025093</v>
      </c>
      <c r="P31" s="7">
        <f t="shared" si="18"/>
        <v>10.974196380025093</v>
      </c>
      <c r="Q31" s="7">
        <f t="shared" si="18"/>
        <v>10.974196380025093</v>
      </c>
      <c r="R31" s="7">
        <f t="shared" si="18"/>
        <v>10.974196380025093</v>
      </c>
      <c r="S31" s="7">
        <f t="shared" si="18"/>
        <v>10.974196380025093</v>
      </c>
      <c r="T31" s="7">
        <f t="shared" si="18"/>
        <v>10.974196380025093</v>
      </c>
      <c r="U31" s="7">
        <f t="shared" si="18"/>
        <v>10.974196380025093</v>
      </c>
      <c r="V31" s="7">
        <f t="shared" si="18"/>
        <v>10.974196380025093</v>
      </c>
      <c r="W31" s="7">
        <f t="shared" si="18"/>
        <v>10.974196380025093</v>
      </c>
      <c r="X31" s="7">
        <f t="shared" si="18"/>
        <v>10.974196380025093</v>
      </c>
      <c r="Y31" s="7">
        <f t="shared" si="18"/>
        <v>10.974196380025093</v>
      </c>
      <c r="Z31" s="7">
        <f t="shared" si="18"/>
        <v>10.974196380025093</v>
      </c>
      <c r="AA31" s="7">
        <f t="shared" si="18"/>
        <v>10.974196380025093</v>
      </c>
      <c r="AB31" s="7">
        <f t="shared" si="18"/>
        <v>10.974196380025093</v>
      </c>
      <c r="AC31" s="7">
        <f t="shared" si="18"/>
        <v>10.974196380025093</v>
      </c>
      <c r="AD31" s="7">
        <f t="shared" si="18"/>
        <v>10.974196380025093</v>
      </c>
      <c r="AE31" s="7">
        <f t="shared" si="18"/>
        <v>10.974196380025093</v>
      </c>
      <c r="AF31" s="7">
        <f t="shared" si="18"/>
        <v>10.974196380025093</v>
      </c>
      <c r="AG31" s="7">
        <f t="shared" si="18"/>
        <v>10.974196380025093</v>
      </c>
      <c r="AH31" s="7">
        <f t="shared" si="18"/>
        <v>10.974196380025093</v>
      </c>
      <c r="AI31" s="7">
        <f t="shared" si="18"/>
        <v>10.974196380025093</v>
      </c>
      <c r="AJ31" s="7">
        <f t="shared" si="18"/>
        <v>10.974196380025093</v>
      </c>
      <c r="AK31" s="7">
        <f t="shared" si="18"/>
        <v>10.974196380025093</v>
      </c>
      <c r="AL31" s="7">
        <f t="shared" si="18"/>
        <v>10.974196380025093</v>
      </c>
      <c r="AM31" s="7">
        <f t="shared" si="18"/>
        <v>10.974196380025093</v>
      </c>
      <c r="AN31" s="7">
        <f t="shared" si="18"/>
        <v>10.974196380025093</v>
      </c>
    </row>
    <row r="32" spans="1:40">
      <c r="C32">
        <v>175</v>
      </c>
      <c r="D32">
        <f>AVERAGE(D31,D33)</f>
        <v>10.771421719811542</v>
      </c>
      <c r="E32">
        <f t="shared" ref="E32:AN32" si="19">AVERAGE(E31,E33)</f>
        <v>10.867705919325083</v>
      </c>
      <c r="F32">
        <f t="shared" si="19"/>
        <v>10.963990118838627</v>
      </c>
      <c r="G32">
        <f t="shared" si="19"/>
        <v>11.241229421914479</v>
      </c>
      <c r="H32">
        <f t="shared" si="19"/>
        <v>11.518468724990331</v>
      </c>
      <c r="I32">
        <f t="shared" si="19"/>
        <v>11.9432239800612</v>
      </c>
      <c r="J32">
        <f t="shared" si="19"/>
        <v>12.367979235132069</v>
      </c>
      <c r="K32">
        <f t="shared" si="19"/>
        <v>12.88901868971648</v>
      </c>
      <c r="L32">
        <f t="shared" si="19"/>
        <v>13.410058144300892</v>
      </c>
      <c r="M32">
        <f t="shared" si="19"/>
        <v>13.964536750452595</v>
      </c>
      <c r="N32">
        <f t="shared" si="19"/>
        <v>14.519015356604299</v>
      </c>
      <c r="O32">
        <f t="shared" si="19"/>
        <v>15.04005481118871</v>
      </c>
      <c r="P32">
        <f t="shared" si="19"/>
        <v>15.561094265773125</v>
      </c>
      <c r="Q32">
        <f t="shared" si="19"/>
        <v>15.985849520843992</v>
      </c>
      <c r="R32">
        <f t="shared" si="19"/>
        <v>16.410604775914862</v>
      </c>
      <c r="S32">
        <f t="shared" si="19"/>
        <v>16.687844078990715</v>
      </c>
      <c r="T32">
        <f t="shared" si="19"/>
        <v>16.965083382066567</v>
      </c>
      <c r="U32">
        <f t="shared" si="19"/>
        <v>17.061367581580107</v>
      </c>
      <c r="V32">
        <f t="shared" si="19"/>
        <v>17.157651781093652</v>
      </c>
      <c r="W32">
        <f t="shared" si="19"/>
        <v>17.061367581580107</v>
      </c>
      <c r="X32">
        <f t="shared" si="19"/>
        <v>16.965083382066567</v>
      </c>
      <c r="Y32">
        <f t="shared" si="19"/>
        <v>16.687844078990715</v>
      </c>
      <c r="Z32">
        <f t="shared" si="19"/>
        <v>16.410604775914862</v>
      </c>
      <c r="AA32">
        <f t="shared" si="19"/>
        <v>15.985849520843992</v>
      </c>
      <c r="AB32">
        <f t="shared" si="19"/>
        <v>15.561094265773125</v>
      </c>
      <c r="AC32">
        <f t="shared" si="19"/>
        <v>15.04005481118871</v>
      </c>
      <c r="AD32">
        <f t="shared" si="19"/>
        <v>14.519015356604299</v>
      </c>
      <c r="AE32">
        <f t="shared" si="19"/>
        <v>13.964536750452595</v>
      </c>
      <c r="AF32">
        <f t="shared" si="19"/>
        <v>13.410058144300892</v>
      </c>
      <c r="AG32">
        <f t="shared" si="19"/>
        <v>12.88901868971648</v>
      </c>
      <c r="AH32">
        <f t="shared" si="19"/>
        <v>12.367979235132069</v>
      </c>
      <c r="AI32">
        <f t="shared" si="19"/>
        <v>11.9432239800612</v>
      </c>
      <c r="AJ32">
        <f t="shared" si="19"/>
        <v>11.518468724990331</v>
      </c>
      <c r="AK32">
        <f t="shared" si="19"/>
        <v>11.241229421914479</v>
      </c>
      <c r="AL32">
        <f t="shared" si="19"/>
        <v>10.963990118838627</v>
      </c>
      <c r="AM32">
        <f t="shared" si="19"/>
        <v>10.867705919325083</v>
      </c>
      <c r="AN32">
        <f t="shared" si="19"/>
        <v>10.771421719811542</v>
      </c>
    </row>
    <row r="33" spans="3:40" ht="15">
      <c r="C33" s="1">
        <v>170</v>
      </c>
      <c r="D33">
        <f>AN33</f>
        <v>10.568647059597989</v>
      </c>
      <c r="E33">
        <f>AVERAGE(D33,F33)</f>
        <v>10.761215458625074</v>
      </c>
      <c r="F33">
        <f>AL33</f>
        <v>10.95378385765216</v>
      </c>
      <c r="G33">
        <f>AVERAGE(F33,H33)</f>
        <v>11.508262463803863</v>
      </c>
      <c r="H33">
        <f>AJ33</f>
        <v>12.062741069955567</v>
      </c>
      <c r="I33">
        <f>AVERAGE(H33,J33)</f>
        <v>12.912251580097307</v>
      </c>
      <c r="J33">
        <f>AH33</f>
        <v>13.761762090239046</v>
      </c>
      <c r="K33">
        <f>AVERAGE(J33,L33)</f>
        <v>14.803840999407868</v>
      </c>
      <c r="L33">
        <f>AF33</f>
        <v>15.845919908576692</v>
      </c>
      <c r="M33">
        <f>AVERAGE(L33,N33)</f>
        <v>16.954877120880099</v>
      </c>
      <c r="N33">
        <f>AD33</f>
        <v>18.063834333183507</v>
      </c>
      <c r="O33">
        <f>AVERAGE(N33,P33)</f>
        <v>19.105913242352329</v>
      </c>
      <c r="P33">
        <f>AB33</f>
        <v>20.147992151521155</v>
      </c>
      <c r="Q33">
        <f>AVERAGE(P33,R33)</f>
        <v>20.997502661662892</v>
      </c>
      <c r="R33">
        <f>Z33</f>
        <v>21.84701317180463</v>
      </c>
      <c r="S33">
        <f>AVERAGE(R33,T33)</f>
        <v>22.401491777956334</v>
      </c>
      <c r="T33">
        <f>X33</f>
        <v>22.955970384108038</v>
      </c>
      <c r="U33">
        <f>AVERAGE(T33,V33)</f>
        <v>23.148538783135123</v>
      </c>
      <c r="V33" s="8">
        <v>23.341107182162208</v>
      </c>
      <c r="W33">
        <f>AVERAGE(V33,X33)</f>
        <v>23.148538783135123</v>
      </c>
      <c r="X33" s="8">
        <v>22.955970384108038</v>
      </c>
      <c r="Y33">
        <f>AVERAGE(X33,Z33)</f>
        <v>22.401491777956334</v>
      </c>
      <c r="Z33" s="8">
        <v>21.84701317180463</v>
      </c>
      <c r="AA33">
        <f>AVERAGE(Z33,AB33)</f>
        <v>20.997502661662892</v>
      </c>
      <c r="AB33" s="8">
        <v>20.147992151521155</v>
      </c>
      <c r="AC33">
        <f>AVERAGE(AB33,AD33)</f>
        <v>19.105913242352329</v>
      </c>
      <c r="AD33" s="8">
        <v>18.063834333183507</v>
      </c>
      <c r="AE33">
        <f>AVERAGE(AD33,AF33)</f>
        <v>16.954877120880099</v>
      </c>
      <c r="AF33" s="8">
        <v>15.845919908576692</v>
      </c>
      <c r="AG33">
        <f>AVERAGE(AF33,AH33)</f>
        <v>14.803840999407868</v>
      </c>
      <c r="AH33" s="8">
        <v>13.761762090239046</v>
      </c>
      <c r="AI33">
        <f>AVERAGE(AH33,AJ33)</f>
        <v>12.912251580097307</v>
      </c>
      <c r="AJ33" s="8">
        <v>12.062741069955567</v>
      </c>
      <c r="AK33">
        <f>AVERAGE(AJ33,AL33)</f>
        <v>11.508262463803863</v>
      </c>
      <c r="AL33" s="8">
        <v>10.95378385765216</v>
      </c>
      <c r="AM33">
        <f>AVERAGE(AL33,AN33)</f>
        <v>10.761215458625074</v>
      </c>
      <c r="AN33" s="8">
        <v>10.568647059597989</v>
      </c>
    </row>
    <row r="34" spans="3:40">
      <c r="C34">
        <v>165</v>
      </c>
      <c r="D34">
        <f>AVERAGE(D33,D35)</f>
        <v>16.35625946708371</v>
      </c>
      <c r="E34">
        <f t="shared" ref="E34:AN34" si="20">AVERAGE(E33,E35)</f>
        <v>16.656135999582268</v>
      </c>
      <c r="F34">
        <f t="shared" si="20"/>
        <v>16.956012532080827</v>
      </c>
      <c r="G34">
        <f t="shared" si="20"/>
        <v>17.819472594050914</v>
      </c>
      <c r="H34">
        <f t="shared" si="20"/>
        <v>18.682932656020995</v>
      </c>
      <c r="I34">
        <f t="shared" si="20"/>
        <v>20.005830220675701</v>
      </c>
      <c r="J34">
        <f t="shared" si="20"/>
        <v>21.328727785330408</v>
      </c>
      <c r="K34">
        <f t="shared" si="20"/>
        <v>22.951501882483669</v>
      </c>
      <c r="L34">
        <f t="shared" si="20"/>
        <v>24.57427597963693</v>
      </c>
      <c r="M34">
        <f t="shared" si="20"/>
        <v>26.301196103577102</v>
      </c>
      <c r="N34">
        <f t="shared" si="20"/>
        <v>28.028116227517273</v>
      </c>
      <c r="O34">
        <f t="shared" si="20"/>
        <v>29.650890324670534</v>
      </c>
      <c r="P34">
        <f t="shared" si="20"/>
        <v>31.273664421823803</v>
      </c>
      <c r="Q34">
        <f t="shared" si="20"/>
        <v>32.596561986478505</v>
      </c>
      <c r="R34">
        <f t="shared" si="20"/>
        <v>33.919459551133208</v>
      </c>
      <c r="S34">
        <f t="shared" si="20"/>
        <v>34.782919613103296</v>
      </c>
      <c r="T34">
        <f t="shared" si="20"/>
        <v>35.646379675073376</v>
      </c>
      <c r="U34">
        <f t="shared" si="20"/>
        <v>35.946256207571935</v>
      </c>
      <c r="V34">
        <f t="shared" si="20"/>
        <v>36.246132740070493</v>
      </c>
      <c r="W34">
        <f t="shared" si="20"/>
        <v>35.946256207571935</v>
      </c>
      <c r="X34">
        <f t="shared" si="20"/>
        <v>35.646379675073376</v>
      </c>
      <c r="Y34">
        <f t="shared" si="20"/>
        <v>34.782919613103296</v>
      </c>
      <c r="Z34">
        <f t="shared" si="20"/>
        <v>33.919459551133208</v>
      </c>
      <c r="AA34">
        <f t="shared" si="20"/>
        <v>32.596561986478505</v>
      </c>
      <c r="AB34">
        <f t="shared" si="20"/>
        <v>31.273664421823803</v>
      </c>
      <c r="AC34">
        <f t="shared" si="20"/>
        <v>29.650890324670534</v>
      </c>
      <c r="AD34">
        <f t="shared" si="20"/>
        <v>28.028116227517273</v>
      </c>
      <c r="AE34">
        <f t="shared" si="20"/>
        <v>26.301196103577102</v>
      </c>
      <c r="AF34">
        <f t="shared" si="20"/>
        <v>24.57427597963693</v>
      </c>
      <c r="AG34">
        <f t="shared" si="20"/>
        <v>22.951501882483669</v>
      </c>
      <c r="AH34">
        <f t="shared" si="20"/>
        <v>21.328727785330408</v>
      </c>
      <c r="AI34">
        <f t="shared" si="20"/>
        <v>20.005830220675701</v>
      </c>
      <c r="AJ34">
        <f t="shared" si="20"/>
        <v>18.682932656020995</v>
      </c>
      <c r="AK34">
        <f t="shared" si="20"/>
        <v>17.819472594050914</v>
      </c>
      <c r="AL34">
        <f t="shared" si="20"/>
        <v>16.956012532080827</v>
      </c>
      <c r="AM34">
        <f t="shared" si="20"/>
        <v>16.656135999582268</v>
      </c>
      <c r="AN34">
        <f t="shared" si="20"/>
        <v>16.35625946708371</v>
      </c>
    </row>
    <row r="35" spans="3:40" ht="15">
      <c r="C35" s="1">
        <v>160</v>
      </c>
      <c r="D35">
        <f>AN35</f>
        <v>22.143871874569427</v>
      </c>
      <c r="E35">
        <f>AVERAGE(D35,F35)</f>
        <v>22.551056540539463</v>
      </c>
      <c r="F35">
        <f>AL35</f>
        <v>22.958241206509495</v>
      </c>
      <c r="G35">
        <f>AVERAGE(F35,H35)</f>
        <v>24.130682724297962</v>
      </c>
      <c r="H35">
        <f>AJ35</f>
        <v>25.303124242086426</v>
      </c>
      <c r="I35">
        <f>AVERAGE(H35,J35)</f>
        <v>27.099408861254098</v>
      </c>
      <c r="J35">
        <f>AH35</f>
        <v>28.89569348042177</v>
      </c>
      <c r="K35">
        <f>AVERAGE(J35,L35)</f>
        <v>31.09916276555947</v>
      </c>
      <c r="L35">
        <f>AF35</f>
        <v>33.30263205069717</v>
      </c>
      <c r="M35">
        <f>AVERAGE(L35,N35)</f>
        <v>35.647515086274105</v>
      </c>
      <c r="N35">
        <f>AD35</f>
        <v>37.992398121851039</v>
      </c>
      <c r="O35">
        <f>AVERAGE(N35,P35)</f>
        <v>40.195867406988739</v>
      </c>
      <c r="P35">
        <f>AB35</f>
        <v>42.399336692126447</v>
      </c>
      <c r="Q35">
        <f>AVERAGE(P35,R35)</f>
        <v>44.195621311294119</v>
      </c>
      <c r="R35">
        <f>Z35</f>
        <v>45.991905930461783</v>
      </c>
      <c r="S35">
        <f>AVERAGE(R35,T35)</f>
        <v>47.164347448250254</v>
      </c>
      <c r="T35">
        <f>X35</f>
        <v>48.336788966038718</v>
      </c>
      <c r="U35">
        <f>AVERAGE(T35,V35)</f>
        <v>48.743973632008746</v>
      </c>
      <c r="V35" s="8">
        <v>49.151158297978782</v>
      </c>
      <c r="W35">
        <f>AVERAGE(V35,X35)</f>
        <v>48.743973632008746</v>
      </c>
      <c r="X35" s="8">
        <v>48.336788966038718</v>
      </c>
      <c r="Y35">
        <f>AVERAGE(X35,Z35)</f>
        <v>47.164347448250254</v>
      </c>
      <c r="Z35" s="8">
        <v>45.991905930461783</v>
      </c>
      <c r="AA35">
        <f>AVERAGE(Z35,AB35)</f>
        <v>44.195621311294119</v>
      </c>
      <c r="AB35" s="8">
        <v>42.399336692126447</v>
      </c>
      <c r="AC35">
        <f>AVERAGE(AB35,AD35)</f>
        <v>40.195867406988739</v>
      </c>
      <c r="AD35" s="8">
        <v>37.992398121851039</v>
      </c>
      <c r="AE35">
        <f>AVERAGE(AD35,AF35)</f>
        <v>35.647515086274105</v>
      </c>
      <c r="AF35" s="8">
        <v>33.30263205069717</v>
      </c>
      <c r="AG35">
        <f>AVERAGE(AF35,AH35)</f>
        <v>31.09916276555947</v>
      </c>
      <c r="AH35" s="8">
        <v>28.89569348042177</v>
      </c>
      <c r="AI35">
        <f>AVERAGE(AH35,AJ35)</f>
        <v>27.099408861254098</v>
      </c>
      <c r="AJ35" s="8">
        <v>25.303124242086426</v>
      </c>
      <c r="AK35">
        <f>AVERAGE(AJ35,AL35)</f>
        <v>24.130682724297962</v>
      </c>
      <c r="AL35" s="8">
        <v>22.958241206509495</v>
      </c>
      <c r="AM35">
        <f>AVERAGE(AL35,AN35)</f>
        <v>22.551056540539463</v>
      </c>
      <c r="AN35" s="8">
        <v>22.143871874569427</v>
      </c>
    </row>
    <row r="36" spans="3:40">
      <c r="C36">
        <v>155</v>
      </c>
      <c r="D36">
        <f>AVERAGE(D35,D37)</f>
        <v>34.76382868424264</v>
      </c>
      <c r="E36">
        <f t="shared" ref="E36:AN36" si="21">AVERAGE(E35,E37)</f>
        <v>35.298333528557698</v>
      </c>
      <c r="F36">
        <f t="shared" si="21"/>
        <v>35.832838372872757</v>
      </c>
      <c r="G36">
        <f t="shared" si="21"/>
        <v>37.371883733142184</v>
      </c>
      <c r="H36">
        <f t="shared" si="21"/>
        <v>38.910929093411603</v>
      </c>
      <c r="I36">
        <f t="shared" si="21"/>
        <v>41.268883385296476</v>
      </c>
      <c r="J36">
        <f t="shared" si="21"/>
        <v>43.626837677181356</v>
      </c>
      <c r="K36">
        <f t="shared" si="21"/>
        <v>46.519296813381288</v>
      </c>
      <c r="L36">
        <f t="shared" si="21"/>
        <v>49.41175594958122</v>
      </c>
      <c r="M36">
        <f t="shared" si="21"/>
        <v>52.489846670120073</v>
      </c>
      <c r="N36">
        <f t="shared" si="21"/>
        <v>55.567937390658919</v>
      </c>
      <c r="O36">
        <f t="shared" si="21"/>
        <v>58.460396526858851</v>
      </c>
      <c r="P36">
        <f t="shared" si="21"/>
        <v>61.35285566305879</v>
      </c>
      <c r="Q36">
        <f t="shared" si="21"/>
        <v>63.710809954943663</v>
      </c>
      <c r="R36">
        <f t="shared" si="21"/>
        <v>66.068764246828536</v>
      </c>
      <c r="S36">
        <f t="shared" si="21"/>
        <v>67.607809607097963</v>
      </c>
      <c r="T36">
        <f t="shared" si="21"/>
        <v>69.146854967367389</v>
      </c>
      <c r="U36">
        <f t="shared" si="21"/>
        <v>69.681359811682441</v>
      </c>
      <c r="V36">
        <f t="shared" si="21"/>
        <v>70.215864655997507</v>
      </c>
      <c r="W36">
        <f t="shared" si="21"/>
        <v>69.681359811682441</v>
      </c>
      <c r="X36">
        <f t="shared" si="21"/>
        <v>69.146854967367389</v>
      </c>
      <c r="Y36">
        <f t="shared" si="21"/>
        <v>67.607809607097963</v>
      </c>
      <c r="Z36">
        <f t="shared" si="21"/>
        <v>66.068764246828536</v>
      </c>
      <c r="AA36">
        <f t="shared" si="21"/>
        <v>63.710809954943663</v>
      </c>
      <c r="AB36">
        <f t="shared" si="21"/>
        <v>61.35285566305879</v>
      </c>
      <c r="AC36">
        <f t="shared" si="21"/>
        <v>58.460396526858851</v>
      </c>
      <c r="AD36">
        <f t="shared" si="21"/>
        <v>55.567937390658919</v>
      </c>
      <c r="AE36">
        <f t="shared" si="21"/>
        <v>52.489846670120073</v>
      </c>
      <c r="AF36">
        <f t="shared" si="21"/>
        <v>49.41175594958122</v>
      </c>
      <c r="AG36">
        <f t="shared" si="21"/>
        <v>46.519296813381288</v>
      </c>
      <c r="AH36">
        <f t="shared" si="21"/>
        <v>43.626837677181356</v>
      </c>
      <c r="AI36">
        <f t="shared" si="21"/>
        <v>41.268883385296476</v>
      </c>
      <c r="AJ36">
        <f t="shared" si="21"/>
        <v>38.910929093411603</v>
      </c>
      <c r="AK36">
        <f t="shared" si="21"/>
        <v>37.371883733142184</v>
      </c>
      <c r="AL36">
        <f t="shared" si="21"/>
        <v>35.832838372872757</v>
      </c>
      <c r="AM36">
        <f t="shared" si="21"/>
        <v>35.298333528557698</v>
      </c>
      <c r="AN36">
        <f t="shared" si="21"/>
        <v>34.76382868424264</v>
      </c>
    </row>
    <row r="37" spans="3:40" ht="15">
      <c r="C37" s="1">
        <v>150</v>
      </c>
      <c r="D37">
        <f>AN37</f>
        <v>47.383785493915852</v>
      </c>
      <c r="E37">
        <f>AVERAGE(D37,F37)</f>
        <v>48.045610516575934</v>
      </c>
      <c r="F37">
        <f>AL37</f>
        <v>48.707435539236016</v>
      </c>
      <c r="G37">
        <f>AVERAGE(F37,H37)</f>
        <v>50.613084741986398</v>
      </c>
      <c r="H37">
        <f>AJ37</f>
        <v>52.51873394473678</v>
      </c>
      <c r="I37">
        <f>AVERAGE(H37,J37)</f>
        <v>55.438357909338862</v>
      </c>
      <c r="J37">
        <f>AH37</f>
        <v>58.357981873940943</v>
      </c>
      <c r="K37">
        <f>AVERAGE(J37,L37)</f>
        <v>61.939430861203107</v>
      </c>
      <c r="L37">
        <f>AF37</f>
        <v>65.52087984846527</v>
      </c>
      <c r="M37">
        <f>AVERAGE(L37,N37)</f>
        <v>69.332178253966035</v>
      </c>
      <c r="N37">
        <f>AD37</f>
        <v>73.143476659466799</v>
      </c>
      <c r="O37">
        <f>AVERAGE(N37,P37)</f>
        <v>76.724925646728963</v>
      </c>
      <c r="P37">
        <f>AB37</f>
        <v>80.306374633991126</v>
      </c>
      <c r="Q37">
        <f>AVERAGE(P37,R37)</f>
        <v>83.225998598593208</v>
      </c>
      <c r="R37">
        <f>Z37</f>
        <v>86.145622563195289</v>
      </c>
      <c r="S37">
        <f>AVERAGE(R37,T37)</f>
        <v>88.051271765945671</v>
      </c>
      <c r="T37">
        <f>X37</f>
        <v>89.956920968696053</v>
      </c>
      <c r="U37">
        <f>AVERAGE(T37,V37)</f>
        <v>90.618745991356136</v>
      </c>
      <c r="V37" s="8">
        <v>91.280571014016218</v>
      </c>
      <c r="W37">
        <f>AVERAGE(V37,X37)</f>
        <v>90.618745991356136</v>
      </c>
      <c r="X37" s="8">
        <v>89.956920968696053</v>
      </c>
      <c r="Y37">
        <f>AVERAGE(X37,Z37)</f>
        <v>88.051271765945671</v>
      </c>
      <c r="Z37" s="8">
        <v>86.145622563195289</v>
      </c>
      <c r="AA37">
        <f>AVERAGE(Z37,AB37)</f>
        <v>83.225998598593208</v>
      </c>
      <c r="AB37" s="8">
        <v>80.306374633991126</v>
      </c>
      <c r="AC37">
        <f>AVERAGE(AB37,AD37)</f>
        <v>76.724925646728963</v>
      </c>
      <c r="AD37" s="8">
        <v>73.143476659466799</v>
      </c>
      <c r="AE37">
        <f>AVERAGE(AD37,AF37)</f>
        <v>69.332178253966035</v>
      </c>
      <c r="AF37" s="8">
        <v>65.52087984846527</v>
      </c>
      <c r="AG37">
        <f>AVERAGE(AF37,AH37)</f>
        <v>61.939430861203107</v>
      </c>
      <c r="AH37" s="8">
        <v>58.357981873940943</v>
      </c>
      <c r="AI37">
        <f>AVERAGE(AH37,AJ37)</f>
        <v>55.438357909338862</v>
      </c>
      <c r="AJ37" s="8">
        <v>52.51873394473678</v>
      </c>
      <c r="AK37">
        <f>AVERAGE(AJ37,AL37)</f>
        <v>50.613084741986398</v>
      </c>
      <c r="AL37" s="8">
        <v>48.707435539236016</v>
      </c>
      <c r="AM37">
        <f>AVERAGE(AL37,AN37)</f>
        <v>48.045610516575934</v>
      </c>
      <c r="AN37" s="8">
        <v>47.383785493915852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N37"/>
  <sheetViews>
    <sheetView workbookViewId="0"/>
  </sheetViews>
  <sheetFormatPr defaultRowHeight="14.25"/>
  <cols>
    <col min="4" max="21" width="9" customWidth="1"/>
  </cols>
  <sheetData>
    <row r="4" spans="1:40" ht="15">
      <c r="D4" s="1" t="s">
        <v>122</v>
      </c>
    </row>
    <row r="5" spans="1:40" ht="15">
      <c r="D5" s="1" t="s">
        <v>121</v>
      </c>
    </row>
    <row r="6" spans="1:40">
      <c r="D6">
        <v>-180</v>
      </c>
      <c r="E6">
        <v>-170</v>
      </c>
      <c r="F6">
        <f>D6+20</f>
        <v>-160</v>
      </c>
      <c r="G6">
        <v>-150</v>
      </c>
      <c r="H6">
        <f t="shared" ref="H6" si="0">F6+20</f>
        <v>-140</v>
      </c>
      <c r="I6">
        <v>-130</v>
      </c>
      <c r="J6">
        <f>H6+20</f>
        <v>-120</v>
      </c>
      <c r="K6">
        <v>-110</v>
      </c>
      <c r="L6">
        <f>J6+20</f>
        <v>-100</v>
      </c>
      <c r="M6">
        <v>-90</v>
      </c>
      <c r="N6">
        <f>L6+20</f>
        <v>-80</v>
      </c>
      <c r="O6">
        <v>-70</v>
      </c>
      <c r="P6">
        <f>N6+20</f>
        <v>-60</v>
      </c>
      <c r="Q6">
        <v>-50</v>
      </c>
      <c r="R6">
        <f>P6+20</f>
        <v>-40</v>
      </c>
      <c r="S6">
        <v>-30</v>
      </c>
      <c r="T6">
        <f>R6+20</f>
        <v>-20</v>
      </c>
      <c r="U6">
        <v>-10</v>
      </c>
      <c r="V6">
        <f>T6+20</f>
        <v>0</v>
      </c>
      <c r="W6">
        <v>10</v>
      </c>
      <c r="X6">
        <f>V6+20</f>
        <v>20</v>
      </c>
      <c r="Y6">
        <v>30</v>
      </c>
      <c r="Z6">
        <f>X6+20</f>
        <v>40</v>
      </c>
      <c r="AA6">
        <v>50</v>
      </c>
      <c r="AB6">
        <f>Z6+20</f>
        <v>60</v>
      </c>
      <c r="AC6">
        <v>70</v>
      </c>
      <c r="AD6">
        <f>AB6+20</f>
        <v>80</v>
      </c>
      <c r="AE6">
        <v>90</v>
      </c>
      <c r="AF6">
        <f>AD6+20</f>
        <v>100</v>
      </c>
      <c r="AG6">
        <v>110</v>
      </c>
      <c r="AH6">
        <f>AF6+20</f>
        <v>120</v>
      </c>
      <c r="AI6">
        <v>130</v>
      </c>
      <c r="AJ6">
        <f>AH6+20</f>
        <v>140</v>
      </c>
      <c r="AK6">
        <v>150</v>
      </c>
      <c r="AL6">
        <f>AJ6+20</f>
        <v>160</v>
      </c>
      <c r="AM6">
        <v>170</v>
      </c>
      <c r="AN6">
        <f>AL6+20</f>
        <v>180</v>
      </c>
    </row>
    <row r="7" spans="1:40" ht="15">
      <c r="A7" s="1" t="s">
        <v>120</v>
      </c>
      <c r="C7" s="1">
        <v>210</v>
      </c>
      <c r="D7">
        <f>D19</f>
        <v>47.832881789988591</v>
      </c>
      <c r="E7">
        <f t="shared" ref="E7:AN7" si="1">E19</f>
        <v>48.263660702490448</v>
      </c>
      <c r="F7">
        <f t="shared" si="1"/>
        <v>48.694439614992305</v>
      </c>
      <c r="G7">
        <f t="shared" si="1"/>
        <v>49.947708912511445</v>
      </c>
      <c r="H7">
        <f t="shared" si="1"/>
        <v>51.200978210030584</v>
      </c>
      <c r="I7">
        <f t="shared" si="1"/>
        <v>53.159706230019225</v>
      </c>
      <c r="J7">
        <f t="shared" si="1"/>
        <v>55.118434250007866</v>
      </c>
      <c r="K7">
        <f t="shared" si="1"/>
        <v>57.588859092514944</v>
      </c>
      <c r="L7">
        <f t="shared" si="1"/>
        <v>60.059283935022023</v>
      </c>
      <c r="M7">
        <f t="shared" si="1"/>
        <v>62.776794582508209</v>
      </c>
      <c r="N7">
        <f t="shared" si="1"/>
        <v>65.494305229994396</v>
      </c>
      <c r="O7">
        <f t="shared" si="1"/>
        <v>68.137396080007292</v>
      </c>
      <c r="P7">
        <f t="shared" si="1"/>
        <v>70.780486930020189</v>
      </c>
      <c r="Q7">
        <f t="shared" si="1"/>
        <v>73.003799712527325</v>
      </c>
      <c r="R7">
        <f t="shared" si="1"/>
        <v>75.227112495034476</v>
      </c>
      <c r="S7">
        <f t="shared" si="1"/>
        <v>76.713381790014552</v>
      </c>
      <c r="T7">
        <f t="shared" si="1"/>
        <v>78.199651084994642</v>
      </c>
      <c r="U7">
        <f t="shared" si="1"/>
        <v>78.722532537505742</v>
      </c>
      <c r="V7">
        <f t="shared" si="1"/>
        <v>79.245413990016829</v>
      </c>
      <c r="W7">
        <f t="shared" si="1"/>
        <v>78.722532537505742</v>
      </c>
      <c r="X7">
        <f t="shared" si="1"/>
        <v>78.199651084994642</v>
      </c>
      <c r="Y7">
        <f t="shared" si="1"/>
        <v>76.713381790014552</v>
      </c>
      <c r="Z7">
        <f t="shared" si="1"/>
        <v>75.227112495034476</v>
      </c>
      <c r="AA7">
        <f t="shared" si="1"/>
        <v>73.003799712527325</v>
      </c>
      <c r="AB7">
        <f t="shared" si="1"/>
        <v>70.780486930020189</v>
      </c>
      <c r="AC7">
        <f t="shared" si="1"/>
        <v>68.137396080007292</v>
      </c>
      <c r="AD7">
        <f t="shared" si="1"/>
        <v>65.494305229994396</v>
      </c>
      <c r="AE7">
        <f t="shared" si="1"/>
        <v>62.776794582508209</v>
      </c>
      <c r="AF7">
        <f t="shared" si="1"/>
        <v>60.059283935022023</v>
      </c>
      <c r="AG7">
        <f t="shared" si="1"/>
        <v>57.588859092514944</v>
      </c>
      <c r="AH7">
        <f t="shared" si="1"/>
        <v>55.118434250007866</v>
      </c>
      <c r="AI7">
        <f t="shared" si="1"/>
        <v>53.159706230019225</v>
      </c>
      <c r="AJ7">
        <f t="shared" si="1"/>
        <v>51.200978210030584</v>
      </c>
      <c r="AK7">
        <f t="shared" si="1"/>
        <v>49.947708912511445</v>
      </c>
      <c r="AL7">
        <f t="shared" si="1"/>
        <v>48.694439614992305</v>
      </c>
      <c r="AM7">
        <f t="shared" si="1"/>
        <v>48.263660702490448</v>
      </c>
      <c r="AN7">
        <f t="shared" si="1"/>
        <v>47.832881789988591</v>
      </c>
    </row>
    <row r="8" spans="1:40">
      <c r="C8">
        <v>205</v>
      </c>
      <c r="D8">
        <f>D18</f>
        <v>33.436753317497782</v>
      </c>
      <c r="E8">
        <f t="shared" ref="E8:AN8" si="2">E18</f>
        <v>33.807211367498965</v>
      </c>
      <c r="F8">
        <f t="shared" si="2"/>
        <v>34.177669417500141</v>
      </c>
      <c r="G8">
        <f t="shared" si="2"/>
        <v>35.253487733754653</v>
      </c>
      <c r="H8">
        <f t="shared" si="2"/>
        <v>36.329306050009158</v>
      </c>
      <c r="I8">
        <f t="shared" si="2"/>
        <v>38.004762311254837</v>
      </c>
      <c r="J8">
        <f t="shared" si="2"/>
        <v>39.680218572500515</v>
      </c>
      <c r="K8">
        <f t="shared" si="2"/>
        <v>41.782784610016265</v>
      </c>
      <c r="L8">
        <f t="shared" si="2"/>
        <v>43.885350647532022</v>
      </c>
      <c r="M8">
        <f t="shared" si="2"/>
        <v>46.184369722525624</v>
      </c>
      <c r="N8">
        <f t="shared" si="2"/>
        <v>48.483388797519225</v>
      </c>
      <c r="O8">
        <f t="shared" si="2"/>
        <v>50.705395393766238</v>
      </c>
      <c r="P8">
        <f t="shared" si="2"/>
        <v>52.927401990013244</v>
      </c>
      <c r="Q8">
        <f t="shared" si="2"/>
        <v>54.785724326259881</v>
      </c>
      <c r="R8">
        <f t="shared" si="2"/>
        <v>56.644046662506518</v>
      </c>
      <c r="S8">
        <f t="shared" si="2"/>
        <v>57.880834383759804</v>
      </c>
      <c r="T8">
        <f t="shared" si="2"/>
        <v>59.117622105013105</v>
      </c>
      <c r="U8">
        <f t="shared" si="2"/>
        <v>59.55169602001709</v>
      </c>
      <c r="V8">
        <f t="shared" si="2"/>
        <v>59.985769935021075</v>
      </c>
      <c r="W8">
        <f t="shared" si="2"/>
        <v>59.55169602001709</v>
      </c>
      <c r="X8">
        <f t="shared" si="2"/>
        <v>59.117622105013105</v>
      </c>
      <c r="Y8">
        <f t="shared" si="2"/>
        <v>57.880834383759804</v>
      </c>
      <c r="Z8">
        <f t="shared" si="2"/>
        <v>56.644046662506518</v>
      </c>
      <c r="AA8">
        <f t="shared" si="2"/>
        <v>54.785724326259881</v>
      </c>
      <c r="AB8">
        <f t="shared" si="2"/>
        <v>52.927401990013244</v>
      </c>
      <c r="AC8">
        <f t="shared" si="2"/>
        <v>50.705395393766238</v>
      </c>
      <c r="AD8">
        <f t="shared" si="2"/>
        <v>48.483388797519225</v>
      </c>
      <c r="AE8">
        <f t="shared" si="2"/>
        <v>46.184369722525624</v>
      </c>
      <c r="AF8">
        <f t="shared" si="2"/>
        <v>43.885350647532022</v>
      </c>
      <c r="AG8">
        <f t="shared" si="2"/>
        <v>41.782784610016265</v>
      </c>
      <c r="AH8">
        <f t="shared" si="2"/>
        <v>39.680218572500515</v>
      </c>
      <c r="AI8">
        <f t="shared" si="2"/>
        <v>38.004762311254837</v>
      </c>
      <c r="AJ8">
        <f t="shared" si="2"/>
        <v>36.329306050009158</v>
      </c>
      <c r="AK8">
        <f t="shared" si="2"/>
        <v>35.253487733754653</v>
      </c>
      <c r="AL8">
        <f t="shared" si="2"/>
        <v>34.177669417500141</v>
      </c>
      <c r="AM8">
        <f t="shared" si="2"/>
        <v>33.807211367498965</v>
      </c>
      <c r="AN8">
        <f t="shared" si="2"/>
        <v>33.436753317497782</v>
      </c>
    </row>
    <row r="9" spans="1:40" ht="15">
      <c r="C9" s="1">
        <v>200</v>
      </c>
      <c r="D9">
        <f>D17</f>
        <v>19.040624845006974</v>
      </c>
      <c r="E9">
        <f t="shared" ref="E9:AN9" si="3">E17</f>
        <v>19.350762032507475</v>
      </c>
      <c r="F9">
        <f t="shared" si="3"/>
        <v>19.660899220007977</v>
      </c>
      <c r="G9">
        <f t="shared" si="3"/>
        <v>20.559266554997855</v>
      </c>
      <c r="H9">
        <f t="shared" si="3"/>
        <v>21.457633889987733</v>
      </c>
      <c r="I9">
        <f t="shared" si="3"/>
        <v>22.849818392490448</v>
      </c>
      <c r="J9">
        <f t="shared" si="3"/>
        <v>24.242002894993163</v>
      </c>
      <c r="K9">
        <f t="shared" si="3"/>
        <v>25.976710127517592</v>
      </c>
      <c r="L9">
        <f t="shared" si="3"/>
        <v>27.71141736004202</v>
      </c>
      <c r="M9">
        <f t="shared" si="3"/>
        <v>29.591944862543038</v>
      </c>
      <c r="N9">
        <f t="shared" si="3"/>
        <v>31.472472365044055</v>
      </c>
      <c r="O9">
        <f t="shared" si="3"/>
        <v>33.273394707525178</v>
      </c>
      <c r="P9">
        <f t="shared" si="3"/>
        <v>35.0743170500063</v>
      </c>
      <c r="Q9">
        <f t="shared" si="3"/>
        <v>36.567648939992431</v>
      </c>
      <c r="R9">
        <f t="shared" si="3"/>
        <v>38.060980829978561</v>
      </c>
      <c r="S9">
        <f t="shared" si="3"/>
        <v>39.048286977505064</v>
      </c>
      <c r="T9">
        <f t="shared" si="3"/>
        <v>40.035593125031568</v>
      </c>
      <c r="U9">
        <f t="shared" si="3"/>
        <v>40.380859502528445</v>
      </c>
      <c r="V9">
        <f t="shared" si="3"/>
        <v>40.726125880025322</v>
      </c>
      <c r="W9">
        <f t="shared" si="3"/>
        <v>40.380859502528445</v>
      </c>
      <c r="X9">
        <f t="shared" si="3"/>
        <v>40.035593125031568</v>
      </c>
      <c r="Y9">
        <f t="shared" si="3"/>
        <v>39.048286977505064</v>
      </c>
      <c r="Z9">
        <f t="shared" si="3"/>
        <v>38.060980829978561</v>
      </c>
      <c r="AA9">
        <f t="shared" si="3"/>
        <v>36.567648939992431</v>
      </c>
      <c r="AB9">
        <f t="shared" si="3"/>
        <v>35.0743170500063</v>
      </c>
      <c r="AC9">
        <f t="shared" si="3"/>
        <v>33.273394707525178</v>
      </c>
      <c r="AD9">
        <f t="shared" si="3"/>
        <v>31.472472365044055</v>
      </c>
      <c r="AE9">
        <f t="shared" si="3"/>
        <v>29.591944862543038</v>
      </c>
      <c r="AF9">
        <f t="shared" si="3"/>
        <v>27.71141736004202</v>
      </c>
      <c r="AG9">
        <f t="shared" si="3"/>
        <v>25.976710127517592</v>
      </c>
      <c r="AH9">
        <f t="shared" si="3"/>
        <v>24.242002894993163</v>
      </c>
      <c r="AI9">
        <f t="shared" si="3"/>
        <v>22.849818392490448</v>
      </c>
      <c r="AJ9">
        <f t="shared" si="3"/>
        <v>21.457633889987733</v>
      </c>
      <c r="AK9">
        <f t="shared" si="3"/>
        <v>20.559266554997855</v>
      </c>
      <c r="AL9">
        <f t="shared" si="3"/>
        <v>19.660899220007977</v>
      </c>
      <c r="AM9">
        <f t="shared" si="3"/>
        <v>19.350762032507475</v>
      </c>
      <c r="AN9">
        <f t="shared" si="3"/>
        <v>19.040624845006974</v>
      </c>
    </row>
    <row r="10" spans="1:40">
      <c r="C10">
        <v>195</v>
      </c>
      <c r="D10">
        <f>D16</f>
        <v>11.732479957511906</v>
      </c>
      <c r="E10">
        <f t="shared" ref="E10:AN10" si="4">E16</f>
        <v>11.96887341376577</v>
      </c>
      <c r="F10">
        <f t="shared" si="4"/>
        <v>12.205266870019635</v>
      </c>
      <c r="G10">
        <f t="shared" si="4"/>
        <v>12.889275257505236</v>
      </c>
      <c r="H10">
        <f t="shared" si="4"/>
        <v>13.573283644990838</v>
      </c>
      <c r="I10">
        <f t="shared" si="4"/>
        <v>14.631038521243195</v>
      </c>
      <c r="J10">
        <f t="shared" si="4"/>
        <v>15.688793397495552</v>
      </c>
      <c r="K10">
        <f t="shared" si="4"/>
        <v>17.002987422509367</v>
      </c>
      <c r="L10">
        <f t="shared" si="4"/>
        <v>18.317181447523183</v>
      </c>
      <c r="M10">
        <f t="shared" si="4"/>
        <v>19.736900881273538</v>
      </c>
      <c r="N10">
        <f t="shared" si="4"/>
        <v>21.156620315023893</v>
      </c>
      <c r="O10">
        <f t="shared" si="4"/>
        <v>22.511476771270861</v>
      </c>
      <c r="P10">
        <f t="shared" si="4"/>
        <v>23.866333227517828</v>
      </c>
      <c r="Q10">
        <f t="shared" si="4"/>
        <v>24.986056467503271</v>
      </c>
      <c r="R10">
        <f t="shared" si="4"/>
        <v>26.105779707488715</v>
      </c>
      <c r="S10">
        <f t="shared" si="4"/>
        <v>26.844326293745564</v>
      </c>
      <c r="T10">
        <f t="shared" si="4"/>
        <v>27.582872880002412</v>
      </c>
      <c r="U10">
        <f t="shared" si="4"/>
        <v>27.840821691267521</v>
      </c>
      <c r="V10">
        <f t="shared" si="4"/>
        <v>28.098770502532631</v>
      </c>
      <c r="W10">
        <f t="shared" si="4"/>
        <v>27.840821691267521</v>
      </c>
      <c r="X10">
        <f t="shared" si="4"/>
        <v>27.582872880002412</v>
      </c>
      <c r="Y10">
        <f t="shared" si="4"/>
        <v>26.844326293745564</v>
      </c>
      <c r="Z10">
        <f t="shared" si="4"/>
        <v>26.105779707488715</v>
      </c>
      <c r="AA10">
        <f t="shared" si="4"/>
        <v>24.986056467503271</v>
      </c>
      <c r="AB10">
        <f t="shared" si="4"/>
        <v>23.866333227517828</v>
      </c>
      <c r="AC10">
        <f t="shared" si="4"/>
        <v>22.511476771270861</v>
      </c>
      <c r="AD10">
        <f t="shared" si="4"/>
        <v>21.156620315023893</v>
      </c>
      <c r="AE10">
        <f t="shared" si="4"/>
        <v>19.736900881273538</v>
      </c>
      <c r="AF10">
        <f t="shared" si="4"/>
        <v>18.317181447523183</v>
      </c>
      <c r="AG10">
        <f t="shared" si="4"/>
        <v>17.002987422509367</v>
      </c>
      <c r="AH10">
        <f t="shared" si="4"/>
        <v>15.688793397495552</v>
      </c>
      <c r="AI10">
        <f t="shared" si="4"/>
        <v>14.631038521243195</v>
      </c>
      <c r="AJ10">
        <f t="shared" si="4"/>
        <v>13.573283644990838</v>
      </c>
      <c r="AK10">
        <f t="shared" si="4"/>
        <v>12.889275257505236</v>
      </c>
      <c r="AL10">
        <f t="shared" si="4"/>
        <v>12.205266870019635</v>
      </c>
      <c r="AM10">
        <f t="shared" si="4"/>
        <v>11.96887341376577</v>
      </c>
      <c r="AN10">
        <f t="shared" si="4"/>
        <v>11.732479957511906</v>
      </c>
    </row>
    <row r="11" spans="1:40" ht="15">
      <c r="C11" s="1">
        <v>190</v>
      </c>
      <c r="D11">
        <f>D15</f>
        <v>4.4243350700168378</v>
      </c>
      <c r="E11">
        <f t="shared" ref="E11:AN11" si="5">E15</f>
        <v>4.5869847950240654</v>
      </c>
      <c r="F11">
        <f t="shared" si="5"/>
        <v>4.7496345200312931</v>
      </c>
      <c r="G11">
        <f t="shared" si="5"/>
        <v>5.2192839600126177</v>
      </c>
      <c r="H11">
        <f t="shared" si="5"/>
        <v>5.6889333999939424</v>
      </c>
      <c r="I11">
        <f t="shared" si="5"/>
        <v>6.4122586499959411</v>
      </c>
      <c r="J11">
        <f t="shared" si="5"/>
        <v>7.1355838999979397</v>
      </c>
      <c r="K11">
        <f t="shared" si="5"/>
        <v>8.0292647175011425</v>
      </c>
      <c r="L11">
        <f t="shared" si="5"/>
        <v>8.9229455350043452</v>
      </c>
      <c r="M11">
        <f t="shared" si="5"/>
        <v>9.8818569000040384</v>
      </c>
      <c r="N11">
        <f t="shared" si="5"/>
        <v>10.840768265003732</v>
      </c>
      <c r="O11">
        <f t="shared" si="5"/>
        <v>11.749558835016543</v>
      </c>
      <c r="P11">
        <f t="shared" si="5"/>
        <v>12.658349405029355</v>
      </c>
      <c r="Q11">
        <f t="shared" si="5"/>
        <v>13.404463995014112</v>
      </c>
      <c r="R11">
        <f t="shared" si="5"/>
        <v>14.150578584998868</v>
      </c>
      <c r="S11">
        <f t="shared" si="5"/>
        <v>14.640365609986063</v>
      </c>
      <c r="T11">
        <f t="shared" si="5"/>
        <v>15.130152634973257</v>
      </c>
      <c r="U11">
        <f t="shared" si="5"/>
        <v>15.300783880006598</v>
      </c>
      <c r="V11">
        <f t="shared" si="5"/>
        <v>15.47141512503994</v>
      </c>
      <c r="W11">
        <f t="shared" si="5"/>
        <v>15.300783880006598</v>
      </c>
      <c r="X11">
        <f t="shared" si="5"/>
        <v>15.130152634973257</v>
      </c>
      <c r="Y11">
        <f t="shared" si="5"/>
        <v>14.640365609986063</v>
      </c>
      <c r="Z11">
        <f t="shared" si="5"/>
        <v>14.150578584998868</v>
      </c>
      <c r="AA11">
        <f t="shared" si="5"/>
        <v>13.404463995014112</v>
      </c>
      <c r="AB11">
        <f t="shared" si="5"/>
        <v>12.658349405029355</v>
      </c>
      <c r="AC11">
        <f t="shared" si="5"/>
        <v>11.749558835016543</v>
      </c>
      <c r="AD11">
        <f t="shared" si="5"/>
        <v>10.840768265003732</v>
      </c>
      <c r="AE11">
        <f t="shared" si="5"/>
        <v>9.8818569000040384</v>
      </c>
      <c r="AF11">
        <f t="shared" si="5"/>
        <v>8.9229455350043452</v>
      </c>
      <c r="AG11">
        <f t="shared" si="5"/>
        <v>8.0292647175011425</v>
      </c>
      <c r="AH11">
        <f t="shared" si="5"/>
        <v>7.1355838999979397</v>
      </c>
      <c r="AI11">
        <f t="shared" si="5"/>
        <v>6.4122586499959411</v>
      </c>
      <c r="AJ11">
        <f t="shared" si="5"/>
        <v>5.6889333999939424</v>
      </c>
      <c r="AK11">
        <f t="shared" si="5"/>
        <v>5.2192839600126177</v>
      </c>
      <c r="AL11">
        <f t="shared" si="5"/>
        <v>4.7496345200312931</v>
      </c>
      <c r="AM11">
        <f t="shared" si="5"/>
        <v>4.5869847950240654</v>
      </c>
      <c r="AN11">
        <f t="shared" si="5"/>
        <v>4.4243350700168378</v>
      </c>
    </row>
    <row r="12" spans="1:40">
      <c r="C12">
        <v>185</v>
      </c>
      <c r="D12">
        <f>D14</f>
        <v>3.8903346250278474</v>
      </c>
      <c r="E12">
        <f t="shared" ref="E12:AN12" si="6">E14</f>
        <v>3.9716594875314613</v>
      </c>
      <c r="F12">
        <f t="shared" si="6"/>
        <v>4.0529843500350751</v>
      </c>
      <c r="G12">
        <f t="shared" si="6"/>
        <v>4.2878090700257374</v>
      </c>
      <c r="H12">
        <f t="shared" si="6"/>
        <v>4.5226337900163998</v>
      </c>
      <c r="I12">
        <f t="shared" si="6"/>
        <v>4.8842964150173991</v>
      </c>
      <c r="J12">
        <f t="shared" si="6"/>
        <v>5.2459590400183984</v>
      </c>
      <c r="K12">
        <f t="shared" si="6"/>
        <v>5.6927994487699998</v>
      </c>
      <c r="L12">
        <f t="shared" si="6"/>
        <v>6.1396398575216011</v>
      </c>
      <c r="M12">
        <f t="shared" si="6"/>
        <v>6.6190955400214477</v>
      </c>
      <c r="N12">
        <f t="shared" si="6"/>
        <v>7.0985512225212943</v>
      </c>
      <c r="O12">
        <f t="shared" si="6"/>
        <v>7.5529465075277002</v>
      </c>
      <c r="P12">
        <f t="shared" si="6"/>
        <v>8.0073417925341062</v>
      </c>
      <c r="Q12">
        <f t="shared" si="6"/>
        <v>8.3803990875264844</v>
      </c>
      <c r="R12">
        <f t="shared" si="6"/>
        <v>8.7534563825188627</v>
      </c>
      <c r="S12">
        <f t="shared" si="6"/>
        <v>8.9983498950124599</v>
      </c>
      <c r="T12">
        <f t="shared" si="6"/>
        <v>9.243243407506057</v>
      </c>
      <c r="U12">
        <f t="shared" si="6"/>
        <v>9.3285590300227277</v>
      </c>
      <c r="V12">
        <f t="shared" si="6"/>
        <v>9.4138746525393984</v>
      </c>
      <c r="W12">
        <f t="shared" si="6"/>
        <v>9.3285590300227277</v>
      </c>
      <c r="X12">
        <f t="shared" si="6"/>
        <v>9.243243407506057</v>
      </c>
      <c r="Y12">
        <f t="shared" si="6"/>
        <v>8.9983498950124599</v>
      </c>
      <c r="Z12">
        <f t="shared" si="6"/>
        <v>8.7534563825188627</v>
      </c>
      <c r="AA12">
        <f t="shared" si="6"/>
        <v>8.3803990875264844</v>
      </c>
      <c r="AB12">
        <f t="shared" si="6"/>
        <v>8.0073417925341062</v>
      </c>
      <c r="AC12">
        <f t="shared" si="6"/>
        <v>7.5529465075277002</v>
      </c>
      <c r="AD12">
        <f t="shared" si="6"/>
        <v>7.0985512225212943</v>
      </c>
      <c r="AE12">
        <f t="shared" si="6"/>
        <v>6.6190955400214477</v>
      </c>
      <c r="AF12">
        <f t="shared" si="6"/>
        <v>6.1396398575216011</v>
      </c>
      <c r="AG12">
        <f t="shared" si="6"/>
        <v>5.6927994487699998</v>
      </c>
      <c r="AH12">
        <f t="shared" si="6"/>
        <v>5.2459590400183984</v>
      </c>
      <c r="AI12">
        <f t="shared" si="6"/>
        <v>4.8842964150173991</v>
      </c>
      <c r="AJ12">
        <f t="shared" si="6"/>
        <v>4.5226337900163998</v>
      </c>
      <c r="AK12">
        <f t="shared" si="6"/>
        <v>4.2878090700257374</v>
      </c>
      <c r="AL12">
        <f t="shared" si="6"/>
        <v>4.0529843500350751</v>
      </c>
      <c r="AM12">
        <f t="shared" si="6"/>
        <v>3.9716594875314613</v>
      </c>
      <c r="AN12">
        <f t="shared" si="6"/>
        <v>3.8903346250278474</v>
      </c>
    </row>
    <row r="13" spans="1:40" ht="15">
      <c r="A13">
        <v>-168.35428704</v>
      </c>
      <c r="B13">
        <f>(-168.35300868-A13)*data_workup!B1</f>
        <v>3.3563341800388571</v>
      </c>
      <c r="C13" s="1">
        <v>180</v>
      </c>
      <c r="D13" s="7">
        <f>$B$13</f>
        <v>3.3563341800388571</v>
      </c>
      <c r="E13" s="7">
        <f t="shared" ref="E13:AN13" si="7">$B$13</f>
        <v>3.3563341800388571</v>
      </c>
      <c r="F13" s="7">
        <f t="shared" si="7"/>
        <v>3.3563341800388571</v>
      </c>
      <c r="G13" s="7">
        <f t="shared" si="7"/>
        <v>3.3563341800388571</v>
      </c>
      <c r="H13" s="7">
        <f t="shared" si="7"/>
        <v>3.3563341800388571</v>
      </c>
      <c r="I13" s="7">
        <f t="shared" si="7"/>
        <v>3.3563341800388571</v>
      </c>
      <c r="J13" s="7">
        <f t="shared" si="7"/>
        <v>3.3563341800388571</v>
      </c>
      <c r="K13" s="7">
        <f t="shared" si="7"/>
        <v>3.3563341800388571</v>
      </c>
      <c r="L13" s="7">
        <f t="shared" si="7"/>
        <v>3.3563341800388571</v>
      </c>
      <c r="M13" s="7">
        <f t="shared" si="7"/>
        <v>3.3563341800388571</v>
      </c>
      <c r="N13" s="7">
        <f t="shared" si="7"/>
        <v>3.3563341800388571</v>
      </c>
      <c r="O13" s="7">
        <f t="shared" si="7"/>
        <v>3.3563341800388571</v>
      </c>
      <c r="P13" s="7">
        <f t="shared" si="7"/>
        <v>3.3563341800388571</v>
      </c>
      <c r="Q13" s="7">
        <f t="shared" si="7"/>
        <v>3.3563341800388571</v>
      </c>
      <c r="R13" s="7">
        <f t="shared" si="7"/>
        <v>3.3563341800388571</v>
      </c>
      <c r="S13" s="7">
        <f t="shared" si="7"/>
        <v>3.3563341800388571</v>
      </c>
      <c r="T13" s="7">
        <f t="shared" si="7"/>
        <v>3.3563341800388571</v>
      </c>
      <c r="U13" s="7">
        <f t="shared" si="7"/>
        <v>3.3563341800388571</v>
      </c>
      <c r="V13" s="7">
        <f t="shared" si="7"/>
        <v>3.3563341800388571</v>
      </c>
      <c r="W13" s="7">
        <f t="shared" si="7"/>
        <v>3.3563341800388571</v>
      </c>
      <c r="X13" s="7">
        <f t="shared" si="7"/>
        <v>3.3563341800388571</v>
      </c>
      <c r="Y13" s="7">
        <f t="shared" si="7"/>
        <v>3.3563341800388571</v>
      </c>
      <c r="Z13" s="7">
        <f t="shared" si="7"/>
        <v>3.3563341800388571</v>
      </c>
      <c r="AA13" s="7">
        <f t="shared" si="7"/>
        <v>3.3563341800388571</v>
      </c>
      <c r="AB13" s="7">
        <f t="shared" si="7"/>
        <v>3.3563341800388571</v>
      </c>
      <c r="AC13" s="7">
        <f t="shared" si="7"/>
        <v>3.3563341800388571</v>
      </c>
      <c r="AD13" s="7">
        <f t="shared" si="7"/>
        <v>3.3563341800388571</v>
      </c>
      <c r="AE13" s="7">
        <f t="shared" si="7"/>
        <v>3.3563341800388571</v>
      </c>
      <c r="AF13" s="7">
        <f t="shared" si="7"/>
        <v>3.3563341800388571</v>
      </c>
      <c r="AG13" s="7">
        <f t="shared" si="7"/>
        <v>3.3563341800388571</v>
      </c>
      <c r="AH13" s="7">
        <f t="shared" si="7"/>
        <v>3.3563341800388571</v>
      </c>
      <c r="AI13" s="7">
        <f t="shared" si="7"/>
        <v>3.3563341800388571</v>
      </c>
      <c r="AJ13" s="7">
        <f t="shared" si="7"/>
        <v>3.3563341800388571</v>
      </c>
      <c r="AK13" s="7">
        <f t="shared" si="7"/>
        <v>3.3563341800388571</v>
      </c>
      <c r="AL13" s="7">
        <f t="shared" si="7"/>
        <v>3.3563341800388571</v>
      </c>
      <c r="AM13" s="7">
        <f t="shared" si="7"/>
        <v>3.3563341800388571</v>
      </c>
      <c r="AN13" s="7">
        <f t="shared" si="7"/>
        <v>3.3563341800388571</v>
      </c>
    </row>
    <row r="14" spans="1:40">
      <c r="C14">
        <v>175</v>
      </c>
      <c r="D14">
        <f>AVERAGE(D13,D15)</f>
        <v>3.8903346250278474</v>
      </c>
      <c r="E14">
        <f t="shared" ref="E14:AN14" si="8">AVERAGE(E13,E15)</f>
        <v>3.9716594875314613</v>
      </c>
      <c r="F14">
        <f t="shared" si="8"/>
        <v>4.0529843500350751</v>
      </c>
      <c r="G14">
        <f t="shared" si="8"/>
        <v>4.2878090700257374</v>
      </c>
      <c r="H14">
        <f t="shared" si="8"/>
        <v>4.5226337900163998</v>
      </c>
      <c r="I14">
        <f t="shared" si="8"/>
        <v>4.8842964150173991</v>
      </c>
      <c r="J14">
        <f t="shared" si="8"/>
        <v>5.2459590400183984</v>
      </c>
      <c r="K14">
        <f t="shared" si="8"/>
        <v>5.6927994487699998</v>
      </c>
      <c r="L14">
        <f t="shared" si="8"/>
        <v>6.1396398575216011</v>
      </c>
      <c r="M14">
        <f t="shared" si="8"/>
        <v>6.6190955400214477</v>
      </c>
      <c r="N14">
        <f t="shared" si="8"/>
        <v>7.0985512225212943</v>
      </c>
      <c r="O14">
        <f t="shared" si="8"/>
        <v>7.5529465075277002</v>
      </c>
      <c r="P14">
        <f t="shared" si="8"/>
        <v>8.0073417925341062</v>
      </c>
      <c r="Q14">
        <f t="shared" si="8"/>
        <v>8.3803990875264844</v>
      </c>
      <c r="R14">
        <f t="shared" si="8"/>
        <v>8.7534563825188627</v>
      </c>
      <c r="S14">
        <f t="shared" si="8"/>
        <v>8.9983498950124599</v>
      </c>
      <c r="T14">
        <f t="shared" si="8"/>
        <v>9.243243407506057</v>
      </c>
      <c r="U14">
        <f t="shared" si="8"/>
        <v>9.3285590300227277</v>
      </c>
      <c r="V14">
        <f t="shared" si="8"/>
        <v>9.4138746525393984</v>
      </c>
      <c r="W14">
        <f t="shared" si="8"/>
        <v>9.3285590300227277</v>
      </c>
      <c r="X14">
        <f t="shared" si="8"/>
        <v>9.243243407506057</v>
      </c>
      <c r="Y14">
        <f t="shared" si="8"/>
        <v>8.9983498950124599</v>
      </c>
      <c r="Z14">
        <f t="shared" si="8"/>
        <v>8.7534563825188627</v>
      </c>
      <c r="AA14">
        <f t="shared" si="8"/>
        <v>8.3803990875264844</v>
      </c>
      <c r="AB14">
        <f t="shared" si="8"/>
        <v>8.0073417925341062</v>
      </c>
      <c r="AC14">
        <f t="shared" si="8"/>
        <v>7.5529465075277002</v>
      </c>
      <c r="AD14">
        <f t="shared" si="8"/>
        <v>7.0985512225212943</v>
      </c>
      <c r="AE14">
        <f t="shared" si="8"/>
        <v>6.6190955400214477</v>
      </c>
      <c r="AF14">
        <f t="shared" si="8"/>
        <v>6.1396398575216011</v>
      </c>
      <c r="AG14">
        <f t="shared" si="8"/>
        <v>5.6927994487699998</v>
      </c>
      <c r="AH14">
        <f t="shared" si="8"/>
        <v>5.2459590400183984</v>
      </c>
      <c r="AI14">
        <f t="shared" si="8"/>
        <v>4.8842964150173991</v>
      </c>
      <c r="AJ14">
        <f t="shared" si="8"/>
        <v>4.5226337900163998</v>
      </c>
      <c r="AK14">
        <f t="shared" si="8"/>
        <v>4.2878090700257374</v>
      </c>
      <c r="AL14">
        <f t="shared" si="8"/>
        <v>4.0529843500350751</v>
      </c>
      <c r="AM14">
        <f t="shared" si="8"/>
        <v>3.9716594875314613</v>
      </c>
      <c r="AN14">
        <f t="shared" si="8"/>
        <v>3.8903346250278474</v>
      </c>
    </row>
    <row r="15" spans="1:40" ht="15">
      <c r="C15" s="1">
        <v>170</v>
      </c>
      <c r="D15">
        <f>AN15</f>
        <v>4.4243350700168378</v>
      </c>
      <c r="E15">
        <f>AVERAGE(D15,F15)</f>
        <v>4.5869847950240654</v>
      </c>
      <c r="F15">
        <f>AL15</f>
        <v>4.7496345200312931</v>
      </c>
      <c r="G15">
        <f>AVERAGE(F15,H15)</f>
        <v>5.2192839600126177</v>
      </c>
      <c r="H15">
        <f>AJ15</f>
        <v>5.6889333999939424</v>
      </c>
      <c r="I15">
        <f>AVERAGE(H15,J15)</f>
        <v>6.4122586499959411</v>
      </c>
      <c r="J15">
        <f>AH15</f>
        <v>7.1355838999979397</v>
      </c>
      <c r="K15">
        <f>AVERAGE(J15,L15)</f>
        <v>8.0292647175011425</v>
      </c>
      <c r="L15">
        <f>AF15</f>
        <v>8.9229455350043452</v>
      </c>
      <c r="M15">
        <f>AVERAGE(L15,N15)</f>
        <v>9.8818569000040384</v>
      </c>
      <c r="N15">
        <f>AD15</f>
        <v>10.840768265003732</v>
      </c>
      <c r="O15">
        <f>AVERAGE(N15,P15)</f>
        <v>11.749558835016543</v>
      </c>
      <c r="P15">
        <f>AB15</f>
        <v>12.658349405029355</v>
      </c>
      <c r="Q15">
        <f>AVERAGE(P15,R15)</f>
        <v>13.404463995014112</v>
      </c>
      <c r="R15">
        <f>Z15</f>
        <v>14.150578584998868</v>
      </c>
      <c r="S15">
        <f>AVERAGE(R15,T15)</f>
        <v>14.640365609986063</v>
      </c>
      <c r="T15">
        <f>X15</f>
        <v>15.130152634973257</v>
      </c>
      <c r="U15">
        <f>AVERAGE(T15,V15)</f>
        <v>15.300783880006598</v>
      </c>
      <c r="V15" s="9">
        <v>15.47141512503994</v>
      </c>
      <c r="W15">
        <f>AVERAGE(V15,X15)</f>
        <v>15.300783880006598</v>
      </c>
      <c r="X15" s="8">
        <v>15.130152634973257</v>
      </c>
      <c r="Y15">
        <f>AVERAGE(X15,Z15)</f>
        <v>14.640365609986063</v>
      </c>
      <c r="Z15" s="8">
        <v>14.150578584998868</v>
      </c>
      <c r="AA15">
        <f>AVERAGE(Z15,AB15)</f>
        <v>13.404463995014112</v>
      </c>
      <c r="AB15" s="8">
        <v>12.658349405029355</v>
      </c>
      <c r="AC15">
        <f>AVERAGE(AB15,AD15)</f>
        <v>11.749558835016543</v>
      </c>
      <c r="AD15" s="8">
        <v>10.840768265003732</v>
      </c>
      <c r="AE15">
        <f>AVERAGE(AD15,AF15)</f>
        <v>9.8818569000040384</v>
      </c>
      <c r="AF15" s="8">
        <v>8.9229455350043452</v>
      </c>
      <c r="AG15">
        <f>AVERAGE(AF15,AH15)</f>
        <v>8.0292647175011425</v>
      </c>
      <c r="AH15" s="8">
        <v>7.1355838999979397</v>
      </c>
      <c r="AI15">
        <f>AVERAGE(AH15,AJ15)</f>
        <v>6.4122586499959411</v>
      </c>
      <c r="AJ15" s="8">
        <v>5.6889333999939424</v>
      </c>
      <c r="AK15">
        <f>AVERAGE(AJ15,AL15)</f>
        <v>5.2192839600126177</v>
      </c>
      <c r="AL15" s="8">
        <v>4.7496345200312931</v>
      </c>
      <c r="AM15">
        <f>AVERAGE(AL15,AN15)</f>
        <v>4.5869847950240654</v>
      </c>
      <c r="AN15" s="8">
        <v>4.4243350700168378</v>
      </c>
    </row>
    <row r="16" spans="1:40">
      <c r="C16">
        <v>165</v>
      </c>
      <c r="D16">
        <f>AVERAGE(D15,D17)</f>
        <v>11.732479957511906</v>
      </c>
      <c r="E16">
        <f t="shared" ref="E16:AN16" si="9">AVERAGE(E15,E17)</f>
        <v>11.96887341376577</v>
      </c>
      <c r="F16">
        <f t="shared" si="9"/>
        <v>12.205266870019635</v>
      </c>
      <c r="G16">
        <f t="shared" si="9"/>
        <v>12.889275257505236</v>
      </c>
      <c r="H16">
        <f t="shared" si="9"/>
        <v>13.573283644990838</v>
      </c>
      <c r="I16">
        <f t="shared" si="9"/>
        <v>14.631038521243195</v>
      </c>
      <c r="J16">
        <f t="shared" si="9"/>
        <v>15.688793397495552</v>
      </c>
      <c r="K16">
        <f t="shared" si="9"/>
        <v>17.002987422509367</v>
      </c>
      <c r="L16">
        <f t="shared" si="9"/>
        <v>18.317181447523183</v>
      </c>
      <c r="M16">
        <f t="shared" si="9"/>
        <v>19.736900881273538</v>
      </c>
      <c r="N16">
        <f t="shared" si="9"/>
        <v>21.156620315023893</v>
      </c>
      <c r="O16">
        <f t="shared" si="9"/>
        <v>22.511476771270861</v>
      </c>
      <c r="P16">
        <f t="shared" si="9"/>
        <v>23.866333227517828</v>
      </c>
      <c r="Q16">
        <f t="shared" si="9"/>
        <v>24.986056467503271</v>
      </c>
      <c r="R16">
        <f t="shared" si="9"/>
        <v>26.105779707488715</v>
      </c>
      <c r="S16">
        <f t="shared" si="9"/>
        <v>26.844326293745564</v>
      </c>
      <c r="T16">
        <f t="shared" si="9"/>
        <v>27.582872880002412</v>
      </c>
      <c r="U16">
        <f t="shared" si="9"/>
        <v>27.840821691267521</v>
      </c>
      <c r="V16">
        <f t="shared" si="9"/>
        <v>28.098770502532631</v>
      </c>
      <c r="W16">
        <f t="shared" si="9"/>
        <v>27.840821691267521</v>
      </c>
      <c r="X16">
        <f t="shared" si="9"/>
        <v>27.582872880002412</v>
      </c>
      <c r="Y16">
        <f t="shared" si="9"/>
        <v>26.844326293745564</v>
      </c>
      <c r="Z16">
        <f t="shared" si="9"/>
        <v>26.105779707488715</v>
      </c>
      <c r="AA16">
        <f t="shared" si="9"/>
        <v>24.986056467503271</v>
      </c>
      <c r="AB16">
        <f t="shared" si="9"/>
        <v>23.866333227517828</v>
      </c>
      <c r="AC16">
        <f t="shared" si="9"/>
        <v>22.511476771270861</v>
      </c>
      <c r="AD16">
        <f t="shared" si="9"/>
        <v>21.156620315023893</v>
      </c>
      <c r="AE16">
        <f t="shared" si="9"/>
        <v>19.736900881273538</v>
      </c>
      <c r="AF16">
        <f t="shared" si="9"/>
        <v>18.317181447523183</v>
      </c>
      <c r="AG16">
        <f t="shared" si="9"/>
        <v>17.002987422509367</v>
      </c>
      <c r="AH16">
        <f t="shared" si="9"/>
        <v>15.688793397495552</v>
      </c>
      <c r="AI16">
        <f t="shared" si="9"/>
        <v>14.631038521243195</v>
      </c>
      <c r="AJ16">
        <f t="shared" si="9"/>
        <v>13.573283644990838</v>
      </c>
      <c r="AK16">
        <f t="shared" si="9"/>
        <v>12.889275257505236</v>
      </c>
      <c r="AL16">
        <f t="shared" si="9"/>
        <v>12.205266870019635</v>
      </c>
      <c r="AM16">
        <f t="shared" si="9"/>
        <v>11.96887341376577</v>
      </c>
      <c r="AN16">
        <f t="shared" si="9"/>
        <v>11.732479957511906</v>
      </c>
    </row>
    <row r="17" spans="1:40" ht="15">
      <c r="C17" s="1">
        <v>160</v>
      </c>
      <c r="D17">
        <f>AN17</f>
        <v>19.040624845006974</v>
      </c>
      <c r="E17">
        <f>AVERAGE(D17,F17)</f>
        <v>19.350762032507475</v>
      </c>
      <c r="F17">
        <f>AL17</f>
        <v>19.660899220007977</v>
      </c>
      <c r="G17">
        <f>AVERAGE(F17,H17)</f>
        <v>20.559266554997855</v>
      </c>
      <c r="H17">
        <f>AJ17</f>
        <v>21.457633889987733</v>
      </c>
      <c r="I17">
        <f>AVERAGE(H17,J17)</f>
        <v>22.849818392490448</v>
      </c>
      <c r="J17">
        <f>AH17</f>
        <v>24.242002894993163</v>
      </c>
      <c r="K17">
        <f>AVERAGE(J17,L17)</f>
        <v>25.976710127517592</v>
      </c>
      <c r="L17">
        <f>AF17</f>
        <v>27.71141736004202</v>
      </c>
      <c r="M17">
        <f>AVERAGE(L17,N17)</f>
        <v>29.591944862543038</v>
      </c>
      <c r="N17">
        <f>AD17</f>
        <v>31.472472365044055</v>
      </c>
      <c r="O17">
        <f>AVERAGE(N17,P17)</f>
        <v>33.273394707525178</v>
      </c>
      <c r="P17">
        <f>AB17</f>
        <v>35.0743170500063</v>
      </c>
      <c r="Q17">
        <f>AVERAGE(P17,R17)</f>
        <v>36.567648939992431</v>
      </c>
      <c r="R17">
        <f>Z17</f>
        <v>38.060980829978561</v>
      </c>
      <c r="S17">
        <f>AVERAGE(R17,T17)</f>
        <v>39.048286977505064</v>
      </c>
      <c r="T17">
        <f>X17</f>
        <v>40.035593125031568</v>
      </c>
      <c r="U17">
        <f>AVERAGE(T17,V17)</f>
        <v>40.380859502528445</v>
      </c>
      <c r="V17" s="8">
        <v>40.726125880025322</v>
      </c>
      <c r="W17">
        <f>AVERAGE(V17,X17)</f>
        <v>40.380859502528445</v>
      </c>
      <c r="X17" s="8">
        <v>40.035593125031568</v>
      </c>
      <c r="Y17">
        <f>AVERAGE(X17,Z17)</f>
        <v>39.048286977505064</v>
      </c>
      <c r="Z17" s="8">
        <v>38.060980829978561</v>
      </c>
      <c r="AA17">
        <f>AVERAGE(Z17,AB17)</f>
        <v>36.567648939992431</v>
      </c>
      <c r="AB17" s="8">
        <v>35.0743170500063</v>
      </c>
      <c r="AC17">
        <f>AVERAGE(AB17,AD17)</f>
        <v>33.273394707525178</v>
      </c>
      <c r="AD17" s="8">
        <v>31.472472365044055</v>
      </c>
      <c r="AE17">
        <f>AVERAGE(AD17,AF17)</f>
        <v>29.591944862543038</v>
      </c>
      <c r="AF17" s="8">
        <v>27.71141736004202</v>
      </c>
      <c r="AG17">
        <f>AVERAGE(AF17,AH17)</f>
        <v>25.976710127517592</v>
      </c>
      <c r="AH17" s="8">
        <v>24.242002894993163</v>
      </c>
      <c r="AI17">
        <f>AVERAGE(AH17,AJ17)</f>
        <v>22.849818392490448</v>
      </c>
      <c r="AJ17" s="8">
        <v>21.457633889987733</v>
      </c>
      <c r="AK17">
        <f>AVERAGE(AJ17,AL17)</f>
        <v>20.559266554997855</v>
      </c>
      <c r="AL17" s="8">
        <v>19.660899220007977</v>
      </c>
      <c r="AM17">
        <f>AVERAGE(AL17,AN17)</f>
        <v>19.350762032507475</v>
      </c>
      <c r="AN17" s="8">
        <v>19.040624845006974</v>
      </c>
    </row>
    <row r="18" spans="1:40">
      <c r="C18">
        <v>155</v>
      </c>
      <c r="D18">
        <f>AVERAGE(D17,D19)</f>
        <v>33.436753317497782</v>
      </c>
      <c r="E18">
        <f t="shared" ref="E18:AN18" si="10">AVERAGE(E17,E19)</f>
        <v>33.807211367498965</v>
      </c>
      <c r="F18">
        <f t="shared" si="10"/>
        <v>34.177669417500141</v>
      </c>
      <c r="G18">
        <f t="shared" si="10"/>
        <v>35.253487733754653</v>
      </c>
      <c r="H18">
        <f t="shared" si="10"/>
        <v>36.329306050009158</v>
      </c>
      <c r="I18">
        <f t="shared" si="10"/>
        <v>38.004762311254837</v>
      </c>
      <c r="J18">
        <f t="shared" si="10"/>
        <v>39.680218572500515</v>
      </c>
      <c r="K18">
        <f t="shared" si="10"/>
        <v>41.782784610016265</v>
      </c>
      <c r="L18">
        <f t="shared" si="10"/>
        <v>43.885350647532022</v>
      </c>
      <c r="M18">
        <f t="shared" si="10"/>
        <v>46.184369722525624</v>
      </c>
      <c r="N18">
        <f t="shared" si="10"/>
        <v>48.483388797519225</v>
      </c>
      <c r="O18">
        <f t="shared" si="10"/>
        <v>50.705395393766238</v>
      </c>
      <c r="P18">
        <f t="shared" si="10"/>
        <v>52.927401990013244</v>
      </c>
      <c r="Q18">
        <f t="shared" si="10"/>
        <v>54.785724326259881</v>
      </c>
      <c r="R18">
        <f t="shared" si="10"/>
        <v>56.644046662506518</v>
      </c>
      <c r="S18">
        <f t="shared" si="10"/>
        <v>57.880834383759804</v>
      </c>
      <c r="T18">
        <f t="shared" si="10"/>
        <v>59.117622105013105</v>
      </c>
      <c r="U18">
        <f t="shared" si="10"/>
        <v>59.55169602001709</v>
      </c>
      <c r="V18">
        <f t="shared" si="10"/>
        <v>59.985769935021075</v>
      </c>
      <c r="W18">
        <f t="shared" si="10"/>
        <v>59.55169602001709</v>
      </c>
      <c r="X18">
        <f t="shared" si="10"/>
        <v>59.117622105013105</v>
      </c>
      <c r="Y18">
        <f t="shared" si="10"/>
        <v>57.880834383759804</v>
      </c>
      <c r="Z18">
        <f t="shared" si="10"/>
        <v>56.644046662506518</v>
      </c>
      <c r="AA18">
        <f t="shared" si="10"/>
        <v>54.785724326259881</v>
      </c>
      <c r="AB18">
        <f t="shared" si="10"/>
        <v>52.927401990013244</v>
      </c>
      <c r="AC18">
        <f t="shared" si="10"/>
        <v>50.705395393766238</v>
      </c>
      <c r="AD18">
        <f t="shared" si="10"/>
        <v>48.483388797519225</v>
      </c>
      <c r="AE18">
        <f t="shared" si="10"/>
        <v>46.184369722525624</v>
      </c>
      <c r="AF18">
        <f t="shared" si="10"/>
        <v>43.885350647532022</v>
      </c>
      <c r="AG18">
        <f t="shared" si="10"/>
        <v>41.782784610016265</v>
      </c>
      <c r="AH18">
        <f t="shared" si="10"/>
        <v>39.680218572500515</v>
      </c>
      <c r="AI18">
        <f t="shared" si="10"/>
        <v>38.004762311254837</v>
      </c>
      <c r="AJ18">
        <f t="shared" si="10"/>
        <v>36.329306050009158</v>
      </c>
      <c r="AK18">
        <f t="shared" si="10"/>
        <v>35.253487733754653</v>
      </c>
      <c r="AL18">
        <f t="shared" si="10"/>
        <v>34.177669417500141</v>
      </c>
      <c r="AM18">
        <f t="shared" si="10"/>
        <v>33.807211367498965</v>
      </c>
      <c r="AN18">
        <f t="shared" si="10"/>
        <v>33.436753317497782</v>
      </c>
    </row>
    <row r="19" spans="1:40" ht="15">
      <c r="C19" s="1">
        <v>150</v>
      </c>
      <c r="D19">
        <f>AN19</f>
        <v>47.832881789988591</v>
      </c>
      <c r="E19">
        <f>AVERAGE(D19,F19)</f>
        <v>48.263660702490448</v>
      </c>
      <c r="F19">
        <f>AL19</f>
        <v>48.694439614992305</v>
      </c>
      <c r="G19">
        <f>AVERAGE(F19,H19)</f>
        <v>49.947708912511445</v>
      </c>
      <c r="H19">
        <f>AJ19</f>
        <v>51.200978210030584</v>
      </c>
      <c r="I19">
        <f>AVERAGE(H19,J19)</f>
        <v>53.159706230019225</v>
      </c>
      <c r="J19">
        <f>AH19</f>
        <v>55.118434250007866</v>
      </c>
      <c r="K19">
        <f>AVERAGE(J19,L19)</f>
        <v>57.588859092514944</v>
      </c>
      <c r="L19">
        <f>AF19</f>
        <v>60.059283935022023</v>
      </c>
      <c r="M19">
        <f>AVERAGE(L19,N19)</f>
        <v>62.776794582508209</v>
      </c>
      <c r="N19">
        <f>AD19</f>
        <v>65.494305229994396</v>
      </c>
      <c r="O19">
        <f>AVERAGE(N19,P19)</f>
        <v>68.137396080007292</v>
      </c>
      <c r="P19">
        <f>AB19</f>
        <v>70.780486930020189</v>
      </c>
      <c r="Q19">
        <f>AVERAGE(P19,R19)</f>
        <v>73.003799712527325</v>
      </c>
      <c r="R19">
        <f>Z19</f>
        <v>75.227112495034476</v>
      </c>
      <c r="S19">
        <f>AVERAGE(R19,T19)</f>
        <v>76.713381790014552</v>
      </c>
      <c r="T19">
        <f>X19</f>
        <v>78.199651084994642</v>
      </c>
      <c r="U19">
        <f>AVERAGE(T19,V19)</f>
        <v>78.722532537505742</v>
      </c>
      <c r="V19" s="8">
        <v>79.245413990016829</v>
      </c>
      <c r="W19">
        <f>AVERAGE(V19,X19)</f>
        <v>78.722532537505742</v>
      </c>
      <c r="X19" s="8">
        <v>78.199651084994642</v>
      </c>
      <c r="Y19">
        <f>AVERAGE(X19,Z19)</f>
        <v>76.713381790014552</v>
      </c>
      <c r="Z19" s="8">
        <v>75.227112495034476</v>
      </c>
      <c r="AA19">
        <f>AVERAGE(Z19,AB19)</f>
        <v>73.003799712527325</v>
      </c>
      <c r="AB19" s="8">
        <v>70.780486930020189</v>
      </c>
      <c r="AC19">
        <f>AVERAGE(AB19,AD19)</f>
        <v>68.137396080007292</v>
      </c>
      <c r="AD19" s="8">
        <v>65.494305229994396</v>
      </c>
      <c r="AE19">
        <f>AVERAGE(AD19,AF19)</f>
        <v>62.776794582508209</v>
      </c>
      <c r="AF19" s="8">
        <v>60.059283935022023</v>
      </c>
      <c r="AG19">
        <f>AVERAGE(AF19,AH19)</f>
        <v>57.588859092514944</v>
      </c>
      <c r="AH19" s="8">
        <v>55.118434250007866</v>
      </c>
      <c r="AI19">
        <f>AVERAGE(AH19,AJ19)</f>
        <v>53.159706230019225</v>
      </c>
      <c r="AJ19" s="8">
        <v>51.200978210030584</v>
      </c>
      <c r="AK19">
        <f>AVERAGE(AJ19,AL19)</f>
        <v>49.947708912511445</v>
      </c>
      <c r="AL19" s="8">
        <v>48.694439614992305</v>
      </c>
      <c r="AM19">
        <f>AVERAGE(AL19,AN19)</f>
        <v>48.263660702490448</v>
      </c>
      <c r="AN19" s="8">
        <v>47.832881789988591</v>
      </c>
    </row>
    <row r="22" spans="1:40" ht="15">
      <c r="D22" s="1" t="s">
        <v>123</v>
      </c>
    </row>
    <row r="23" spans="1:40" ht="15">
      <c r="D23" s="1" t="s">
        <v>121</v>
      </c>
    </row>
    <row r="24" spans="1:40">
      <c r="D24">
        <v>-180</v>
      </c>
      <c r="E24">
        <v>-170</v>
      </c>
      <c r="F24">
        <f>D24+20</f>
        <v>-160</v>
      </c>
      <c r="G24">
        <v>-150</v>
      </c>
      <c r="H24">
        <f t="shared" ref="H24" si="11">F24+20</f>
        <v>-140</v>
      </c>
      <c r="I24">
        <v>-130</v>
      </c>
      <c r="J24">
        <f>H24+20</f>
        <v>-120</v>
      </c>
      <c r="K24">
        <v>-110</v>
      </c>
      <c r="L24">
        <f>J24+20</f>
        <v>-100</v>
      </c>
      <c r="M24">
        <v>-90</v>
      </c>
      <c r="N24">
        <f>L24+20</f>
        <v>-80</v>
      </c>
      <c r="O24">
        <v>-70</v>
      </c>
      <c r="P24">
        <f>N24+20</f>
        <v>-60</v>
      </c>
      <c r="Q24">
        <v>-50</v>
      </c>
      <c r="R24">
        <f>P24+20</f>
        <v>-40</v>
      </c>
      <c r="S24">
        <v>-30</v>
      </c>
      <c r="T24">
        <f>R24+20</f>
        <v>-20</v>
      </c>
      <c r="U24">
        <v>-10</v>
      </c>
      <c r="V24">
        <f>T24+20</f>
        <v>0</v>
      </c>
      <c r="W24">
        <v>10</v>
      </c>
      <c r="X24">
        <f>V24+20</f>
        <v>20</v>
      </c>
      <c r="Y24">
        <v>30</v>
      </c>
      <c r="Z24">
        <f>X24+20</f>
        <v>40</v>
      </c>
      <c r="AA24">
        <v>50</v>
      </c>
      <c r="AB24">
        <f>Z24+20</f>
        <v>60</v>
      </c>
      <c r="AC24">
        <v>70</v>
      </c>
      <c r="AD24">
        <f>AB24+20</f>
        <v>80</v>
      </c>
      <c r="AE24">
        <v>90</v>
      </c>
      <c r="AF24">
        <f>AD24+20</f>
        <v>100</v>
      </c>
      <c r="AG24">
        <v>110</v>
      </c>
      <c r="AH24">
        <f>AF24+20</f>
        <v>120</v>
      </c>
      <c r="AI24">
        <v>130</v>
      </c>
      <c r="AJ24">
        <f>AH24+20</f>
        <v>140</v>
      </c>
      <c r="AK24">
        <v>150</v>
      </c>
      <c r="AL24">
        <f>AJ24+20</f>
        <v>160</v>
      </c>
      <c r="AM24">
        <v>170</v>
      </c>
      <c r="AN24">
        <f>AL24+20</f>
        <v>180</v>
      </c>
    </row>
    <row r="25" spans="1:40" ht="15">
      <c r="A25" s="1" t="s">
        <v>120</v>
      </c>
      <c r="C25" s="1">
        <v>210</v>
      </c>
      <c r="D25">
        <f>D37</f>
        <v>49.008364471381689</v>
      </c>
      <c r="E25">
        <f t="shared" ref="E25:AN25" si="12">E37</f>
        <v>49.415549137351718</v>
      </c>
      <c r="F25">
        <f t="shared" si="12"/>
        <v>49.822733803321753</v>
      </c>
      <c r="G25">
        <f t="shared" si="12"/>
        <v>50.995175321110224</v>
      </c>
      <c r="H25">
        <f t="shared" si="12"/>
        <v>52.167616838898688</v>
      </c>
      <c r="I25">
        <f t="shared" si="12"/>
        <v>53.96390145806636</v>
      </c>
      <c r="J25">
        <f t="shared" si="12"/>
        <v>55.760186077234032</v>
      </c>
      <c r="K25">
        <f t="shared" si="12"/>
        <v>57.963655362371732</v>
      </c>
      <c r="L25">
        <f t="shared" si="12"/>
        <v>60.167124647509432</v>
      </c>
      <c r="M25">
        <f t="shared" si="12"/>
        <v>62.512007683086367</v>
      </c>
      <c r="N25">
        <f t="shared" si="12"/>
        <v>64.856890718663294</v>
      </c>
      <c r="O25">
        <f t="shared" si="12"/>
        <v>67.060360003801009</v>
      </c>
      <c r="P25">
        <f t="shared" si="12"/>
        <v>69.263829288938709</v>
      </c>
      <c r="Q25">
        <f t="shared" si="12"/>
        <v>71.060113908106388</v>
      </c>
      <c r="R25">
        <f t="shared" si="12"/>
        <v>72.856398527274052</v>
      </c>
      <c r="S25">
        <f t="shared" si="12"/>
        <v>74.028840045062509</v>
      </c>
      <c r="T25">
        <f t="shared" si="12"/>
        <v>75.20128156285098</v>
      </c>
      <c r="U25">
        <f t="shared" si="12"/>
        <v>75.608466228821015</v>
      </c>
      <c r="V25">
        <f t="shared" si="12"/>
        <v>76.015650894791051</v>
      </c>
      <c r="W25">
        <f t="shared" si="12"/>
        <v>75.608466228821015</v>
      </c>
      <c r="X25">
        <f t="shared" si="12"/>
        <v>75.20128156285098</v>
      </c>
      <c r="Y25">
        <f t="shared" si="12"/>
        <v>74.028840045062509</v>
      </c>
      <c r="Z25">
        <f t="shared" si="12"/>
        <v>72.856398527274052</v>
      </c>
      <c r="AA25">
        <f t="shared" si="12"/>
        <v>71.060113908106388</v>
      </c>
      <c r="AB25">
        <f t="shared" si="12"/>
        <v>69.263829288938709</v>
      </c>
      <c r="AC25">
        <f t="shared" si="12"/>
        <v>67.060360003801009</v>
      </c>
      <c r="AD25">
        <f t="shared" si="12"/>
        <v>64.856890718663294</v>
      </c>
      <c r="AE25">
        <f t="shared" si="12"/>
        <v>62.512007683086367</v>
      </c>
      <c r="AF25">
        <f t="shared" si="12"/>
        <v>60.167124647509432</v>
      </c>
      <c r="AG25">
        <f t="shared" si="12"/>
        <v>57.963655362371732</v>
      </c>
      <c r="AH25">
        <f t="shared" si="12"/>
        <v>55.760186077234032</v>
      </c>
      <c r="AI25">
        <f t="shared" si="12"/>
        <v>53.96390145806636</v>
      </c>
      <c r="AJ25">
        <f t="shared" si="12"/>
        <v>52.167616838898688</v>
      </c>
      <c r="AK25">
        <f t="shared" si="12"/>
        <v>50.995175321110224</v>
      </c>
      <c r="AL25">
        <f t="shared" si="12"/>
        <v>49.822733803321753</v>
      </c>
      <c r="AM25">
        <f t="shared" si="12"/>
        <v>49.415549137351718</v>
      </c>
      <c r="AN25">
        <f t="shared" si="12"/>
        <v>49.008364471381689</v>
      </c>
    </row>
    <row r="26" spans="1:40">
      <c r="C26">
        <v>205</v>
      </c>
      <c r="D26">
        <f>D36</f>
        <v>34.76382868424264</v>
      </c>
      <c r="E26">
        <f t="shared" ref="E26:AN26" si="13">E36</f>
        <v>35.092680222096284</v>
      </c>
      <c r="F26">
        <f t="shared" si="13"/>
        <v>35.421531759949929</v>
      </c>
      <c r="G26">
        <f t="shared" si="13"/>
        <v>36.368422024713908</v>
      </c>
      <c r="H26">
        <f t="shared" si="13"/>
        <v>37.315312289477895</v>
      </c>
      <c r="I26">
        <f t="shared" si="13"/>
        <v>38.766032340609705</v>
      </c>
      <c r="J26">
        <f t="shared" si="13"/>
        <v>40.216752391741522</v>
      </c>
      <c r="K26">
        <f t="shared" si="13"/>
        <v>41.996323980726977</v>
      </c>
      <c r="L26">
        <f t="shared" si="13"/>
        <v>43.775895569712432</v>
      </c>
      <c r="M26">
        <f t="shared" si="13"/>
        <v>45.669676099240398</v>
      </c>
      <c r="N26">
        <f t="shared" si="13"/>
        <v>47.563456628768357</v>
      </c>
      <c r="O26">
        <f t="shared" si="13"/>
        <v>49.343028217753826</v>
      </c>
      <c r="P26">
        <f t="shared" si="13"/>
        <v>51.122599806739274</v>
      </c>
      <c r="Q26">
        <f t="shared" si="13"/>
        <v>52.573319857871098</v>
      </c>
      <c r="R26">
        <f t="shared" si="13"/>
        <v>54.024039909002909</v>
      </c>
      <c r="S26">
        <f t="shared" si="13"/>
        <v>54.970930173766881</v>
      </c>
      <c r="T26">
        <f t="shared" si="13"/>
        <v>55.917820438530867</v>
      </c>
      <c r="U26">
        <f t="shared" si="13"/>
        <v>56.246671976384512</v>
      </c>
      <c r="V26">
        <f t="shared" si="13"/>
        <v>56.575523514238157</v>
      </c>
      <c r="W26">
        <f t="shared" si="13"/>
        <v>56.246671976384512</v>
      </c>
      <c r="X26">
        <f t="shared" si="13"/>
        <v>55.917820438530867</v>
      </c>
      <c r="Y26">
        <f t="shared" si="13"/>
        <v>54.970930173766881</v>
      </c>
      <c r="Z26">
        <f t="shared" si="13"/>
        <v>54.024039909002909</v>
      </c>
      <c r="AA26">
        <f t="shared" si="13"/>
        <v>52.573319857871098</v>
      </c>
      <c r="AB26">
        <f t="shared" si="13"/>
        <v>51.122599806739274</v>
      </c>
      <c r="AC26">
        <f t="shared" si="13"/>
        <v>49.343028217753826</v>
      </c>
      <c r="AD26">
        <f t="shared" si="13"/>
        <v>47.563456628768357</v>
      </c>
      <c r="AE26">
        <f t="shared" si="13"/>
        <v>45.669676099240398</v>
      </c>
      <c r="AF26">
        <f t="shared" si="13"/>
        <v>43.775895569712432</v>
      </c>
      <c r="AG26">
        <f t="shared" si="13"/>
        <v>41.996323980726977</v>
      </c>
      <c r="AH26">
        <f t="shared" si="13"/>
        <v>40.216752391741522</v>
      </c>
      <c r="AI26">
        <f t="shared" si="13"/>
        <v>38.766032340609705</v>
      </c>
      <c r="AJ26">
        <f t="shared" si="13"/>
        <v>37.315312289477895</v>
      </c>
      <c r="AK26">
        <f t="shared" si="13"/>
        <v>36.368422024713908</v>
      </c>
      <c r="AL26">
        <f t="shared" si="13"/>
        <v>35.421531759949929</v>
      </c>
      <c r="AM26">
        <f t="shared" si="13"/>
        <v>35.092680222096284</v>
      </c>
      <c r="AN26">
        <f t="shared" si="13"/>
        <v>34.76382868424264</v>
      </c>
    </row>
    <row r="27" spans="1:40" ht="15">
      <c r="C27" s="1">
        <v>200</v>
      </c>
      <c r="D27">
        <f>D35</f>
        <v>20.51929289710359</v>
      </c>
      <c r="E27">
        <f t="shared" ref="E27:AN27" si="14">E35</f>
        <v>20.769811306840847</v>
      </c>
      <c r="F27">
        <f t="shared" si="14"/>
        <v>21.020329716578104</v>
      </c>
      <c r="G27">
        <f t="shared" si="14"/>
        <v>21.741668728317599</v>
      </c>
      <c r="H27">
        <f t="shared" si="14"/>
        <v>22.463007740057098</v>
      </c>
      <c r="I27">
        <f t="shared" si="14"/>
        <v>23.568163223153054</v>
      </c>
      <c r="J27">
        <f t="shared" si="14"/>
        <v>24.67331870624901</v>
      </c>
      <c r="K27">
        <f t="shared" si="14"/>
        <v>26.028992599082223</v>
      </c>
      <c r="L27">
        <f t="shared" si="14"/>
        <v>27.384666491915432</v>
      </c>
      <c r="M27">
        <f t="shared" si="14"/>
        <v>28.827344515394429</v>
      </c>
      <c r="N27">
        <f t="shared" si="14"/>
        <v>30.270022538873423</v>
      </c>
      <c r="O27">
        <f t="shared" si="14"/>
        <v>31.625696431706636</v>
      </c>
      <c r="P27">
        <f t="shared" si="14"/>
        <v>32.981370324539846</v>
      </c>
      <c r="Q27">
        <f t="shared" si="14"/>
        <v>34.086525807635802</v>
      </c>
      <c r="R27">
        <f t="shared" si="14"/>
        <v>35.191681290731758</v>
      </c>
      <c r="S27">
        <f t="shared" si="14"/>
        <v>35.913020302471253</v>
      </c>
      <c r="T27">
        <f t="shared" si="14"/>
        <v>36.634359314210755</v>
      </c>
      <c r="U27">
        <f t="shared" si="14"/>
        <v>36.884877723948009</v>
      </c>
      <c r="V27">
        <f t="shared" si="14"/>
        <v>37.135396133685262</v>
      </c>
      <c r="W27">
        <f t="shared" si="14"/>
        <v>36.884877723948009</v>
      </c>
      <c r="X27">
        <f t="shared" si="14"/>
        <v>36.634359314210755</v>
      </c>
      <c r="Y27">
        <f t="shared" si="14"/>
        <v>35.913020302471253</v>
      </c>
      <c r="Z27">
        <f t="shared" si="14"/>
        <v>35.191681290731758</v>
      </c>
      <c r="AA27">
        <f t="shared" si="14"/>
        <v>34.086525807635802</v>
      </c>
      <c r="AB27">
        <f t="shared" si="14"/>
        <v>32.981370324539846</v>
      </c>
      <c r="AC27">
        <f t="shared" si="14"/>
        <v>31.625696431706636</v>
      </c>
      <c r="AD27">
        <f t="shared" si="14"/>
        <v>30.270022538873423</v>
      </c>
      <c r="AE27">
        <f t="shared" si="14"/>
        <v>28.827344515394429</v>
      </c>
      <c r="AF27">
        <f t="shared" si="14"/>
        <v>27.384666491915432</v>
      </c>
      <c r="AG27">
        <f t="shared" si="14"/>
        <v>26.028992599082223</v>
      </c>
      <c r="AH27">
        <f t="shared" si="14"/>
        <v>24.67331870624901</v>
      </c>
      <c r="AI27">
        <f t="shared" si="14"/>
        <v>23.568163223153054</v>
      </c>
      <c r="AJ27">
        <f t="shared" si="14"/>
        <v>22.463007740057098</v>
      </c>
      <c r="AK27">
        <f t="shared" si="14"/>
        <v>21.741668728317599</v>
      </c>
      <c r="AL27">
        <f t="shared" si="14"/>
        <v>21.020329716578104</v>
      </c>
      <c r="AM27">
        <f t="shared" si="14"/>
        <v>20.769811306840847</v>
      </c>
      <c r="AN27">
        <f t="shared" si="14"/>
        <v>20.51929289710359</v>
      </c>
    </row>
    <row r="28" spans="1:40">
      <c r="C28">
        <v>195</v>
      </c>
      <c r="D28">
        <f>D34</f>
        <v>13.362451039778149</v>
      </c>
      <c r="E28">
        <f t="shared" ref="E28:AN28" si="15">E34</f>
        <v>13.546948635875225</v>
      </c>
      <c r="F28">
        <f t="shared" si="15"/>
        <v>13.731446231972301</v>
      </c>
      <c r="G28">
        <f t="shared" si="15"/>
        <v>14.262685887279698</v>
      </c>
      <c r="H28">
        <f t="shared" si="15"/>
        <v>14.793925542587095</v>
      </c>
      <c r="I28">
        <f t="shared" si="15"/>
        <v>15.607831914412442</v>
      </c>
      <c r="J28">
        <f t="shared" si="15"/>
        <v>16.42173828623779</v>
      </c>
      <c r="K28">
        <f t="shared" si="15"/>
        <v>17.420142254160211</v>
      </c>
      <c r="L28">
        <f t="shared" si="15"/>
        <v>18.418546222082632</v>
      </c>
      <c r="M28">
        <f t="shared" si="15"/>
        <v>19.481025532697426</v>
      </c>
      <c r="N28">
        <f t="shared" si="15"/>
        <v>20.54350484331222</v>
      </c>
      <c r="O28">
        <f t="shared" si="15"/>
        <v>21.541908811234642</v>
      </c>
      <c r="P28">
        <f t="shared" si="15"/>
        <v>22.540312779157063</v>
      </c>
      <c r="Q28">
        <f t="shared" si="15"/>
        <v>23.354219150982409</v>
      </c>
      <c r="R28">
        <f t="shared" si="15"/>
        <v>24.168125522807756</v>
      </c>
      <c r="S28">
        <f t="shared" si="15"/>
        <v>24.699365178115151</v>
      </c>
      <c r="T28">
        <f t="shared" si="15"/>
        <v>25.230604833422554</v>
      </c>
      <c r="U28">
        <f t="shared" si="15"/>
        <v>25.415102429519628</v>
      </c>
      <c r="V28">
        <f t="shared" si="15"/>
        <v>25.599600025616702</v>
      </c>
      <c r="W28">
        <f t="shared" si="15"/>
        <v>25.415102429519628</v>
      </c>
      <c r="X28">
        <f t="shared" si="15"/>
        <v>25.230604833422554</v>
      </c>
      <c r="Y28">
        <f t="shared" si="15"/>
        <v>24.699365178115151</v>
      </c>
      <c r="Z28">
        <f t="shared" si="15"/>
        <v>24.168125522807756</v>
      </c>
      <c r="AA28">
        <f t="shared" si="15"/>
        <v>23.354219150982409</v>
      </c>
      <c r="AB28">
        <f t="shared" si="15"/>
        <v>22.540312779157063</v>
      </c>
      <c r="AC28">
        <f t="shared" si="15"/>
        <v>21.541908811234642</v>
      </c>
      <c r="AD28">
        <f t="shared" si="15"/>
        <v>20.54350484331222</v>
      </c>
      <c r="AE28">
        <f t="shared" si="15"/>
        <v>19.481025532697426</v>
      </c>
      <c r="AF28">
        <f t="shared" si="15"/>
        <v>18.418546222082632</v>
      </c>
      <c r="AG28">
        <f t="shared" si="15"/>
        <v>17.420142254160211</v>
      </c>
      <c r="AH28">
        <f t="shared" si="15"/>
        <v>16.42173828623779</v>
      </c>
      <c r="AI28">
        <f t="shared" si="15"/>
        <v>15.607831914412442</v>
      </c>
      <c r="AJ28">
        <f t="shared" si="15"/>
        <v>14.793925542587095</v>
      </c>
      <c r="AK28">
        <f t="shared" si="15"/>
        <v>14.262685887279698</v>
      </c>
      <c r="AL28">
        <f t="shared" si="15"/>
        <v>13.731446231972301</v>
      </c>
      <c r="AM28">
        <f t="shared" si="15"/>
        <v>13.546948635875225</v>
      </c>
      <c r="AN28">
        <f t="shared" si="15"/>
        <v>13.362451039778149</v>
      </c>
    </row>
    <row r="29" spans="1:40" ht="15">
      <c r="C29" s="1">
        <v>190</v>
      </c>
      <c r="D29">
        <f>D33</f>
        <v>6.205609182452708</v>
      </c>
      <c r="E29">
        <f t="shared" ref="E29:AN29" si="16">E33</f>
        <v>6.3240859649096031</v>
      </c>
      <c r="F29">
        <f t="shared" si="16"/>
        <v>6.4425627473664981</v>
      </c>
      <c r="G29">
        <f t="shared" si="16"/>
        <v>6.7837030462417953</v>
      </c>
      <c r="H29">
        <f t="shared" si="16"/>
        <v>7.1248433451170925</v>
      </c>
      <c r="I29">
        <f t="shared" si="16"/>
        <v>7.64750060567183</v>
      </c>
      <c r="J29">
        <f t="shared" si="16"/>
        <v>8.1701578662265675</v>
      </c>
      <c r="K29">
        <f t="shared" si="16"/>
        <v>8.8112919092381983</v>
      </c>
      <c r="L29">
        <f t="shared" si="16"/>
        <v>9.4524259522498291</v>
      </c>
      <c r="M29">
        <f t="shared" si="16"/>
        <v>10.134706550000423</v>
      </c>
      <c r="N29">
        <f t="shared" si="16"/>
        <v>10.816987147751018</v>
      </c>
      <c r="O29">
        <f t="shared" si="16"/>
        <v>11.45812119076265</v>
      </c>
      <c r="P29">
        <f t="shared" si="16"/>
        <v>12.099255233774281</v>
      </c>
      <c r="Q29">
        <f t="shared" si="16"/>
        <v>12.621912494329017</v>
      </c>
      <c r="R29">
        <f t="shared" si="16"/>
        <v>13.144569754883754</v>
      </c>
      <c r="S29">
        <f t="shared" si="16"/>
        <v>13.485710053759052</v>
      </c>
      <c r="T29">
        <f t="shared" si="16"/>
        <v>13.826850352634349</v>
      </c>
      <c r="U29">
        <f t="shared" si="16"/>
        <v>13.945327135091244</v>
      </c>
      <c r="V29">
        <f t="shared" si="16"/>
        <v>14.063803917548139</v>
      </c>
      <c r="W29">
        <f t="shared" si="16"/>
        <v>13.945327135091244</v>
      </c>
      <c r="X29">
        <f t="shared" si="16"/>
        <v>13.826850352634349</v>
      </c>
      <c r="Y29">
        <f t="shared" si="16"/>
        <v>13.485710053759052</v>
      </c>
      <c r="Z29">
        <f t="shared" si="16"/>
        <v>13.144569754883754</v>
      </c>
      <c r="AA29">
        <f t="shared" si="16"/>
        <v>12.621912494329017</v>
      </c>
      <c r="AB29">
        <f t="shared" si="16"/>
        <v>12.099255233774281</v>
      </c>
      <c r="AC29">
        <f t="shared" si="16"/>
        <v>11.45812119076265</v>
      </c>
      <c r="AD29">
        <f t="shared" si="16"/>
        <v>10.816987147751018</v>
      </c>
      <c r="AE29">
        <f t="shared" si="16"/>
        <v>10.134706550000423</v>
      </c>
      <c r="AF29">
        <f t="shared" si="16"/>
        <v>9.4524259522498291</v>
      </c>
      <c r="AG29">
        <f t="shared" si="16"/>
        <v>8.8112919092381983</v>
      </c>
      <c r="AH29">
        <f t="shared" si="16"/>
        <v>8.1701578662265675</v>
      </c>
      <c r="AI29">
        <f t="shared" si="16"/>
        <v>7.64750060567183</v>
      </c>
      <c r="AJ29">
        <f t="shared" si="16"/>
        <v>7.1248433451170925</v>
      </c>
      <c r="AK29">
        <f t="shared" si="16"/>
        <v>6.7837030462417953</v>
      </c>
      <c r="AL29">
        <f t="shared" si="16"/>
        <v>6.4425627473664981</v>
      </c>
      <c r="AM29">
        <f t="shared" si="16"/>
        <v>6.3240859649096031</v>
      </c>
      <c r="AN29">
        <f t="shared" si="16"/>
        <v>6.205609182452708</v>
      </c>
    </row>
    <row r="30" spans="1:40">
      <c r="C30">
        <v>185</v>
      </c>
      <c r="D30">
        <f>D32</f>
        <v>5.179817495799063</v>
      </c>
      <c r="E30">
        <f t="shared" ref="E30:AN30" si="17">E32</f>
        <v>5.2390558870275106</v>
      </c>
      <c r="F30">
        <f t="shared" si="17"/>
        <v>5.2982942782559581</v>
      </c>
      <c r="G30">
        <f t="shared" si="17"/>
        <v>5.4688644276936067</v>
      </c>
      <c r="H30">
        <f t="shared" si="17"/>
        <v>5.6394345771312553</v>
      </c>
      <c r="I30">
        <f t="shared" si="17"/>
        <v>5.900763207408624</v>
      </c>
      <c r="J30">
        <f t="shared" si="17"/>
        <v>6.1620918376859928</v>
      </c>
      <c r="K30">
        <f t="shared" si="17"/>
        <v>6.4826588591918082</v>
      </c>
      <c r="L30">
        <f t="shared" si="17"/>
        <v>6.8032258806976236</v>
      </c>
      <c r="M30">
        <f t="shared" si="17"/>
        <v>7.1443661795729207</v>
      </c>
      <c r="N30">
        <f t="shared" si="17"/>
        <v>7.4855064784482179</v>
      </c>
      <c r="O30">
        <f t="shared" si="17"/>
        <v>7.8060734999540342</v>
      </c>
      <c r="P30">
        <f t="shared" si="17"/>
        <v>8.1266405214598496</v>
      </c>
      <c r="Q30">
        <f t="shared" si="17"/>
        <v>8.3879691517372166</v>
      </c>
      <c r="R30">
        <f t="shared" si="17"/>
        <v>8.6492977820145853</v>
      </c>
      <c r="S30">
        <f t="shared" si="17"/>
        <v>8.8198679314522348</v>
      </c>
      <c r="T30">
        <f t="shared" si="17"/>
        <v>8.9904380808898843</v>
      </c>
      <c r="U30">
        <f t="shared" si="17"/>
        <v>9.0496764721183318</v>
      </c>
      <c r="V30">
        <f t="shared" si="17"/>
        <v>9.1089148633467794</v>
      </c>
      <c r="W30">
        <f t="shared" si="17"/>
        <v>9.0496764721183318</v>
      </c>
      <c r="X30">
        <f t="shared" si="17"/>
        <v>8.9904380808898843</v>
      </c>
      <c r="Y30">
        <f t="shared" si="17"/>
        <v>8.8198679314522348</v>
      </c>
      <c r="Z30">
        <f t="shared" si="17"/>
        <v>8.6492977820145853</v>
      </c>
      <c r="AA30">
        <f t="shared" si="17"/>
        <v>8.3879691517372166</v>
      </c>
      <c r="AB30">
        <f t="shared" si="17"/>
        <v>8.1266405214598496</v>
      </c>
      <c r="AC30">
        <f t="shared" si="17"/>
        <v>7.8060734999540342</v>
      </c>
      <c r="AD30">
        <f t="shared" si="17"/>
        <v>7.4855064784482179</v>
      </c>
      <c r="AE30">
        <f t="shared" si="17"/>
        <v>7.1443661795729207</v>
      </c>
      <c r="AF30">
        <f t="shared" si="17"/>
        <v>6.8032258806976236</v>
      </c>
      <c r="AG30">
        <f t="shared" si="17"/>
        <v>6.4826588591918082</v>
      </c>
      <c r="AH30">
        <f t="shared" si="17"/>
        <v>6.1620918376859928</v>
      </c>
      <c r="AI30">
        <f t="shared" si="17"/>
        <v>5.900763207408624</v>
      </c>
      <c r="AJ30">
        <f t="shared" si="17"/>
        <v>5.6394345771312553</v>
      </c>
      <c r="AK30">
        <f t="shared" si="17"/>
        <v>5.4688644276936067</v>
      </c>
      <c r="AL30">
        <f t="shared" si="17"/>
        <v>5.2982942782559581</v>
      </c>
      <c r="AM30">
        <f t="shared" si="17"/>
        <v>5.2390558870275106</v>
      </c>
      <c r="AN30">
        <f t="shared" si="17"/>
        <v>5.179817495799063</v>
      </c>
    </row>
    <row r="31" spans="1:40" ht="15">
      <c r="C31" s="1">
        <v>180</v>
      </c>
      <c r="D31" s="7">
        <f>0.5*data_workup!$Q$6*data_workup!J12^2</f>
        <v>4.1540258091454181</v>
      </c>
      <c r="E31" s="7">
        <f>D31</f>
        <v>4.1540258091454181</v>
      </c>
      <c r="F31" s="7">
        <f t="shared" ref="F31:AN31" si="18">E31</f>
        <v>4.1540258091454181</v>
      </c>
      <c r="G31" s="7">
        <f t="shared" si="18"/>
        <v>4.1540258091454181</v>
      </c>
      <c r="H31" s="7">
        <f t="shared" si="18"/>
        <v>4.1540258091454181</v>
      </c>
      <c r="I31" s="7">
        <f t="shared" si="18"/>
        <v>4.1540258091454181</v>
      </c>
      <c r="J31" s="7">
        <f t="shared" si="18"/>
        <v>4.1540258091454181</v>
      </c>
      <c r="K31" s="7">
        <f t="shared" si="18"/>
        <v>4.1540258091454181</v>
      </c>
      <c r="L31" s="7">
        <f t="shared" si="18"/>
        <v>4.1540258091454181</v>
      </c>
      <c r="M31" s="7">
        <f t="shared" si="18"/>
        <v>4.1540258091454181</v>
      </c>
      <c r="N31" s="7">
        <f t="shared" si="18"/>
        <v>4.1540258091454181</v>
      </c>
      <c r="O31" s="7">
        <f t="shared" si="18"/>
        <v>4.1540258091454181</v>
      </c>
      <c r="P31" s="7">
        <f t="shared" si="18"/>
        <v>4.1540258091454181</v>
      </c>
      <c r="Q31" s="7">
        <f t="shared" si="18"/>
        <v>4.1540258091454181</v>
      </c>
      <c r="R31" s="7">
        <f t="shared" si="18"/>
        <v>4.1540258091454181</v>
      </c>
      <c r="S31" s="7">
        <f t="shared" si="18"/>
        <v>4.1540258091454181</v>
      </c>
      <c r="T31" s="7">
        <f t="shared" si="18"/>
        <v>4.1540258091454181</v>
      </c>
      <c r="U31" s="7">
        <f t="shared" si="18"/>
        <v>4.1540258091454181</v>
      </c>
      <c r="V31" s="7">
        <f t="shared" si="18"/>
        <v>4.1540258091454181</v>
      </c>
      <c r="W31" s="7">
        <f t="shared" si="18"/>
        <v>4.1540258091454181</v>
      </c>
      <c r="X31" s="7">
        <f t="shared" si="18"/>
        <v>4.1540258091454181</v>
      </c>
      <c r="Y31" s="7">
        <f t="shared" si="18"/>
        <v>4.1540258091454181</v>
      </c>
      <c r="Z31" s="7">
        <f t="shared" si="18"/>
        <v>4.1540258091454181</v>
      </c>
      <c r="AA31" s="7">
        <f t="shared" si="18"/>
        <v>4.1540258091454181</v>
      </c>
      <c r="AB31" s="7">
        <f t="shared" si="18"/>
        <v>4.1540258091454181</v>
      </c>
      <c r="AC31" s="7">
        <f t="shared" si="18"/>
        <v>4.1540258091454181</v>
      </c>
      <c r="AD31" s="7">
        <f t="shared" si="18"/>
        <v>4.1540258091454181</v>
      </c>
      <c r="AE31" s="7">
        <f t="shared" si="18"/>
        <v>4.1540258091454181</v>
      </c>
      <c r="AF31" s="7">
        <f t="shared" si="18"/>
        <v>4.1540258091454181</v>
      </c>
      <c r="AG31" s="7">
        <f t="shared" si="18"/>
        <v>4.1540258091454181</v>
      </c>
      <c r="AH31" s="7">
        <f t="shared" si="18"/>
        <v>4.1540258091454181</v>
      </c>
      <c r="AI31" s="7">
        <f t="shared" si="18"/>
        <v>4.1540258091454181</v>
      </c>
      <c r="AJ31" s="7">
        <f t="shared" si="18"/>
        <v>4.1540258091454181</v>
      </c>
      <c r="AK31" s="7">
        <f t="shared" si="18"/>
        <v>4.1540258091454181</v>
      </c>
      <c r="AL31" s="7">
        <f t="shared" si="18"/>
        <v>4.1540258091454181</v>
      </c>
      <c r="AM31" s="7">
        <f t="shared" si="18"/>
        <v>4.1540258091454181</v>
      </c>
      <c r="AN31" s="7">
        <f t="shared" si="18"/>
        <v>4.1540258091454181</v>
      </c>
    </row>
    <row r="32" spans="1:40">
      <c r="C32">
        <v>175</v>
      </c>
      <c r="D32">
        <f>AVERAGE(D31,D33)</f>
        <v>5.179817495799063</v>
      </c>
      <c r="E32">
        <f t="shared" ref="E32:AN32" si="19">AVERAGE(E31,E33)</f>
        <v>5.2390558870275106</v>
      </c>
      <c r="F32">
        <f t="shared" si="19"/>
        <v>5.2982942782559581</v>
      </c>
      <c r="G32">
        <f t="shared" si="19"/>
        <v>5.4688644276936067</v>
      </c>
      <c r="H32">
        <f t="shared" si="19"/>
        <v>5.6394345771312553</v>
      </c>
      <c r="I32">
        <f t="shared" si="19"/>
        <v>5.900763207408624</v>
      </c>
      <c r="J32">
        <f t="shared" si="19"/>
        <v>6.1620918376859928</v>
      </c>
      <c r="K32">
        <f t="shared" si="19"/>
        <v>6.4826588591918082</v>
      </c>
      <c r="L32">
        <f t="shared" si="19"/>
        <v>6.8032258806976236</v>
      </c>
      <c r="M32">
        <f t="shared" si="19"/>
        <v>7.1443661795729207</v>
      </c>
      <c r="N32">
        <f t="shared" si="19"/>
        <v>7.4855064784482179</v>
      </c>
      <c r="O32">
        <f t="shared" si="19"/>
        <v>7.8060734999540342</v>
      </c>
      <c r="P32">
        <f t="shared" si="19"/>
        <v>8.1266405214598496</v>
      </c>
      <c r="Q32">
        <f t="shared" si="19"/>
        <v>8.3879691517372166</v>
      </c>
      <c r="R32">
        <f t="shared" si="19"/>
        <v>8.6492977820145853</v>
      </c>
      <c r="S32">
        <f t="shared" si="19"/>
        <v>8.8198679314522348</v>
      </c>
      <c r="T32">
        <f t="shared" si="19"/>
        <v>8.9904380808898843</v>
      </c>
      <c r="U32">
        <f t="shared" si="19"/>
        <v>9.0496764721183318</v>
      </c>
      <c r="V32">
        <f t="shared" si="19"/>
        <v>9.1089148633467794</v>
      </c>
      <c r="W32">
        <f t="shared" si="19"/>
        <v>9.0496764721183318</v>
      </c>
      <c r="X32">
        <f t="shared" si="19"/>
        <v>8.9904380808898843</v>
      </c>
      <c r="Y32">
        <f t="shared" si="19"/>
        <v>8.8198679314522348</v>
      </c>
      <c r="Z32">
        <f t="shared" si="19"/>
        <v>8.6492977820145853</v>
      </c>
      <c r="AA32">
        <f t="shared" si="19"/>
        <v>8.3879691517372166</v>
      </c>
      <c r="AB32">
        <f t="shared" si="19"/>
        <v>8.1266405214598496</v>
      </c>
      <c r="AC32">
        <f t="shared" si="19"/>
        <v>7.8060734999540342</v>
      </c>
      <c r="AD32">
        <f t="shared" si="19"/>
        <v>7.4855064784482179</v>
      </c>
      <c r="AE32">
        <f t="shared" si="19"/>
        <v>7.1443661795729207</v>
      </c>
      <c r="AF32">
        <f t="shared" si="19"/>
        <v>6.8032258806976236</v>
      </c>
      <c r="AG32">
        <f t="shared" si="19"/>
        <v>6.4826588591918082</v>
      </c>
      <c r="AH32">
        <f t="shared" si="19"/>
        <v>6.1620918376859928</v>
      </c>
      <c r="AI32">
        <f t="shared" si="19"/>
        <v>5.900763207408624</v>
      </c>
      <c r="AJ32">
        <f t="shared" si="19"/>
        <v>5.6394345771312553</v>
      </c>
      <c r="AK32">
        <f t="shared" si="19"/>
        <v>5.4688644276936067</v>
      </c>
      <c r="AL32">
        <f t="shared" si="19"/>
        <v>5.2982942782559581</v>
      </c>
      <c r="AM32">
        <f t="shared" si="19"/>
        <v>5.2390558870275106</v>
      </c>
      <c r="AN32">
        <f t="shared" si="19"/>
        <v>5.179817495799063</v>
      </c>
    </row>
    <row r="33" spans="3:40" ht="15">
      <c r="C33" s="1">
        <v>170</v>
      </c>
      <c r="D33">
        <f>AN33</f>
        <v>6.205609182452708</v>
      </c>
      <c r="E33">
        <f>AVERAGE(D33,F33)</f>
        <v>6.3240859649096031</v>
      </c>
      <c r="F33">
        <f>AL33</f>
        <v>6.4425627473664981</v>
      </c>
      <c r="G33">
        <f>AVERAGE(F33,H33)</f>
        <v>6.7837030462417953</v>
      </c>
      <c r="H33">
        <f>AJ33</f>
        <v>7.1248433451170925</v>
      </c>
      <c r="I33">
        <f>AVERAGE(H33,J33)</f>
        <v>7.64750060567183</v>
      </c>
      <c r="J33">
        <f>AH33</f>
        <v>8.1701578662265675</v>
      </c>
      <c r="K33">
        <f>AVERAGE(J33,L33)</f>
        <v>8.8112919092381983</v>
      </c>
      <c r="L33">
        <f>AF33</f>
        <v>9.4524259522498291</v>
      </c>
      <c r="M33">
        <f>AVERAGE(L33,N33)</f>
        <v>10.134706550000423</v>
      </c>
      <c r="N33">
        <f>AD33</f>
        <v>10.816987147751018</v>
      </c>
      <c r="O33">
        <f>AVERAGE(N33,P33)</f>
        <v>11.45812119076265</v>
      </c>
      <c r="P33">
        <f>AB33</f>
        <v>12.099255233774281</v>
      </c>
      <c r="Q33">
        <f>AVERAGE(P33,R33)</f>
        <v>12.621912494329017</v>
      </c>
      <c r="R33">
        <f>Z33</f>
        <v>13.144569754883754</v>
      </c>
      <c r="S33">
        <f>AVERAGE(R33,T33)</f>
        <v>13.485710053759052</v>
      </c>
      <c r="T33">
        <f>X33</f>
        <v>13.826850352634349</v>
      </c>
      <c r="U33">
        <f>AVERAGE(T33,V33)</f>
        <v>13.945327135091244</v>
      </c>
      <c r="V33" s="8">
        <v>14.063803917548139</v>
      </c>
      <c r="W33">
        <f>AVERAGE(V33,X33)</f>
        <v>13.945327135091244</v>
      </c>
      <c r="X33" s="8">
        <v>13.826850352634349</v>
      </c>
      <c r="Y33">
        <f>AVERAGE(X33,Z33)</f>
        <v>13.485710053759052</v>
      </c>
      <c r="Z33" s="8">
        <v>13.144569754883754</v>
      </c>
      <c r="AA33">
        <f>AVERAGE(Z33,AB33)</f>
        <v>12.621912494329017</v>
      </c>
      <c r="AB33" s="8">
        <v>12.099255233774281</v>
      </c>
      <c r="AC33">
        <f>AVERAGE(AB33,AD33)</f>
        <v>11.45812119076265</v>
      </c>
      <c r="AD33" s="8">
        <v>10.816987147751018</v>
      </c>
      <c r="AE33">
        <f>AVERAGE(AD33,AF33)</f>
        <v>10.134706550000423</v>
      </c>
      <c r="AF33" s="8">
        <v>9.4524259522498291</v>
      </c>
      <c r="AG33">
        <f>AVERAGE(AF33,AH33)</f>
        <v>8.8112919092381983</v>
      </c>
      <c r="AH33" s="8">
        <v>8.1701578662265675</v>
      </c>
      <c r="AI33">
        <f>AVERAGE(AH33,AJ33)</f>
        <v>7.64750060567183</v>
      </c>
      <c r="AJ33" s="8">
        <v>7.1248433451170925</v>
      </c>
      <c r="AK33">
        <f>AVERAGE(AJ33,AL33)</f>
        <v>6.7837030462417953</v>
      </c>
      <c r="AL33" s="8">
        <v>6.4425627473664981</v>
      </c>
      <c r="AM33">
        <f>AVERAGE(AL33,AN33)</f>
        <v>6.3240859649096031</v>
      </c>
      <c r="AN33" s="8">
        <v>6.205609182452708</v>
      </c>
    </row>
    <row r="34" spans="3:40">
      <c r="C34">
        <v>165</v>
      </c>
      <c r="D34">
        <f>AVERAGE(D33,D35)</f>
        <v>13.362451039778149</v>
      </c>
      <c r="E34">
        <f t="shared" ref="E34:AN34" si="20">AVERAGE(E33,E35)</f>
        <v>13.546948635875225</v>
      </c>
      <c r="F34">
        <f t="shared" si="20"/>
        <v>13.731446231972301</v>
      </c>
      <c r="G34">
        <f t="shared" si="20"/>
        <v>14.262685887279698</v>
      </c>
      <c r="H34">
        <f t="shared" si="20"/>
        <v>14.793925542587095</v>
      </c>
      <c r="I34">
        <f t="shared" si="20"/>
        <v>15.607831914412442</v>
      </c>
      <c r="J34">
        <f t="shared" si="20"/>
        <v>16.42173828623779</v>
      </c>
      <c r="K34">
        <f t="shared" si="20"/>
        <v>17.420142254160211</v>
      </c>
      <c r="L34">
        <f t="shared" si="20"/>
        <v>18.418546222082632</v>
      </c>
      <c r="M34">
        <f t="shared" si="20"/>
        <v>19.481025532697426</v>
      </c>
      <c r="N34">
        <f t="shared" si="20"/>
        <v>20.54350484331222</v>
      </c>
      <c r="O34">
        <f t="shared" si="20"/>
        <v>21.541908811234642</v>
      </c>
      <c r="P34">
        <f t="shared" si="20"/>
        <v>22.540312779157063</v>
      </c>
      <c r="Q34">
        <f t="shared" si="20"/>
        <v>23.354219150982409</v>
      </c>
      <c r="R34">
        <f t="shared" si="20"/>
        <v>24.168125522807756</v>
      </c>
      <c r="S34">
        <f t="shared" si="20"/>
        <v>24.699365178115151</v>
      </c>
      <c r="T34">
        <f t="shared" si="20"/>
        <v>25.230604833422554</v>
      </c>
      <c r="U34">
        <f t="shared" si="20"/>
        <v>25.415102429519628</v>
      </c>
      <c r="V34">
        <f t="shared" si="20"/>
        <v>25.599600025616702</v>
      </c>
      <c r="W34">
        <f t="shared" si="20"/>
        <v>25.415102429519628</v>
      </c>
      <c r="X34">
        <f t="shared" si="20"/>
        <v>25.230604833422554</v>
      </c>
      <c r="Y34">
        <f t="shared" si="20"/>
        <v>24.699365178115151</v>
      </c>
      <c r="Z34">
        <f t="shared" si="20"/>
        <v>24.168125522807756</v>
      </c>
      <c r="AA34">
        <f t="shared" si="20"/>
        <v>23.354219150982409</v>
      </c>
      <c r="AB34">
        <f t="shared" si="20"/>
        <v>22.540312779157063</v>
      </c>
      <c r="AC34">
        <f t="shared" si="20"/>
        <v>21.541908811234642</v>
      </c>
      <c r="AD34">
        <f t="shared" si="20"/>
        <v>20.54350484331222</v>
      </c>
      <c r="AE34">
        <f t="shared" si="20"/>
        <v>19.481025532697426</v>
      </c>
      <c r="AF34">
        <f t="shared" si="20"/>
        <v>18.418546222082632</v>
      </c>
      <c r="AG34">
        <f t="shared" si="20"/>
        <v>17.420142254160211</v>
      </c>
      <c r="AH34">
        <f t="shared" si="20"/>
        <v>16.42173828623779</v>
      </c>
      <c r="AI34">
        <f t="shared" si="20"/>
        <v>15.607831914412442</v>
      </c>
      <c r="AJ34">
        <f t="shared" si="20"/>
        <v>14.793925542587095</v>
      </c>
      <c r="AK34">
        <f t="shared" si="20"/>
        <v>14.262685887279698</v>
      </c>
      <c r="AL34">
        <f t="shared" si="20"/>
        <v>13.731446231972301</v>
      </c>
      <c r="AM34">
        <f t="shared" si="20"/>
        <v>13.546948635875225</v>
      </c>
      <c r="AN34">
        <f t="shared" si="20"/>
        <v>13.362451039778149</v>
      </c>
    </row>
    <row r="35" spans="3:40" ht="15">
      <c r="C35" s="1">
        <v>160</v>
      </c>
      <c r="D35">
        <f>AN35</f>
        <v>20.51929289710359</v>
      </c>
      <c r="E35">
        <f>AVERAGE(D35,F35)</f>
        <v>20.769811306840847</v>
      </c>
      <c r="F35">
        <f>AL35</f>
        <v>21.020329716578104</v>
      </c>
      <c r="G35">
        <f>AVERAGE(F35,H35)</f>
        <v>21.741668728317599</v>
      </c>
      <c r="H35">
        <f>AJ35</f>
        <v>22.463007740057098</v>
      </c>
      <c r="I35">
        <f>AVERAGE(H35,J35)</f>
        <v>23.568163223153054</v>
      </c>
      <c r="J35">
        <f>AH35</f>
        <v>24.67331870624901</v>
      </c>
      <c r="K35">
        <f>AVERAGE(J35,L35)</f>
        <v>26.028992599082223</v>
      </c>
      <c r="L35">
        <f>AF35</f>
        <v>27.384666491915432</v>
      </c>
      <c r="M35">
        <f>AVERAGE(L35,N35)</f>
        <v>28.827344515394429</v>
      </c>
      <c r="N35">
        <f>AD35</f>
        <v>30.270022538873423</v>
      </c>
      <c r="O35">
        <f>AVERAGE(N35,P35)</f>
        <v>31.625696431706636</v>
      </c>
      <c r="P35">
        <f>AB35</f>
        <v>32.981370324539846</v>
      </c>
      <c r="Q35">
        <f>AVERAGE(P35,R35)</f>
        <v>34.086525807635802</v>
      </c>
      <c r="R35">
        <f>Z35</f>
        <v>35.191681290731758</v>
      </c>
      <c r="S35">
        <f>AVERAGE(R35,T35)</f>
        <v>35.913020302471253</v>
      </c>
      <c r="T35">
        <f>X35</f>
        <v>36.634359314210755</v>
      </c>
      <c r="U35">
        <f>AVERAGE(T35,V35)</f>
        <v>36.884877723948009</v>
      </c>
      <c r="V35" s="8">
        <v>37.135396133685262</v>
      </c>
      <c r="W35">
        <f>AVERAGE(V35,X35)</f>
        <v>36.884877723948009</v>
      </c>
      <c r="X35" s="8">
        <v>36.634359314210755</v>
      </c>
      <c r="Y35">
        <f>AVERAGE(X35,Z35)</f>
        <v>35.913020302471253</v>
      </c>
      <c r="Z35" s="8">
        <v>35.191681290731758</v>
      </c>
      <c r="AA35">
        <f>AVERAGE(Z35,AB35)</f>
        <v>34.086525807635802</v>
      </c>
      <c r="AB35" s="8">
        <v>32.981370324539846</v>
      </c>
      <c r="AC35">
        <f>AVERAGE(AB35,AD35)</f>
        <v>31.625696431706636</v>
      </c>
      <c r="AD35" s="8">
        <v>30.270022538873423</v>
      </c>
      <c r="AE35">
        <f>AVERAGE(AD35,AF35)</f>
        <v>28.827344515394429</v>
      </c>
      <c r="AF35" s="8">
        <v>27.384666491915432</v>
      </c>
      <c r="AG35">
        <f>AVERAGE(AF35,AH35)</f>
        <v>26.028992599082223</v>
      </c>
      <c r="AH35" s="8">
        <v>24.67331870624901</v>
      </c>
      <c r="AI35">
        <f>AVERAGE(AH35,AJ35)</f>
        <v>23.568163223153054</v>
      </c>
      <c r="AJ35" s="8">
        <v>22.463007740057098</v>
      </c>
      <c r="AK35">
        <f>AVERAGE(AJ35,AL35)</f>
        <v>21.741668728317599</v>
      </c>
      <c r="AL35" s="8">
        <v>21.020329716578104</v>
      </c>
      <c r="AM35">
        <f>AVERAGE(AL35,AN35)</f>
        <v>20.769811306840847</v>
      </c>
      <c r="AN35" s="8">
        <v>20.51929289710359</v>
      </c>
    </row>
    <row r="36" spans="3:40">
      <c r="C36">
        <v>155</v>
      </c>
      <c r="D36">
        <f>AVERAGE(D35,D37)</f>
        <v>34.76382868424264</v>
      </c>
      <c r="E36">
        <f t="shared" ref="E36:AN36" si="21">AVERAGE(E35,E37)</f>
        <v>35.092680222096284</v>
      </c>
      <c r="F36">
        <f t="shared" si="21"/>
        <v>35.421531759949929</v>
      </c>
      <c r="G36">
        <f t="shared" si="21"/>
        <v>36.368422024713908</v>
      </c>
      <c r="H36">
        <f t="shared" si="21"/>
        <v>37.315312289477895</v>
      </c>
      <c r="I36">
        <f t="shared" si="21"/>
        <v>38.766032340609705</v>
      </c>
      <c r="J36">
        <f t="shared" si="21"/>
        <v>40.216752391741522</v>
      </c>
      <c r="K36">
        <f t="shared" si="21"/>
        <v>41.996323980726977</v>
      </c>
      <c r="L36">
        <f t="shared" si="21"/>
        <v>43.775895569712432</v>
      </c>
      <c r="M36">
        <f t="shared" si="21"/>
        <v>45.669676099240398</v>
      </c>
      <c r="N36">
        <f t="shared" si="21"/>
        <v>47.563456628768357</v>
      </c>
      <c r="O36">
        <f t="shared" si="21"/>
        <v>49.343028217753826</v>
      </c>
      <c r="P36">
        <f t="shared" si="21"/>
        <v>51.122599806739274</v>
      </c>
      <c r="Q36">
        <f t="shared" si="21"/>
        <v>52.573319857871098</v>
      </c>
      <c r="R36">
        <f t="shared" si="21"/>
        <v>54.024039909002909</v>
      </c>
      <c r="S36">
        <f t="shared" si="21"/>
        <v>54.970930173766881</v>
      </c>
      <c r="T36">
        <f t="shared" si="21"/>
        <v>55.917820438530867</v>
      </c>
      <c r="U36">
        <f t="shared" si="21"/>
        <v>56.246671976384512</v>
      </c>
      <c r="V36">
        <f t="shared" si="21"/>
        <v>56.575523514238157</v>
      </c>
      <c r="W36">
        <f t="shared" si="21"/>
        <v>56.246671976384512</v>
      </c>
      <c r="X36">
        <f t="shared" si="21"/>
        <v>55.917820438530867</v>
      </c>
      <c r="Y36">
        <f t="shared" si="21"/>
        <v>54.970930173766881</v>
      </c>
      <c r="Z36">
        <f t="shared" si="21"/>
        <v>54.024039909002909</v>
      </c>
      <c r="AA36">
        <f t="shared" si="21"/>
        <v>52.573319857871098</v>
      </c>
      <c r="AB36">
        <f t="shared" si="21"/>
        <v>51.122599806739274</v>
      </c>
      <c r="AC36">
        <f t="shared" si="21"/>
        <v>49.343028217753826</v>
      </c>
      <c r="AD36">
        <f t="shared" si="21"/>
        <v>47.563456628768357</v>
      </c>
      <c r="AE36">
        <f t="shared" si="21"/>
        <v>45.669676099240398</v>
      </c>
      <c r="AF36">
        <f t="shared" si="21"/>
        <v>43.775895569712432</v>
      </c>
      <c r="AG36">
        <f t="shared" si="21"/>
        <v>41.996323980726977</v>
      </c>
      <c r="AH36">
        <f t="shared" si="21"/>
        <v>40.216752391741522</v>
      </c>
      <c r="AI36">
        <f t="shared" si="21"/>
        <v>38.766032340609705</v>
      </c>
      <c r="AJ36">
        <f t="shared" si="21"/>
        <v>37.315312289477895</v>
      </c>
      <c r="AK36">
        <f t="shared" si="21"/>
        <v>36.368422024713908</v>
      </c>
      <c r="AL36">
        <f t="shared" si="21"/>
        <v>35.421531759949929</v>
      </c>
      <c r="AM36">
        <f t="shared" si="21"/>
        <v>35.092680222096284</v>
      </c>
      <c r="AN36">
        <f t="shared" si="21"/>
        <v>34.76382868424264</v>
      </c>
    </row>
    <row r="37" spans="3:40" ht="15">
      <c r="C37" s="1">
        <v>150</v>
      </c>
      <c r="D37">
        <f>AN37</f>
        <v>49.008364471381689</v>
      </c>
      <c r="E37">
        <f>AVERAGE(D37,F37)</f>
        <v>49.415549137351718</v>
      </c>
      <c r="F37">
        <f>AL37</f>
        <v>49.822733803321753</v>
      </c>
      <c r="G37">
        <f>AVERAGE(F37,H37)</f>
        <v>50.995175321110224</v>
      </c>
      <c r="H37">
        <f>AJ37</f>
        <v>52.167616838898688</v>
      </c>
      <c r="I37">
        <f>AVERAGE(H37,J37)</f>
        <v>53.96390145806636</v>
      </c>
      <c r="J37">
        <f>AH37</f>
        <v>55.760186077234032</v>
      </c>
      <c r="K37">
        <f>AVERAGE(J37,L37)</f>
        <v>57.963655362371732</v>
      </c>
      <c r="L37">
        <f>AF37</f>
        <v>60.167124647509432</v>
      </c>
      <c r="M37">
        <f>AVERAGE(L37,N37)</f>
        <v>62.512007683086367</v>
      </c>
      <c r="N37">
        <f>AD37</f>
        <v>64.856890718663294</v>
      </c>
      <c r="O37">
        <f>AVERAGE(N37,P37)</f>
        <v>67.060360003801009</v>
      </c>
      <c r="P37">
        <f>AB37</f>
        <v>69.263829288938709</v>
      </c>
      <c r="Q37">
        <f>AVERAGE(P37,R37)</f>
        <v>71.060113908106388</v>
      </c>
      <c r="R37">
        <f>Z37</f>
        <v>72.856398527274052</v>
      </c>
      <c r="S37">
        <f>AVERAGE(R37,T37)</f>
        <v>74.028840045062509</v>
      </c>
      <c r="T37">
        <f>X37</f>
        <v>75.20128156285098</v>
      </c>
      <c r="U37">
        <f>AVERAGE(T37,V37)</f>
        <v>75.608466228821015</v>
      </c>
      <c r="V37" s="8">
        <v>76.015650894791051</v>
      </c>
      <c r="W37">
        <f>AVERAGE(V37,X37)</f>
        <v>75.608466228821015</v>
      </c>
      <c r="X37" s="8">
        <v>75.20128156285098</v>
      </c>
      <c r="Y37">
        <f>AVERAGE(X37,Z37)</f>
        <v>74.028840045062509</v>
      </c>
      <c r="Z37" s="8">
        <v>72.856398527274052</v>
      </c>
      <c r="AA37">
        <f>AVERAGE(Z37,AB37)</f>
        <v>71.060113908106388</v>
      </c>
      <c r="AB37" s="8">
        <v>69.263829288938709</v>
      </c>
      <c r="AC37">
        <f>AVERAGE(AB37,AD37)</f>
        <v>67.060360003801009</v>
      </c>
      <c r="AD37" s="8">
        <v>64.856890718663294</v>
      </c>
      <c r="AE37">
        <f>AVERAGE(AD37,AF37)</f>
        <v>62.512007683086367</v>
      </c>
      <c r="AF37" s="8">
        <v>60.167124647509432</v>
      </c>
      <c r="AG37">
        <f>AVERAGE(AF37,AH37)</f>
        <v>57.963655362371732</v>
      </c>
      <c r="AH37" s="8">
        <v>55.760186077234032</v>
      </c>
      <c r="AI37">
        <f>AVERAGE(AH37,AJ37)</f>
        <v>53.96390145806636</v>
      </c>
      <c r="AJ37" s="8">
        <v>52.167616838898688</v>
      </c>
      <c r="AK37">
        <f>AVERAGE(AJ37,AL37)</f>
        <v>50.995175321110224</v>
      </c>
      <c r="AL37" s="8">
        <v>49.822733803321753</v>
      </c>
      <c r="AM37">
        <f>AVERAGE(AL37,AN37)</f>
        <v>49.415549137351718</v>
      </c>
      <c r="AN37" s="8">
        <v>49.008364471381689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N37"/>
  <sheetViews>
    <sheetView workbookViewId="0"/>
  </sheetViews>
  <sheetFormatPr defaultRowHeight="14.25"/>
  <cols>
    <col min="4" max="21" width="9" customWidth="1"/>
  </cols>
  <sheetData>
    <row r="4" spans="1:40" ht="15">
      <c r="D4" s="1" t="s">
        <v>124</v>
      </c>
    </row>
    <row r="5" spans="1:40" ht="15">
      <c r="D5" s="1" t="s">
        <v>121</v>
      </c>
    </row>
    <row r="6" spans="1:40">
      <c r="D6">
        <v>-180</v>
      </c>
      <c r="E6">
        <v>-170</v>
      </c>
      <c r="F6">
        <f>D6+20</f>
        <v>-160</v>
      </c>
      <c r="G6">
        <v>-150</v>
      </c>
      <c r="H6">
        <f t="shared" ref="H6" si="0">F6+20</f>
        <v>-140</v>
      </c>
      <c r="I6">
        <v>-130</v>
      </c>
      <c r="J6">
        <f>H6+20</f>
        <v>-120</v>
      </c>
      <c r="K6">
        <v>-110</v>
      </c>
      <c r="L6">
        <f>J6+20</f>
        <v>-100</v>
      </c>
      <c r="M6">
        <v>-90</v>
      </c>
      <c r="N6">
        <f>L6+20</f>
        <v>-80</v>
      </c>
      <c r="O6">
        <v>-70</v>
      </c>
      <c r="P6">
        <f>N6+20</f>
        <v>-60</v>
      </c>
      <c r="Q6">
        <v>-50</v>
      </c>
      <c r="R6">
        <f>P6+20</f>
        <v>-40</v>
      </c>
      <c r="S6">
        <v>-30</v>
      </c>
      <c r="T6">
        <f>R6+20</f>
        <v>-20</v>
      </c>
      <c r="U6">
        <v>-10</v>
      </c>
      <c r="V6">
        <f>T6+20</f>
        <v>0</v>
      </c>
      <c r="W6">
        <v>10</v>
      </c>
      <c r="X6">
        <f>V6+20</f>
        <v>20</v>
      </c>
      <c r="Y6">
        <v>30</v>
      </c>
      <c r="Z6">
        <f>X6+20</f>
        <v>40</v>
      </c>
      <c r="AA6">
        <v>50</v>
      </c>
      <c r="AB6">
        <f>Z6+20</f>
        <v>60</v>
      </c>
      <c r="AC6">
        <v>70</v>
      </c>
      <c r="AD6">
        <f>AB6+20</f>
        <v>80</v>
      </c>
      <c r="AE6">
        <v>90</v>
      </c>
      <c r="AF6">
        <f>AD6+20</f>
        <v>100</v>
      </c>
      <c r="AG6">
        <v>110</v>
      </c>
      <c r="AH6">
        <f>AF6+20</f>
        <v>120</v>
      </c>
      <c r="AI6">
        <v>130</v>
      </c>
      <c r="AJ6">
        <f>AH6+20</f>
        <v>140</v>
      </c>
      <c r="AK6">
        <v>150</v>
      </c>
      <c r="AL6">
        <f>AJ6+20</f>
        <v>160</v>
      </c>
      <c r="AM6">
        <v>170</v>
      </c>
      <c r="AN6">
        <f>AL6+20</f>
        <v>180</v>
      </c>
    </row>
    <row r="7" spans="1:40" ht="15">
      <c r="A7" s="1" t="s">
        <v>120</v>
      </c>
      <c r="C7" s="1">
        <v>210</v>
      </c>
      <c r="D7">
        <f>D19</f>
        <v>53.117540700000319</v>
      </c>
      <c r="E7">
        <f t="shared" ref="E7:AN7" si="1">E19</f>
        <v>53.3485190624992</v>
      </c>
      <c r="F7">
        <f t="shared" si="1"/>
        <v>53.579497424998081</v>
      </c>
      <c r="G7">
        <f t="shared" si="1"/>
        <v>54.248317295004867</v>
      </c>
      <c r="H7">
        <f t="shared" si="1"/>
        <v>54.917137165011653</v>
      </c>
      <c r="I7">
        <f t="shared" si="1"/>
        <v>55.95277876752656</v>
      </c>
      <c r="J7">
        <f t="shared" si="1"/>
        <v>56.988420370041467</v>
      </c>
      <c r="K7">
        <f t="shared" si="1"/>
        <v>58.277396467530153</v>
      </c>
      <c r="L7">
        <f t="shared" si="1"/>
        <v>59.566372565018838</v>
      </c>
      <c r="M7">
        <f t="shared" si="1"/>
        <v>60.961182567514925</v>
      </c>
      <c r="N7">
        <f t="shared" si="1"/>
        <v>62.355992570011011</v>
      </c>
      <c r="O7">
        <f t="shared" si="1"/>
        <v>63.689168959991079</v>
      </c>
      <c r="P7">
        <f t="shared" si="1"/>
        <v>65.022345349971147</v>
      </c>
      <c r="Q7">
        <f t="shared" si="1"/>
        <v>66.125790489971564</v>
      </c>
      <c r="R7">
        <f t="shared" si="1"/>
        <v>67.229235629971996</v>
      </c>
      <c r="S7">
        <f t="shared" si="1"/>
        <v>67.957719987499772</v>
      </c>
      <c r="T7">
        <f t="shared" si="1"/>
        <v>68.686204345027548</v>
      </c>
      <c r="U7">
        <f t="shared" si="1"/>
        <v>68.940759697499743</v>
      </c>
      <c r="V7">
        <f t="shared" si="1"/>
        <v>69.195315049971924</v>
      </c>
      <c r="W7">
        <f t="shared" si="1"/>
        <v>68.940759697499743</v>
      </c>
      <c r="X7">
        <f t="shared" si="1"/>
        <v>68.686204345027548</v>
      </c>
      <c r="Y7">
        <f t="shared" si="1"/>
        <v>67.957719987499772</v>
      </c>
      <c r="Z7">
        <f t="shared" si="1"/>
        <v>67.229235629971996</v>
      </c>
      <c r="AA7">
        <f t="shared" si="1"/>
        <v>66.125790489971564</v>
      </c>
      <c r="AB7">
        <f t="shared" si="1"/>
        <v>65.022345349971147</v>
      </c>
      <c r="AC7">
        <f t="shared" si="1"/>
        <v>63.689168959991079</v>
      </c>
      <c r="AD7">
        <f t="shared" si="1"/>
        <v>62.355992570011011</v>
      </c>
      <c r="AE7">
        <f t="shared" si="1"/>
        <v>60.961182567514925</v>
      </c>
      <c r="AF7">
        <f t="shared" si="1"/>
        <v>59.566372565018838</v>
      </c>
      <c r="AG7">
        <f t="shared" si="1"/>
        <v>58.277396467530153</v>
      </c>
      <c r="AH7">
        <f t="shared" si="1"/>
        <v>56.988420370041467</v>
      </c>
      <c r="AI7">
        <f t="shared" si="1"/>
        <v>55.95277876752656</v>
      </c>
      <c r="AJ7">
        <f t="shared" si="1"/>
        <v>54.917137165011653</v>
      </c>
      <c r="AK7">
        <f t="shared" si="1"/>
        <v>54.248317295004867</v>
      </c>
      <c r="AL7">
        <f t="shared" si="1"/>
        <v>53.579497424998081</v>
      </c>
      <c r="AM7">
        <f t="shared" si="1"/>
        <v>53.3485190624992</v>
      </c>
      <c r="AN7">
        <f t="shared" si="1"/>
        <v>53.117540700000319</v>
      </c>
    </row>
    <row r="8" spans="1:40">
      <c r="C8">
        <v>205</v>
      </c>
      <c r="D8">
        <f>D18</f>
        <v>37.516360237496983</v>
      </c>
      <c r="E8">
        <f t="shared" ref="E8:AN8" si="2">E18</f>
        <v>37.713469649991829</v>
      </c>
      <c r="F8">
        <f t="shared" si="2"/>
        <v>37.910579062486676</v>
      </c>
      <c r="G8">
        <f t="shared" si="2"/>
        <v>38.480765461239521</v>
      </c>
      <c r="H8">
        <f t="shared" si="2"/>
        <v>39.050951859992367</v>
      </c>
      <c r="I8">
        <f t="shared" si="2"/>
        <v>39.932187807510573</v>
      </c>
      <c r="J8">
        <f t="shared" si="2"/>
        <v>40.813423755028779</v>
      </c>
      <c r="K8">
        <f t="shared" si="2"/>
        <v>41.907364585026336</v>
      </c>
      <c r="L8">
        <f t="shared" si="2"/>
        <v>43.001305415023893</v>
      </c>
      <c r="M8">
        <f t="shared" si="2"/>
        <v>44.181493920012635</v>
      </c>
      <c r="N8">
        <f t="shared" si="2"/>
        <v>45.361682425001376</v>
      </c>
      <c r="O8">
        <f t="shared" si="2"/>
        <v>46.486223457503016</v>
      </c>
      <c r="P8">
        <f t="shared" si="2"/>
        <v>47.610764490004648</v>
      </c>
      <c r="Q8">
        <f t="shared" si="2"/>
        <v>48.538924686242432</v>
      </c>
      <c r="R8">
        <f t="shared" si="2"/>
        <v>49.467084882480222</v>
      </c>
      <c r="S8">
        <f t="shared" si="2"/>
        <v>50.078576959991459</v>
      </c>
      <c r="T8">
        <f t="shared" si="2"/>
        <v>50.690069037502695</v>
      </c>
      <c r="U8">
        <f t="shared" si="2"/>
        <v>50.90348936873994</v>
      </c>
      <c r="V8">
        <f t="shared" si="2"/>
        <v>51.116909699977185</v>
      </c>
      <c r="W8">
        <f t="shared" si="2"/>
        <v>50.90348936873994</v>
      </c>
      <c r="X8">
        <f t="shared" si="2"/>
        <v>50.690069037502695</v>
      </c>
      <c r="Y8">
        <f t="shared" si="2"/>
        <v>50.078576959991459</v>
      </c>
      <c r="Z8">
        <f t="shared" si="2"/>
        <v>49.467084882480222</v>
      </c>
      <c r="AA8">
        <f t="shared" si="2"/>
        <v>48.538924686242432</v>
      </c>
      <c r="AB8">
        <f t="shared" si="2"/>
        <v>47.610764490004648</v>
      </c>
      <c r="AC8">
        <f t="shared" si="2"/>
        <v>46.486223457503016</v>
      </c>
      <c r="AD8">
        <f t="shared" si="2"/>
        <v>45.361682425001376</v>
      </c>
      <c r="AE8">
        <f t="shared" si="2"/>
        <v>44.181493920012635</v>
      </c>
      <c r="AF8">
        <f t="shared" si="2"/>
        <v>43.001305415023893</v>
      </c>
      <c r="AG8">
        <f t="shared" si="2"/>
        <v>41.907364585026336</v>
      </c>
      <c r="AH8">
        <f t="shared" si="2"/>
        <v>40.813423755028779</v>
      </c>
      <c r="AI8">
        <f t="shared" si="2"/>
        <v>39.932187807510573</v>
      </c>
      <c r="AJ8">
        <f t="shared" si="2"/>
        <v>39.050951859992367</v>
      </c>
      <c r="AK8">
        <f t="shared" si="2"/>
        <v>38.480765461239521</v>
      </c>
      <c r="AL8">
        <f t="shared" si="2"/>
        <v>37.910579062486676</v>
      </c>
      <c r="AM8">
        <f t="shared" si="2"/>
        <v>37.713469649991829</v>
      </c>
      <c r="AN8">
        <f t="shared" si="2"/>
        <v>37.516360237496983</v>
      </c>
    </row>
    <row r="9" spans="1:40" ht="15">
      <c r="C9" s="1">
        <v>200</v>
      </c>
      <c r="D9">
        <f>D17</f>
        <v>21.915179774993646</v>
      </c>
      <c r="E9">
        <f t="shared" ref="E9:AN9" si="3">E17</f>
        <v>22.078420237484458</v>
      </c>
      <c r="F9">
        <f t="shared" si="3"/>
        <v>22.24166069997527</v>
      </c>
      <c r="G9">
        <f t="shared" si="3"/>
        <v>22.713213627474175</v>
      </c>
      <c r="H9">
        <f t="shared" si="3"/>
        <v>23.184766554973081</v>
      </c>
      <c r="I9">
        <f t="shared" si="3"/>
        <v>23.911596847494586</v>
      </c>
      <c r="J9">
        <f t="shared" si="3"/>
        <v>24.638427140016091</v>
      </c>
      <c r="K9">
        <f t="shared" si="3"/>
        <v>25.537332702522519</v>
      </c>
      <c r="L9">
        <f t="shared" si="3"/>
        <v>26.436238265028948</v>
      </c>
      <c r="M9">
        <f t="shared" si="3"/>
        <v>27.401805272510344</v>
      </c>
      <c r="N9">
        <f t="shared" si="3"/>
        <v>28.367372279991741</v>
      </c>
      <c r="O9">
        <f t="shared" si="3"/>
        <v>29.283277955014945</v>
      </c>
      <c r="P9">
        <f t="shared" si="3"/>
        <v>30.199183630038149</v>
      </c>
      <c r="Q9">
        <f t="shared" si="3"/>
        <v>30.952058882513299</v>
      </c>
      <c r="R9">
        <f t="shared" si="3"/>
        <v>31.704934134988449</v>
      </c>
      <c r="S9">
        <f t="shared" si="3"/>
        <v>32.199433932483146</v>
      </c>
      <c r="T9">
        <f t="shared" si="3"/>
        <v>32.693933729977843</v>
      </c>
      <c r="U9">
        <f t="shared" si="3"/>
        <v>32.866219039980145</v>
      </c>
      <c r="V9">
        <f t="shared" si="3"/>
        <v>33.038504349982446</v>
      </c>
      <c r="W9">
        <f t="shared" si="3"/>
        <v>32.866219039980145</v>
      </c>
      <c r="X9">
        <f t="shared" si="3"/>
        <v>32.693933729977843</v>
      </c>
      <c r="Y9">
        <f t="shared" si="3"/>
        <v>32.199433932483146</v>
      </c>
      <c r="Z9">
        <f t="shared" si="3"/>
        <v>31.704934134988449</v>
      </c>
      <c r="AA9">
        <f t="shared" si="3"/>
        <v>30.952058882513299</v>
      </c>
      <c r="AB9">
        <f t="shared" si="3"/>
        <v>30.199183630038149</v>
      </c>
      <c r="AC9">
        <f t="shared" si="3"/>
        <v>29.283277955014945</v>
      </c>
      <c r="AD9">
        <f t="shared" si="3"/>
        <v>28.367372279991741</v>
      </c>
      <c r="AE9">
        <f t="shared" si="3"/>
        <v>27.401805272510344</v>
      </c>
      <c r="AF9">
        <f t="shared" si="3"/>
        <v>26.436238265028948</v>
      </c>
      <c r="AG9">
        <f t="shared" si="3"/>
        <v>25.537332702522519</v>
      </c>
      <c r="AH9">
        <f t="shared" si="3"/>
        <v>24.638427140016091</v>
      </c>
      <c r="AI9">
        <f t="shared" si="3"/>
        <v>23.911596847494586</v>
      </c>
      <c r="AJ9">
        <f t="shared" si="3"/>
        <v>23.184766554973081</v>
      </c>
      <c r="AK9">
        <f t="shared" si="3"/>
        <v>22.713213627474175</v>
      </c>
      <c r="AL9">
        <f t="shared" si="3"/>
        <v>22.24166069997527</v>
      </c>
      <c r="AM9">
        <f t="shared" si="3"/>
        <v>22.078420237484458</v>
      </c>
      <c r="AN9">
        <f t="shared" si="3"/>
        <v>21.915179774993646</v>
      </c>
    </row>
    <row r="10" spans="1:40">
      <c r="C10">
        <v>195</v>
      </c>
      <c r="D10">
        <f>D16</f>
        <v>13.273687839995063</v>
      </c>
      <c r="E10">
        <f t="shared" ref="E10:AN10" si="4">E16</f>
        <v>13.397624567498546</v>
      </c>
      <c r="F10">
        <f t="shared" si="4"/>
        <v>13.52156129500203</v>
      </c>
      <c r="G10">
        <f t="shared" si="4"/>
        <v>13.879338179998662</v>
      </c>
      <c r="H10">
        <f t="shared" si="4"/>
        <v>14.237115064995294</v>
      </c>
      <c r="I10">
        <f t="shared" si="4"/>
        <v>14.787951528751474</v>
      </c>
      <c r="J10">
        <f t="shared" si="4"/>
        <v>15.338787992507655</v>
      </c>
      <c r="K10">
        <f t="shared" si="4"/>
        <v>16.018976277503647</v>
      </c>
      <c r="L10">
        <f t="shared" si="4"/>
        <v>16.699164562499639</v>
      </c>
      <c r="M10">
        <f t="shared" si="4"/>
        <v>17.42850877125062</v>
      </c>
      <c r="N10">
        <f t="shared" si="4"/>
        <v>18.1578529800016</v>
      </c>
      <c r="O10">
        <f t="shared" si="4"/>
        <v>18.848457936265319</v>
      </c>
      <c r="P10">
        <f t="shared" si="4"/>
        <v>19.539062892529039</v>
      </c>
      <c r="Q10">
        <f t="shared" si="4"/>
        <v>20.105836141260653</v>
      </c>
      <c r="R10">
        <f t="shared" si="4"/>
        <v>20.672609389992267</v>
      </c>
      <c r="S10">
        <f t="shared" si="4"/>
        <v>21.04442613623927</v>
      </c>
      <c r="T10">
        <f t="shared" si="4"/>
        <v>21.416242882486273</v>
      </c>
      <c r="U10">
        <f t="shared" si="4"/>
        <v>21.545712851245188</v>
      </c>
      <c r="V10">
        <f t="shared" si="4"/>
        <v>21.675182820004103</v>
      </c>
      <c r="W10">
        <f t="shared" si="4"/>
        <v>21.545712851245188</v>
      </c>
      <c r="X10">
        <f t="shared" si="4"/>
        <v>21.416242882486273</v>
      </c>
      <c r="Y10">
        <f t="shared" si="4"/>
        <v>21.04442613623927</v>
      </c>
      <c r="Z10">
        <f t="shared" si="4"/>
        <v>20.672609389992267</v>
      </c>
      <c r="AA10">
        <f t="shared" si="4"/>
        <v>20.105836141260653</v>
      </c>
      <c r="AB10">
        <f t="shared" si="4"/>
        <v>19.539062892529039</v>
      </c>
      <c r="AC10">
        <f t="shared" si="4"/>
        <v>18.848457936265319</v>
      </c>
      <c r="AD10">
        <f t="shared" si="4"/>
        <v>18.1578529800016</v>
      </c>
      <c r="AE10">
        <f t="shared" si="4"/>
        <v>17.42850877125062</v>
      </c>
      <c r="AF10">
        <f t="shared" si="4"/>
        <v>16.699164562499639</v>
      </c>
      <c r="AG10">
        <f t="shared" si="4"/>
        <v>16.018976277503647</v>
      </c>
      <c r="AH10">
        <f t="shared" si="4"/>
        <v>15.338787992507655</v>
      </c>
      <c r="AI10">
        <f t="shared" si="4"/>
        <v>14.787951528751474</v>
      </c>
      <c r="AJ10">
        <f t="shared" si="4"/>
        <v>14.237115064995294</v>
      </c>
      <c r="AK10">
        <f t="shared" si="4"/>
        <v>13.879338179998662</v>
      </c>
      <c r="AL10">
        <f t="shared" si="4"/>
        <v>13.52156129500203</v>
      </c>
      <c r="AM10">
        <f t="shared" si="4"/>
        <v>13.397624567498546</v>
      </c>
      <c r="AN10">
        <f t="shared" si="4"/>
        <v>13.273687839995063</v>
      </c>
    </row>
    <row r="11" spans="1:40" ht="15">
      <c r="C11" s="1">
        <v>190</v>
      </c>
      <c r="D11">
        <f>D15</f>
        <v>4.6321959049964789</v>
      </c>
      <c r="E11">
        <f t="shared" ref="E11:AN11" si="5">E15</f>
        <v>4.7168288975126345</v>
      </c>
      <c r="F11">
        <f t="shared" si="5"/>
        <v>4.80146189002879</v>
      </c>
      <c r="G11">
        <f t="shared" si="5"/>
        <v>5.0454627325231485</v>
      </c>
      <c r="H11">
        <f t="shared" si="5"/>
        <v>5.289463575017507</v>
      </c>
      <c r="I11">
        <f t="shared" si="5"/>
        <v>5.6643062100083625</v>
      </c>
      <c r="J11">
        <f t="shared" si="5"/>
        <v>6.0391488449992181</v>
      </c>
      <c r="K11">
        <f t="shared" si="5"/>
        <v>6.5006198524847747</v>
      </c>
      <c r="L11">
        <f t="shared" si="5"/>
        <v>6.9620908599703313</v>
      </c>
      <c r="M11">
        <f t="shared" si="5"/>
        <v>7.4552122699908949</v>
      </c>
      <c r="N11">
        <f t="shared" si="5"/>
        <v>7.9483336800114586</v>
      </c>
      <c r="O11">
        <f t="shared" si="5"/>
        <v>8.4136379175156932</v>
      </c>
      <c r="P11">
        <f t="shared" si="5"/>
        <v>8.8789421550199279</v>
      </c>
      <c r="Q11">
        <f t="shared" si="5"/>
        <v>9.259613400008007</v>
      </c>
      <c r="R11">
        <f t="shared" si="5"/>
        <v>9.6402846449960862</v>
      </c>
      <c r="S11">
        <f t="shared" si="5"/>
        <v>9.8894183399953945</v>
      </c>
      <c r="T11">
        <f t="shared" si="5"/>
        <v>10.138552034994703</v>
      </c>
      <c r="U11">
        <f t="shared" si="5"/>
        <v>10.225206662510232</v>
      </c>
      <c r="V11">
        <f t="shared" si="5"/>
        <v>10.31186129002576</v>
      </c>
      <c r="W11">
        <f t="shared" si="5"/>
        <v>10.225206662510232</v>
      </c>
      <c r="X11">
        <f t="shared" si="5"/>
        <v>10.138552034994703</v>
      </c>
      <c r="Y11">
        <f t="shared" si="5"/>
        <v>9.8894183399953945</v>
      </c>
      <c r="Z11">
        <f t="shared" si="5"/>
        <v>9.6402846449960862</v>
      </c>
      <c r="AA11">
        <f t="shared" si="5"/>
        <v>9.259613400008007</v>
      </c>
      <c r="AB11">
        <f t="shared" si="5"/>
        <v>8.8789421550199279</v>
      </c>
      <c r="AC11">
        <f t="shared" si="5"/>
        <v>8.4136379175156932</v>
      </c>
      <c r="AD11">
        <f t="shared" si="5"/>
        <v>7.9483336800114586</v>
      </c>
      <c r="AE11">
        <f t="shared" si="5"/>
        <v>7.4552122699908949</v>
      </c>
      <c r="AF11">
        <f t="shared" si="5"/>
        <v>6.9620908599703313</v>
      </c>
      <c r="AG11">
        <f t="shared" si="5"/>
        <v>6.5006198524847747</v>
      </c>
      <c r="AH11">
        <f t="shared" si="5"/>
        <v>6.0391488449992181</v>
      </c>
      <c r="AI11">
        <f t="shared" si="5"/>
        <v>5.6643062100083625</v>
      </c>
      <c r="AJ11">
        <f t="shared" si="5"/>
        <v>5.289463575017507</v>
      </c>
      <c r="AK11">
        <f t="shared" si="5"/>
        <v>5.0454627325231485</v>
      </c>
      <c r="AL11">
        <f t="shared" si="5"/>
        <v>4.80146189002879</v>
      </c>
      <c r="AM11">
        <f t="shared" si="5"/>
        <v>4.7168288975126345</v>
      </c>
      <c r="AN11">
        <f t="shared" si="5"/>
        <v>4.6321959049964789</v>
      </c>
    </row>
    <row r="12" spans="1:40">
      <c r="C12">
        <v>185</v>
      </c>
      <c r="D12">
        <f>D14</f>
        <v>3.8661800250067486</v>
      </c>
      <c r="E12">
        <f t="shared" ref="E12:AN12" si="6">E14</f>
        <v>3.9084965212648264</v>
      </c>
      <c r="F12">
        <f t="shared" si="6"/>
        <v>3.9508130175229041</v>
      </c>
      <c r="G12">
        <f t="shared" si="6"/>
        <v>4.0728134387700834</v>
      </c>
      <c r="H12">
        <f t="shared" si="6"/>
        <v>4.1948138600172626</v>
      </c>
      <c r="I12">
        <f t="shared" si="6"/>
        <v>4.3822351775126904</v>
      </c>
      <c r="J12">
        <f t="shared" si="6"/>
        <v>4.5696564950081182</v>
      </c>
      <c r="K12">
        <f t="shared" si="6"/>
        <v>4.8003919987508965</v>
      </c>
      <c r="L12">
        <f t="shared" si="6"/>
        <v>5.0311275024936748</v>
      </c>
      <c r="M12">
        <f t="shared" si="6"/>
        <v>5.2776882075039566</v>
      </c>
      <c r="N12">
        <f t="shared" si="6"/>
        <v>5.5242489125142384</v>
      </c>
      <c r="O12">
        <f t="shared" si="6"/>
        <v>5.7569010312663558</v>
      </c>
      <c r="P12">
        <f t="shared" si="6"/>
        <v>5.9895531500184731</v>
      </c>
      <c r="Q12">
        <f t="shared" si="6"/>
        <v>6.1798887725125127</v>
      </c>
      <c r="R12">
        <f t="shared" si="6"/>
        <v>6.3702243950065522</v>
      </c>
      <c r="S12">
        <f t="shared" si="6"/>
        <v>6.4947912425062064</v>
      </c>
      <c r="T12">
        <f t="shared" si="6"/>
        <v>6.6193580900058606</v>
      </c>
      <c r="U12">
        <f t="shared" si="6"/>
        <v>6.6626854037636249</v>
      </c>
      <c r="V12">
        <f t="shared" si="6"/>
        <v>6.7060127175213893</v>
      </c>
      <c r="W12">
        <f t="shared" si="6"/>
        <v>6.6626854037636249</v>
      </c>
      <c r="X12">
        <f t="shared" si="6"/>
        <v>6.6193580900058606</v>
      </c>
      <c r="Y12">
        <f t="shared" si="6"/>
        <v>6.4947912425062064</v>
      </c>
      <c r="Z12">
        <f t="shared" si="6"/>
        <v>6.3702243950065522</v>
      </c>
      <c r="AA12">
        <f t="shared" si="6"/>
        <v>6.1798887725125127</v>
      </c>
      <c r="AB12">
        <f t="shared" si="6"/>
        <v>5.9895531500184731</v>
      </c>
      <c r="AC12">
        <f t="shared" si="6"/>
        <v>5.7569010312663558</v>
      </c>
      <c r="AD12">
        <f t="shared" si="6"/>
        <v>5.5242489125142384</v>
      </c>
      <c r="AE12">
        <f t="shared" si="6"/>
        <v>5.2776882075039566</v>
      </c>
      <c r="AF12">
        <f t="shared" si="6"/>
        <v>5.0311275024936748</v>
      </c>
      <c r="AG12">
        <f t="shared" si="6"/>
        <v>4.8003919987508965</v>
      </c>
      <c r="AH12">
        <f t="shared" si="6"/>
        <v>4.5696564950081182</v>
      </c>
      <c r="AI12">
        <f t="shared" si="6"/>
        <v>4.3822351775126904</v>
      </c>
      <c r="AJ12">
        <f t="shared" si="6"/>
        <v>4.1948138600172626</v>
      </c>
      <c r="AK12">
        <f t="shared" si="6"/>
        <v>4.0728134387700834</v>
      </c>
      <c r="AL12">
        <f t="shared" si="6"/>
        <v>3.9508130175229041</v>
      </c>
      <c r="AM12">
        <f t="shared" si="6"/>
        <v>3.9084965212648264</v>
      </c>
      <c r="AN12">
        <f t="shared" si="6"/>
        <v>3.8661800250067486</v>
      </c>
    </row>
    <row r="13" spans="1:40" ht="15">
      <c r="A13">
        <v>-168.35428704</v>
      </c>
      <c r="B13">
        <f>(-168.35310625-A13)*data_workup!B1</f>
        <v>3.1001641450170183</v>
      </c>
      <c r="C13" s="1">
        <v>180</v>
      </c>
      <c r="D13" s="7">
        <f>$B$13</f>
        <v>3.1001641450170183</v>
      </c>
      <c r="E13" s="7">
        <f t="shared" ref="E13:AN13" si="7">$B$13</f>
        <v>3.1001641450170183</v>
      </c>
      <c r="F13" s="7">
        <f t="shared" si="7"/>
        <v>3.1001641450170183</v>
      </c>
      <c r="G13" s="7">
        <f t="shared" si="7"/>
        <v>3.1001641450170183</v>
      </c>
      <c r="H13" s="7">
        <f t="shared" si="7"/>
        <v>3.1001641450170183</v>
      </c>
      <c r="I13" s="7">
        <f t="shared" si="7"/>
        <v>3.1001641450170183</v>
      </c>
      <c r="J13" s="7">
        <f t="shared" si="7"/>
        <v>3.1001641450170183</v>
      </c>
      <c r="K13" s="7">
        <f t="shared" si="7"/>
        <v>3.1001641450170183</v>
      </c>
      <c r="L13" s="7">
        <f t="shared" si="7"/>
        <v>3.1001641450170183</v>
      </c>
      <c r="M13" s="7">
        <f t="shared" si="7"/>
        <v>3.1001641450170183</v>
      </c>
      <c r="N13" s="7">
        <f t="shared" si="7"/>
        <v>3.1001641450170183</v>
      </c>
      <c r="O13" s="7">
        <f t="shared" si="7"/>
        <v>3.1001641450170183</v>
      </c>
      <c r="P13" s="7">
        <f t="shared" si="7"/>
        <v>3.1001641450170183</v>
      </c>
      <c r="Q13" s="7">
        <f t="shared" si="7"/>
        <v>3.1001641450170183</v>
      </c>
      <c r="R13" s="7">
        <f t="shared" si="7"/>
        <v>3.1001641450170183</v>
      </c>
      <c r="S13" s="7">
        <f t="shared" si="7"/>
        <v>3.1001641450170183</v>
      </c>
      <c r="T13" s="7">
        <f t="shared" si="7"/>
        <v>3.1001641450170183</v>
      </c>
      <c r="U13" s="7">
        <f t="shared" si="7"/>
        <v>3.1001641450170183</v>
      </c>
      <c r="V13" s="7">
        <f t="shared" si="7"/>
        <v>3.1001641450170183</v>
      </c>
      <c r="W13" s="7">
        <f t="shared" si="7"/>
        <v>3.1001641450170183</v>
      </c>
      <c r="X13" s="7">
        <f t="shared" si="7"/>
        <v>3.1001641450170183</v>
      </c>
      <c r="Y13" s="7">
        <f t="shared" si="7"/>
        <v>3.1001641450170183</v>
      </c>
      <c r="Z13" s="7">
        <f t="shared" si="7"/>
        <v>3.1001641450170183</v>
      </c>
      <c r="AA13" s="7">
        <f t="shared" si="7"/>
        <v>3.1001641450170183</v>
      </c>
      <c r="AB13" s="7">
        <f t="shared" si="7"/>
        <v>3.1001641450170183</v>
      </c>
      <c r="AC13" s="7">
        <f t="shared" si="7"/>
        <v>3.1001641450170183</v>
      </c>
      <c r="AD13" s="7">
        <f t="shared" si="7"/>
        <v>3.1001641450170183</v>
      </c>
      <c r="AE13" s="7">
        <f t="shared" si="7"/>
        <v>3.1001641450170183</v>
      </c>
      <c r="AF13" s="7">
        <f t="shared" si="7"/>
        <v>3.1001641450170183</v>
      </c>
      <c r="AG13" s="7">
        <f t="shared" si="7"/>
        <v>3.1001641450170183</v>
      </c>
      <c r="AH13" s="7">
        <f t="shared" si="7"/>
        <v>3.1001641450170183</v>
      </c>
      <c r="AI13" s="7">
        <f t="shared" si="7"/>
        <v>3.1001641450170183</v>
      </c>
      <c r="AJ13" s="7">
        <f t="shared" si="7"/>
        <v>3.1001641450170183</v>
      </c>
      <c r="AK13" s="7">
        <f t="shared" si="7"/>
        <v>3.1001641450170183</v>
      </c>
      <c r="AL13" s="7">
        <f t="shared" si="7"/>
        <v>3.1001641450170183</v>
      </c>
      <c r="AM13" s="7">
        <f t="shared" si="7"/>
        <v>3.1001641450170183</v>
      </c>
      <c r="AN13" s="7">
        <f t="shared" si="7"/>
        <v>3.1001641450170183</v>
      </c>
    </row>
    <row r="14" spans="1:40">
      <c r="C14">
        <v>175</v>
      </c>
      <c r="D14">
        <f>AVERAGE(D13,D15)</f>
        <v>3.8661800250067486</v>
      </c>
      <c r="E14">
        <f t="shared" ref="E14:AN14" si="8">AVERAGE(E13,E15)</f>
        <v>3.9084965212648264</v>
      </c>
      <c r="F14">
        <f t="shared" si="8"/>
        <v>3.9508130175229041</v>
      </c>
      <c r="G14">
        <f t="shared" si="8"/>
        <v>4.0728134387700834</v>
      </c>
      <c r="H14">
        <f t="shared" si="8"/>
        <v>4.1948138600172626</v>
      </c>
      <c r="I14">
        <f t="shared" si="8"/>
        <v>4.3822351775126904</v>
      </c>
      <c r="J14">
        <f t="shared" si="8"/>
        <v>4.5696564950081182</v>
      </c>
      <c r="K14">
        <f t="shared" si="8"/>
        <v>4.8003919987508965</v>
      </c>
      <c r="L14">
        <f t="shared" si="8"/>
        <v>5.0311275024936748</v>
      </c>
      <c r="M14">
        <f t="shared" si="8"/>
        <v>5.2776882075039566</v>
      </c>
      <c r="N14">
        <f t="shared" si="8"/>
        <v>5.5242489125142384</v>
      </c>
      <c r="O14">
        <f t="shared" si="8"/>
        <v>5.7569010312663558</v>
      </c>
      <c r="P14">
        <f t="shared" si="8"/>
        <v>5.9895531500184731</v>
      </c>
      <c r="Q14">
        <f t="shared" si="8"/>
        <v>6.1798887725125127</v>
      </c>
      <c r="R14">
        <f t="shared" si="8"/>
        <v>6.3702243950065522</v>
      </c>
      <c r="S14">
        <f t="shared" si="8"/>
        <v>6.4947912425062064</v>
      </c>
      <c r="T14">
        <f t="shared" si="8"/>
        <v>6.6193580900058606</v>
      </c>
      <c r="U14">
        <f t="shared" si="8"/>
        <v>6.6626854037636249</v>
      </c>
      <c r="V14">
        <f t="shared" si="8"/>
        <v>6.7060127175213893</v>
      </c>
      <c r="W14">
        <f t="shared" si="8"/>
        <v>6.6626854037636249</v>
      </c>
      <c r="X14">
        <f t="shared" si="8"/>
        <v>6.6193580900058606</v>
      </c>
      <c r="Y14">
        <f t="shared" si="8"/>
        <v>6.4947912425062064</v>
      </c>
      <c r="Z14">
        <f t="shared" si="8"/>
        <v>6.3702243950065522</v>
      </c>
      <c r="AA14">
        <f t="shared" si="8"/>
        <v>6.1798887725125127</v>
      </c>
      <c r="AB14">
        <f t="shared" si="8"/>
        <v>5.9895531500184731</v>
      </c>
      <c r="AC14">
        <f t="shared" si="8"/>
        <v>5.7569010312663558</v>
      </c>
      <c r="AD14">
        <f t="shared" si="8"/>
        <v>5.5242489125142384</v>
      </c>
      <c r="AE14">
        <f t="shared" si="8"/>
        <v>5.2776882075039566</v>
      </c>
      <c r="AF14">
        <f t="shared" si="8"/>
        <v>5.0311275024936748</v>
      </c>
      <c r="AG14">
        <f t="shared" si="8"/>
        <v>4.8003919987508965</v>
      </c>
      <c r="AH14">
        <f t="shared" si="8"/>
        <v>4.5696564950081182</v>
      </c>
      <c r="AI14">
        <f t="shared" si="8"/>
        <v>4.3822351775126904</v>
      </c>
      <c r="AJ14">
        <f t="shared" si="8"/>
        <v>4.1948138600172626</v>
      </c>
      <c r="AK14">
        <f t="shared" si="8"/>
        <v>4.0728134387700834</v>
      </c>
      <c r="AL14">
        <f t="shared" si="8"/>
        <v>3.9508130175229041</v>
      </c>
      <c r="AM14">
        <f t="shared" si="8"/>
        <v>3.9084965212648264</v>
      </c>
      <c r="AN14">
        <f t="shared" si="8"/>
        <v>3.8661800250067486</v>
      </c>
    </row>
    <row r="15" spans="1:40" ht="15">
      <c r="C15" s="1">
        <v>170</v>
      </c>
      <c r="D15">
        <f>AN15</f>
        <v>4.6321959049964789</v>
      </c>
      <c r="E15">
        <f>AVERAGE(D15,F15)</f>
        <v>4.7168288975126345</v>
      </c>
      <c r="F15">
        <f>AL15</f>
        <v>4.80146189002879</v>
      </c>
      <c r="G15">
        <f>AVERAGE(F15,H15)</f>
        <v>5.0454627325231485</v>
      </c>
      <c r="H15">
        <f>AJ15</f>
        <v>5.289463575017507</v>
      </c>
      <c r="I15">
        <f>AVERAGE(H15,J15)</f>
        <v>5.6643062100083625</v>
      </c>
      <c r="J15">
        <f>AH15</f>
        <v>6.0391488449992181</v>
      </c>
      <c r="K15">
        <f>AVERAGE(J15,L15)</f>
        <v>6.5006198524847747</v>
      </c>
      <c r="L15">
        <f>AF15</f>
        <v>6.9620908599703313</v>
      </c>
      <c r="M15">
        <f>AVERAGE(L15,N15)</f>
        <v>7.4552122699908949</v>
      </c>
      <c r="N15">
        <f>AD15</f>
        <v>7.9483336800114586</v>
      </c>
      <c r="O15">
        <f>AVERAGE(N15,P15)</f>
        <v>8.4136379175156932</v>
      </c>
      <c r="P15">
        <f>AB15</f>
        <v>8.8789421550199279</v>
      </c>
      <c r="Q15">
        <f>AVERAGE(P15,R15)</f>
        <v>9.259613400008007</v>
      </c>
      <c r="R15">
        <f>Z15</f>
        <v>9.6402846449960862</v>
      </c>
      <c r="S15">
        <f>AVERAGE(R15,T15)</f>
        <v>9.8894183399953945</v>
      </c>
      <c r="T15">
        <f>X15</f>
        <v>10.138552034994703</v>
      </c>
      <c r="U15">
        <f>AVERAGE(T15,V15)</f>
        <v>10.225206662510232</v>
      </c>
      <c r="V15" s="9">
        <v>10.31186129002576</v>
      </c>
      <c r="W15">
        <f>AVERAGE(V15,X15)</f>
        <v>10.225206662510232</v>
      </c>
      <c r="X15" s="8">
        <v>10.138552034994703</v>
      </c>
      <c r="Y15">
        <f>AVERAGE(X15,Z15)</f>
        <v>9.8894183399953945</v>
      </c>
      <c r="Z15" s="8">
        <v>9.6402846449960862</v>
      </c>
      <c r="AA15">
        <f>AVERAGE(Z15,AB15)</f>
        <v>9.259613400008007</v>
      </c>
      <c r="AB15" s="8">
        <v>8.8789421550199279</v>
      </c>
      <c r="AC15">
        <f>AVERAGE(AB15,AD15)</f>
        <v>8.4136379175156932</v>
      </c>
      <c r="AD15" s="8">
        <v>7.9483336800114586</v>
      </c>
      <c r="AE15">
        <f>AVERAGE(AD15,AF15)</f>
        <v>7.4552122699908949</v>
      </c>
      <c r="AF15" s="8">
        <v>6.9620908599703313</v>
      </c>
      <c r="AG15">
        <f>AVERAGE(AF15,AH15)</f>
        <v>6.5006198524847747</v>
      </c>
      <c r="AH15" s="8">
        <v>6.0391488449992181</v>
      </c>
      <c r="AI15">
        <f>AVERAGE(AH15,AJ15)</f>
        <v>5.6643062100083625</v>
      </c>
      <c r="AJ15" s="8">
        <v>5.289463575017507</v>
      </c>
      <c r="AK15">
        <f>AVERAGE(AJ15,AL15)</f>
        <v>5.0454627325231485</v>
      </c>
      <c r="AL15" s="8">
        <v>4.80146189002879</v>
      </c>
      <c r="AM15">
        <f>AVERAGE(AL15,AN15)</f>
        <v>4.7168288975126345</v>
      </c>
      <c r="AN15" s="8">
        <v>4.6321959049964789</v>
      </c>
    </row>
    <row r="16" spans="1:40">
      <c r="C16">
        <v>165</v>
      </c>
      <c r="D16">
        <f>AVERAGE(D15,D17)</f>
        <v>13.273687839995063</v>
      </c>
      <c r="E16">
        <f t="shared" ref="E16:AN16" si="9">AVERAGE(E15,E17)</f>
        <v>13.397624567498546</v>
      </c>
      <c r="F16">
        <f t="shared" si="9"/>
        <v>13.52156129500203</v>
      </c>
      <c r="G16">
        <f t="shared" si="9"/>
        <v>13.879338179998662</v>
      </c>
      <c r="H16">
        <f t="shared" si="9"/>
        <v>14.237115064995294</v>
      </c>
      <c r="I16">
        <f t="shared" si="9"/>
        <v>14.787951528751474</v>
      </c>
      <c r="J16">
        <f t="shared" si="9"/>
        <v>15.338787992507655</v>
      </c>
      <c r="K16">
        <f t="shared" si="9"/>
        <v>16.018976277503647</v>
      </c>
      <c r="L16">
        <f t="shared" si="9"/>
        <v>16.699164562499639</v>
      </c>
      <c r="M16">
        <f t="shared" si="9"/>
        <v>17.42850877125062</v>
      </c>
      <c r="N16">
        <f t="shared" si="9"/>
        <v>18.1578529800016</v>
      </c>
      <c r="O16">
        <f t="shared" si="9"/>
        <v>18.848457936265319</v>
      </c>
      <c r="P16">
        <f t="shared" si="9"/>
        <v>19.539062892529039</v>
      </c>
      <c r="Q16">
        <f t="shared" si="9"/>
        <v>20.105836141260653</v>
      </c>
      <c r="R16">
        <f t="shared" si="9"/>
        <v>20.672609389992267</v>
      </c>
      <c r="S16">
        <f t="shared" si="9"/>
        <v>21.04442613623927</v>
      </c>
      <c r="T16">
        <f t="shared" si="9"/>
        <v>21.416242882486273</v>
      </c>
      <c r="U16">
        <f t="shared" si="9"/>
        <v>21.545712851245188</v>
      </c>
      <c r="V16">
        <f t="shared" si="9"/>
        <v>21.675182820004103</v>
      </c>
      <c r="W16">
        <f t="shared" si="9"/>
        <v>21.545712851245188</v>
      </c>
      <c r="X16">
        <f t="shared" si="9"/>
        <v>21.416242882486273</v>
      </c>
      <c r="Y16">
        <f t="shared" si="9"/>
        <v>21.04442613623927</v>
      </c>
      <c r="Z16">
        <f t="shared" si="9"/>
        <v>20.672609389992267</v>
      </c>
      <c r="AA16">
        <f t="shared" si="9"/>
        <v>20.105836141260653</v>
      </c>
      <c r="AB16">
        <f t="shared" si="9"/>
        <v>19.539062892529039</v>
      </c>
      <c r="AC16">
        <f t="shared" si="9"/>
        <v>18.848457936265319</v>
      </c>
      <c r="AD16">
        <f t="shared" si="9"/>
        <v>18.1578529800016</v>
      </c>
      <c r="AE16">
        <f t="shared" si="9"/>
        <v>17.42850877125062</v>
      </c>
      <c r="AF16">
        <f t="shared" si="9"/>
        <v>16.699164562499639</v>
      </c>
      <c r="AG16">
        <f t="shared" si="9"/>
        <v>16.018976277503647</v>
      </c>
      <c r="AH16">
        <f t="shared" si="9"/>
        <v>15.338787992507655</v>
      </c>
      <c r="AI16">
        <f t="shared" si="9"/>
        <v>14.787951528751474</v>
      </c>
      <c r="AJ16">
        <f t="shared" si="9"/>
        <v>14.237115064995294</v>
      </c>
      <c r="AK16">
        <f t="shared" si="9"/>
        <v>13.879338179998662</v>
      </c>
      <c r="AL16">
        <f t="shared" si="9"/>
        <v>13.52156129500203</v>
      </c>
      <c r="AM16">
        <f t="shared" si="9"/>
        <v>13.397624567498546</v>
      </c>
      <c r="AN16">
        <f t="shared" si="9"/>
        <v>13.273687839995063</v>
      </c>
    </row>
    <row r="17" spans="1:40" ht="15">
      <c r="C17" s="1">
        <v>160</v>
      </c>
      <c r="D17">
        <f>AN17</f>
        <v>21.915179774993646</v>
      </c>
      <c r="E17">
        <f>AVERAGE(D17,F17)</f>
        <v>22.078420237484458</v>
      </c>
      <c r="F17">
        <f>AL17</f>
        <v>22.24166069997527</v>
      </c>
      <c r="G17">
        <f>AVERAGE(F17,H17)</f>
        <v>22.713213627474175</v>
      </c>
      <c r="H17">
        <f>AJ17</f>
        <v>23.184766554973081</v>
      </c>
      <c r="I17">
        <f>AVERAGE(H17,J17)</f>
        <v>23.911596847494586</v>
      </c>
      <c r="J17">
        <f>AH17</f>
        <v>24.638427140016091</v>
      </c>
      <c r="K17">
        <f>AVERAGE(J17,L17)</f>
        <v>25.537332702522519</v>
      </c>
      <c r="L17">
        <f>AF17</f>
        <v>26.436238265028948</v>
      </c>
      <c r="M17">
        <f>AVERAGE(L17,N17)</f>
        <v>27.401805272510344</v>
      </c>
      <c r="N17">
        <f>AD17</f>
        <v>28.367372279991741</v>
      </c>
      <c r="O17">
        <f>AVERAGE(N17,P17)</f>
        <v>29.283277955014945</v>
      </c>
      <c r="P17">
        <f>AB17</f>
        <v>30.199183630038149</v>
      </c>
      <c r="Q17">
        <f>AVERAGE(P17,R17)</f>
        <v>30.952058882513299</v>
      </c>
      <c r="R17">
        <f>Z17</f>
        <v>31.704934134988449</v>
      </c>
      <c r="S17">
        <f>AVERAGE(R17,T17)</f>
        <v>32.199433932483146</v>
      </c>
      <c r="T17">
        <f>X17</f>
        <v>32.693933729977843</v>
      </c>
      <c r="U17">
        <f>AVERAGE(T17,V17)</f>
        <v>32.866219039980145</v>
      </c>
      <c r="V17" s="8">
        <v>33.038504349982446</v>
      </c>
      <c r="W17">
        <f>AVERAGE(V17,X17)</f>
        <v>32.866219039980145</v>
      </c>
      <c r="X17" s="8">
        <v>32.693933729977843</v>
      </c>
      <c r="Y17">
        <f>AVERAGE(X17,Z17)</f>
        <v>32.199433932483146</v>
      </c>
      <c r="Z17" s="8">
        <v>31.704934134988449</v>
      </c>
      <c r="AA17">
        <f>AVERAGE(Z17,AB17)</f>
        <v>30.952058882513299</v>
      </c>
      <c r="AB17" s="8">
        <v>30.199183630038149</v>
      </c>
      <c r="AC17">
        <f>AVERAGE(AB17,AD17)</f>
        <v>29.283277955014945</v>
      </c>
      <c r="AD17" s="8">
        <v>28.367372279991741</v>
      </c>
      <c r="AE17">
        <f>AVERAGE(AD17,AF17)</f>
        <v>27.401805272510344</v>
      </c>
      <c r="AF17" s="8">
        <v>26.436238265028948</v>
      </c>
      <c r="AG17">
        <f>AVERAGE(AF17,AH17)</f>
        <v>25.537332702522519</v>
      </c>
      <c r="AH17" s="8">
        <v>24.638427140016091</v>
      </c>
      <c r="AI17">
        <f>AVERAGE(AH17,AJ17)</f>
        <v>23.911596847494586</v>
      </c>
      <c r="AJ17" s="8">
        <v>23.184766554973081</v>
      </c>
      <c r="AK17">
        <f>AVERAGE(AJ17,AL17)</f>
        <v>22.713213627474175</v>
      </c>
      <c r="AL17" s="8">
        <v>22.24166069997527</v>
      </c>
      <c r="AM17">
        <f>AVERAGE(AL17,AN17)</f>
        <v>22.078420237484458</v>
      </c>
      <c r="AN17" s="8">
        <v>21.915179774993646</v>
      </c>
    </row>
    <row r="18" spans="1:40">
      <c r="C18">
        <v>155</v>
      </c>
      <c r="D18">
        <f>AVERAGE(D17,D19)</f>
        <v>37.516360237496983</v>
      </c>
      <c r="E18">
        <f t="shared" ref="E18:AN18" si="10">AVERAGE(E17,E19)</f>
        <v>37.713469649991829</v>
      </c>
      <c r="F18">
        <f t="shared" si="10"/>
        <v>37.910579062486676</v>
      </c>
      <c r="G18">
        <f t="shared" si="10"/>
        <v>38.480765461239521</v>
      </c>
      <c r="H18">
        <f t="shared" si="10"/>
        <v>39.050951859992367</v>
      </c>
      <c r="I18">
        <f t="shared" si="10"/>
        <v>39.932187807510573</v>
      </c>
      <c r="J18">
        <f t="shared" si="10"/>
        <v>40.813423755028779</v>
      </c>
      <c r="K18">
        <f t="shared" si="10"/>
        <v>41.907364585026336</v>
      </c>
      <c r="L18">
        <f t="shared" si="10"/>
        <v>43.001305415023893</v>
      </c>
      <c r="M18">
        <f t="shared" si="10"/>
        <v>44.181493920012635</v>
      </c>
      <c r="N18">
        <f t="shared" si="10"/>
        <v>45.361682425001376</v>
      </c>
      <c r="O18">
        <f t="shared" si="10"/>
        <v>46.486223457503016</v>
      </c>
      <c r="P18">
        <f t="shared" si="10"/>
        <v>47.610764490004648</v>
      </c>
      <c r="Q18">
        <f t="shared" si="10"/>
        <v>48.538924686242432</v>
      </c>
      <c r="R18">
        <f t="shared" si="10"/>
        <v>49.467084882480222</v>
      </c>
      <c r="S18">
        <f t="shared" si="10"/>
        <v>50.078576959991459</v>
      </c>
      <c r="T18">
        <f t="shared" si="10"/>
        <v>50.690069037502695</v>
      </c>
      <c r="U18">
        <f t="shared" si="10"/>
        <v>50.90348936873994</v>
      </c>
      <c r="V18">
        <f t="shared" si="10"/>
        <v>51.116909699977185</v>
      </c>
      <c r="W18">
        <f t="shared" si="10"/>
        <v>50.90348936873994</v>
      </c>
      <c r="X18">
        <f t="shared" si="10"/>
        <v>50.690069037502695</v>
      </c>
      <c r="Y18">
        <f t="shared" si="10"/>
        <v>50.078576959991459</v>
      </c>
      <c r="Z18">
        <f t="shared" si="10"/>
        <v>49.467084882480222</v>
      </c>
      <c r="AA18">
        <f t="shared" si="10"/>
        <v>48.538924686242432</v>
      </c>
      <c r="AB18">
        <f t="shared" si="10"/>
        <v>47.610764490004648</v>
      </c>
      <c r="AC18">
        <f t="shared" si="10"/>
        <v>46.486223457503016</v>
      </c>
      <c r="AD18">
        <f t="shared" si="10"/>
        <v>45.361682425001376</v>
      </c>
      <c r="AE18">
        <f t="shared" si="10"/>
        <v>44.181493920012635</v>
      </c>
      <c r="AF18">
        <f t="shared" si="10"/>
        <v>43.001305415023893</v>
      </c>
      <c r="AG18">
        <f t="shared" si="10"/>
        <v>41.907364585026336</v>
      </c>
      <c r="AH18">
        <f t="shared" si="10"/>
        <v>40.813423755028779</v>
      </c>
      <c r="AI18">
        <f t="shared" si="10"/>
        <v>39.932187807510573</v>
      </c>
      <c r="AJ18">
        <f t="shared" si="10"/>
        <v>39.050951859992367</v>
      </c>
      <c r="AK18">
        <f t="shared" si="10"/>
        <v>38.480765461239521</v>
      </c>
      <c r="AL18">
        <f t="shared" si="10"/>
        <v>37.910579062486676</v>
      </c>
      <c r="AM18">
        <f t="shared" si="10"/>
        <v>37.713469649991829</v>
      </c>
      <c r="AN18">
        <f t="shared" si="10"/>
        <v>37.516360237496983</v>
      </c>
    </row>
    <row r="19" spans="1:40" ht="15">
      <c r="C19" s="1">
        <v>150</v>
      </c>
      <c r="D19">
        <f>AN19</f>
        <v>53.117540700000319</v>
      </c>
      <c r="E19">
        <f>AVERAGE(D19,F19)</f>
        <v>53.3485190624992</v>
      </c>
      <c r="F19">
        <f>AL19</f>
        <v>53.579497424998081</v>
      </c>
      <c r="G19">
        <f>AVERAGE(F19,H19)</f>
        <v>54.248317295004867</v>
      </c>
      <c r="H19">
        <f>AJ19</f>
        <v>54.917137165011653</v>
      </c>
      <c r="I19">
        <f>AVERAGE(H19,J19)</f>
        <v>55.95277876752656</v>
      </c>
      <c r="J19">
        <f>AH19</f>
        <v>56.988420370041467</v>
      </c>
      <c r="K19">
        <f>AVERAGE(J19,L19)</f>
        <v>58.277396467530153</v>
      </c>
      <c r="L19">
        <f>AF19</f>
        <v>59.566372565018838</v>
      </c>
      <c r="M19">
        <f>AVERAGE(L19,N19)</f>
        <v>60.961182567514925</v>
      </c>
      <c r="N19">
        <f>AD19</f>
        <v>62.355992570011011</v>
      </c>
      <c r="O19">
        <f>AVERAGE(N19,P19)</f>
        <v>63.689168959991079</v>
      </c>
      <c r="P19">
        <f>AB19</f>
        <v>65.022345349971147</v>
      </c>
      <c r="Q19">
        <f>AVERAGE(P19,R19)</f>
        <v>66.125790489971564</v>
      </c>
      <c r="R19">
        <f>Z19</f>
        <v>67.229235629971996</v>
      </c>
      <c r="S19">
        <f>AVERAGE(R19,T19)</f>
        <v>67.957719987499772</v>
      </c>
      <c r="T19">
        <f>X19</f>
        <v>68.686204345027548</v>
      </c>
      <c r="U19">
        <f>AVERAGE(T19,V19)</f>
        <v>68.940759697499743</v>
      </c>
      <c r="V19" s="8">
        <v>69.195315049971924</v>
      </c>
      <c r="W19">
        <f>AVERAGE(V19,X19)</f>
        <v>68.940759697499743</v>
      </c>
      <c r="X19" s="8">
        <v>68.686204345027548</v>
      </c>
      <c r="Y19">
        <f>AVERAGE(X19,Z19)</f>
        <v>67.957719987499772</v>
      </c>
      <c r="Z19" s="8">
        <v>67.229235629971996</v>
      </c>
      <c r="AA19">
        <f>AVERAGE(Z19,AB19)</f>
        <v>66.125790489971564</v>
      </c>
      <c r="AB19" s="8">
        <v>65.022345349971147</v>
      </c>
      <c r="AC19">
        <f>AVERAGE(AB19,AD19)</f>
        <v>63.689168959991079</v>
      </c>
      <c r="AD19" s="8">
        <v>62.355992570011011</v>
      </c>
      <c r="AE19">
        <f>AVERAGE(AD19,AF19)</f>
        <v>60.961182567514925</v>
      </c>
      <c r="AF19" s="8">
        <v>59.566372565018838</v>
      </c>
      <c r="AG19">
        <f>AVERAGE(AF19,AH19)</f>
        <v>58.277396467530153</v>
      </c>
      <c r="AH19" s="8">
        <v>56.988420370041467</v>
      </c>
      <c r="AI19">
        <f>AVERAGE(AH19,AJ19)</f>
        <v>55.95277876752656</v>
      </c>
      <c r="AJ19" s="8">
        <v>54.917137165011653</v>
      </c>
      <c r="AK19">
        <f>AVERAGE(AJ19,AL19)</f>
        <v>54.248317295004867</v>
      </c>
      <c r="AL19" s="8">
        <v>53.579497424998081</v>
      </c>
      <c r="AM19">
        <f>AVERAGE(AL19,AN19)</f>
        <v>53.3485190624992</v>
      </c>
      <c r="AN19" s="8">
        <v>53.117540700000319</v>
      </c>
    </row>
    <row r="22" spans="1:40" ht="15">
      <c r="D22" s="1" t="s">
        <v>125</v>
      </c>
    </row>
    <row r="23" spans="1:40" ht="15">
      <c r="D23" s="1" t="s">
        <v>121</v>
      </c>
    </row>
    <row r="24" spans="1:40">
      <c r="D24">
        <v>-180</v>
      </c>
      <c r="E24">
        <v>-170</v>
      </c>
      <c r="F24">
        <f>D24+20</f>
        <v>-160</v>
      </c>
      <c r="G24">
        <v>-150</v>
      </c>
      <c r="H24">
        <f t="shared" ref="H24" si="11">F24+20</f>
        <v>-140</v>
      </c>
      <c r="I24">
        <v>-130</v>
      </c>
      <c r="J24">
        <f>H24+20</f>
        <v>-120</v>
      </c>
      <c r="K24">
        <v>-110</v>
      </c>
      <c r="L24">
        <f>J24+20</f>
        <v>-100</v>
      </c>
      <c r="M24">
        <v>-90</v>
      </c>
      <c r="N24">
        <f>L24+20</f>
        <v>-80</v>
      </c>
      <c r="O24">
        <v>-70</v>
      </c>
      <c r="P24">
        <f>N24+20</f>
        <v>-60</v>
      </c>
      <c r="Q24">
        <v>-50</v>
      </c>
      <c r="R24">
        <f>P24+20</f>
        <v>-40</v>
      </c>
      <c r="S24">
        <v>-30</v>
      </c>
      <c r="T24">
        <f>R24+20</f>
        <v>-20</v>
      </c>
      <c r="U24">
        <v>-10</v>
      </c>
      <c r="V24">
        <f>T24+20</f>
        <v>0</v>
      </c>
      <c r="W24">
        <v>10</v>
      </c>
      <c r="X24">
        <f>V24+20</f>
        <v>20</v>
      </c>
      <c r="Y24">
        <v>30</v>
      </c>
      <c r="Z24">
        <f>X24+20</f>
        <v>40</v>
      </c>
      <c r="AA24">
        <v>50</v>
      </c>
      <c r="AB24">
        <f>Z24+20</f>
        <v>60</v>
      </c>
      <c r="AC24">
        <v>70</v>
      </c>
      <c r="AD24">
        <f>AB24+20</f>
        <v>80</v>
      </c>
      <c r="AE24">
        <v>90</v>
      </c>
      <c r="AF24">
        <f>AD24+20</f>
        <v>100</v>
      </c>
      <c r="AG24">
        <v>110</v>
      </c>
      <c r="AH24">
        <f>AF24+20</f>
        <v>120</v>
      </c>
      <c r="AI24">
        <v>130</v>
      </c>
      <c r="AJ24">
        <f>AH24+20</f>
        <v>140</v>
      </c>
      <c r="AK24">
        <v>150</v>
      </c>
      <c r="AL24">
        <f>AJ24+20</f>
        <v>160</v>
      </c>
      <c r="AM24">
        <v>170</v>
      </c>
      <c r="AN24">
        <f>AL24+20</f>
        <v>180</v>
      </c>
    </row>
    <row r="25" spans="1:40" ht="15">
      <c r="A25" s="1" t="s">
        <v>120</v>
      </c>
      <c r="C25" s="1">
        <v>210</v>
      </c>
      <c r="D25">
        <f>D37</f>
        <v>52.900838849725559</v>
      </c>
      <c r="E25">
        <f t="shared" ref="E25:AN25" si="12">E37</f>
        <v>53.093407248752641</v>
      </c>
      <c r="F25">
        <f t="shared" si="12"/>
        <v>53.285975647779729</v>
      </c>
      <c r="G25">
        <f t="shared" si="12"/>
        <v>53.840454253931433</v>
      </c>
      <c r="H25">
        <f t="shared" si="12"/>
        <v>54.394932860083138</v>
      </c>
      <c r="I25">
        <f t="shared" si="12"/>
        <v>55.244443370224872</v>
      </c>
      <c r="J25">
        <f t="shared" si="12"/>
        <v>56.093953880366612</v>
      </c>
      <c r="K25">
        <f t="shared" si="12"/>
        <v>57.136032789535435</v>
      </c>
      <c r="L25">
        <f t="shared" si="12"/>
        <v>58.178111698704257</v>
      </c>
      <c r="M25">
        <f t="shared" si="12"/>
        <v>59.287068911007665</v>
      </c>
      <c r="N25">
        <f t="shared" si="12"/>
        <v>60.396026123311074</v>
      </c>
      <c r="O25">
        <f t="shared" si="12"/>
        <v>61.438105032479896</v>
      </c>
      <c r="P25">
        <f t="shared" si="12"/>
        <v>62.480183941648718</v>
      </c>
      <c r="Q25">
        <f t="shared" si="12"/>
        <v>63.329694451790459</v>
      </c>
      <c r="R25">
        <f t="shared" si="12"/>
        <v>64.1792049619322</v>
      </c>
      <c r="S25">
        <f t="shared" si="12"/>
        <v>64.733683568083904</v>
      </c>
      <c r="T25">
        <f t="shared" si="12"/>
        <v>65.288162174235609</v>
      </c>
      <c r="U25">
        <f t="shared" si="12"/>
        <v>65.48073057326269</v>
      </c>
      <c r="V25">
        <f t="shared" si="12"/>
        <v>65.673298972289771</v>
      </c>
      <c r="W25">
        <f t="shared" si="12"/>
        <v>65.48073057326269</v>
      </c>
      <c r="X25">
        <f t="shared" si="12"/>
        <v>65.288162174235609</v>
      </c>
      <c r="Y25">
        <f t="shared" si="12"/>
        <v>64.733683568083904</v>
      </c>
      <c r="Z25">
        <f t="shared" si="12"/>
        <v>64.1792049619322</v>
      </c>
      <c r="AA25">
        <f t="shared" si="12"/>
        <v>63.329694451790459</v>
      </c>
      <c r="AB25">
        <f t="shared" si="12"/>
        <v>62.480183941648718</v>
      </c>
      <c r="AC25">
        <f t="shared" si="12"/>
        <v>61.438105032479896</v>
      </c>
      <c r="AD25">
        <f t="shared" si="12"/>
        <v>60.396026123311074</v>
      </c>
      <c r="AE25">
        <f t="shared" si="12"/>
        <v>59.287068911007665</v>
      </c>
      <c r="AF25">
        <f t="shared" si="12"/>
        <v>58.178111698704257</v>
      </c>
      <c r="AG25">
        <f t="shared" si="12"/>
        <v>57.136032789535435</v>
      </c>
      <c r="AH25">
        <f t="shared" si="12"/>
        <v>56.093953880366612</v>
      </c>
      <c r="AI25">
        <f t="shared" si="12"/>
        <v>55.244443370224872</v>
      </c>
      <c r="AJ25">
        <f t="shared" si="12"/>
        <v>54.394932860083138</v>
      </c>
      <c r="AK25">
        <f t="shared" si="12"/>
        <v>53.840454253931433</v>
      </c>
      <c r="AL25">
        <f t="shared" si="12"/>
        <v>53.285975647779729</v>
      </c>
      <c r="AM25">
        <f t="shared" si="12"/>
        <v>53.093407248752641</v>
      </c>
      <c r="AN25">
        <f t="shared" si="12"/>
        <v>52.900838849725559</v>
      </c>
    </row>
    <row r="26" spans="1:40">
      <c r="C26">
        <v>205</v>
      </c>
      <c r="D26">
        <f>D36</f>
        <v>37.287073612746788</v>
      </c>
      <c r="E26">
        <f t="shared" ref="E26:AN26" si="13">E36</f>
        <v>37.442596203488776</v>
      </c>
      <c r="F26">
        <f t="shared" si="13"/>
        <v>37.598118794230764</v>
      </c>
      <c r="G26">
        <f t="shared" si="13"/>
        <v>38.045928246744268</v>
      </c>
      <c r="H26">
        <f t="shared" si="13"/>
        <v>38.493737699257764</v>
      </c>
      <c r="I26">
        <f t="shared" si="13"/>
        <v>39.179821584606003</v>
      </c>
      <c r="J26">
        <f t="shared" si="13"/>
        <v>39.865905469954242</v>
      </c>
      <c r="K26">
        <f t="shared" si="13"/>
        <v>40.70751194604447</v>
      </c>
      <c r="L26">
        <f t="shared" si="13"/>
        <v>41.549118422134697</v>
      </c>
      <c r="M26">
        <f t="shared" si="13"/>
        <v>42.444737327161697</v>
      </c>
      <c r="N26">
        <f t="shared" si="13"/>
        <v>43.340356232188697</v>
      </c>
      <c r="O26">
        <f t="shared" si="13"/>
        <v>44.181962708278924</v>
      </c>
      <c r="P26">
        <f t="shared" si="13"/>
        <v>45.023569184369151</v>
      </c>
      <c r="Q26">
        <f t="shared" si="13"/>
        <v>45.70965306971739</v>
      </c>
      <c r="R26">
        <f t="shared" si="13"/>
        <v>46.39573695506563</v>
      </c>
      <c r="S26">
        <f t="shared" si="13"/>
        <v>46.843546407579126</v>
      </c>
      <c r="T26">
        <f t="shared" si="13"/>
        <v>47.291355860092629</v>
      </c>
      <c r="U26">
        <f t="shared" si="13"/>
        <v>47.446878450834618</v>
      </c>
      <c r="V26">
        <f t="shared" si="13"/>
        <v>47.602401041576606</v>
      </c>
      <c r="W26">
        <f t="shared" si="13"/>
        <v>47.446878450834618</v>
      </c>
      <c r="X26">
        <f t="shared" si="13"/>
        <v>47.291355860092629</v>
      </c>
      <c r="Y26">
        <f t="shared" si="13"/>
        <v>46.843546407579126</v>
      </c>
      <c r="Z26">
        <f t="shared" si="13"/>
        <v>46.39573695506563</v>
      </c>
      <c r="AA26">
        <f t="shared" si="13"/>
        <v>45.70965306971739</v>
      </c>
      <c r="AB26">
        <f t="shared" si="13"/>
        <v>45.023569184369151</v>
      </c>
      <c r="AC26">
        <f t="shared" si="13"/>
        <v>44.181962708278924</v>
      </c>
      <c r="AD26">
        <f t="shared" si="13"/>
        <v>43.340356232188697</v>
      </c>
      <c r="AE26">
        <f t="shared" si="13"/>
        <v>42.444737327161697</v>
      </c>
      <c r="AF26">
        <f t="shared" si="13"/>
        <v>41.549118422134697</v>
      </c>
      <c r="AG26">
        <f t="shared" si="13"/>
        <v>40.70751194604447</v>
      </c>
      <c r="AH26">
        <f t="shared" si="13"/>
        <v>39.865905469954242</v>
      </c>
      <c r="AI26">
        <f t="shared" si="13"/>
        <v>39.179821584606003</v>
      </c>
      <c r="AJ26">
        <f t="shared" si="13"/>
        <v>38.493737699257764</v>
      </c>
      <c r="AK26">
        <f t="shared" si="13"/>
        <v>38.045928246744268</v>
      </c>
      <c r="AL26">
        <f t="shared" si="13"/>
        <v>37.598118794230764</v>
      </c>
      <c r="AM26">
        <f t="shared" si="13"/>
        <v>37.442596203488776</v>
      </c>
      <c r="AN26">
        <f t="shared" si="13"/>
        <v>37.287073612746788</v>
      </c>
    </row>
    <row r="27" spans="1:40" ht="15">
      <c r="C27" s="1">
        <v>200</v>
      </c>
      <c r="D27">
        <f>D35</f>
        <v>21.673308375768013</v>
      </c>
      <c r="E27">
        <f t="shared" ref="E27:AN27" si="14">E35</f>
        <v>21.791785158224908</v>
      </c>
      <c r="F27">
        <f t="shared" si="14"/>
        <v>21.910261940681803</v>
      </c>
      <c r="G27">
        <f t="shared" si="14"/>
        <v>22.251402239557102</v>
      </c>
      <c r="H27">
        <f t="shared" si="14"/>
        <v>22.592542538432397</v>
      </c>
      <c r="I27">
        <f t="shared" si="14"/>
        <v>23.115199798987135</v>
      </c>
      <c r="J27">
        <f t="shared" si="14"/>
        <v>23.637857059541872</v>
      </c>
      <c r="K27">
        <f t="shared" si="14"/>
        <v>24.278991102553505</v>
      </c>
      <c r="L27">
        <f t="shared" si="14"/>
        <v>24.920125145565134</v>
      </c>
      <c r="M27">
        <f t="shared" si="14"/>
        <v>25.602405743315728</v>
      </c>
      <c r="N27">
        <f t="shared" si="14"/>
        <v>26.284686341066323</v>
      </c>
      <c r="O27">
        <f t="shared" si="14"/>
        <v>26.925820384077955</v>
      </c>
      <c r="P27">
        <f t="shared" si="14"/>
        <v>27.566954427089588</v>
      </c>
      <c r="Q27">
        <f t="shared" si="14"/>
        <v>28.089611687644322</v>
      </c>
      <c r="R27">
        <f t="shared" si="14"/>
        <v>28.612268948199059</v>
      </c>
      <c r="S27">
        <f t="shared" si="14"/>
        <v>28.953409247074354</v>
      </c>
      <c r="T27">
        <f t="shared" si="14"/>
        <v>29.294549545949653</v>
      </c>
      <c r="U27">
        <f t="shared" si="14"/>
        <v>29.413026328406549</v>
      </c>
      <c r="V27">
        <f t="shared" si="14"/>
        <v>29.531503110863444</v>
      </c>
      <c r="W27">
        <f t="shared" si="14"/>
        <v>29.413026328406549</v>
      </c>
      <c r="X27">
        <f t="shared" si="14"/>
        <v>29.294549545949653</v>
      </c>
      <c r="Y27">
        <f t="shared" si="14"/>
        <v>28.953409247074354</v>
      </c>
      <c r="Z27">
        <f t="shared" si="14"/>
        <v>28.612268948199059</v>
      </c>
      <c r="AA27">
        <f t="shared" si="14"/>
        <v>28.089611687644322</v>
      </c>
      <c r="AB27">
        <f t="shared" si="14"/>
        <v>27.566954427089588</v>
      </c>
      <c r="AC27">
        <f t="shared" si="14"/>
        <v>26.925820384077955</v>
      </c>
      <c r="AD27">
        <f t="shared" si="14"/>
        <v>26.284686341066323</v>
      </c>
      <c r="AE27">
        <f t="shared" si="14"/>
        <v>25.602405743315728</v>
      </c>
      <c r="AF27">
        <f t="shared" si="14"/>
        <v>24.920125145565134</v>
      </c>
      <c r="AG27">
        <f t="shared" si="14"/>
        <v>24.278991102553505</v>
      </c>
      <c r="AH27">
        <f t="shared" si="14"/>
        <v>23.637857059541872</v>
      </c>
      <c r="AI27">
        <f t="shared" si="14"/>
        <v>23.115199798987135</v>
      </c>
      <c r="AJ27">
        <f t="shared" si="14"/>
        <v>22.592542538432397</v>
      </c>
      <c r="AK27">
        <f t="shared" si="14"/>
        <v>22.251402239557102</v>
      </c>
      <c r="AL27">
        <f t="shared" si="14"/>
        <v>21.910261940681803</v>
      </c>
      <c r="AM27">
        <f t="shared" si="14"/>
        <v>21.791785158224908</v>
      </c>
      <c r="AN27">
        <f t="shared" si="14"/>
        <v>21.673308375768013</v>
      </c>
    </row>
    <row r="28" spans="1:40">
      <c r="C28">
        <v>195</v>
      </c>
      <c r="D28">
        <f>D34</f>
        <v>13.362451039778151</v>
      </c>
      <c r="E28">
        <f t="shared" ref="E28:AN28" si="15">E34</f>
        <v>13.449704833140238</v>
      </c>
      <c r="F28">
        <f t="shared" si="15"/>
        <v>13.536958626502326</v>
      </c>
      <c r="G28">
        <f t="shared" si="15"/>
        <v>13.788195911380276</v>
      </c>
      <c r="H28">
        <f t="shared" si="15"/>
        <v>14.039433196258226</v>
      </c>
      <c r="I28">
        <f t="shared" si="15"/>
        <v>14.424351048228333</v>
      </c>
      <c r="J28">
        <f t="shared" si="15"/>
        <v>14.80926890019844</v>
      </c>
      <c r="K28">
        <f t="shared" si="15"/>
        <v>15.281440545530634</v>
      </c>
      <c r="L28">
        <f t="shared" si="15"/>
        <v>15.753612190862826</v>
      </c>
      <c r="M28">
        <f t="shared" si="15"/>
        <v>16.256086760618729</v>
      </c>
      <c r="N28">
        <f t="shared" si="15"/>
        <v>16.758561330374626</v>
      </c>
      <c r="O28">
        <f t="shared" si="15"/>
        <v>17.230732975706822</v>
      </c>
      <c r="P28">
        <f t="shared" si="15"/>
        <v>17.702904621039018</v>
      </c>
      <c r="Q28">
        <f t="shared" si="15"/>
        <v>18.087822473009119</v>
      </c>
      <c r="R28">
        <f t="shared" si="15"/>
        <v>18.472740324979227</v>
      </c>
      <c r="S28">
        <f t="shared" si="15"/>
        <v>18.72397760985718</v>
      </c>
      <c r="T28">
        <f t="shared" si="15"/>
        <v>18.975214894735128</v>
      </c>
      <c r="U28">
        <f t="shared" si="15"/>
        <v>19.062468688097216</v>
      </c>
      <c r="V28">
        <f t="shared" si="15"/>
        <v>19.149722481459303</v>
      </c>
      <c r="W28">
        <f t="shared" si="15"/>
        <v>19.062468688097216</v>
      </c>
      <c r="X28">
        <f t="shared" si="15"/>
        <v>18.975214894735128</v>
      </c>
      <c r="Y28">
        <f t="shared" si="15"/>
        <v>18.72397760985718</v>
      </c>
      <c r="Z28">
        <f t="shared" si="15"/>
        <v>18.472740324979227</v>
      </c>
      <c r="AA28">
        <f t="shared" si="15"/>
        <v>18.087822473009119</v>
      </c>
      <c r="AB28">
        <f t="shared" si="15"/>
        <v>17.702904621039018</v>
      </c>
      <c r="AC28">
        <f t="shared" si="15"/>
        <v>17.230732975706822</v>
      </c>
      <c r="AD28">
        <f t="shared" si="15"/>
        <v>16.758561330374626</v>
      </c>
      <c r="AE28">
        <f t="shared" si="15"/>
        <v>16.256086760618729</v>
      </c>
      <c r="AF28">
        <f t="shared" si="15"/>
        <v>15.753612190862826</v>
      </c>
      <c r="AG28">
        <f t="shared" si="15"/>
        <v>15.281440545530634</v>
      </c>
      <c r="AH28">
        <f t="shared" si="15"/>
        <v>14.80926890019844</v>
      </c>
      <c r="AI28">
        <f t="shared" si="15"/>
        <v>14.424351048228333</v>
      </c>
      <c r="AJ28">
        <f t="shared" si="15"/>
        <v>14.039433196258226</v>
      </c>
      <c r="AK28">
        <f t="shared" si="15"/>
        <v>13.788195911380276</v>
      </c>
      <c r="AL28">
        <f t="shared" si="15"/>
        <v>13.536958626502326</v>
      </c>
      <c r="AM28">
        <f t="shared" si="15"/>
        <v>13.449704833140238</v>
      </c>
      <c r="AN28">
        <f t="shared" si="15"/>
        <v>13.362451039778151</v>
      </c>
    </row>
    <row r="29" spans="1:40" ht="15">
      <c r="C29" s="1">
        <v>190</v>
      </c>
      <c r="D29">
        <f>D33</f>
        <v>5.0515937037882885</v>
      </c>
      <c r="E29">
        <f t="shared" ref="E29:AN29" si="16">E33</f>
        <v>5.1076245080555678</v>
      </c>
      <c r="F29">
        <f t="shared" si="16"/>
        <v>5.163655312322847</v>
      </c>
      <c r="G29">
        <f t="shared" si="16"/>
        <v>5.3249895832034504</v>
      </c>
      <c r="H29">
        <f t="shared" si="16"/>
        <v>5.4863238540840538</v>
      </c>
      <c r="I29">
        <f t="shared" si="16"/>
        <v>5.7335022974695304</v>
      </c>
      <c r="J29">
        <f t="shared" si="16"/>
        <v>5.9806807408550071</v>
      </c>
      <c r="K29">
        <f t="shared" si="16"/>
        <v>6.283889988507763</v>
      </c>
      <c r="L29">
        <f t="shared" si="16"/>
        <v>6.587099236160519</v>
      </c>
      <c r="M29">
        <f t="shared" si="16"/>
        <v>6.9097677779217257</v>
      </c>
      <c r="N29">
        <f t="shared" si="16"/>
        <v>7.2324363196829324</v>
      </c>
      <c r="O29">
        <f t="shared" si="16"/>
        <v>7.5356455673356884</v>
      </c>
      <c r="P29">
        <f t="shared" si="16"/>
        <v>7.8388548149884443</v>
      </c>
      <c r="Q29">
        <f t="shared" si="16"/>
        <v>8.0860332583739201</v>
      </c>
      <c r="R29">
        <f t="shared" si="16"/>
        <v>8.3332117017593976</v>
      </c>
      <c r="S29">
        <f t="shared" si="16"/>
        <v>8.494545972640001</v>
      </c>
      <c r="T29">
        <f t="shared" si="16"/>
        <v>8.6558802435206044</v>
      </c>
      <c r="U29">
        <f t="shared" si="16"/>
        <v>8.7119110477878827</v>
      </c>
      <c r="V29">
        <f t="shared" si="16"/>
        <v>8.7679418520551629</v>
      </c>
      <c r="W29">
        <f t="shared" si="16"/>
        <v>8.7119110477878827</v>
      </c>
      <c r="X29">
        <f t="shared" si="16"/>
        <v>8.6558802435206044</v>
      </c>
      <c r="Y29">
        <f t="shared" si="16"/>
        <v>8.494545972640001</v>
      </c>
      <c r="Z29">
        <f t="shared" si="16"/>
        <v>8.3332117017593976</v>
      </c>
      <c r="AA29">
        <f t="shared" si="16"/>
        <v>8.0860332583739201</v>
      </c>
      <c r="AB29">
        <f t="shared" si="16"/>
        <v>7.8388548149884443</v>
      </c>
      <c r="AC29">
        <f t="shared" si="16"/>
        <v>7.5356455673356884</v>
      </c>
      <c r="AD29">
        <f t="shared" si="16"/>
        <v>7.2324363196829324</v>
      </c>
      <c r="AE29">
        <f t="shared" si="16"/>
        <v>6.9097677779217257</v>
      </c>
      <c r="AF29">
        <f t="shared" si="16"/>
        <v>6.587099236160519</v>
      </c>
      <c r="AG29">
        <f t="shared" si="16"/>
        <v>6.283889988507763</v>
      </c>
      <c r="AH29">
        <f t="shared" si="16"/>
        <v>5.9806807408550071</v>
      </c>
      <c r="AI29">
        <f t="shared" si="16"/>
        <v>5.7335022974695304</v>
      </c>
      <c r="AJ29">
        <f t="shared" si="16"/>
        <v>5.4863238540840538</v>
      </c>
      <c r="AK29">
        <f t="shared" si="16"/>
        <v>5.3249895832034504</v>
      </c>
      <c r="AL29">
        <f t="shared" si="16"/>
        <v>5.163655312322847</v>
      </c>
      <c r="AM29">
        <f t="shared" si="16"/>
        <v>5.1076245080555678</v>
      </c>
      <c r="AN29">
        <f t="shared" si="16"/>
        <v>5.0515937037882885</v>
      </c>
    </row>
    <row r="30" spans="1:40">
      <c r="C30">
        <v>185</v>
      </c>
      <c r="D30">
        <f>D32</f>
        <v>2.9903403704275036</v>
      </c>
      <c r="E30">
        <f t="shared" ref="E30:AN30" si="17">E32</f>
        <v>3.0183557725611432</v>
      </c>
      <c r="F30">
        <f t="shared" si="17"/>
        <v>3.0463711746947828</v>
      </c>
      <c r="G30">
        <f t="shared" si="17"/>
        <v>3.1270383101350845</v>
      </c>
      <c r="H30">
        <f t="shared" si="17"/>
        <v>3.2077054455753862</v>
      </c>
      <c r="I30">
        <f t="shared" si="17"/>
        <v>3.3312946672681245</v>
      </c>
      <c r="J30">
        <f t="shared" si="17"/>
        <v>3.4548838889608628</v>
      </c>
      <c r="K30">
        <f t="shared" si="17"/>
        <v>3.6064885127872408</v>
      </c>
      <c r="L30">
        <f t="shared" si="17"/>
        <v>3.7580931366136188</v>
      </c>
      <c r="M30">
        <f t="shared" si="17"/>
        <v>3.9194274074942221</v>
      </c>
      <c r="N30">
        <f t="shared" si="17"/>
        <v>4.0807616783748255</v>
      </c>
      <c r="O30">
        <f t="shared" si="17"/>
        <v>4.2323663022012035</v>
      </c>
      <c r="P30">
        <f t="shared" si="17"/>
        <v>4.3839709260275814</v>
      </c>
      <c r="Q30">
        <f t="shared" si="17"/>
        <v>4.5075601477203193</v>
      </c>
      <c r="R30">
        <f t="shared" si="17"/>
        <v>4.6311493694130581</v>
      </c>
      <c r="S30">
        <f t="shared" si="17"/>
        <v>4.7118165048533598</v>
      </c>
      <c r="T30">
        <f t="shared" si="17"/>
        <v>4.7924836402936615</v>
      </c>
      <c r="U30">
        <f t="shared" si="17"/>
        <v>4.8204990424273007</v>
      </c>
      <c r="V30">
        <f t="shared" si="17"/>
        <v>4.8485144445609407</v>
      </c>
      <c r="W30">
        <f t="shared" si="17"/>
        <v>4.8204990424273007</v>
      </c>
      <c r="X30">
        <f t="shared" si="17"/>
        <v>4.7924836402936615</v>
      </c>
      <c r="Y30">
        <f t="shared" si="17"/>
        <v>4.7118165048533598</v>
      </c>
      <c r="Z30">
        <f t="shared" si="17"/>
        <v>4.6311493694130581</v>
      </c>
      <c r="AA30">
        <f t="shared" si="17"/>
        <v>4.5075601477203193</v>
      </c>
      <c r="AB30">
        <f t="shared" si="17"/>
        <v>4.3839709260275814</v>
      </c>
      <c r="AC30">
        <f t="shared" si="17"/>
        <v>4.2323663022012035</v>
      </c>
      <c r="AD30">
        <f t="shared" si="17"/>
        <v>4.0807616783748255</v>
      </c>
      <c r="AE30">
        <f t="shared" si="17"/>
        <v>3.9194274074942221</v>
      </c>
      <c r="AF30">
        <f t="shared" si="17"/>
        <v>3.7580931366136188</v>
      </c>
      <c r="AG30">
        <f t="shared" si="17"/>
        <v>3.6064885127872408</v>
      </c>
      <c r="AH30">
        <f t="shared" si="17"/>
        <v>3.4548838889608628</v>
      </c>
      <c r="AI30">
        <f t="shared" si="17"/>
        <v>3.3312946672681245</v>
      </c>
      <c r="AJ30">
        <f t="shared" si="17"/>
        <v>3.2077054455753862</v>
      </c>
      <c r="AK30">
        <f t="shared" si="17"/>
        <v>3.1270383101350845</v>
      </c>
      <c r="AL30">
        <f t="shared" si="17"/>
        <v>3.0463711746947828</v>
      </c>
      <c r="AM30">
        <f t="shared" si="17"/>
        <v>3.0183557725611432</v>
      </c>
      <c r="AN30">
        <f t="shared" si="17"/>
        <v>2.9903403704275036</v>
      </c>
    </row>
    <row r="31" spans="1:40" ht="15">
      <c r="C31" s="1">
        <v>180</v>
      </c>
      <c r="D31" s="7">
        <f>0.5*data_workup!$Q$6*data_workup!J15^2</f>
        <v>0.9290870370667188</v>
      </c>
      <c r="E31" s="7">
        <f>D31</f>
        <v>0.9290870370667188</v>
      </c>
      <c r="F31" s="7">
        <f t="shared" ref="F31:AN31" si="18">E31</f>
        <v>0.9290870370667188</v>
      </c>
      <c r="G31" s="7">
        <f t="shared" si="18"/>
        <v>0.9290870370667188</v>
      </c>
      <c r="H31" s="7">
        <f t="shared" si="18"/>
        <v>0.9290870370667188</v>
      </c>
      <c r="I31" s="7">
        <f t="shared" si="18"/>
        <v>0.9290870370667188</v>
      </c>
      <c r="J31" s="7">
        <f t="shared" si="18"/>
        <v>0.9290870370667188</v>
      </c>
      <c r="K31" s="7">
        <f t="shared" si="18"/>
        <v>0.9290870370667188</v>
      </c>
      <c r="L31" s="7">
        <f t="shared" si="18"/>
        <v>0.9290870370667188</v>
      </c>
      <c r="M31" s="7">
        <f t="shared" si="18"/>
        <v>0.9290870370667188</v>
      </c>
      <c r="N31" s="7">
        <f t="shared" si="18"/>
        <v>0.9290870370667188</v>
      </c>
      <c r="O31" s="7">
        <f t="shared" si="18"/>
        <v>0.9290870370667188</v>
      </c>
      <c r="P31" s="7">
        <f t="shared" si="18"/>
        <v>0.9290870370667188</v>
      </c>
      <c r="Q31" s="7">
        <f t="shared" si="18"/>
        <v>0.9290870370667188</v>
      </c>
      <c r="R31" s="7">
        <f t="shared" si="18"/>
        <v>0.9290870370667188</v>
      </c>
      <c r="S31" s="7">
        <f t="shared" si="18"/>
        <v>0.9290870370667188</v>
      </c>
      <c r="T31" s="7">
        <f t="shared" si="18"/>
        <v>0.9290870370667188</v>
      </c>
      <c r="U31" s="7">
        <f t="shared" si="18"/>
        <v>0.9290870370667188</v>
      </c>
      <c r="V31" s="7">
        <f t="shared" si="18"/>
        <v>0.9290870370667188</v>
      </c>
      <c r="W31" s="7">
        <f t="shared" si="18"/>
        <v>0.9290870370667188</v>
      </c>
      <c r="X31" s="7">
        <f t="shared" si="18"/>
        <v>0.9290870370667188</v>
      </c>
      <c r="Y31" s="7">
        <f t="shared" si="18"/>
        <v>0.9290870370667188</v>
      </c>
      <c r="Z31" s="7">
        <f t="shared" si="18"/>
        <v>0.9290870370667188</v>
      </c>
      <c r="AA31" s="7">
        <f t="shared" si="18"/>
        <v>0.9290870370667188</v>
      </c>
      <c r="AB31" s="7">
        <f t="shared" si="18"/>
        <v>0.9290870370667188</v>
      </c>
      <c r="AC31" s="7">
        <f t="shared" si="18"/>
        <v>0.9290870370667188</v>
      </c>
      <c r="AD31" s="7">
        <f t="shared" si="18"/>
        <v>0.9290870370667188</v>
      </c>
      <c r="AE31" s="7">
        <f t="shared" si="18"/>
        <v>0.9290870370667188</v>
      </c>
      <c r="AF31" s="7">
        <f t="shared" si="18"/>
        <v>0.9290870370667188</v>
      </c>
      <c r="AG31" s="7">
        <f t="shared" si="18"/>
        <v>0.9290870370667188</v>
      </c>
      <c r="AH31" s="7">
        <f t="shared" si="18"/>
        <v>0.9290870370667188</v>
      </c>
      <c r="AI31" s="7">
        <f t="shared" si="18"/>
        <v>0.9290870370667188</v>
      </c>
      <c r="AJ31" s="7">
        <f t="shared" si="18"/>
        <v>0.9290870370667188</v>
      </c>
      <c r="AK31" s="7">
        <f t="shared" si="18"/>
        <v>0.9290870370667188</v>
      </c>
      <c r="AL31" s="7">
        <f t="shared" si="18"/>
        <v>0.9290870370667188</v>
      </c>
      <c r="AM31" s="7">
        <f t="shared" si="18"/>
        <v>0.9290870370667188</v>
      </c>
      <c r="AN31" s="7">
        <f t="shared" si="18"/>
        <v>0.9290870370667188</v>
      </c>
    </row>
    <row r="32" spans="1:40">
      <c r="C32">
        <v>175</v>
      </c>
      <c r="D32">
        <f>AVERAGE(D31,D33)</f>
        <v>2.9903403704275036</v>
      </c>
      <c r="E32">
        <f t="shared" ref="E32:AN32" si="19">AVERAGE(E31,E33)</f>
        <v>3.0183557725611432</v>
      </c>
      <c r="F32">
        <f t="shared" si="19"/>
        <v>3.0463711746947828</v>
      </c>
      <c r="G32">
        <f t="shared" si="19"/>
        <v>3.1270383101350845</v>
      </c>
      <c r="H32">
        <f t="shared" si="19"/>
        <v>3.2077054455753862</v>
      </c>
      <c r="I32">
        <f t="shared" si="19"/>
        <v>3.3312946672681245</v>
      </c>
      <c r="J32">
        <f t="shared" si="19"/>
        <v>3.4548838889608628</v>
      </c>
      <c r="K32">
        <f t="shared" si="19"/>
        <v>3.6064885127872408</v>
      </c>
      <c r="L32">
        <f t="shared" si="19"/>
        <v>3.7580931366136188</v>
      </c>
      <c r="M32">
        <f t="shared" si="19"/>
        <v>3.9194274074942221</v>
      </c>
      <c r="N32">
        <f t="shared" si="19"/>
        <v>4.0807616783748255</v>
      </c>
      <c r="O32">
        <f t="shared" si="19"/>
        <v>4.2323663022012035</v>
      </c>
      <c r="P32">
        <f t="shared" si="19"/>
        <v>4.3839709260275814</v>
      </c>
      <c r="Q32">
        <f t="shared" si="19"/>
        <v>4.5075601477203193</v>
      </c>
      <c r="R32">
        <f t="shared" si="19"/>
        <v>4.6311493694130581</v>
      </c>
      <c r="S32">
        <f t="shared" si="19"/>
        <v>4.7118165048533598</v>
      </c>
      <c r="T32">
        <f t="shared" si="19"/>
        <v>4.7924836402936615</v>
      </c>
      <c r="U32">
        <f t="shared" si="19"/>
        <v>4.8204990424273007</v>
      </c>
      <c r="V32">
        <f t="shared" si="19"/>
        <v>4.8485144445609407</v>
      </c>
      <c r="W32">
        <f t="shared" si="19"/>
        <v>4.8204990424273007</v>
      </c>
      <c r="X32">
        <f t="shared" si="19"/>
        <v>4.7924836402936615</v>
      </c>
      <c r="Y32">
        <f t="shared" si="19"/>
        <v>4.7118165048533598</v>
      </c>
      <c r="Z32">
        <f t="shared" si="19"/>
        <v>4.6311493694130581</v>
      </c>
      <c r="AA32">
        <f t="shared" si="19"/>
        <v>4.5075601477203193</v>
      </c>
      <c r="AB32">
        <f t="shared" si="19"/>
        <v>4.3839709260275814</v>
      </c>
      <c r="AC32">
        <f t="shared" si="19"/>
        <v>4.2323663022012035</v>
      </c>
      <c r="AD32">
        <f t="shared" si="19"/>
        <v>4.0807616783748255</v>
      </c>
      <c r="AE32">
        <f t="shared" si="19"/>
        <v>3.9194274074942221</v>
      </c>
      <c r="AF32">
        <f t="shared" si="19"/>
        <v>3.7580931366136188</v>
      </c>
      <c r="AG32">
        <f t="shared" si="19"/>
        <v>3.6064885127872408</v>
      </c>
      <c r="AH32">
        <f t="shared" si="19"/>
        <v>3.4548838889608628</v>
      </c>
      <c r="AI32">
        <f t="shared" si="19"/>
        <v>3.3312946672681245</v>
      </c>
      <c r="AJ32">
        <f t="shared" si="19"/>
        <v>3.2077054455753862</v>
      </c>
      <c r="AK32">
        <f t="shared" si="19"/>
        <v>3.1270383101350845</v>
      </c>
      <c r="AL32">
        <f t="shared" si="19"/>
        <v>3.0463711746947828</v>
      </c>
      <c r="AM32">
        <f t="shared" si="19"/>
        <v>3.0183557725611432</v>
      </c>
      <c r="AN32">
        <f t="shared" si="19"/>
        <v>2.9903403704275036</v>
      </c>
    </row>
    <row r="33" spans="3:40" ht="15">
      <c r="C33" s="1">
        <v>170</v>
      </c>
      <c r="D33">
        <f>AN33</f>
        <v>5.0515937037882885</v>
      </c>
      <c r="E33">
        <f>AVERAGE(D33,F33)</f>
        <v>5.1076245080555678</v>
      </c>
      <c r="F33">
        <f>AL33</f>
        <v>5.163655312322847</v>
      </c>
      <c r="G33">
        <f>AVERAGE(F33,H33)</f>
        <v>5.3249895832034504</v>
      </c>
      <c r="H33">
        <f>AJ33</f>
        <v>5.4863238540840538</v>
      </c>
      <c r="I33">
        <f>AVERAGE(H33,J33)</f>
        <v>5.7335022974695304</v>
      </c>
      <c r="J33">
        <f>AH33</f>
        <v>5.9806807408550071</v>
      </c>
      <c r="K33">
        <f>AVERAGE(J33,L33)</f>
        <v>6.283889988507763</v>
      </c>
      <c r="L33">
        <f>AF33</f>
        <v>6.587099236160519</v>
      </c>
      <c r="M33">
        <f>AVERAGE(L33,N33)</f>
        <v>6.9097677779217257</v>
      </c>
      <c r="N33">
        <f>AD33</f>
        <v>7.2324363196829324</v>
      </c>
      <c r="O33">
        <f>AVERAGE(N33,P33)</f>
        <v>7.5356455673356884</v>
      </c>
      <c r="P33">
        <f>AB33</f>
        <v>7.8388548149884443</v>
      </c>
      <c r="Q33">
        <f>AVERAGE(P33,R33)</f>
        <v>8.0860332583739201</v>
      </c>
      <c r="R33">
        <f>Z33</f>
        <v>8.3332117017593976</v>
      </c>
      <c r="S33">
        <f>AVERAGE(R33,T33)</f>
        <v>8.494545972640001</v>
      </c>
      <c r="T33">
        <f>X33</f>
        <v>8.6558802435206044</v>
      </c>
      <c r="U33">
        <f>AVERAGE(T33,V33)</f>
        <v>8.7119110477878827</v>
      </c>
      <c r="V33" s="8">
        <v>8.7679418520551629</v>
      </c>
      <c r="W33">
        <f>AVERAGE(V33,X33)</f>
        <v>8.7119110477878827</v>
      </c>
      <c r="X33" s="8">
        <v>8.6558802435206044</v>
      </c>
      <c r="Y33">
        <f>AVERAGE(X33,Z33)</f>
        <v>8.494545972640001</v>
      </c>
      <c r="Z33" s="8">
        <v>8.3332117017593976</v>
      </c>
      <c r="AA33">
        <f>AVERAGE(Z33,AB33)</f>
        <v>8.0860332583739201</v>
      </c>
      <c r="AB33" s="8">
        <v>7.8388548149884443</v>
      </c>
      <c r="AC33">
        <f>AVERAGE(AB33,AD33)</f>
        <v>7.5356455673356884</v>
      </c>
      <c r="AD33" s="8">
        <v>7.2324363196829324</v>
      </c>
      <c r="AE33">
        <f>AVERAGE(AD33,AF33)</f>
        <v>6.9097677779217257</v>
      </c>
      <c r="AF33" s="8">
        <v>6.587099236160519</v>
      </c>
      <c r="AG33">
        <f>AVERAGE(AF33,AH33)</f>
        <v>6.283889988507763</v>
      </c>
      <c r="AH33" s="8">
        <v>5.9806807408550071</v>
      </c>
      <c r="AI33">
        <f>AVERAGE(AH33,AJ33)</f>
        <v>5.7335022974695304</v>
      </c>
      <c r="AJ33" s="8">
        <v>5.4863238540840538</v>
      </c>
      <c r="AK33">
        <f>AVERAGE(AJ33,AL33)</f>
        <v>5.3249895832034504</v>
      </c>
      <c r="AL33" s="8">
        <v>5.163655312322847</v>
      </c>
      <c r="AM33">
        <f>AVERAGE(AL33,AN33)</f>
        <v>5.1076245080555678</v>
      </c>
      <c r="AN33" s="8">
        <v>5.0515937037882885</v>
      </c>
    </row>
    <row r="34" spans="3:40">
      <c r="C34">
        <v>165</v>
      </c>
      <c r="D34">
        <f>AVERAGE(D33,D35)</f>
        <v>13.362451039778151</v>
      </c>
      <c r="E34">
        <f t="shared" ref="E34:AN34" si="20">AVERAGE(E33,E35)</f>
        <v>13.449704833140238</v>
      </c>
      <c r="F34">
        <f t="shared" si="20"/>
        <v>13.536958626502326</v>
      </c>
      <c r="G34">
        <f t="shared" si="20"/>
        <v>13.788195911380276</v>
      </c>
      <c r="H34">
        <f t="shared" si="20"/>
        <v>14.039433196258226</v>
      </c>
      <c r="I34">
        <f t="shared" si="20"/>
        <v>14.424351048228333</v>
      </c>
      <c r="J34">
        <f t="shared" si="20"/>
        <v>14.80926890019844</v>
      </c>
      <c r="K34">
        <f t="shared" si="20"/>
        <v>15.281440545530634</v>
      </c>
      <c r="L34">
        <f t="shared" si="20"/>
        <v>15.753612190862826</v>
      </c>
      <c r="M34">
        <f t="shared" si="20"/>
        <v>16.256086760618729</v>
      </c>
      <c r="N34">
        <f t="shared" si="20"/>
        <v>16.758561330374626</v>
      </c>
      <c r="O34">
        <f t="shared" si="20"/>
        <v>17.230732975706822</v>
      </c>
      <c r="P34">
        <f t="shared" si="20"/>
        <v>17.702904621039018</v>
      </c>
      <c r="Q34">
        <f t="shared" si="20"/>
        <v>18.087822473009119</v>
      </c>
      <c r="R34">
        <f t="shared" si="20"/>
        <v>18.472740324979227</v>
      </c>
      <c r="S34">
        <f t="shared" si="20"/>
        <v>18.72397760985718</v>
      </c>
      <c r="T34">
        <f t="shared" si="20"/>
        <v>18.975214894735128</v>
      </c>
      <c r="U34">
        <f t="shared" si="20"/>
        <v>19.062468688097216</v>
      </c>
      <c r="V34">
        <f t="shared" si="20"/>
        <v>19.149722481459303</v>
      </c>
      <c r="W34">
        <f t="shared" si="20"/>
        <v>19.062468688097216</v>
      </c>
      <c r="X34">
        <f t="shared" si="20"/>
        <v>18.975214894735128</v>
      </c>
      <c r="Y34">
        <f t="shared" si="20"/>
        <v>18.72397760985718</v>
      </c>
      <c r="Z34">
        <f t="shared" si="20"/>
        <v>18.472740324979227</v>
      </c>
      <c r="AA34">
        <f t="shared" si="20"/>
        <v>18.087822473009119</v>
      </c>
      <c r="AB34">
        <f t="shared" si="20"/>
        <v>17.702904621039018</v>
      </c>
      <c r="AC34">
        <f t="shared" si="20"/>
        <v>17.230732975706822</v>
      </c>
      <c r="AD34">
        <f t="shared" si="20"/>
        <v>16.758561330374626</v>
      </c>
      <c r="AE34">
        <f t="shared" si="20"/>
        <v>16.256086760618729</v>
      </c>
      <c r="AF34">
        <f t="shared" si="20"/>
        <v>15.753612190862826</v>
      </c>
      <c r="AG34">
        <f t="shared" si="20"/>
        <v>15.281440545530634</v>
      </c>
      <c r="AH34">
        <f t="shared" si="20"/>
        <v>14.80926890019844</v>
      </c>
      <c r="AI34">
        <f t="shared" si="20"/>
        <v>14.424351048228333</v>
      </c>
      <c r="AJ34">
        <f t="shared" si="20"/>
        <v>14.039433196258226</v>
      </c>
      <c r="AK34">
        <f t="shared" si="20"/>
        <v>13.788195911380276</v>
      </c>
      <c r="AL34">
        <f t="shared" si="20"/>
        <v>13.536958626502326</v>
      </c>
      <c r="AM34">
        <f t="shared" si="20"/>
        <v>13.449704833140238</v>
      </c>
      <c r="AN34">
        <f t="shared" si="20"/>
        <v>13.362451039778151</v>
      </c>
    </row>
    <row r="35" spans="3:40" ht="15">
      <c r="C35" s="1">
        <v>160</v>
      </c>
      <c r="D35">
        <f>AN35</f>
        <v>21.673308375768013</v>
      </c>
      <c r="E35">
        <f>AVERAGE(D35,F35)</f>
        <v>21.791785158224908</v>
      </c>
      <c r="F35">
        <f>AL35</f>
        <v>21.910261940681803</v>
      </c>
      <c r="G35">
        <f>AVERAGE(F35,H35)</f>
        <v>22.251402239557102</v>
      </c>
      <c r="H35">
        <f>AJ35</f>
        <v>22.592542538432397</v>
      </c>
      <c r="I35">
        <f>AVERAGE(H35,J35)</f>
        <v>23.115199798987135</v>
      </c>
      <c r="J35">
        <f>AH35</f>
        <v>23.637857059541872</v>
      </c>
      <c r="K35">
        <f>AVERAGE(J35,L35)</f>
        <v>24.278991102553505</v>
      </c>
      <c r="L35">
        <f>AF35</f>
        <v>24.920125145565134</v>
      </c>
      <c r="M35">
        <f>AVERAGE(L35,N35)</f>
        <v>25.602405743315728</v>
      </c>
      <c r="N35">
        <f>AD35</f>
        <v>26.284686341066323</v>
      </c>
      <c r="O35">
        <f>AVERAGE(N35,P35)</f>
        <v>26.925820384077955</v>
      </c>
      <c r="P35">
        <f>AB35</f>
        <v>27.566954427089588</v>
      </c>
      <c r="Q35">
        <f>AVERAGE(P35,R35)</f>
        <v>28.089611687644322</v>
      </c>
      <c r="R35">
        <f>Z35</f>
        <v>28.612268948199059</v>
      </c>
      <c r="S35">
        <f>AVERAGE(R35,T35)</f>
        <v>28.953409247074354</v>
      </c>
      <c r="T35">
        <f>X35</f>
        <v>29.294549545949653</v>
      </c>
      <c r="U35">
        <f>AVERAGE(T35,V35)</f>
        <v>29.413026328406549</v>
      </c>
      <c r="V35" s="8">
        <v>29.531503110863444</v>
      </c>
      <c r="W35">
        <f>AVERAGE(V35,X35)</f>
        <v>29.413026328406549</v>
      </c>
      <c r="X35" s="8">
        <v>29.294549545949653</v>
      </c>
      <c r="Y35">
        <f>AVERAGE(X35,Z35)</f>
        <v>28.953409247074354</v>
      </c>
      <c r="Z35" s="8">
        <v>28.612268948199059</v>
      </c>
      <c r="AA35">
        <f>AVERAGE(Z35,AB35)</f>
        <v>28.089611687644322</v>
      </c>
      <c r="AB35" s="8">
        <v>27.566954427089588</v>
      </c>
      <c r="AC35">
        <f>AVERAGE(AB35,AD35)</f>
        <v>26.925820384077955</v>
      </c>
      <c r="AD35" s="8">
        <v>26.284686341066323</v>
      </c>
      <c r="AE35">
        <f>AVERAGE(AD35,AF35)</f>
        <v>25.602405743315728</v>
      </c>
      <c r="AF35" s="8">
        <v>24.920125145565134</v>
      </c>
      <c r="AG35">
        <f>AVERAGE(AF35,AH35)</f>
        <v>24.278991102553505</v>
      </c>
      <c r="AH35" s="8">
        <v>23.637857059541872</v>
      </c>
      <c r="AI35">
        <f>AVERAGE(AH35,AJ35)</f>
        <v>23.115199798987135</v>
      </c>
      <c r="AJ35" s="8">
        <v>22.592542538432397</v>
      </c>
      <c r="AK35">
        <f>AVERAGE(AJ35,AL35)</f>
        <v>22.251402239557102</v>
      </c>
      <c r="AL35" s="8">
        <v>21.910261940681803</v>
      </c>
      <c r="AM35">
        <f>AVERAGE(AL35,AN35)</f>
        <v>21.791785158224908</v>
      </c>
      <c r="AN35" s="8">
        <v>21.673308375768013</v>
      </c>
    </row>
    <row r="36" spans="3:40">
      <c r="C36">
        <v>155</v>
      </c>
      <c r="D36">
        <f>AVERAGE(D35,D37)</f>
        <v>37.287073612746788</v>
      </c>
      <c r="E36">
        <f t="shared" ref="E36:AN36" si="21">AVERAGE(E35,E37)</f>
        <v>37.442596203488776</v>
      </c>
      <c r="F36">
        <f t="shared" si="21"/>
        <v>37.598118794230764</v>
      </c>
      <c r="G36">
        <f t="shared" si="21"/>
        <v>38.045928246744268</v>
      </c>
      <c r="H36">
        <f t="shared" si="21"/>
        <v>38.493737699257764</v>
      </c>
      <c r="I36">
        <f t="shared" si="21"/>
        <v>39.179821584606003</v>
      </c>
      <c r="J36">
        <f t="shared" si="21"/>
        <v>39.865905469954242</v>
      </c>
      <c r="K36">
        <f t="shared" si="21"/>
        <v>40.70751194604447</v>
      </c>
      <c r="L36">
        <f t="shared" si="21"/>
        <v>41.549118422134697</v>
      </c>
      <c r="M36">
        <f t="shared" si="21"/>
        <v>42.444737327161697</v>
      </c>
      <c r="N36">
        <f t="shared" si="21"/>
        <v>43.340356232188697</v>
      </c>
      <c r="O36">
        <f t="shared" si="21"/>
        <v>44.181962708278924</v>
      </c>
      <c r="P36">
        <f t="shared" si="21"/>
        <v>45.023569184369151</v>
      </c>
      <c r="Q36">
        <f t="shared" si="21"/>
        <v>45.70965306971739</v>
      </c>
      <c r="R36">
        <f t="shared" si="21"/>
        <v>46.39573695506563</v>
      </c>
      <c r="S36">
        <f t="shared" si="21"/>
        <v>46.843546407579126</v>
      </c>
      <c r="T36">
        <f t="shared" si="21"/>
        <v>47.291355860092629</v>
      </c>
      <c r="U36">
        <f t="shared" si="21"/>
        <v>47.446878450834618</v>
      </c>
      <c r="V36">
        <f t="shared" si="21"/>
        <v>47.602401041576606</v>
      </c>
      <c r="W36">
        <f t="shared" si="21"/>
        <v>47.446878450834618</v>
      </c>
      <c r="X36">
        <f t="shared" si="21"/>
        <v>47.291355860092629</v>
      </c>
      <c r="Y36">
        <f t="shared" si="21"/>
        <v>46.843546407579126</v>
      </c>
      <c r="Z36">
        <f t="shared" si="21"/>
        <v>46.39573695506563</v>
      </c>
      <c r="AA36">
        <f t="shared" si="21"/>
        <v>45.70965306971739</v>
      </c>
      <c r="AB36">
        <f t="shared" si="21"/>
        <v>45.023569184369151</v>
      </c>
      <c r="AC36">
        <f t="shared" si="21"/>
        <v>44.181962708278924</v>
      </c>
      <c r="AD36">
        <f t="shared" si="21"/>
        <v>43.340356232188697</v>
      </c>
      <c r="AE36">
        <f t="shared" si="21"/>
        <v>42.444737327161697</v>
      </c>
      <c r="AF36">
        <f t="shared" si="21"/>
        <v>41.549118422134697</v>
      </c>
      <c r="AG36">
        <f t="shared" si="21"/>
        <v>40.70751194604447</v>
      </c>
      <c r="AH36">
        <f t="shared" si="21"/>
        <v>39.865905469954242</v>
      </c>
      <c r="AI36">
        <f t="shared" si="21"/>
        <v>39.179821584606003</v>
      </c>
      <c r="AJ36">
        <f t="shared" si="21"/>
        <v>38.493737699257764</v>
      </c>
      <c r="AK36">
        <f t="shared" si="21"/>
        <v>38.045928246744268</v>
      </c>
      <c r="AL36">
        <f t="shared" si="21"/>
        <v>37.598118794230764</v>
      </c>
      <c r="AM36">
        <f t="shared" si="21"/>
        <v>37.442596203488776</v>
      </c>
      <c r="AN36">
        <f t="shared" si="21"/>
        <v>37.287073612746788</v>
      </c>
    </row>
    <row r="37" spans="3:40" ht="15">
      <c r="C37" s="1">
        <v>150</v>
      </c>
      <c r="D37">
        <f>AN37</f>
        <v>52.900838849725559</v>
      </c>
      <c r="E37">
        <f>AVERAGE(D37,F37)</f>
        <v>53.093407248752641</v>
      </c>
      <c r="F37">
        <f>AL37</f>
        <v>53.285975647779729</v>
      </c>
      <c r="G37">
        <f>AVERAGE(F37,H37)</f>
        <v>53.840454253931433</v>
      </c>
      <c r="H37">
        <f>AJ37</f>
        <v>54.394932860083138</v>
      </c>
      <c r="I37">
        <f>AVERAGE(H37,J37)</f>
        <v>55.244443370224872</v>
      </c>
      <c r="J37">
        <f>AH37</f>
        <v>56.093953880366612</v>
      </c>
      <c r="K37">
        <f>AVERAGE(J37,L37)</f>
        <v>57.136032789535435</v>
      </c>
      <c r="L37">
        <f>AF37</f>
        <v>58.178111698704257</v>
      </c>
      <c r="M37">
        <f>AVERAGE(L37,N37)</f>
        <v>59.287068911007665</v>
      </c>
      <c r="N37">
        <f>AD37</f>
        <v>60.396026123311074</v>
      </c>
      <c r="O37">
        <f>AVERAGE(N37,P37)</f>
        <v>61.438105032479896</v>
      </c>
      <c r="P37">
        <f>AB37</f>
        <v>62.480183941648718</v>
      </c>
      <c r="Q37">
        <f>AVERAGE(P37,R37)</f>
        <v>63.329694451790459</v>
      </c>
      <c r="R37">
        <f>Z37</f>
        <v>64.1792049619322</v>
      </c>
      <c r="S37">
        <f>AVERAGE(R37,T37)</f>
        <v>64.733683568083904</v>
      </c>
      <c r="T37">
        <f>X37</f>
        <v>65.288162174235609</v>
      </c>
      <c r="U37">
        <f>AVERAGE(T37,V37)</f>
        <v>65.48073057326269</v>
      </c>
      <c r="V37" s="8">
        <v>65.673298972289771</v>
      </c>
      <c r="W37">
        <f>AVERAGE(V37,X37)</f>
        <v>65.48073057326269</v>
      </c>
      <c r="X37" s="8">
        <v>65.288162174235609</v>
      </c>
      <c r="Y37">
        <f>AVERAGE(X37,Z37)</f>
        <v>64.733683568083904</v>
      </c>
      <c r="Z37" s="8">
        <v>64.1792049619322</v>
      </c>
      <c r="AA37">
        <f>AVERAGE(Z37,AB37)</f>
        <v>63.329694451790459</v>
      </c>
      <c r="AB37" s="8">
        <v>62.480183941648718</v>
      </c>
      <c r="AC37">
        <f>AVERAGE(AB37,AD37)</f>
        <v>61.438105032479896</v>
      </c>
      <c r="AD37" s="8">
        <v>60.396026123311074</v>
      </c>
      <c r="AE37">
        <f>AVERAGE(AD37,AF37)</f>
        <v>59.287068911007665</v>
      </c>
      <c r="AF37" s="8">
        <v>58.178111698704257</v>
      </c>
      <c r="AG37">
        <f>AVERAGE(AF37,AH37)</f>
        <v>57.136032789535435</v>
      </c>
      <c r="AH37" s="8">
        <v>56.093953880366612</v>
      </c>
      <c r="AI37">
        <f>AVERAGE(AH37,AJ37)</f>
        <v>55.244443370224872</v>
      </c>
      <c r="AJ37" s="8">
        <v>54.394932860083138</v>
      </c>
      <c r="AK37">
        <f>AVERAGE(AJ37,AL37)</f>
        <v>53.840454253931433</v>
      </c>
      <c r="AL37" s="8">
        <v>53.285975647779729</v>
      </c>
      <c r="AM37">
        <f>AVERAGE(AL37,AN37)</f>
        <v>53.093407248752641</v>
      </c>
      <c r="AN37" s="8">
        <v>52.900838849725559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7</vt:i4>
      </vt:variant>
    </vt:vector>
  </HeadingPairs>
  <TitlesOfParts>
    <vt:vector size="11" baseType="lpstr">
      <vt:lpstr>data_workup</vt:lpstr>
      <vt:lpstr>data_150</vt:lpstr>
      <vt:lpstr>data_160</vt:lpstr>
      <vt:lpstr>data_170</vt:lpstr>
      <vt:lpstr>parity_plot</vt:lpstr>
      <vt:lpstr>ADLD_plot_150</vt:lpstr>
      <vt:lpstr>CCSD_plot_150</vt:lpstr>
      <vt:lpstr>ADLD_plot_160</vt:lpstr>
      <vt:lpstr>CCSD_plot_160</vt:lpstr>
      <vt:lpstr>ADLD_plot_170</vt:lpstr>
      <vt:lpstr>CCSD_plot_170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Manz, Thomas</cp:lastModifiedBy>
  <dcterms:created xsi:type="dcterms:W3CDTF">2024-07-29T01:59:09Z</dcterms:created>
  <dcterms:modified xsi:type="dcterms:W3CDTF">2025-01-17T23:03:01Z</dcterms:modified>
</cp:coreProperties>
</file>