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DD389E60-833B-4E20-8E00-67AC18CDCFAA}" xr6:coauthVersionLast="47" xr6:coauthVersionMax="47" xr10:uidLastSave="{00000000-0000-0000-0000-000000000000}"/>
  <bookViews>
    <workbookView xWindow="1170" yWindow="1170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 l="1"/>
  <c r="R2" i="5" s="1"/>
  <c r="V2" i="5" l="1"/>
  <c r="AA2" i="5" s="1"/>
  <c r="U2" i="5"/>
  <c r="Z2" i="5" s="1"/>
  <c r="S2" i="5"/>
  <c r="X2" i="5" s="1"/>
  <c r="T2" i="5"/>
  <c r="Y2" i="5" s="1"/>
  <c r="D8" i="3"/>
  <c r="D9" i="3"/>
  <c r="D10" i="3"/>
  <c r="D11" i="3"/>
  <c r="D12" i="3"/>
  <c r="D12" i="2"/>
  <c r="D13" i="2"/>
  <c r="D14" i="2"/>
  <c r="A17" i="5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5" i="3"/>
  <c r="D6" i="3"/>
  <c r="D5" i="2"/>
  <c r="D6" i="2"/>
  <c r="D7" i="2"/>
  <c r="D8" i="2"/>
  <c r="D9" i="2"/>
  <c r="D10" i="2"/>
  <c r="D11" i="2"/>
  <c r="D4" i="2"/>
  <c r="V13" i="5" l="1"/>
  <c r="AA13" i="5" s="1"/>
  <c r="U13" i="5"/>
  <c r="Z13" i="5" s="1"/>
  <c r="T13" i="5"/>
  <c r="Y13" i="5" s="1"/>
  <c r="S13" i="5"/>
  <c r="X13" i="5" s="1"/>
  <c r="T18" i="5"/>
  <c r="Y18" i="5" s="1"/>
  <c r="V18" i="5"/>
  <c r="AA18" i="5" s="1"/>
  <c r="U18" i="5"/>
  <c r="Z18" i="5" s="1"/>
  <c r="S18" i="5"/>
  <c r="X18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V17" i="5" l="1"/>
  <c r="AA17" i="5" s="1"/>
  <c r="S17" i="5"/>
  <c r="X17" i="5" s="1"/>
  <c r="U17" i="5"/>
  <c r="Z17" i="5" s="1"/>
  <c r="T17" i="5"/>
  <c r="Y17" i="5" s="1"/>
  <c r="V16" i="5"/>
  <c r="AA16" i="5" s="1"/>
  <c r="S16" i="5"/>
  <c r="X16" i="5" s="1"/>
  <c r="U16" i="5"/>
  <c r="Z16" i="5" s="1"/>
  <c r="T16" i="5"/>
  <c r="Y16" i="5" s="1"/>
  <c r="V15" i="5"/>
  <c r="AA15" i="5" s="1"/>
  <c r="U15" i="5"/>
  <c r="Z15" i="5" s="1"/>
  <c r="S15" i="5"/>
  <c r="X15" i="5" s="1"/>
  <c r="T15" i="5"/>
  <c r="Y15" i="5" s="1"/>
  <c r="U29" i="5"/>
  <c r="Z29" i="5" s="1"/>
  <c r="V29" i="5"/>
  <c r="AA29" i="5" s="1"/>
  <c r="T29" i="5"/>
  <c r="Y29" i="5" s="1"/>
  <c r="S29" i="5"/>
  <c r="X29" i="5" s="1"/>
  <c r="V28" i="5"/>
  <c r="AA28" i="5" s="1"/>
  <c r="T28" i="5"/>
  <c r="Y28" i="5" s="1"/>
  <c r="U28" i="5"/>
  <c r="Z28" i="5" s="1"/>
  <c r="S28" i="5"/>
  <c r="X28" i="5" s="1"/>
  <c r="V27" i="5"/>
  <c r="AA27" i="5" s="1"/>
  <c r="U27" i="5"/>
  <c r="Z27" i="5" s="1"/>
  <c r="T27" i="5"/>
  <c r="Y27" i="5" s="1"/>
  <c r="S27" i="5"/>
  <c r="X27" i="5" s="1"/>
  <c r="T26" i="5"/>
  <c r="Y26" i="5" s="1"/>
  <c r="V26" i="5"/>
  <c r="AA26" i="5" s="1"/>
  <c r="U26" i="5"/>
  <c r="Z26" i="5" s="1"/>
  <c r="S26" i="5"/>
  <c r="X26" i="5" s="1"/>
  <c r="T14" i="5"/>
  <c r="Y14" i="5" s="1"/>
  <c r="V14" i="5"/>
  <c r="AA14" i="5" s="1"/>
  <c r="U14" i="5"/>
  <c r="Z14" i="5" s="1"/>
  <c r="S14" i="5"/>
  <c r="X14" i="5" s="1"/>
  <c r="S25" i="5"/>
  <c r="X25" i="5" s="1"/>
  <c r="V25" i="5"/>
  <c r="AA25" i="5" s="1"/>
  <c r="U25" i="5"/>
  <c r="Z25" i="5" s="1"/>
  <c r="T25" i="5"/>
  <c r="Y25" i="5" s="1"/>
  <c r="D18" i="5"/>
  <c r="V24" i="5"/>
  <c r="AA24" i="5" s="1"/>
  <c r="T24" i="5"/>
  <c r="Y24" i="5" s="1"/>
  <c r="S24" i="5"/>
  <c r="X24" i="5" s="1"/>
  <c r="U24" i="5"/>
  <c r="Z24" i="5" s="1"/>
  <c r="V23" i="5"/>
  <c r="AA23" i="5" s="1"/>
  <c r="U23" i="5"/>
  <c r="Z23" i="5" s="1"/>
  <c r="T23" i="5"/>
  <c r="Y23" i="5" s="1"/>
  <c r="S23" i="5"/>
  <c r="X23" i="5" s="1"/>
  <c r="D13" i="5"/>
  <c r="V20" i="5"/>
  <c r="AA20" i="5" s="1"/>
  <c r="S20" i="5"/>
  <c r="X20" i="5" s="1"/>
  <c r="T20" i="5"/>
  <c r="Y20" i="5" s="1"/>
  <c r="U20" i="5"/>
  <c r="Z20" i="5" s="1"/>
  <c r="T22" i="5"/>
  <c r="Y22" i="5" s="1"/>
  <c r="V22" i="5"/>
  <c r="AA22" i="5" s="1"/>
  <c r="U22" i="5"/>
  <c r="Z22" i="5" s="1"/>
  <c r="S22" i="5"/>
  <c r="X22" i="5" s="1"/>
  <c r="S21" i="5"/>
  <c r="X21" i="5" s="1"/>
  <c r="V21" i="5"/>
  <c r="AA21" i="5" s="1"/>
  <c r="U21" i="5"/>
  <c r="Z21" i="5" s="1"/>
  <c r="T21" i="5"/>
  <c r="Y21" i="5" s="1"/>
  <c r="V19" i="5"/>
  <c r="AA19" i="5" s="1"/>
  <c r="U19" i="5"/>
  <c r="Z19" i="5" s="1"/>
  <c r="T19" i="5"/>
  <c r="Y19" i="5" s="1"/>
  <c r="S19" i="5"/>
  <c r="X19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7" i="3"/>
  <c r="D21" i="5" l="1"/>
  <c r="D28" i="5"/>
  <c r="D22" i="5"/>
  <c r="D27" i="5"/>
  <c r="D24" i="5"/>
  <c r="D20" i="5"/>
  <c r="D15" i="5"/>
  <c r="V32" i="5"/>
  <c r="AA32" i="5" s="1"/>
  <c r="S32" i="5"/>
  <c r="X32" i="5" s="1"/>
  <c r="T32" i="5"/>
  <c r="Y32" i="5" s="1"/>
  <c r="U32" i="5"/>
  <c r="Z32" i="5" s="1"/>
  <c r="D23" i="5"/>
  <c r="D25" i="5"/>
  <c r="V36" i="5"/>
  <c r="AA36" i="5" s="1"/>
  <c r="S36" i="5"/>
  <c r="X36" i="5" s="1"/>
  <c r="T36" i="5"/>
  <c r="Y36" i="5" s="1"/>
  <c r="U36" i="5"/>
  <c r="Z36" i="5" s="1"/>
  <c r="V35" i="5"/>
  <c r="AA35" i="5" s="1"/>
  <c r="T35" i="5"/>
  <c r="Y35" i="5" s="1"/>
  <c r="U35" i="5"/>
  <c r="Z35" i="5" s="1"/>
  <c r="S35" i="5"/>
  <c r="X35" i="5" s="1"/>
  <c r="T34" i="5"/>
  <c r="Y34" i="5" s="1"/>
  <c r="V34" i="5"/>
  <c r="AA34" i="5" s="1"/>
  <c r="S34" i="5"/>
  <c r="X34" i="5" s="1"/>
  <c r="U34" i="5"/>
  <c r="Z34" i="5" s="1"/>
  <c r="S33" i="5"/>
  <c r="X33" i="5" s="1"/>
  <c r="V33" i="5"/>
  <c r="AA33" i="5" s="1"/>
  <c r="U33" i="5"/>
  <c r="Z33" i="5" s="1"/>
  <c r="T33" i="5"/>
  <c r="Y33" i="5" s="1"/>
  <c r="V31" i="5"/>
  <c r="AA31" i="5" s="1"/>
  <c r="U31" i="5"/>
  <c r="Z31" i="5" s="1"/>
  <c r="T31" i="5"/>
  <c r="Y31" i="5" s="1"/>
  <c r="S31" i="5"/>
  <c r="X31" i="5" s="1"/>
  <c r="D14" i="5"/>
  <c r="D16" i="5"/>
  <c r="V11" i="5"/>
  <c r="AA11" i="5" s="1"/>
  <c r="U11" i="5"/>
  <c r="Z11" i="5" s="1"/>
  <c r="S11" i="5"/>
  <c r="X11" i="5" s="1"/>
  <c r="T11" i="5"/>
  <c r="Y11" i="5" s="1"/>
  <c r="V12" i="5"/>
  <c r="AA12" i="5" s="1"/>
  <c r="S12" i="5"/>
  <c r="X12" i="5" s="1"/>
  <c r="U12" i="5"/>
  <c r="Z12" i="5" s="1"/>
  <c r="T12" i="5"/>
  <c r="Y12" i="5" s="1"/>
  <c r="D26" i="5"/>
  <c r="T30" i="5"/>
  <c r="Y30" i="5" s="1"/>
  <c r="V30" i="5"/>
  <c r="AA30" i="5" s="1"/>
  <c r="S30" i="5"/>
  <c r="X30" i="5" s="1"/>
  <c r="U30" i="5"/>
  <c r="Z30" i="5" s="1"/>
  <c r="T10" i="5"/>
  <c r="Y10" i="5" s="1"/>
  <c r="V10" i="5"/>
  <c r="AA10" i="5" s="1"/>
  <c r="U10" i="5"/>
  <c r="Z10" i="5" s="1"/>
  <c r="S10" i="5"/>
  <c r="X10" i="5" s="1"/>
  <c r="D29" i="5"/>
  <c r="V37" i="5"/>
  <c r="AA37" i="5" s="1"/>
  <c r="S37" i="5"/>
  <c r="X37" i="5" s="1"/>
  <c r="T37" i="5"/>
  <c r="Y37" i="5" s="1"/>
  <c r="U37" i="5"/>
  <c r="Z37" i="5" s="1"/>
  <c r="D19" i="5"/>
  <c r="D17" i="5"/>
  <c r="A8" i="5"/>
  <c r="B9" i="5"/>
  <c r="R9" i="5" s="1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C9" i="5" l="1"/>
  <c r="D30" i="5"/>
  <c r="I30" i="5" s="1"/>
  <c r="D34" i="5"/>
  <c r="I34" i="5" s="1"/>
  <c r="D37" i="5"/>
  <c r="I37" i="5" s="1"/>
  <c r="D31" i="5"/>
  <c r="I31" i="5" s="1"/>
  <c r="D32" i="5"/>
  <c r="I32" i="5" s="1"/>
  <c r="D35" i="5"/>
  <c r="I35" i="5" s="1"/>
  <c r="D11" i="5"/>
  <c r="I11" i="5" s="1"/>
  <c r="V9" i="5"/>
  <c r="AA9" i="5" s="1"/>
  <c r="U9" i="5"/>
  <c r="Z9" i="5" s="1"/>
  <c r="T9" i="5"/>
  <c r="Y9" i="5" s="1"/>
  <c r="S9" i="5"/>
  <c r="X9" i="5" s="1"/>
  <c r="D36" i="5"/>
  <c r="I36" i="5" s="1"/>
  <c r="D12" i="5"/>
  <c r="I12" i="5" s="1"/>
  <c r="D33" i="5"/>
  <c r="I33" i="5" s="1"/>
  <c r="D10" i="5"/>
  <c r="I10" i="5" s="1"/>
  <c r="I15" i="5"/>
  <c r="I19" i="5"/>
  <c r="I18" i="5"/>
  <c r="I25" i="5"/>
  <c r="I21" i="5"/>
  <c r="I13" i="5"/>
  <c r="I29" i="5"/>
  <c r="I17" i="5"/>
  <c r="I27" i="5"/>
  <c r="I28" i="5"/>
  <c r="I20" i="5"/>
  <c r="I22" i="5"/>
  <c r="B8" i="5"/>
  <c r="R8" i="5" s="1"/>
  <c r="A7" i="5"/>
  <c r="I26" i="5"/>
  <c r="I14" i="5"/>
  <c r="I16" i="5"/>
  <c r="I23" i="5"/>
  <c r="I24" i="5"/>
  <c r="D9" i="5" l="1"/>
  <c r="I9" i="5" s="1"/>
  <c r="V8" i="5"/>
  <c r="AA8" i="5" s="1"/>
  <c r="S8" i="5"/>
  <c r="X8" i="5" s="1"/>
  <c r="U8" i="5"/>
  <c r="Z8" i="5" s="1"/>
  <c r="T8" i="5"/>
  <c r="Y8" i="5" s="1"/>
  <c r="B7" i="5"/>
  <c r="R7" i="5" s="1"/>
  <c r="A6" i="5"/>
  <c r="C8" i="5"/>
  <c r="V7" i="5" l="1"/>
  <c r="AA7" i="5" s="1"/>
  <c r="U7" i="5"/>
  <c r="Z7" i="5" s="1"/>
  <c r="S7" i="5"/>
  <c r="X7" i="5" s="1"/>
  <c r="T7" i="5"/>
  <c r="Y7" i="5" s="1"/>
  <c r="D8" i="5"/>
  <c r="I8" i="5" s="1"/>
  <c r="B6" i="5"/>
  <c r="R6" i="5" s="1"/>
  <c r="A5" i="5"/>
  <c r="B5" i="5" s="1"/>
  <c r="R5" i="5" s="1"/>
  <c r="C7" i="5"/>
  <c r="D7" i="5" l="1"/>
  <c r="I7" i="5" s="1"/>
  <c r="V5" i="5"/>
  <c r="AA5" i="5" s="1"/>
  <c r="U5" i="5"/>
  <c r="Z5" i="5" s="1"/>
  <c r="T5" i="5"/>
  <c r="Y5" i="5" s="1"/>
  <c r="S5" i="5"/>
  <c r="X5" i="5" s="1"/>
  <c r="S6" i="5"/>
  <c r="X6" i="5" s="1"/>
  <c r="V6" i="5"/>
  <c r="AA6" i="5" s="1"/>
  <c r="T6" i="5"/>
  <c r="Y6" i="5" s="1"/>
  <c r="U6" i="5"/>
  <c r="Z6" i="5" s="1"/>
  <c r="C5" i="5"/>
  <c r="C6" i="5"/>
  <c r="D5" i="5" l="1"/>
  <c r="I5" i="5" s="1"/>
  <c r="D6" i="5"/>
  <c r="I6" i="5" s="1"/>
</calcChain>
</file>

<file path=xl/sharedStrings.xml><?xml version="1.0" encoding="utf-8"?>
<sst xmlns="http://schemas.openxmlformats.org/spreadsheetml/2006/main" count="43" uniqueCount="38">
  <si>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</si>
  <si>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</si>
  <si>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</si>
  <si>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</si>
  <si>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</si>
  <si>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</si>
  <si>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</si>
  <si>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</si>
  <si>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</si>
  <si>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</si>
  <si>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</si>
  <si>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</si>
  <si>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</si>
  <si>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</si>
  <si>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</si>
  <si>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</si>
  <si>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</si>
  <si>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`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</si>
  <si>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</si>
  <si>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</si>
  <si>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</si>
  <si>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</si>
  <si>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</si>
  <si>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</si>
  <si>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</si>
  <si>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</si>
  <si>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</si>
  <si>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model k_angle part</t>
  </si>
  <si>
    <t>k_angle=</t>
  </si>
  <si>
    <t>torsion offset potential contributions</t>
  </si>
  <si>
    <t>k1/2</t>
  </si>
  <si>
    <t>k2/2</t>
  </si>
  <si>
    <t>k3/2</t>
  </si>
  <si>
    <t>k4/2</t>
  </si>
  <si>
    <t>torsion cosine mode coefficients:</t>
  </si>
  <si>
    <t>torsion_norm</t>
  </si>
  <si>
    <t>mode #--&gt;</t>
  </si>
  <si>
    <t>(constant coefficient inside tanh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</si>
</sst>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F</a:t>
            </a:r>
            <a:r>
              <a:rPr lang="en-US" sz="2800" u="sng">
                <a:solidFill>
                  <a:schemeClr val="tx1"/>
                </a:solidFill>
              </a:rPr>
              <a:t>SSF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107.2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107.16741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</c:numCache>
            </c:numRef>
          </c:xVal>
          <c:yVal>
            <c:numRef>
              <c:f>relax!$D$4:$D$12</c:f>
              <c:numCache>
                <c:formatCode>General</c:formatCode>
                <c:ptCount val="9"/>
                <c:pt idx="0">
                  <c:v>93.416707769882805</c:v>
                </c:pt>
                <c:pt idx="1">
                  <c:v>34.19188649993589</c:v>
                </c:pt>
                <c:pt idx="2">
                  <c:v>5.4859034849662862</c:v>
                </c:pt>
                <c:pt idx="3">
                  <c:v>0</c:v>
                </c:pt>
                <c:pt idx="4">
                  <c:v>15.118600434912878</c:v>
                </c:pt>
                <c:pt idx="5">
                  <c:v>44.537327934960445</c:v>
                </c:pt>
                <c:pt idx="6">
                  <c:v>85.353849779984387</c:v>
                </c:pt>
                <c:pt idx="7">
                  <c:v>133.02332044973485</c:v>
                </c:pt>
                <c:pt idx="8">
                  <c:v>180.79153617491357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107.16741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111.71355471974391</c:v>
                </c:pt>
                <c:pt idx="1">
                  <c:v>37.974181799997723</c:v>
                </c:pt>
                <c:pt idx="2">
                  <c:v>5.8302115549864766</c:v>
                </c:pt>
                <c:pt idx="3">
                  <c:v>0</c:v>
                </c:pt>
                <c:pt idx="4">
                  <c:v>15.387504144813022</c:v>
                </c:pt>
                <c:pt idx="5">
                  <c:v>45.19039480485776</c:v>
                </c:pt>
                <c:pt idx="6">
                  <c:v>87.058718204993113</c:v>
                </c:pt>
                <c:pt idx="7">
                  <c:v>137.59730901982158</c:v>
                </c:pt>
                <c:pt idx="8">
                  <c:v>191.30364434992327</c:v>
                </c:pt>
                <c:pt idx="9">
                  <c:v>236.92617019992275</c:v>
                </c:pt>
                <c:pt idx="10">
                  <c:v>255.79973448000527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1135.9081331718319</c:v>
                </c:pt>
                <c:pt idx="1">
                  <c:v>724.58856151937289</c:v>
                </c:pt>
                <c:pt idx="2">
                  <c:v>468.361240943913</c:v>
                </c:pt>
                <c:pt idx="3">
                  <c:v>294.13246854875922</c:v>
                </c:pt>
                <c:pt idx="4">
                  <c:v>171.91252839403558</c:v>
                </c:pt>
                <c:pt idx="5">
                  <c:v>87.531737274300284</c:v>
                </c:pt>
                <c:pt idx="6">
                  <c:v>33.548116195728312</c:v>
                </c:pt>
                <c:pt idx="7">
                  <c:v>5.629840722828984</c:v>
                </c:pt>
                <c:pt idx="8">
                  <c:v>0.84579656043781104</c:v>
                </c:pt>
                <c:pt idx="9">
                  <c:v>16.608605126703811</c:v>
                </c:pt>
                <c:pt idx="10">
                  <c:v>49.763000015148748</c:v>
                </c:pt>
                <c:pt idx="11">
                  <c:v>95.665224410712568</c:v>
                </c:pt>
                <c:pt idx="12">
                  <c:v>147.41700654039033</c:v>
                </c:pt>
                <c:pt idx="13">
                  <c:v>195.78345704834726</c:v>
                </c:pt>
                <c:pt idx="14">
                  <c:v>204.1372170481356</c:v>
                </c:pt>
                <c:pt idx="15">
                  <c:v>208.08212828776612</c:v>
                </c:pt>
                <c:pt idx="16">
                  <c:v>211.85943581237007</c:v>
                </c:pt>
                <c:pt idx="17">
                  <c:v>215.45977434487739</c:v>
                </c:pt>
                <c:pt idx="18">
                  <c:v>218.87410751136025</c:v>
                </c:pt>
                <c:pt idx="19">
                  <c:v>222.09376620871768</c:v>
                </c:pt>
                <c:pt idx="20">
                  <c:v>225.11048638194058</c:v>
                </c:pt>
                <c:pt idx="21">
                  <c:v>227.9164459108797</c:v>
                </c:pt>
                <c:pt idx="22">
                  <c:v>230.50430030351484</c:v>
                </c:pt>
                <c:pt idx="23">
                  <c:v>232.86721689351035</c:v>
                </c:pt>
                <c:pt idx="24">
                  <c:v>234.99890724450518</c:v>
                </c:pt>
                <c:pt idx="25">
                  <c:v>236.89365747221552</c:v>
                </c:pt>
                <c:pt idx="26">
                  <c:v>238.54635620803259</c:v>
                </c:pt>
                <c:pt idx="27">
                  <c:v>239.95251994433085</c:v>
                </c:pt>
                <c:pt idx="28">
                  <c:v>241.10831552201361</c:v>
                </c:pt>
                <c:pt idx="29">
                  <c:v>242.01057954469724</c:v>
                </c:pt>
                <c:pt idx="30">
                  <c:v>242.6568345310842</c:v>
                </c:pt>
                <c:pt idx="31">
                  <c:v>243.04530164712298</c:v>
                </c:pt>
                <c:pt idx="32">
                  <c:v>243.17490989207602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7.1557020973634158</c:v>
                </c:pt>
                <c:pt idx="1">
                  <c:v>6.9346852794542286</c:v>
                </c:pt>
                <c:pt idx="2">
                  <c:v>6.5576226985233266</c:v>
                </c:pt>
                <c:pt idx="3">
                  <c:v>5.9331963253710676</c:v>
                </c:pt>
                <c:pt idx="4">
                  <c:v>4.9499975200840529</c:v>
                </c:pt>
                <c:pt idx="5">
                  <c:v>3.5416637735367638</c:v>
                </c:pt>
                <c:pt idx="6">
                  <c:v>1.8455274897991383</c:v>
                </c:pt>
                <c:pt idx="7">
                  <c:v>0.39727809504845263</c:v>
                </c:pt>
                <c:pt idx="8">
                  <c:v>7.032456739831347E-2</c:v>
                </c:pt>
                <c:pt idx="9">
                  <c:v>1.4619114367603641</c:v>
                </c:pt>
                <c:pt idx="10">
                  <c:v>4.0973854391722293</c:v>
                </c:pt>
                <c:pt idx="11">
                  <c:v>6.3893220211828643</c:v>
                </c:pt>
                <c:pt idx="12">
                  <c:v>6.667354208835893</c:v>
                </c:pt>
                <c:pt idx="13">
                  <c:v>4.5530858408531758</c:v>
                </c:pt>
                <c:pt idx="14">
                  <c:v>3.9492577077910833</c:v>
                </c:pt>
                <c:pt idx="15">
                  <c:v>3.6394207913824497</c:v>
                </c:pt>
                <c:pt idx="16">
                  <c:v>3.3278786505438096</c:v>
                </c:pt>
                <c:pt idx="17">
                  <c:v>3.0173837943097701</c:v>
                </c:pt>
                <c:pt idx="18">
                  <c:v>2.7107138829614552</c:v>
                </c:pt>
                <c:pt idx="19">
                  <c:v>2.4106447628136958</c:v>
                </c:pt>
                <c:pt idx="20">
                  <c:v>2.1199227596378907</c:v>
                </c:pt>
                <c:pt idx="21">
                  <c:v>1.8412365578938064</c:v>
                </c:pt>
                <c:pt idx="22">
                  <c:v>1.5771890180026968</c:v>
                </c:pt>
                <c:pt idx="23">
                  <c:v>1.330269303440585</c:v>
                </c:pt>
                <c:pt idx="24">
                  <c:v>1.1028257025114565</c:v>
                </c:pt>
                <c:pt idx="25">
                  <c:v>0.89703953545888815</c:v>
                </c:pt>
                <c:pt idx="26">
                  <c:v>0.71490053545570265</c:v>
                </c:pt>
                <c:pt idx="27">
                  <c:v>0.55818408155693455</c:v>
                </c:pt>
                <c:pt idx="28">
                  <c:v>0.42843064274294601</c:v>
                </c:pt>
                <c:pt idx="29">
                  <c:v>0.32692776481731223</c:v>
                </c:pt>
                <c:pt idx="30">
                  <c:v>0.25469489654015148</c:v>
                </c:pt>
                <c:pt idx="31">
                  <c:v>0.21247130863126867</c:v>
                </c:pt>
                <c:pt idx="32">
                  <c:v>0.2007073100923332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1143.0638352691954</c:v>
                </c:pt>
                <c:pt idx="1">
                  <c:v>731.52324679882713</c:v>
                </c:pt>
                <c:pt idx="2">
                  <c:v>474.91886364243635</c:v>
                </c:pt>
                <c:pt idx="3">
                  <c:v>300.06566487413028</c:v>
                </c:pt>
                <c:pt idx="4">
                  <c:v>176.86252591411963</c:v>
                </c:pt>
                <c:pt idx="5">
                  <c:v>91.073401047837052</c:v>
                </c:pt>
                <c:pt idx="6">
                  <c:v>35.393643685527451</c:v>
                </c:pt>
                <c:pt idx="7">
                  <c:v>6.0271188178774366</c:v>
                </c:pt>
                <c:pt idx="8">
                  <c:v>0.91612112783612454</c:v>
                </c:pt>
                <c:pt idx="9">
                  <c:v>18.070516563464174</c:v>
                </c:pt>
                <c:pt idx="10">
                  <c:v>53.860385454320976</c:v>
                </c:pt>
                <c:pt idx="11">
                  <c:v>102.05454643189543</c:v>
                </c:pt>
                <c:pt idx="12">
                  <c:v>154.08436074922622</c:v>
                </c:pt>
                <c:pt idx="13">
                  <c:v>200.33654288920044</c:v>
                </c:pt>
                <c:pt idx="14">
                  <c:v>208.08647475592667</c:v>
                </c:pt>
                <c:pt idx="15">
                  <c:v>211.72154907914859</c:v>
                </c:pt>
                <c:pt idx="16">
                  <c:v>215.18731446291389</c:v>
                </c:pt>
                <c:pt idx="17">
                  <c:v>218.47715813918717</c:v>
                </c:pt>
                <c:pt idx="18">
                  <c:v>221.58482139432169</c:v>
                </c:pt>
                <c:pt idx="19">
                  <c:v>224.50441097153137</c:v>
                </c:pt>
                <c:pt idx="20">
                  <c:v>227.23040914157846</c:v>
                </c:pt>
                <c:pt idx="21">
                  <c:v>229.75768246877351</c:v>
                </c:pt>
                <c:pt idx="22">
                  <c:v>232.08148932151752</c:v>
                </c:pt>
                <c:pt idx="23">
                  <c:v>234.19748619695093</c:v>
                </c:pt>
                <c:pt idx="24">
                  <c:v>236.10173294701664</c:v>
                </c:pt>
                <c:pt idx="25">
                  <c:v>237.79069700767442</c:v>
                </c:pt>
                <c:pt idx="26">
                  <c:v>239.2612567434883</c:v>
                </c:pt>
                <c:pt idx="27">
                  <c:v>240.51070402588778</c:v>
                </c:pt>
                <c:pt idx="28">
                  <c:v>241.53674616475655</c:v>
                </c:pt>
                <c:pt idx="29">
                  <c:v>242.33750730951454</c:v>
                </c:pt>
                <c:pt idx="30">
                  <c:v>242.91152942762434</c:v>
                </c:pt>
                <c:pt idx="31">
                  <c:v>243.25777295575426</c:v>
                </c:pt>
                <c:pt idx="32">
                  <c:v>243.37561720216834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001104"/>
        <c:axId val="746999928"/>
      </c:scatterChart>
      <c:valAx>
        <c:axId val="747001104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999928"/>
        <c:crosses val="autoZero"/>
        <c:crossBetween val="midCat"/>
        <c:majorUnit val="20"/>
      </c:valAx>
      <c:valAx>
        <c:axId val="746999928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00110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710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-994.84234941</v>
      </c>
      <c r="D4">
        <f>(C4-$C$7)*$A$1</f>
        <v>93.416707769882805</v>
      </c>
    </row>
    <row r="5" spans="1:4" x14ac:dyDescent="0.2">
      <c r="B5">
        <v>90</v>
      </c>
      <c r="C5">
        <v>-994.86490694999998</v>
      </c>
      <c r="D5">
        <f>(C5-$C$7)*$A$1</f>
        <v>34.19188649993589</v>
      </c>
    </row>
    <row r="6" spans="1:4" x14ac:dyDescent="0.2">
      <c r="B6">
        <v>100</v>
      </c>
      <c r="C6">
        <v>-994.87584047999997</v>
      </c>
      <c r="D6">
        <f>(C6-$C$7)*$A$1</f>
        <v>5.4859034849662862</v>
      </c>
    </row>
    <row r="7" spans="1:4" x14ac:dyDescent="0.2">
      <c r="A7" t="s">
        <v>1</v>
      </c>
      <c r="B7">
        <v>107.16741</v>
      </c>
      <c r="C7">
        <v>-994.87792994999995</v>
      </c>
      <c r="D7">
        <f>(C7-$C$7)*$A$1</f>
        <v>0</v>
      </c>
    </row>
    <row r="8" spans="1:4" x14ac:dyDescent="0.2">
      <c r="B8">
        <v>120</v>
      </c>
      <c r="C8">
        <v>-994.87217157999999</v>
      </c>
      <c r="D8">
        <f t="shared" ref="D8:D12" si="0">(C8-$C$7)*$A$1</f>
        <v>15.118600434912878</v>
      </c>
    </row>
    <row r="9" spans="1:4" x14ac:dyDescent="0.2">
      <c r="B9">
        <v>130</v>
      </c>
      <c r="C9">
        <v>-994.86096657999997</v>
      </c>
      <c r="D9">
        <f t="shared" si="0"/>
        <v>44.537327934960445</v>
      </c>
    </row>
    <row r="10" spans="1:4" x14ac:dyDescent="0.2">
      <c r="B10">
        <v>140</v>
      </c>
      <c r="C10">
        <v>-994.84542038999996</v>
      </c>
      <c r="D10">
        <f t="shared" si="0"/>
        <v>85.353849779984387</v>
      </c>
    </row>
    <row r="11" spans="1:4" x14ac:dyDescent="0.2">
      <c r="B11">
        <v>150</v>
      </c>
      <c r="C11">
        <v>-994.82726405000005</v>
      </c>
      <c r="D11">
        <f t="shared" si="0"/>
        <v>133.02332044973485</v>
      </c>
    </row>
    <row r="12" spans="1:4" x14ac:dyDescent="0.2">
      <c r="B12">
        <v>160</v>
      </c>
      <c r="C12">
        <v>-994.80907009999999</v>
      </c>
      <c r="D12">
        <f t="shared" si="0"/>
        <v>180.79153617491357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-994.83538051000005</v>
      </c>
      <c r="D4">
        <f t="shared" ref="D4:D11" si="0">(C4-$C$7)*$A$1</f>
        <v>111.71355471974391</v>
      </c>
    </row>
    <row r="5" spans="1:4" x14ac:dyDescent="0.2">
      <c r="B5">
        <v>90</v>
      </c>
      <c r="C5">
        <v>-994.86346634999995</v>
      </c>
      <c r="D5">
        <f t="shared" si="0"/>
        <v>37.974181799997723</v>
      </c>
    </row>
    <row r="6" spans="1:4" x14ac:dyDescent="0.2">
      <c r="B6">
        <v>100</v>
      </c>
      <c r="C6">
        <v>-994.87570933999996</v>
      </c>
      <c r="D6">
        <f t="shared" si="0"/>
        <v>5.8302115549864766</v>
      </c>
    </row>
    <row r="7" spans="1:4" x14ac:dyDescent="0.2">
      <c r="A7" t="s">
        <v>1</v>
      </c>
      <c r="B7">
        <v>107.16741</v>
      </c>
      <c r="C7">
        <v>-994.87792994999995</v>
      </c>
      <c r="D7">
        <f t="shared" si="0"/>
        <v>0</v>
      </c>
    </row>
    <row r="8" spans="1:4" x14ac:dyDescent="0.2">
      <c r="B8">
        <v>120</v>
      </c>
      <c r="C8">
        <v>-994.87206916000002</v>
      </c>
      <c r="D8">
        <f t="shared" si="0"/>
        <v>15.387504144813022</v>
      </c>
    </row>
    <row r="9" spans="1:4" x14ac:dyDescent="0.2">
      <c r="B9">
        <v>130</v>
      </c>
      <c r="C9">
        <v>-994.86071784000001</v>
      </c>
      <c r="D9">
        <f t="shared" si="0"/>
        <v>45.19039480485776</v>
      </c>
    </row>
    <row r="10" spans="1:4" x14ac:dyDescent="0.2">
      <c r="B10">
        <v>140</v>
      </c>
      <c r="C10">
        <v>-994.84477103999996</v>
      </c>
      <c r="D10">
        <f t="shared" si="0"/>
        <v>87.058718204993113</v>
      </c>
    </row>
    <row r="11" spans="1:4" x14ac:dyDescent="0.2">
      <c r="B11">
        <v>150</v>
      </c>
      <c r="C11">
        <v>-994.82552191000002</v>
      </c>
      <c r="D11">
        <f t="shared" si="0"/>
        <v>137.59730901982158</v>
      </c>
    </row>
    <row r="12" spans="1:4" x14ac:dyDescent="0.2">
      <c r="B12">
        <v>160</v>
      </c>
      <c r="C12">
        <v>-994.80506624999998</v>
      </c>
      <c r="D12">
        <f t="shared" ref="D12:D14" si="1">(C12-$C$7)*$A$1</f>
        <v>191.30364434992327</v>
      </c>
    </row>
    <row r="13" spans="1:4" x14ac:dyDescent="0.2">
      <c r="B13">
        <v>170</v>
      </c>
      <c r="C13">
        <v>-994.78768954999998</v>
      </c>
      <c r="D13">
        <f t="shared" si="1"/>
        <v>236.92617019992275</v>
      </c>
    </row>
    <row r="14" spans="1:4" x14ac:dyDescent="0.2">
      <c r="B14">
        <v>180</v>
      </c>
      <c r="C14">
        <v>-994.78050098999995</v>
      </c>
      <c r="D14">
        <f t="shared" si="1"/>
        <v>255.79973448000527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D11" sqref="D11"/>
    </sheetView>
  </sheetViews>
  <sheetFormatPr defaultRowHeight="12.75" x14ac:dyDescent="0.2"/>
  <cols>
    <col min="1" max="1" width="11.85546875" customWidth="1"/>
    <col min="2" max="2" width="14.28515625" customWidth="1"/>
    <col min="3" max="3" width="19.42578125" customWidth="1"/>
    <col min="4" max="4" width="19.140625" customWidth="1"/>
    <col min="5" max="8" width="13.140625" customWidth="1"/>
    <col min="9" max="9" width="11.28515625" customWidth="1"/>
    <col min="11" max="11" width="13.140625" customWidth="1"/>
    <col min="12" max="12" width="11" customWidth="1"/>
  </cols>
  <sheetData>
    <row r="1" spans="1:27" x14ac:dyDescent="0.2">
      <c r="B1" s="1" t="s">
        <v>28</v>
      </c>
      <c r="C1">
        <v>700</v>
      </c>
      <c r="E1" s="1" t="s">
        <v>29</v>
      </c>
      <c r="L1">
        <v>2.8158916161173799</v>
      </c>
      <c r="M1" t="s">
        <v>37</v>
      </c>
    </row>
    <row r="2" spans="1:27" x14ac:dyDescent="0.2">
      <c r="A2" t="s">
        <v>5</v>
      </c>
      <c r="B2">
        <f>C2*PI()/180</f>
        <v>1.8704241553346963</v>
      </c>
      <c r="C2">
        <v>107.16741</v>
      </c>
      <c r="D2" t="s">
        <v>6</v>
      </c>
      <c r="E2" s="1" t="s">
        <v>30</v>
      </c>
      <c r="F2" s="1" t="s">
        <v>31</v>
      </c>
      <c r="G2" s="1" t="s">
        <v>32</v>
      </c>
      <c r="H2" s="1" t="s">
        <v>33</v>
      </c>
      <c r="I2">
        <f>C2*PI()/180</f>
        <v>1.8704241553346963</v>
      </c>
      <c r="J2" t="s">
        <v>7</v>
      </c>
      <c r="R2">
        <f>COS(B2/2)</f>
        <v>0.59364777552563963</v>
      </c>
      <c r="S2">
        <f>(1/4)*R2+(3/4)*R2^3</f>
        <v>0.30532092333967731</v>
      </c>
      <c r="T2">
        <f>(3/4)*R2^2+(1/4)*R2^4</f>
        <v>0.29536281657837138</v>
      </c>
      <c r="U2">
        <f>(6*R2^3-3*R2^5+R2^7)/4</f>
        <v>0.26501639895002205</v>
      </c>
      <c r="V2">
        <f>(10*R2^4-9*R2^6+3*R2^8)/4</f>
        <v>0.2235827428357581</v>
      </c>
      <c r="X2">
        <f>TANH($L$1*S2)</f>
        <v>0.69612916775820055</v>
      </c>
      <c r="Y2">
        <f t="shared" ref="Y2:AA2" si="0">TANH($L$1*T2)</f>
        <v>0.68139295465128602</v>
      </c>
      <c r="Z2">
        <f t="shared" si="0"/>
        <v>0.6329108941339241</v>
      </c>
      <c r="AA2">
        <f t="shared" si="0"/>
        <v>0.55776623190917396</v>
      </c>
    </row>
    <row r="3" spans="1:27" x14ac:dyDescent="0.2">
      <c r="E3">
        <f>$K$6*M5/SQRT(2)</f>
        <v>0.20070731009233325</v>
      </c>
      <c r="F3">
        <f t="shared" ref="F3:H3" si="1">$K$6*N5/SQRT(2)</f>
        <v>47.636166695329123</v>
      </c>
      <c r="G3">
        <f t="shared" si="1"/>
        <v>6.8534203446162567E-2</v>
      </c>
      <c r="H3">
        <f t="shared" si="1"/>
        <v>-8.6548908352011011</v>
      </c>
      <c r="M3" s="1" t="s">
        <v>34</v>
      </c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35</v>
      </c>
      <c r="L4" s="1" t="s">
        <v>36</v>
      </c>
      <c r="M4">
        <v>1</v>
      </c>
      <c r="N4">
        <v>2</v>
      </c>
      <c r="O4">
        <v>3</v>
      </c>
      <c r="P4">
        <v>4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X4" t="s">
        <v>23</v>
      </c>
      <c r="Y4" t="s">
        <v>24</v>
      </c>
      <c r="Z4" t="s">
        <v>25</v>
      </c>
      <c r="AA4" t="s">
        <v>26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1135.9081331718319</v>
      </c>
      <c r="D5">
        <f>SUM(E5:H5)</f>
        <v>7.1557020973634158</v>
      </c>
      <c r="E5">
        <f>E$3*((X5/$X$2)-1)^2</f>
        <v>3.5441888785776018E-2</v>
      </c>
      <c r="F5">
        <f>F$3*(Y5*$X$2/($Y$2*X5)-X5/$X$2)^2</f>
        <v>7.5683049418259731</v>
      </c>
      <c r="G5">
        <f>G$3*(Z5*$X$2/($Z$2*X5)-X5/$X$2)^2</f>
        <v>7.0328361950356601E-3</v>
      </c>
      <c r="H5">
        <f>H$3*(AA5*$Y$2/($AA$2*Y5)-Y5/$Y$2)^2</f>
        <v>-0.45507756944336919</v>
      </c>
      <c r="I5">
        <f t="shared" ref="I5:I9" si="5">C5+D5</f>
        <v>1143.0638352691954</v>
      </c>
      <c r="M5">
        <v>4.1000000000000003E-3</v>
      </c>
      <c r="N5">
        <v>0.97309999999999997</v>
      </c>
      <c r="O5">
        <v>1.4E-3</v>
      </c>
      <c r="P5">
        <v>-0.17680000000000001</v>
      </c>
      <c r="R5">
        <f t="shared" ref="R5:R36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724.58856151937289</v>
      </c>
      <c r="D6">
        <f t="shared" ref="D6:D37" si="8">SUM(E6:H6)</f>
        <v>6.9346852794542286</v>
      </c>
      <c r="E6">
        <f t="shared" ref="E6:E37" si="9">E$3*((X6/$X$2)-1)^2</f>
        <v>3.4351030914807415E-2</v>
      </c>
      <c r="F6">
        <f t="shared" ref="F6:F37" si="10">F$3*(Y6*$X$2/($Y$2*X6)-X6/$X$2)^2</f>
        <v>7.3229813393716947</v>
      </c>
      <c r="G6">
        <f t="shared" ref="G6:G37" si="11">G$3*(Z6*$X$2/($Z$2*X6)-X6/$X$2)^2</f>
        <v>6.7509597655594266E-3</v>
      </c>
      <c r="H6">
        <f t="shared" ref="H6:H37" si="12">H$3*(AA6*$Y$2/($AA$2*Y6)-Y6/$Y$2)^2</f>
        <v>-0.42939805059783365</v>
      </c>
      <c r="I6">
        <f t="shared" si="5"/>
        <v>731.52324679882713</v>
      </c>
      <c r="K6" s="1">
        <v>69.23</v>
      </c>
      <c r="R6">
        <f t="shared" si="6"/>
        <v>0.93969262078590843</v>
      </c>
      <c r="S6">
        <f t="shared" ref="S6:S36" si="13">(1/4)*R6+(3/4)*R6^3</f>
        <v>0.85725025438855063</v>
      </c>
      <c r="T6">
        <f t="shared" ref="T6:T36" si="14">(3/4)*R6^2+(1/4)*R6^4</f>
        <v>0.85719872711158063</v>
      </c>
      <c r="U6">
        <f t="shared" ref="U6:U36" si="15">(6*R6^3-3*R6^5+R6^7)/4</f>
        <v>0.85687421275294962</v>
      </c>
      <c r="V6">
        <f t="shared" ref="V6:V36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468.361240943913</v>
      </c>
      <c r="D7">
        <f t="shared" si="8"/>
        <v>6.5576226985233266</v>
      </c>
      <c r="E7">
        <f t="shared" si="9"/>
        <v>3.2494059107012932E-2</v>
      </c>
      <c r="F7">
        <f t="shared" si="10"/>
        <v>6.9063638539630521</v>
      </c>
      <c r="G7">
        <f t="shared" si="11"/>
        <v>6.2784965458846115E-3</v>
      </c>
      <c r="H7">
        <f t="shared" si="12"/>
        <v>-0.38751371109262361</v>
      </c>
      <c r="I7">
        <f t="shared" si="5"/>
        <v>474.91886364243635</v>
      </c>
      <c r="K7" t="s">
        <v>12</v>
      </c>
      <c r="R7">
        <f t="shared" si="6"/>
        <v>0.90630778703664994</v>
      </c>
      <c r="S7">
        <f t="shared" si="13"/>
        <v>0.78490364792400069</v>
      </c>
      <c r="T7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294.13246854875922</v>
      </c>
      <c r="D8">
        <f t="shared" si="8"/>
        <v>5.9331963253710676</v>
      </c>
      <c r="E8">
        <f t="shared" si="9"/>
        <v>2.9428803300413992E-2</v>
      </c>
      <c r="F8">
        <f t="shared" si="10"/>
        <v>6.2219143151245619</v>
      </c>
      <c r="G8">
        <f t="shared" si="11"/>
        <v>5.5213299915597824E-3</v>
      </c>
      <c r="H8">
        <f t="shared" si="12"/>
        <v>-0.32366812304546894</v>
      </c>
      <c r="I8">
        <f t="shared" si="5"/>
        <v>300.06566487413028</v>
      </c>
      <c r="R8">
        <f t="shared" si="6"/>
        <v>0.86602540378443871</v>
      </c>
      <c r="S8">
        <f t="shared" si="13"/>
        <v>0.70364564057485657</v>
      </c>
      <c r="T8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171.91252839403558</v>
      </c>
      <c r="D9">
        <f t="shared" si="8"/>
        <v>4.9499975200840529</v>
      </c>
      <c r="E9">
        <f t="shared" si="9"/>
        <v>2.461919909564984E-2</v>
      </c>
      <c r="F9">
        <f t="shared" si="10"/>
        <v>5.1573898048687647</v>
      </c>
      <c r="G9">
        <f t="shared" si="11"/>
        <v>4.3937836473703137E-3</v>
      </c>
      <c r="H9">
        <f t="shared" si="12"/>
        <v>-0.23640526752773167</v>
      </c>
      <c r="I9">
        <f t="shared" si="5"/>
        <v>176.86252591411963</v>
      </c>
      <c r="R9">
        <f t="shared" si="6"/>
        <v>0.8191520442889918</v>
      </c>
      <c r="S9">
        <f t="shared" si="13"/>
        <v>0.61703246502808318</v>
      </c>
      <c r="T9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87.531737274300284</v>
      </c>
      <c r="D10">
        <f t="shared" si="8"/>
        <v>3.5416637735367638</v>
      </c>
      <c r="E10">
        <f t="shared" si="9"/>
        <v>1.7737935983709034E-2</v>
      </c>
      <c r="F10">
        <f t="shared" si="10"/>
        <v>3.6578820306673396</v>
      </c>
      <c r="G10">
        <f t="shared" si="11"/>
        <v>2.9151754992173839E-3</v>
      </c>
      <c r="H10">
        <f t="shared" si="12"/>
        <v>-0.13687136861350274</v>
      </c>
      <c r="I10">
        <f t="shared" ref="I10:I17" si="21">C10+D10</f>
        <v>91.073401047837052</v>
      </c>
      <c r="R10">
        <f t="shared" si="6"/>
        <v>0.76604444311897801</v>
      </c>
      <c r="S10">
        <f t="shared" si="13"/>
        <v>0.5286611100341696</v>
      </c>
      <c r="T10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33.548116195728312</v>
      </c>
      <c r="D11">
        <f t="shared" si="8"/>
        <v>1.8455274897991383</v>
      </c>
      <c r="E11">
        <f t="shared" si="9"/>
        <v>9.3928401845449743E-3</v>
      </c>
      <c r="F11">
        <f t="shared" si="10"/>
        <v>1.8868311389477384</v>
      </c>
      <c r="G11">
        <f t="shared" si="11"/>
        <v>1.3541082374523056E-3</v>
      </c>
      <c r="H11">
        <f t="shared" si="12"/>
        <v>-5.2050597570597483E-2</v>
      </c>
      <c r="I11">
        <f t="shared" si="21"/>
        <v>35.393643685527451</v>
      </c>
      <c r="R11">
        <f t="shared" si="6"/>
        <v>0.70710678118654757</v>
      </c>
      <c r="S11">
        <f t="shared" si="13"/>
        <v>0.44194173824159222</v>
      </c>
      <c r="T1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5.629840722828984</v>
      </c>
      <c r="D12">
        <f t="shared" si="8"/>
        <v>0.39727809504845263</v>
      </c>
      <c r="E12">
        <f t="shared" si="9"/>
        <v>2.0898833050347191E-3</v>
      </c>
      <c r="F12">
        <f t="shared" si="10"/>
        <v>0.40229036445675592</v>
      </c>
      <c r="G12">
        <f t="shared" si="11"/>
        <v>2.4669349237736677E-4</v>
      </c>
      <c r="H12">
        <f t="shared" si="12"/>
        <v>-7.3488462057153996E-3</v>
      </c>
      <c r="I12">
        <f t="shared" si="21"/>
        <v>6.0271188178774366</v>
      </c>
      <c r="M12" t="s">
        <v>17</v>
      </c>
      <c r="R12">
        <f t="shared" si="6"/>
        <v>0.64278760968653936</v>
      </c>
      <c r="S12">
        <f t="shared" si="13"/>
        <v>0.35988516966073097</v>
      </c>
      <c r="T12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0.84579656043781104</v>
      </c>
      <c r="D13">
        <f t="shared" si="8"/>
        <v>7.032456739831347E-2</v>
      </c>
      <c r="E13">
        <f t="shared" si="9"/>
        <v>3.9307532593365696E-4</v>
      </c>
      <c r="F13">
        <f t="shared" si="10"/>
        <v>7.0700251244836698E-2</v>
      </c>
      <c r="G13">
        <f t="shared" si="11"/>
        <v>3.4586190813003585E-5</v>
      </c>
      <c r="H13">
        <f t="shared" si="12"/>
        <v>-8.0334536326989161E-4</v>
      </c>
      <c r="I13">
        <f t="shared" si="21"/>
        <v>0.91612112783612454</v>
      </c>
      <c r="R13">
        <f t="shared" si="6"/>
        <v>0.57357643635104616</v>
      </c>
      <c r="S13">
        <f t="shared" si="13"/>
        <v>0.28491976210602471</v>
      </c>
      <c r="T13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16.608605126703811</v>
      </c>
      <c r="D14">
        <f t="shared" si="8"/>
        <v>1.4619114367603641</v>
      </c>
      <c r="E14">
        <f t="shared" si="9"/>
        <v>9.0486676523859923E-3</v>
      </c>
      <c r="F14">
        <f t="shared" si="10"/>
        <v>1.4629848437592761</v>
      </c>
      <c r="G14">
        <f t="shared" si="11"/>
        <v>5.2154882838142882E-4</v>
      </c>
      <c r="H14">
        <f t="shared" si="12"/>
        <v>-1.0643623479679393E-2</v>
      </c>
      <c r="I14">
        <f t="shared" si="21"/>
        <v>18.070516563464174</v>
      </c>
      <c r="R14">
        <f t="shared" si="6"/>
        <v>0.50000000000000011</v>
      </c>
      <c r="S14">
        <f t="shared" si="13"/>
        <v>0.21875000000000008</v>
      </c>
      <c r="T14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49.763000015148748</v>
      </c>
      <c r="D15">
        <f t="shared" si="8"/>
        <v>4.0973854391722293</v>
      </c>
      <c r="E15">
        <f t="shared" si="9"/>
        <v>2.9871053770338486E-2</v>
      </c>
      <c r="F15">
        <f t="shared" si="10"/>
        <v>4.0872544164190661</v>
      </c>
      <c r="G15">
        <f t="shared" si="11"/>
        <v>9.2838245138484579E-4</v>
      </c>
      <c r="H15">
        <f t="shared" si="12"/>
        <v>-2.0668413468560846E-2</v>
      </c>
      <c r="I15">
        <f t="shared" si="21"/>
        <v>53.860385454320976</v>
      </c>
      <c r="R15">
        <f t="shared" si="6"/>
        <v>0.42261826174069944</v>
      </c>
      <c r="S15">
        <f t="shared" si="13"/>
        <v>0.16226624523511801</v>
      </c>
      <c r="T15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95.665224410712568</v>
      </c>
      <c r="D16">
        <f t="shared" si="8"/>
        <v>6.3893220211828643</v>
      </c>
      <c r="E16">
        <f t="shared" si="9"/>
        <v>6.0395803567340277E-2</v>
      </c>
      <c r="F16">
        <f t="shared" si="10"/>
        <v>6.3510874223204921</v>
      </c>
      <c r="G16">
        <f t="shared" si="11"/>
        <v>7.1408703518848057E-4</v>
      </c>
      <c r="H16">
        <f t="shared" si="12"/>
        <v>-2.2875291740156348E-2</v>
      </c>
      <c r="I16">
        <f t="shared" si="21"/>
        <v>102.05454643189543</v>
      </c>
      <c r="R16">
        <f t="shared" si="6"/>
        <v>0.34202014332566882</v>
      </c>
      <c r="S16">
        <f t="shared" si="13"/>
        <v>0.11551160324252364</v>
      </c>
      <c r="T16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147.41700654039033</v>
      </c>
      <c r="D17">
        <f t="shared" si="8"/>
        <v>6.667354208835893</v>
      </c>
      <c r="E17">
        <f t="shared" si="9"/>
        <v>9.5719809638216344E-2</v>
      </c>
      <c r="F17">
        <f t="shared" si="10"/>
        <v>6.5867051551540712</v>
      </c>
      <c r="G17">
        <f t="shared" si="11"/>
        <v>1.8312899791844554E-4</v>
      </c>
      <c r="H17">
        <f t="shared" si="12"/>
        <v>-1.5253884954313091E-2</v>
      </c>
      <c r="I17">
        <f t="shared" si="21"/>
        <v>154.08436074922622</v>
      </c>
      <c r="R17">
        <f t="shared" si="6"/>
        <v>0.25881904510252074</v>
      </c>
      <c r="S17">
        <f t="shared" si="13"/>
        <v>7.7707952673320452E-2</v>
      </c>
      <c r="T17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195.78345704834726</v>
      </c>
      <c r="D18">
        <f t="shared" si="8"/>
        <v>4.5530858408531758</v>
      </c>
      <c r="E18">
        <f t="shared" si="9"/>
        <v>0.1315657517952033</v>
      </c>
      <c r="F18">
        <f t="shared" si="10"/>
        <v>4.4265807706783491</v>
      </c>
      <c r="G18">
        <f t="shared" si="11"/>
        <v>6.2728158516885483E-6</v>
      </c>
      <c r="H18">
        <f t="shared" si="12"/>
        <v>-5.0669544362277746E-3</v>
      </c>
      <c r="I18">
        <f>C18+D18</f>
        <v>200.33654288920044</v>
      </c>
      <c r="R18">
        <f t="shared" si="6"/>
        <v>0.17364817766693041</v>
      </c>
      <c r="S18">
        <f t="shared" si="13"/>
        <v>4.7339144354380927E-2</v>
      </c>
      <c r="T18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204.1372170481356</v>
      </c>
      <c r="D19">
        <f t="shared" si="8"/>
        <v>3.9492577077910833</v>
      </c>
      <c r="E19">
        <f t="shared" si="9"/>
        <v>0.13859242795401544</v>
      </c>
      <c r="F19">
        <f t="shared" si="10"/>
        <v>3.8142321108104076</v>
      </c>
      <c r="G19">
        <f t="shared" si="11"/>
        <v>2.6652470742758425E-5</v>
      </c>
      <c r="H19">
        <f t="shared" si="12"/>
        <v>-3.5934834440826567E-3</v>
      </c>
      <c r="I19">
        <f>C19+D19</f>
        <v>208.08647475592667</v>
      </c>
      <c r="R19">
        <f t="shared" si="6"/>
        <v>0.15643446504023092</v>
      </c>
      <c r="S19">
        <f t="shared" si="13"/>
        <v>4.1979784144022578E-2</v>
      </c>
      <c r="T19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208.08212828776612</v>
      </c>
      <c r="D20">
        <f t="shared" si="8"/>
        <v>3.6394207913824497</v>
      </c>
      <c r="E20">
        <f t="shared" si="9"/>
        <v>0.14208395699757856</v>
      </c>
      <c r="F20">
        <f t="shared" si="10"/>
        <v>3.5002595844224369</v>
      </c>
      <c r="G20">
        <f t="shared" si="11"/>
        <v>4.0267026469158766E-5</v>
      </c>
      <c r="H20">
        <f t="shared" si="12"/>
        <v>-2.963017064034709E-3</v>
      </c>
      <c r="I20">
        <f t="shared" ref="I20:I37" si="26">C20+D20</f>
        <v>211.72154907914859</v>
      </c>
      <c r="R20">
        <f t="shared" si="6"/>
        <v>0.14780941112961077</v>
      </c>
      <c r="S20">
        <f t="shared" si="13"/>
        <v>3.9374315891253335E-2</v>
      </c>
      <c r="T20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211.85943581237007</v>
      </c>
      <c r="D21">
        <f t="shared" si="8"/>
        <v>3.3278786505438096</v>
      </c>
      <c r="E21">
        <f t="shared" si="9"/>
        <v>0.1455615094639546</v>
      </c>
      <c r="F21">
        <f t="shared" si="10"/>
        <v>3.1846665976641813</v>
      </c>
      <c r="G21">
        <f t="shared" si="11"/>
        <v>5.4981156316643495E-5</v>
      </c>
      <c r="H21">
        <f t="shared" si="12"/>
        <v>-2.4044377406426025E-3</v>
      </c>
      <c r="I21">
        <f t="shared" si="26"/>
        <v>215.18731446291389</v>
      </c>
      <c r="R21">
        <f t="shared" si="6"/>
        <v>0.13917310096006569</v>
      </c>
      <c r="S21">
        <f t="shared" si="13"/>
        <v>3.6815023953340707E-2</v>
      </c>
      <c r="T2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215.45977434487739</v>
      </c>
      <c r="D22">
        <f t="shared" si="8"/>
        <v>3.0173837943097701</v>
      </c>
      <c r="E22">
        <f t="shared" si="9"/>
        <v>0.1490258595567503</v>
      </c>
      <c r="F22">
        <f t="shared" si="10"/>
        <v>2.8702048925855914</v>
      </c>
      <c r="G22">
        <f t="shared" si="11"/>
        <v>6.98604695304685E-5</v>
      </c>
      <c r="H22">
        <f t="shared" si="12"/>
        <v>-1.916818302102112E-3</v>
      </c>
      <c r="I22">
        <f t="shared" si="26"/>
        <v>218.47715813918717</v>
      </c>
      <c r="R22">
        <f t="shared" si="6"/>
        <v>0.13052619222005171</v>
      </c>
      <c r="S22">
        <f t="shared" si="13"/>
        <v>3.4299387610337621E-2</v>
      </c>
      <c r="T22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218.87410751136025</v>
      </c>
      <c r="D23">
        <f t="shared" si="8"/>
        <v>2.7107138829614552</v>
      </c>
      <c r="E23">
        <f t="shared" si="9"/>
        <v>0.15247805532638534</v>
      </c>
      <c r="F23">
        <f t="shared" si="10"/>
        <v>2.5596498249242443</v>
      </c>
      <c r="G23">
        <f t="shared" si="11"/>
        <v>8.3969849564517486E-5</v>
      </c>
      <c r="H23">
        <f t="shared" si="12"/>
        <v>-1.4979671387391541E-3</v>
      </c>
      <c r="I23">
        <f t="shared" si="26"/>
        <v>221.58482139432169</v>
      </c>
      <c r="R23">
        <f t="shared" si="6"/>
        <v>0.12186934340514749</v>
      </c>
      <c r="S23">
        <f t="shared" si="13"/>
        <v>3.1824850976938532E-2</v>
      </c>
      <c r="T23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222.09376620871768</v>
      </c>
      <c r="D24">
        <f t="shared" si="8"/>
        <v>2.4106447628136958</v>
      </c>
      <c r="E24">
        <f t="shared" si="9"/>
        <v>0.15591941165324116</v>
      </c>
      <c r="F24">
        <f t="shared" si="10"/>
        <v>2.2557734921401278</v>
      </c>
      <c r="G24">
        <f t="shared" si="11"/>
        <v>9.6407866123380292E-5</v>
      </c>
      <c r="H24">
        <f t="shared" si="12"/>
        <v>-1.1445488457965803E-3</v>
      </c>
      <c r="I24">
        <f t="shared" si="26"/>
        <v>224.50441097153137</v>
      </c>
      <c r="R24">
        <f t="shared" si="6"/>
        <v>0.11320321376790661</v>
      </c>
      <c r="S24">
        <f t="shared" si="13"/>
        <v>2.9388825080092131E-2</v>
      </c>
      <c r="T24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225.11048638194058</v>
      </c>
      <c r="D25">
        <f t="shared" si="8"/>
        <v>2.1199227596378907</v>
      </c>
      <c r="E25">
        <f t="shared" si="9"/>
        <v>0.1593515029148487</v>
      </c>
      <c r="F25">
        <f t="shared" si="10"/>
        <v>1.9613171444445243</v>
      </c>
      <c r="G25">
        <f t="shared" si="11"/>
        <v>1.063439759679818E-4</v>
      </c>
      <c r="H25">
        <f t="shared" si="12"/>
        <v>-8.5223169745028693E-4</v>
      </c>
      <c r="I25">
        <f t="shared" si="26"/>
        <v>227.23040914157846</v>
      </c>
      <c r="R25">
        <f t="shared" si="6"/>
        <v>0.10452846326765346</v>
      </c>
      <c r="S25">
        <f t="shared" si="13"/>
        <v>2.6988689959665798E-2</v>
      </c>
      <c r="T25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227.9164459108797</v>
      </c>
      <c r="D26">
        <f t="shared" si="8"/>
        <v>1.8412365578938064</v>
      </c>
      <c r="E26">
        <f t="shared" si="9"/>
        <v>0.16277615541066956</v>
      </c>
      <c r="F26">
        <f t="shared" si="10"/>
        <v>1.6789632023814161</v>
      </c>
      <c r="G26">
        <f t="shared" si="11"/>
        <v>1.1305792886025551E-4</v>
      </c>
      <c r="H26">
        <f t="shared" si="12"/>
        <v>-6.1585782713940475E-4</v>
      </c>
      <c r="I26">
        <f t="shared" si="26"/>
        <v>229.75768246877351</v>
      </c>
      <c r="R26">
        <f t="shared" si="6"/>
        <v>9.5845752520224065E-2</v>
      </c>
      <c r="S26">
        <f t="shared" si="13"/>
        <v>2.462179679069652E-2</v>
      </c>
      <c r="T26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230.50430030351484</v>
      </c>
      <c r="D27">
        <f t="shared" si="8"/>
        <v>1.5771890180026968</v>
      </c>
      <c r="E27">
        <f t="shared" si="9"/>
        <v>0.16619543961115399</v>
      </c>
      <c r="F27">
        <f t="shared" si="10"/>
        <v>1.411307229099964</v>
      </c>
      <c r="G27">
        <f t="shared" si="11"/>
        <v>1.1598070232017235E-4</v>
      </c>
      <c r="H27">
        <f t="shared" si="12"/>
        <v>-4.2963141074116767E-4</v>
      </c>
      <c r="I27">
        <f t="shared" si="26"/>
        <v>232.08148932151752</v>
      </c>
      <c r="R27">
        <f t="shared" si="6"/>
        <v>8.7155742747658138E-2</v>
      </c>
      <c r="S27">
        <f t="shared" si="13"/>
        <v>2.2285470025749612E-2</v>
      </c>
      <c r="T27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232.86721689351035</v>
      </c>
      <c r="D28">
        <f t="shared" si="8"/>
        <v>1.330269303440585</v>
      </c>
      <c r="E28">
        <f t="shared" si="9"/>
        <v>0.16961166229085467</v>
      </c>
      <c r="F28">
        <f t="shared" si="10"/>
        <v>1.1608302246454341</v>
      </c>
      <c r="G28">
        <f t="shared" si="11"/>
        <v>1.1473620867518682E-4</v>
      </c>
      <c r="H28">
        <f t="shared" si="12"/>
        <v>-2.8731970437883008E-4</v>
      </c>
      <c r="I28">
        <f t="shared" si="26"/>
        <v>234.19748619695093</v>
      </c>
      <c r="R28">
        <f t="shared" si="6"/>
        <v>7.8459095727844999E-2</v>
      </c>
      <c r="S28">
        <f t="shared" si="13"/>
        <v>1.9977009555891767E-2</v>
      </c>
      <c r="T28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234.99890724450518</v>
      </c>
      <c r="D29">
        <f t="shared" si="8"/>
        <v>1.1028257025114565</v>
      </c>
      <c r="E29">
        <f t="shared" si="9"/>
        <v>0.17302735859847654</v>
      </c>
      <c r="F29">
        <f t="shared" si="10"/>
        <v>0.92987162244585775</v>
      </c>
      <c r="G29">
        <f t="shared" si="11"/>
        <v>1.0918295379371175E-4</v>
      </c>
      <c r="H29">
        <f t="shared" si="12"/>
        <v>-1.8246148667170145E-4</v>
      </c>
      <c r="I29">
        <f t="shared" si="26"/>
        <v>236.10173294701664</v>
      </c>
      <c r="R29">
        <f t="shared" si="6"/>
        <v>6.9756473744125455E-2</v>
      </c>
      <c r="S29">
        <f t="shared" si="13"/>
        <v>1.7693692888771973E-2</v>
      </c>
      <c r="T29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236.89365747221552</v>
      </c>
      <c r="D30">
        <f t="shared" si="8"/>
        <v>0.89703953545888815</v>
      </c>
      <c r="E30">
        <f t="shared" si="9"/>
        <v>0.1764452841098928</v>
      </c>
      <c r="F30">
        <f t="shared" si="10"/>
        <v>0.72060337386767059</v>
      </c>
      <c r="G30">
        <f t="shared" si="11"/>
        <v>9.9454782154928024E-5</v>
      </c>
      <c r="H30">
        <f t="shared" si="12"/>
        <v>-1.0857730083010724E-4</v>
      </c>
      <c r="I30">
        <f t="shared" si="26"/>
        <v>237.79069700767442</v>
      </c>
      <c r="R30">
        <f t="shared" si="6"/>
        <v>6.1048539534856908E-2</v>
      </c>
      <c r="S30">
        <f t="shared" si="13"/>
        <v>1.543277734229357E-2</v>
      </c>
      <c r="T30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238.54635620803259</v>
      </c>
      <c r="D31">
        <f t="shared" si="8"/>
        <v>0.71490053545570265</v>
      </c>
      <c r="E31">
        <f t="shared" si="9"/>
        <v>0.17986840690338701</v>
      </c>
      <c r="F31">
        <f t="shared" si="10"/>
        <v>0.5350055046180513</v>
      </c>
      <c r="G31">
        <f t="shared" si="11"/>
        <v>8.5999820233106832E-5</v>
      </c>
      <c r="H31">
        <f t="shared" si="12"/>
        <v>-5.9375885968700395E-5</v>
      </c>
      <c r="I31">
        <f t="shared" si="26"/>
        <v>239.2612567434883</v>
      </c>
      <c r="R31">
        <f t="shared" si="6"/>
        <v>5.2335956242943966E-2</v>
      </c>
      <c r="S31">
        <f t="shared" si="13"/>
        <v>1.319150225234861E-2</v>
      </c>
      <c r="T3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239.95251994433085</v>
      </c>
      <c r="D32">
        <f t="shared" si="8"/>
        <v>0.55818408155693455</v>
      </c>
      <c r="E32">
        <f t="shared" si="9"/>
        <v>0.18329989968970853</v>
      </c>
      <c r="F32">
        <f t="shared" si="10"/>
        <v>0.37484351646202962</v>
      </c>
      <c r="G32">
        <f t="shared" si="11"/>
        <v>6.961673158992157E-5</v>
      </c>
      <c r="H32">
        <f t="shared" si="12"/>
        <v>-2.8951326393465371E-5</v>
      </c>
      <c r="I32">
        <f t="shared" si="26"/>
        <v>240.51070402588778</v>
      </c>
      <c r="R32">
        <f t="shared" si="6"/>
        <v>4.3619387365336229E-2</v>
      </c>
      <c r="S32">
        <f t="shared" si="13"/>
        <v>1.0967091193075885E-2</v>
      </c>
      <c r="T32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241.10831552201361</v>
      </c>
      <c r="D33">
        <f t="shared" si="8"/>
        <v>0.42843064274294601</v>
      </c>
      <c r="E33">
        <f t="shared" si="9"/>
        <v>0.1867431320229638</v>
      </c>
      <c r="F33">
        <f t="shared" si="10"/>
        <v>0.24164798902221024</v>
      </c>
      <c r="G33">
        <f t="shared" si="11"/>
        <v>5.1487423765231493E-5</v>
      </c>
      <c r="H33">
        <f t="shared" si="12"/>
        <v>-1.196572599324523E-5</v>
      </c>
      <c r="I33">
        <f t="shared" si="26"/>
        <v>241.53674616475655</v>
      </c>
      <c r="R33">
        <f t="shared" si="6"/>
        <v>3.489949670250108E-2</v>
      </c>
      <c r="S33">
        <f t="shared" si="13"/>
        <v>8.7567542080970416E-3</v>
      </c>
      <c r="T33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242.01057954469724</v>
      </c>
      <c r="D34">
        <f t="shared" si="8"/>
        <v>0.32692776481731223</v>
      </c>
      <c r="E34">
        <f t="shared" si="9"/>
        <v>0.19020166261193011</v>
      </c>
      <c r="F34">
        <f t="shared" si="10"/>
        <v>0.136696709428829</v>
      </c>
      <c r="G34">
        <f t="shared" si="11"/>
        <v>3.320539928991563E-5</v>
      </c>
      <c r="H34">
        <f t="shared" si="12"/>
        <v>-3.8126227368185375E-6</v>
      </c>
      <c r="I34">
        <f t="shared" si="26"/>
        <v>242.33750730951454</v>
      </c>
      <c r="R34">
        <f t="shared" si="6"/>
        <v>2.6176948307873139E-2</v>
      </c>
      <c r="S34">
        <f t="shared" si="13"/>
        <v>6.5576900511760058E-3</v>
      </c>
      <c r="T34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242.6568345310842</v>
      </c>
      <c r="D35">
        <f t="shared" si="8"/>
        <v>0.25469489654015148</v>
      </c>
      <c r="E35">
        <f t="shared" si="9"/>
        <v>0.19367923174505833</v>
      </c>
      <c r="F35">
        <f t="shared" si="10"/>
        <v>6.0999622658390505E-2</v>
      </c>
      <c r="G35">
        <f t="shared" si="11"/>
        <v>1.6799020166607248E-5</v>
      </c>
      <c r="H35">
        <f t="shared" si="12"/>
        <v>-7.5688346394391536E-7</v>
      </c>
      <c r="I35">
        <f t="shared" si="26"/>
        <v>242.91152942762434</v>
      </c>
      <c r="R35">
        <f t="shared" si="6"/>
        <v>1.7452406437283376E-2</v>
      </c>
      <c r="S35">
        <f t="shared" si="13"/>
        <v>4.3670884347408517E-3</v>
      </c>
      <c r="T35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243.04530164712298</v>
      </c>
      <c r="D36">
        <f t="shared" si="8"/>
        <v>0.21247130863126867</v>
      </c>
      <c r="E36">
        <f t="shared" si="9"/>
        <v>0.19717975383623862</v>
      </c>
      <c r="F36">
        <f t="shared" si="10"/>
        <v>1.5286853187035541E-2</v>
      </c>
      <c r="G36">
        <f t="shared" si="11"/>
        <v>4.7490552131824645E-6</v>
      </c>
      <c r="H36">
        <f t="shared" si="12"/>
        <v>-4.7447218692318553E-8</v>
      </c>
      <c r="I36">
        <f t="shared" si="26"/>
        <v>243.25777295575426</v>
      </c>
      <c r="R36">
        <f t="shared" si="6"/>
        <v>8.7265354983738965E-3</v>
      </c>
      <c r="S36">
        <f t="shared" si="13"/>
        <v>2.1821322847025964E-3</v>
      </c>
      <c r="T36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243.17490989207602</v>
      </c>
      <c r="D37">
        <f t="shared" si="8"/>
        <v>0.2007073100923332</v>
      </c>
      <c r="E37">
        <f t="shared" si="9"/>
        <v>0.2007073100923332</v>
      </c>
      <c r="F37">
        <f t="shared" si="10"/>
        <v>7.5386069610004506E-31</v>
      </c>
      <c r="G37">
        <f t="shared" si="11"/>
        <v>2.6300077982036467E-34</v>
      </c>
      <c r="H37">
        <f t="shared" si="12"/>
        <v>-1.1531611334226815E-64</v>
      </c>
      <c r="I37">
        <f t="shared" si="26"/>
        <v>243.37561720216834</v>
      </c>
      <c r="R37">
        <f t="shared" ref="R37" si="28">COS(B37/2)</f>
        <v>6.1257422745431001E-17</v>
      </c>
      <c r="S37">
        <f t="shared" ref="S37" si="29">(1/4)*R37+(3/4)*R37^3</f>
        <v>1.531435568635775E-17</v>
      </c>
      <c r="T37">
        <f t="shared" ref="T37" si="30">(3/4)*R37^2+(1/4)*R37^4</f>
        <v>2.8143538810593355E-33</v>
      </c>
      <c r="U37">
        <f t="shared" ref="U37" si="31">(6*R37^3-3*R37^5+R37^7)/4</f>
        <v>3.448001308945923E-49</v>
      </c>
      <c r="V37">
        <f t="shared" ref="V37" si="32">(10*R37^4-9*R37^6+3*R37^8)/4</f>
        <v>3.5202612301483308E-65</v>
      </c>
      <c r="X37">
        <f t="shared" ref="X37" si="33">TANH($L$1*S37)</f>
        <v>4.3123565783454309E-17</v>
      </c>
      <c r="Y37">
        <f t="shared" ref="Y37" si="34">TANH($L$1*T37)</f>
        <v>7.924915498462393E-33</v>
      </c>
      <c r="Z37">
        <f t="shared" ref="Z37" si="35">TANH($L$1*U37)</f>
        <v>9.7091979782225768E-49</v>
      </c>
      <c r="AA37">
        <f t="shared" ref="AA37" si="36">TANH($L$1*V37)</f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2024-10-04T04:05:40Z</dcterms:modified>
</cp:coreProperties>
</file>