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Users/katerinakourentzi/Dropbox/"/>
    </mc:Choice>
  </mc:AlternateContent>
  <xr:revisionPtr revIDLastSave="0" documentId="13_ncr:1_{16D1E44B-A012-8840-8370-994EF1E9BE52}" xr6:coauthVersionLast="36" xr6:coauthVersionMax="47" xr10:uidLastSave="{00000000-0000-0000-0000-000000000000}"/>
  <bookViews>
    <workbookView xWindow="700" yWindow="760" windowWidth="25360" windowHeight="16740" activeTab="5" xr2:uid="{15CCA0B6-E268-7A42-AFF2-CA4AAF4CBB06}"/>
  </bookViews>
  <sheets>
    <sheet name="Fig 2" sheetId="1" r:id="rId1"/>
    <sheet name="Fig 3 a" sheetId="3" r:id="rId2"/>
    <sheet name="Fig 3 b" sheetId="11" r:id="rId3"/>
    <sheet name="fig 3c" sheetId="12" r:id="rId4"/>
    <sheet name="Fig 4" sheetId="14" r:id="rId5"/>
    <sheet name="Fig 5" sheetId="4" r:id="rId6"/>
    <sheet name="Fig 6" sheetId="6" r:id="rId7"/>
    <sheet name="Fig 7" sheetId="5" r:id="rId8"/>
  </sheets>
  <externalReferences>
    <externalReference r:id="rId9"/>
  </externalReferences>
  <definedNames>
    <definedName name="solver_adj" localSheetId="6" hidden="1">'Fig 6'!$I$24</definedName>
    <definedName name="solver_cvg" localSheetId="6" hidden="1">0.0001</definedName>
    <definedName name="solver_drv" localSheetId="6" hidden="1">1</definedName>
    <definedName name="solver_eng" localSheetId="5" hidden="1">1</definedName>
    <definedName name="solver_eng" localSheetId="6" hidden="1">1</definedName>
    <definedName name="solver_itr" localSheetId="6" hidden="1">2147483647</definedName>
    <definedName name="solver_lin" localSheetId="5" hidden="1">2</definedName>
    <definedName name="solver_lin" localSheetId="6" hidden="1">2</definedName>
    <definedName name="solver_mip" localSheetId="6" hidden="1">2147483647</definedName>
    <definedName name="solver_mni" localSheetId="6" hidden="1">30</definedName>
    <definedName name="solver_mrt" localSheetId="6" hidden="1">0.075</definedName>
    <definedName name="solver_msl" localSheetId="6" hidden="1">2</definedName>
    <definedName name="solver_neg" localSheetId="5" hidden="1">1</definedName>
    <definedName name="solver_neg" localSheetId="6" hidden="1">1</definedName>
    <definedName name="solver_nod" localSheetId="6" hidden="1">2147483647</definedName>
    <definedName name="solver_num" localSheetId="5" hidden="1">0</definedName>
    <definedName name="solver_num" localSheetId="6" hidden="1">0</definedName>
    <definedName name="solver_opt" localSheetId="5" hidden="1">'Fig 5'!$F$5</definedName>
    <definedName name="solver_opt" localSheetId="6" hidden="1">'Fig 6'!$J$31</definedName>
    <definedName name="solver_pre" localSheetId="6" hidden="1">0.000001</definedName>
    <definedName name="solver_rbv" localSheetId="6" hidden="1">1</definedName>
    <definedName name="solver_rlx" localSheetId="6" hidden="1">1</definedName>
    <definedName name="solver_rsd" localSheetId="6" hidden="1">0</definedName>
    <definedName name="solver_scl" localSheetId="6" hidden="1">2</definedName>
    <definedName name="solver_sho" localSheetId="6" hidden="1">2</definedName>
    <definedName name="solver_ssz" localSheetId="6" hidden="1">100</definedName>
    <definedName name="solver_tim" localSheetId="6" hidden="1">2147483647</definedName>
    <definedName name="solver_tol" localSheetId="6" hidden="1">0.01</definedName>
    <definedName name="solver_typ" localSheetId="5" hidden="1">3</definedName>
    <definedName name="solver_typ" localSheetId="6" hidden="1">3</definedName>
    <definedName name="solver_val" localSheetId="5" hidden="1">0</definedName>
    <definedName name="solver_val" localSheetId="6" hidden="1">0</definedName>
    <definedName name="solver_ver" localSheetId="5" hidden="1">2</definedName>
    <definedName name="solver_ver" localSheetId="6" hidden="1">2</definedName>
  </definedNames>
  <calcPr calcId="181029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9" i="6" l="1"/>
  <c r="K8" i="6"/>
  <c r="K9" i="6"/>
  <c r="K10" i="6"/>
  <c r="K11" i="6"/>
  <c r="K12" i="6"/>
  <c r="K13" i="6"/>
  <c r="K7" i="6"/>
  <c r="J19" i="4"/>
  <c r="H19" i="4"/>
  <c r="J9" i="4"/>
  <c r="J10" i="4"/>
  <c r="J11" i="4"/>
  <c r="J12" i="4"/>
  <c r="J13" i="4"/>
  <c r="J14" i="4"/>
  <c r="J15" i="4"/>
  <c r="J8" i="4"/>
  <c r="I19" i="6"/>
  <c r="H10" i="4" l="1"/>
  <c r="B15" i="11"/>
  <c r="B16" i="11"/>
  <c r="B17" i="11"/>
  <c r="B18" i="11"/>
  <c r="B14" i="11"/>
  <c r="K5" i="11"/>
  <c r="T42" i="14" l="1"/>
  <c r="M5" i="3"/>
  <c r="N5" i="3"/>
  <c r="J5" i="11"/>
  <c r="K9" i="11"/>
  <c r="J9" i="11"/>
  <c r="K8" i="11"/>
  <c r="J8" i="11"/>
  <c r="K7" i="11"/>
  <c r="J7" i="11"/>
  <c r="K6" i="11"/>
  <c r="J6" i="11"/>
  <c r="T54" i="14"/>
  <c r="Q54" i="14"/>
  <c r="N54" i="14"/>
  <c r="H54" i="14"/>
  <c r="T53" i="14"/>
  <c r="Q53" i="14"/>
  <c r="N53" i="14"/>
  <c r="E53" i="14"/>
  <c r="T52" i="14"/>
  <c r="Q52" i="14"/>
  <c r="H52" i="14"/>
  <c r="E52" i="14"/>
  <c r="T51" i="14"/>
  <c r="N51" i="14"/>
  <c r="H51" i="14"/>
  <c r="E51" i="14"/>
  <c r="T50" i="14"/>
  <c r="Q50" i="14"/>
  <c r="N50" i="14"/>
  <c r="K50" i="14"/>
  <c r="H50" i="14"/>
  <c r="E50" i="14"/>
  <c r="B50" i="14"/>
  <c r="T49" i="14"/>
  <c r="Q49" i="14"/>
  <c r="N49" i="14"/>
  <c r="K49" i="14"/>
  <c r="H49" i="14"/>
  <c r="E49" i="14"/>
  <c r="B49" i="14"/>
  <c r="T48" i="14"/>
  <c r="Q48" i="14"/>
  <c r="N48" i="14"/>
  <c r="K48" i="14"/>
  <c r="H48" i="14"/>
  <c r="E48" i="14"/>
  <c r="B48" i="14"/>
  <c r="T47" i="14"/>
  <c r="Q47" i="14"/>
  <c r="N47" i="14"/>
  <c r="K47" i="14"/>
  <c r="H47" i="14"/>
  <c r="E47" i="14"/>
  <c r="B47" i="14"/>
  <c r="T46" i="14"/>
  <c r="Q46" i="14"/>
  <c r="N46" i="14"/>
  <c r="K46" i="14"/>
  <c r="H46" i="14"/>
  <c r="E46" i="14"/>
  <c r="B46" i="14"/>
  <c r="T45" i="14"/>
  <c r="Q45" i="14"/>
  <c r="N45" i="14"/>
  <c r="K45" i="14"/>
  <c r="H45" i="14"/>
  <c r="E45" i="14"/>
  <c r="B45" i="14"/>
  <c r="T44" i="14"/>
  <c r="Q44" i="14"/>
  <c r="N44" i="14"/>
  <c r="K44" i="14"/>
  <c r="H44" i="14"/>
  <c r="E44" i="14"/>
  <c r="B44" i="14"/>
  <c r="T43" i="14"/>
  <c r="Q43" i="14"/>
  <c r="N43" i="14"/>
  <c r="K43" i="14"/>
  <c r="H43" i="14"/>
  <c r="E43" i="14"/>
  <c r="B43" i="14"/>
  <c r="Q42" i="14"/>
  <c r="N42" i="14"/>
  <c r="K42" i="14"/>
  <c r="H42" i="14"/>
  <c r="E42" i="14"/>
  <c r="B42" i="14"/>
  <c r="T41" i="14"/>
  <c r="Q41" i="14"/>
  <c r="N41" i="14"/>
  <c r="K41" i="14"/>
  <c r="H41" i="14"/>
  <c r="E41" i="14"/>
  <c r="B41" i="14"/>
  <c r="C14" i="11" l="1" a="1"/>
  <c r="C14" i="11" s="1"/>
  <c r="H11" i="12"/>
  <c r="H10" i="12"/>
  <c r="H9" i="12"/>
  <c r="H8" i="12"/>
  <c r="H7" i="12"/>
  <c r="G11" i="12"/>
  <c r="G10" i="12"/>
  <c r="G9" i="12"/>
  <c r="G8" i="12"/>
  <c r="G7" i="12"/>
  <c r="D34" i="5"/>
  <c r="D33" i="5"/>
  <c r="D32" i="5"/>
  <c r="D31" i="5"/>
  <c r="D30" i="5"/>
  <c r="H12" i="5" l="1"/>
  <c r="G12" i="5"/>
  <c r="C13" i="1"/>
  <c r="D13" i="1"/>
  <c r="B13" i="1"/>
  <c r="C12" i="1"/>
  <c r="D12" i="1"/>
  <c r="B12" i="1"/>
  <c r="N6" i="3" l="1"/>
  <c r="N7" i="3"/>
  <c r="N8" i="3"/>
  <c r="N9" i="3"/>
  <c r="C18" i="3" s="1"/>
  <c r="K6" i="3"/>
  <c r="K7" i="3"/>
  <c r="K8" i="3"/>
  <c r="K9" i="3"/>
  <c r="K5" i="3"/>
  <c r="C14" i="3" s="1"/>
  <c r="M6" i="3"/>
  <c r="M7" i="3"/>
  <c r="M8" i="3"/>
  <c r="M9" i="3"/>
  <c r="J6" i="3"/>
  <c r="J7" i="3"/>
  <c r="J8" i="3"/>
  <c r="J9" i="3"/>
  <c r="J5" i="3"/>
  <c r="B14" i="3" s="1"/>
  <c r="C17" i="3" l="1"/>
  <c r="C15" i="3"/>
  <c r="C16" i="3"/>
  <c r="B18" i="3"/>
  <c r="B15" i="3"/>
  <c r="B17" i="3"/>
  <c r="B16" i="3"/>
  <c r="D47" i="5"/>
  <c r="D46" i="5"/>
  <c r="D45" i="5"/>
  <c r="D44" i="5"/>
  <c r="D43" i="5"/>
  <c r="D42" i="5"/>
  <c r="D41" i="5"/>
  <c r="D40" i="5"/>
  <c r="D39" i="5"/>
  <c r="D38" i="5"/>
  <c r="D37" i="5"/>
  <c r="D27" i="5"/>
  <c r="D26" i="5"/>
  <c r="D25" i="5"/>
  <c r="D23" i="5"/>
  <c r="D22" i="5"/>
  <c r="D21" i="5"/>
  <c r="D19" i="5"/>
  <c r="D18" i="5"/>
  <c r="D17" i="5"/>
  <c r="D15" i="5"/>
  <c r="D14" i="5"/>
  <c r="D13" i="5"/>
  <c r="D11" i="5"/>
  <c r="D10" i="5"/>
  <c r="D9" i="5"/>
  <c r="D7" i="5"/>
  <c r="D6" i="5"/>
  <c r="D5" i="5"/>
  <c r="D33" i="4"/>
  <c r="D32" i="4"/>
  <c r="D31" i="4"/>
  <c r="D29" i="4"/>
  <c r="D28" i="4"/>
  <c r="D27" i="4"/>
  <c r="D25" i="4"/>
  <c r="D24" i="4"/>
  <c r="D23" i="4"/>
  <c r="D21" i="4"/>
  <c r="D20" i="4"/>
  <c r="D19" i="4"/>
  <c r="D17" i="4"/>
  <c r="D16" i="4"/>
  <c r="D15" i="4"/>
  <c r="D13" i="4"/>
  <c r="D12" i="4"/>
  <c r="D11" i="4"/>
  <c r="D9" i="4"/>
  <c r="D8" i="4"/>
  <c r="D7" i="4"/>
  <c r="D5" i="4"/>
  <c r="D4" i="4"/>
  <c r="D3" i="4"/>
  <c r="D29" i="6"/>
  <c r="D28" i="6"/>
  <c r="D27" i="6"/>
  <c r="D25" i="6"/>
  <c r="D24" i="6"/>
  <c r="D23" i="6"/>
  <c r="D21" i="6"/>
  <c r="D20" i="6"/>
  <c r="D19" i="6"/>
  <c r="D17" i="6"/>
  <c r="D16" i="6"/>
  <c r="D15" i="6"/>
  <c r="D13" i="6"/>
  <c r="D12" i="6"/>
  <c r="D11" i="6"/>
  <c r="D9" i="6"/>
  <c r="D8" i="6"/>
  <c r="D7" i="6"/>
  <c r="D5" i="6"/>
  <c r="D4" i="6"/>
  <c r="D3" i="6"/>
  <c r="J7" i="6" l="1"/>
  <c r="I8" i="4"/>
  <c r="H8" i="4"/>
  <c r="I12" i="4"/>
  <c r="I13" i="4"/>
  <c r="H11" i="5"/>
  <c r="G10" i="5"/>
  <c r="G7" i="5"/>
  <c r="H13" i="5"/>
  <c r="G13" i="5"/>
  <c r="H6" i="5"/>
  <c r="G6" i="5"/>
  <c r="J13" i="6"/>
  <c r="I11" i="4"/>
  <c r="I15" i="4"/>
  <c r="I10" i="4"/>
  <c r="H11" i="4"/>
  <c r="H15" i="4"/>
  <c r="H9" i="4"/>
  <c r="I14" i="4"/>
  <c r="H7" i="5"/>
  <c r="G11" i="5"/>
  <c r="H10" i="5"/>
  <c r="G9" i="5"/>
  <c r="H8" i="5"/>
  <c r="J11" i="6"/>
  <c r="J12" i="6"/>
  <c r="J10" i="6"/>
  <c r="I7" i="6"/>
  <c r="I10" i="6"/>
  <c r="I12" i="6"/>
  <c r="J8" i="6"/>
  <c r="J9" i="6"/>
  <c r="H14" i="4"/>
  <c r="H13" i="4"/>
  <c r="I9" i="4"/>
  <c r="H9" i="5"/>
  <c r="G8" i="5"/>
  <c r="H12" i="4"/>
  <c r="I13" i="6"/>
  <c r="I11" i="6"/>
  <c r="I8" i="6"/>
  <c r="I9" i="6"/>
  <c r="C18" i="11" l="1"/>
  <c r="C17" i="11"/>
  <c r="C16" i="11"/>
  <c r="C15" i="1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<sst xmlns="http://schemas.openxmlformats.org/spreadsheetml/2006/main" count="236" uniqueCount="72">
  <si>
    <t>WBC separation</t>
  </si>
  <si>
    <t>Average</t>
  </si>
  <si>
    <t>Stdev</t>
  </si>
  <si>
    <t>%NB4</t>
  </si>
  <si>
    <t>CL signal</t>
  </si>
  <si>
    <t>TL/CL</t>
  </si>
  <si>
    <t>%NB4 in PBMC</t>
  </si>
  <si>
    <t xml:space="preserve">NB4 in HL60 </t>
  </si>
  <si>
    <t>RIPA-T</t>
  </si>
  <si>
    <t>RIPA-CS</t>
  </si>
  <si>
    <t>cell lysis buffer</t>
  </si>
  <si>
    <t>M-PER</t>
  </si>
  <si>
    <t>1X PBS</t>
  </si>
  <si>
    <t>NB4</t>
  </si>
  <si>
    <t>Average Background</t>
  </si>
  <si>
    <t>Average NB4 lysate</t>
  </si>
  <si>
    <t>NB4 lysate absorbance</t>
  </si>
  <si>
    <t>NB4-Background</t>
  </si>
  <si>
    <t>stdev</t>
  </si>
  <si>
    <t>SUP-B15</t>
  </si>
  <si>
    <t>KBM7</t>
  </si>
  <si>
    <t>JeKo-1</t>
  </si>
  <si>
    <t>HL60</t>
  </si>
  <si>
    <t>U937</t>
  </si>
  <si>
    <t>Specificity</t>
  </si>
  <si>
    <t>particles</t>
  </si>
  <si>
    <t>PML5</t>
  </si>
  <si>
    <t>PML2</t>
  </si>
  <si>
    <t>PML1</t>
  </si>
  <si>
    <t>strips</t>
  </si>
  <si>
    <t>RARa3</t>
  </si>
  <si>
    <t>RARa4</t>
  </si>
  <si>
    <t>RARa5</t>
  </si>
  <si>
    <t>PML3</t>
  </si>
  <si>
    <t>PML4</t>
  </si>
  <si>
    <t>RARa6</t>
  </si>
  <si>
    <t>PML6</t>
  </si>
  <si>
    <t>RARA8</t>
  </si>
  <si>
    <t>TL</t>
  </si>
  <si>
    <t>CL</t>
  </si>
  <si>
    <t>average</t>
  </si>
  <si>
    <t>RARa8</t>
  </si>
  <si>
    <t>RARa1</t>
  </si>
  <si>
    <t>RARa2</t>
  </si>
  <si>
    <t>RARa7</t>
  </si>
  <si>
    <t>Fusion1</t>
  </si>
  <si>
    <t>Fusion2</t>
  </si>
  <si>
    <t>Recovery</t>
  </si>
  <si>
    <t>Sample 1</t>
  </si>
  <si>
    <t>Sample 2</t>
  </si>
  <si>
    <t>Sample 3</t>
  </si>
  <si>
    <t>Sample 4</t>
  </si>
  <si>
    <t>Sample 5</t>
  </si>
  <si>
    <t>WBC filter</t>
  </si>
  <si>
    <t>magentic immunoseparation</t>
  </si>
  <si>
    <t>density gradient centrifugation</t>
  </si>
  <si>
    <t>lysis buffer</t>
  </si>
  <si>
    <t>TL signal</t>
  </si>
  <si>
    <t>Recovery*</t>
  </si>
  <si>
    <t>cutoff=</t>
  </si>
  <si>
    <t>PB</t>
  </si>
  <si>
    <t>BM</t>
  </si>
  <si>
    <t>Negative U937 lysate</t>
  </si>
  <si>
    <t>APL positive NB4 lysate</t>
  </si>
  <si>
    <t xml:space="preserve"> background absorbance</t>
  </si>
  <si>
    <t>lysis buffer comparison on LFA</t>
  </si>
  <si>
    <t xml:space="preserve"> lysis buffer comparison _ abs @ 562 nm</t>
  </si>
  <si>
    <t>lysis buffer comparison _ abs @ 450 nm</t>
  </si>
  <si>
    <t>background +1.645*background sigma+1.645*lowest positive point sigma</t>
  </si>
  <si>
    <t>TL NB4-TL U937 (Figure 4)</t>
  </si>
  <si>
    <t>cutoff</t>
  </si>
  <si>
    <t>LOD (%)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</si>
</sst>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"/>
    <numFmt numFmtId="165" formatCode="0.00000"/>
    <numFmt numFmtId="166" formatCode="0.000"/>
    <numFmt numFmtId="170" formatCode="0.0"/>
  </numFmts>
  <fonts count="34">
    <font>
      <sz val="12"/>
      <color theme="1"/>
      <name val="Aptos Narrow"/>
      <family val="2"/>
      <scheme val="minor"/>
    </font>
    <font>
      <sz val="10"/>
      <color rgb="FFFF0000"/>
      <name val="Arial"/>
      <family val="2"/>
    </font>
    <font>
      <sz val="10"/>
      <name val="Arial"/>
      <family val="2"/>
    </font>
    <font>
      <b/>
      <sz val="12"/>
      <color theme="1"/>
      <name val="Aptos Narrow"/>
      <scheme val="minor"/>
    </font>
    <font>
      <sz val="12"/>
      <color theme="1"/>
      <name val="Aptos Narrow"/>
      <family val="2"/>
      <scheme val="minor"/>
    </font>
    <font>
      <sz val="12"/>
      <color rgb="FF000000"/>
      <name val="Arial"/>
      <family val="2"/>
    </font>
    <font>
      <sz val="12"/>
      <color rgb="FF0B5394"/>
      <name val="Arial"/>
      <family val="2"/>
    </font>
    <font>
      <sz val="12"/>
      <color rgb="FFA64D79"/>
      <name val="Arial"/>
      <family val="2"/>
    </font>
    <font>
      <sz val="8"/>
      <name val="Aptos Narrow"/>
      <family val="2"/>
      <scheme val="minor"/>
    </font>
    <font>
      <b/>
      <sz val="1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8" tint="0.59999389629810485"/>
      <name val="Arial"/>
      <family val="2"/>
    </font>
    <font>
      <sz val="12"/>
      <color theme="8" tint="0.59999389629810485"/>
      <name val="Aptos Narrow"/>
      <family val="2"/>
      <scheme val="minor"/>
    </font>
    <font>
      <sz val="14"/>
      <color theme="1"/>
      <name val="Arial"/>
      <family val="2"/>
    </font>
    <font>
      <sz val="12"/>
      <color theme="1"/>
      <name val="Aptos Narrow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rial"/>
      <family val="2"/>
    </font>
    <font>
      <sz val="14"/>
      <color theme="3" tint="0.249977111117893"/>
      <name val="Arial"/>
      <family val="2"/>
    </font>
    <font>
      <sz val="14"/>
      <color rgb="FFC00000"/>
      <name val="Arial"/>
      <family val="2"/>
    </font>
    <font>
      <sz val="14"/>
      <color theme="9"/>
      <name val="Arial"/>
      <family val="2"/>
    </font>
    <font>
      <sz val="14"/>
      <color rgb="FF0B5394"/>
      <name val="Arial"/>
      <family val="2"/>
    </font>
    <font>
      <sz val="14"/>
      <color rgb="FFA64D7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8" tint="0.59999389629810485"/>
      <name val="Arial"/>
      <family val="2"/>
    </font>
    <font>
      <sz val="11"/>
      <color rgb="FFFFFFFF"/>
      <name val="Arial"/>
      <family val="2"/>
    </font>
    <font>
      <u/>
      <sz val="12"/>
      <color theme="1"/>
      <name val="Arial"/>
      <family val="2"/>
    </font>
    <font>
      <sz val="12"/>
      <color rgb="FFFF0000"/>
      <name val="Arial"/>
      <family val="2"/>
    </font>
    <font>
      <sz val="12"/>
      <color theme="5"/>
      <name val="Arial"/>
      <family val="2"/>
    </font>
    <font>
      <b/>
      <u/>
      <sz val="12"/>
      <color theme="1"/>
      <name val="Arial"/>
      <family val="2"/>
    </font>
    <font>
      <b/>
      <sz val="2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27">
    <xf numFmtId="0" fontId="0" fillId="0" borderId="0" xfId="0"/>
    <xf numFmtId="0" fontId="2" fillId="0" borderId="0" xfId="0" applyFont="1"/>
    <xf numFmtId="0" fontId="0" fillId="0" borderId="0" xfId="0" quotePrefix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Alignment="1">
      <alignment vertical="center"/>
    </xf>
    <xf numFmtId="9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9" fillId="0" borderId="0" xfId="0" applyFont="1"/>
    <xf numFmtId="0" fontId="10" fillId="0" borderId="0" xfId="0" applyFont="1"/>
    <xf numFmtId="0" fontId="10" fillId="0" borderId="3" xfId="0" applyFont="1" applyBorder="1"/>
    <xf numFmtId="0" fontId="10" fillId="0" borderId="1" xfId="0" applyFont="1" applyBorder="1"/>
    <xf numFmtId="0" fontId="3" fillId="0" borderId="1" xfId="0" applyFont="1" applyBorder="1" applyAlignment="1">
      <alignment horizontal="center"/>
    </xf>
    <xf numFmtId="0" fontId="12" fillId="0" borderId="0" xfId="0" applyFont="1"/>
    <xf numFmtId="10" fontId="0" fillId="0" borderId="0" xfId="0" applyNumberFormat="1"/>
    <xf numFmtId="10" fontId="12" fillId="0" borderId="0" xfId="0" applyNumberFormat="1" applyFont="1"/>
    <xf numFmtId="9" fontId="12" fillId="0" borderId="0" xfId="0" applyNumberFormat="1" applyFont="1"/>
    <xf numFmtId="0" fontId="13" fillId="0" borderId="1" xfId="0" applyFont="1" applyBorder="1" applyAlignment="1">
      <alignment horizontal="center"/>
    </xf>
    <xf numFmtId="0" fontId="14" fillId="0" borderId="0" xfId="0" applyFont="1"/>
    <xf numFmtId="0" fontId="15" fillId="0" borderId="0" xfId="0" applyFont="1"/>
    <xf numFmtId="0" fontId="0" fillId="0" borderId="0" xfId="0" applyAlignment="1">
      <alignment wrapText="1"/>
    </xf>
    <xf numFmtId="166" fontId="0" fillId="0" borderId="0" xfId="0" applyNumberFormat="1"/>
    <xf numFmtId="0" fontId="16" fillId="2" borderId="4" xfId="0" applyFont="1" applyFill="1" applyBorder="1"/>
    <xf numFmtId="0" fontId="16" fillId="2" borderId="0" xfId="0" applyFont="1" applyFill="1"/>
    <xf numFmtId="0" fontId="16" fillId="2" borderId="5" xfId="0" applyFont="1" applyFill="1" applyBorder="1"/>
    <xf numFmtId="0" fontId="16" fillId="2" borderId="6" xfId="0" applyFont="1" applyFill="1" applyBorder="1"/>
    <xf numFmtId="0" fontId="16" fillId="2" borderId="1" xfId="0" applyFont="1" applyFill="1" applyBorder="1"/>
    <xf numFmtId="0" fontId="16" fillId="2" borderId="7" xfId="0" applyFont="1" applyFill="1" applyBorder="1"/>
    <xf numFmtId="0" fontId="5" fillId="0" borderId="0" xfId="0" applyFont="1"/>
    <xf numFmtId="0" fontId="13" fillId="7" borderId="0" xfId="0" applyFont="1" applyFill="1" applyAlignment="1">
      <alignment horizontal="center"/>
    </xf>
    <xf numFmtId="0" fontId="13" fillId="7" borderId="0" xfId="0" applyFont="1" applyFill="1"/>
    <xf numFmtId="0" fontId="3" fillId="7" borderId="0" xfId="0" applyFont="1" applyFill="1"/>
    <xf numFmtId="0" fontId="3" fillId="7" borderId="0" xfId="0" applyFont="1" applyFill="1" applyAlignment="1">
      <alignment horizontal="center"/>
    </xf>
    <xf numFmtId="0" fontId="17" fillId="7" borderId="0" xfId="0" applyFont="1" applyFill="1"/>
    <xf numFmtId="0" fontId="16" fillId="0" borderId="0" xfId="0" applyFont="1"/>
    <xf numFmtId="0" fontId="18" fillId="0" borderId="0" xfId="0" applyFont="1"/>
    <xf numFmtId="0" fontId="19" fillId="6" borderId="0" xfId="0" applyFont="1" applyFill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16" fillId="0" borderId="2" xfId="0" applyFont="1" applyBorder="1"/>
    <xf numFmtId="0" fontId="16" fillId="0" borderId="11" xfId="0" applyFont="1" applyBorder="1"/>
    <xf numFmtId="0" fontId="16" fillId="0" borderId="3" xfId="0" applyFont="1" applyBorder="1"/>
    <xf numFmtId="0" fontId="22" fillId="0" borderId="13" xfId="0" applyFont="1" applyBorder="1"/>
    <xf numFmtId="0" fontId="16" fillId="0" borderId="8" xfId="0" applyFont="1" applyBorder="1"/>
    <xf numFmtId="0" fontId="16" fillId="0" borderId="9" xfId="0" applyFont="1" applyBorder="1"/>
    <xf numFmtId="0" fontId="16" fillId="0" borderId="10" xfId="0" applyFont="1" applyBorder="1"/>
    <xf numFmtId="0" fontId="23" fillId="0" borderId="14" xfId="0" applyFont="1" applyBorder="1"/>
    <xf numFmtId="0" fontId="16" fillId="0" borderId="4" xfId="0" applyFont="1" applyBorder="1"/>
    <xf numFmtId="0" fontId="16" fillId="0" borderId="5" xfId="0" applyFont="1" applyBorder="1"/>
    <xf numFmtId="0" fontId="21" fillId="0" borderId="14" xfId="0" applyFont="1" applyBorder="1"/>
    <xf numFmtId="0" fontId="22" fillId="0" borderId="14" xfId="0" applyFont="1" applyBorder="1"/>
    <xf numFmtId="0" fontId="23" fillId="0" borderId="15" xfId="0" applyFont="1" applyBorder="1"/>
    <xf numFmtId="0" fontId="16" fillId="0" borderId="6" xfId="0" applyFont="1" applyBorder="1"/>
    <xf numFmtId="0" fontId="16" fillId="0" borderId="1" xfId="0" applyFont="1" applyBorder="1"/>
    <xf numFmtId="0" fontId="16" fillId="0" borderId="7" xfId="0" applyFont="1" applyBorder="1"/>
    <xf numFmtId="0" fontId="23" fillId="0" borderId="4" xfId="0" applyFont="1" applyBorder="1"/>
    <xf numFmtId="0" fontId="21" fillId="0" borderId="4" xfId="0" applyFont="1" applyBorder="1"/>
    <xf numFmtId="0" fontId="24" fillId="0" borderId="0" xfId="0" applyFont="1"/>
    <xf numFmtId="0" fontId="23" fillId="0" borderId="0" xfId="0" applyFont="1"/>
    <xf numFmtId="0" fontId="26" fillId="0" borderId="0" xfId="0" applyFont="1"/>
    <xf numFmtId="0" fontId="27" fillId="0" borderId="0" xfId="0" applyFont="1"/>
    <xf numFmtId="0" fontId="11" fillId="7" borderId="0" xfId="0" applyFont="1" applyFill="1" applyAlignment="1">
      <alignment horizontal="center"/>
    </xf>
    <xf numFmtId="0" fontId="11" fillId="0" borderId="0" xfId="0" applyFont="1"/>
    <xf numFmtId="0" fontId="11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166" fontId="10" fillId="0" borderId="0" xfId="0" applyNumberFormat="1" applyFont="1" applyAlignment="1">
      <alignment horizontal="center"/>
    </xf>
    <xf numFmtId="166" fontId="10" fillId="0" borderId="0" xfId="0" applyNumberFormat="1" applyFont="1"/>
    <xf numFmtId="0" fontId="1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0" xfId="0" applyFont="1"/>
    <xf numFmtId="0" fontId="11" fillId="7" borderId="0" xfId="0" applyFont="1" applyFill="1"/>
    <xf numFmtId="0" fontId="29" fillId="7" borderId="0" xfId="0" applyFont="1" applyFill="1" applyAlignment="1">
      <alignment horizontal="center"/>
    </xf>
    <xf numFmtId="0" fontId="30" fillId="0" borderId="0" xfId="0" applyFont="1"/>
    <xf numFmtId="0" fontId="31" fillId="0" borderId="0" xfId="0" applyFont="1"/>
    <xf numFmtId="10" fontId="10" fillId="7" borderId="0" xfId="0" applyNumberFormat="1" applyFont="1" applyFill="1"/>
    <xf numFmtId="9" fontId="10" fillId="7" borderId="0" xfId="1" applyFont="1" applyFill="1"/>
    <xf numFmtId="0" fontId="10" fillId="7" borderId="0" xfId="0" applyFont="1" applyFill="1"/>
    <xf numFmtId="0" fontId="32" fillId="7" borderId="0" xfId="0" applyFont="1" applyFill="1" applyAlignment="1">
      <alignment horizontal="center"/>
    </xf>
    <xf numFmtId="165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center"/>
    </xf>
    <xf numFmtId="9" fontId="10" fillId="7" borderId="0" xfId="0" applyNumberFormat="1" applyFont="1" applyFill="1" applyAlignment="1">
      <alignment horizontal="center"/>
    </xf>
    <xf numFmtId="0" fontId="10" fillId="0" borderId="0" xfId="0" applyFont="1" applyAlignment="1">
      <alignment vertical="center"/>
    </xf>
    <xf numFmtId="0" fontId="11" fillId="0" borderId="12" xfId="0" applyFont="1" applyBorder="1" applyAlignment="1">
      <alignment wrapText="1"/>
    </xf>
    <xf numFmtId="0" fontId="32" fillId="0" borderId="0" xfId="0" applyFont="1" applyAlignment="1">
      <alignment horizontal="center"/>
    </xf>
    <xf numFmtId="165" fontId="10" fillId="0" borderId="0" xfId="0" applyNumberFormat="1" applyFont="1" applyAlignment="1">
      <alignment horizontal="center" vertical="center"/>
    </xf>
    <xf numFmtId="165" fontId="10" fillId="0" borderId="0" xfId="0" applyNumberFormat="1" applyFont="1"/>
    <xf numFmtId="0" fontId="11" fillId="0" borderId="0" xfId="0" applyFont="1" applyAlignment="1">
      <alignment horizontal="center" vertical="center"/>
    </xf>
    <xf numFmtId="9" fontId="10" fillId="0" borderId="0" xfId="1" applyFont="1"/>
    <xf numFmtId="11" fontId="0" fillId="0" borderId="0" xfId="0" applyNumberFormat="1"/>
    <xf numFmtId="0" fontId="11" fillId="0" borderId="0" xfId="0" applyFont="1" applyAlignment="1">
      <alignment wrapText="1"/>
    </xf>
    <xf numFmtId="0" fontId="11" fillId="7" borderId="0" xfId="0" applyFont="1" applyFill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7" borderId="0" xfId="0" applyFont="1" applyFill="1" applyAlignment="1">
      <alignment horizontal="center"/>
    </xf>
    <xf numFmtId="0" fontId="25" fillId="7" borderId="0" xfId="0" applyFont="1" applyFill="1" applyAlignment="1">
      <alignment horizontal="center"/>
    </xf>
    <xf numFmtId="0" fontId="3" fillId="7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8" fillId="2" borderId="2" xfId="0" applyFont="1" applyFill="1" applyBorder="1" applyAlignment="1">
      <alignment horizontal="center"/>
    </xf>
    <xf numFmtId="0" fontId="18" fillId="2" borderId="11" xfId="0" applyFont="1" applyFill="1" applyBorder="1" applyAlignment="1">
      <alignment horizontal="center"/>
    </xf>
    <xf numFmtId="0" fontId="18" fillId="2" borderId="3" xfId="0" applyFont="1" applyFill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2" borderId="8" xfId="0" applyFont="1" applyFill="1" applyBorder="1" applyAlignment="1">
      <alignment horizontal="center"/>
    </xf>
    <xf numFmtId="0" fontId="18" fillId="2" borderId="9" xfId="0" applyFont="1" applyFill="1" applyBorder="1" applyAlignment="1">
      <alignment horizontal="center"/>
    </xf>
    <xf numFmtId="0" fontId="18" fillId="2" borderId="10" xfId="0" applyFont="1" applyFill="1" applyBorder="1" applyAlignment="1">
      <alignment horizontal="center"/>
    </xf>
    <xf numFmtId="0" fontId="19" fillId="3" borderId="0" xfId="0" applyFont="1" applyFill="1" applyAlignment="1">
      <alignment horizontal="center"/>
    </xf>
    <xf numFmtId="0" fontId="19" fillId="4" borderId="0" xfId="0" applyFont="1" applyFill="1" applyAlignment="1">
      <alignment horizontal="center"/>
    </xf>
    <xf numFmtId="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33" fillId="5" borderId="0" xfId="0" applyFont="1" applyFill="1" applyAlignment="1">
      <alignment horizontal="center"/>
    </xf>
    <xf numFmtId="164" fontId="10" fillId="0" borderId="0" xfId="0" applyNumberFormat="1" applyFont="1"/>
    <xf numFmtId="0" fontId="11" fillId="0" borderId="16" xfId="0" applyFont="1" applyBorder="1" applyAlignment="1">
      <alignment horizontal="right"/>
    </xf>
    <xf numFmtId="164" fontId="10" fillId="0" borderId="17" xfId="0" applyNumberFormat="1" applyFont="1" applyBorder="1"/>
    <xf numFmtId="0" fontId="11" fillId="0" borderId="0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right" wrapText="1"/>
    </xf>
    <xf numFmtId="170" fontId="10" fillId="0" borderId="17" xfId="0" applyNumberFormat="1" applyFont="1" applyBorder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'Fig 5'!$I$8:$I$15</c:f>
                <c:numCache>
                  <c:formatCode>General</c:formatCode>
                  <c:ptCount val="8"/>
                  <c:pt idx="0">
                    <c:v>1.7662249829659044E-4</c:v>
                  </c:pt>
                  <c:pt idx="1">
                    <c:v>3.3529539142921577E-3</c:v>
                  </c:pt>
                  <c:pt idx="2">
                    <c:v>9.0851262797546556E-4</c:v>
                  </c:pt>
                  <c:pt idx="3">
                    <c:v>2.1736744883978812E-3</c:v>
                  </c:pt>
                  <c:pt idx="4">
                    <c:v>1.7550354812333351E-2</c:v>
                  </c:pt>
                  <c:pt idx="5">
                    <c:v>9.6326289440192957E-3</c:v>
                  </c:pt>
                  <c:pt idx="6">
                    <c:v>1.5811514310326479E-2</c:v>
                  </c:pt>
                  <c:pt idx="7">
                    <c:v>2.0410674974223789E-2</c:v>
                  </c:pt>
                </c:numCache>
              </c:numRef>
            </c:plus>
            <c:minus>
              <c:numRef>
                <c:f>'Fig 5'!$I$8:$I$15</c:f>
                <c:numCache>
                  <c:formatCode>General</c:formatCode>
                  <c:ptCount val="8"/>
                  <c:pt idx="0">
                    <c:v>1.7662249829659044E-4</c:v>
                  </c:pt>
                  <c:pt idx="1">
                    <c:v>3.3529539142921577E-3</c:v>
                  </c:pt>
                  <c:pt idx="2">
                    <c:v>9.0851262797546556E-4</c:v>
                  </c:pt>
                  <c:pt idx="3">
                    <c:v>2.1736744883978812E-3</c:v>
                  </c:pt>
                  <c:pt idx="4">
                    <c:v>1.7550354812333351E-2</c:v>
                  </c:pt>
                  <c:pt idx="5">
                    <c:v>9.6326289440192957E-3</c:v>
                  </c:pt>
                  <c:pt idx="6">
                    <c:v>1.5811514310326479E-2</c:v>
                  </c:pt>
                  <c:pt idx="7">
                    <c:v>2.0410674974223789E-2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'Fig 5'!$G$8:$G$15</c:f>
              <c:numCache>
                <c:formatCode>0%</c:formatCode>
                <c:ptCount val="8"/>
                <c:pt idx="0" formatCode="General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0.2</c:v>
                </c:pt>
                <c:pt idx="4">
                  <c:v>0.4</c:v>
                </c:pt>
                <c:pt idx="5">
                  <c:v>0.6</c:v>
                </c:pt>
                <c:pt idx="6">
                  <c:v>0.8</c:v>
                </c:pt>
                <c:pt idx="7">
                  <c:v>1</c:v>
                </c:pt>
              </c:numCache>
            </c:numRef>
          </c:xVal>
          <c:yVal>
            <c:numRef>
              <c:f>'Fig 5'!$H$8:$H$15</c:f>
              <c:numCache>
                <c:formatCode>0.00000</c:formatCode>
                <c:ptCount val="8"/>
                <c:pt idx="0">
                  <c:v>8.4679839122867671E-3</c:v>
                </c:pt>
                <c:pt idx="1">
                  <c:v>1.1342801797038268E-2</c:v>
                </c:pt>
                <c:pt idx="2">
                  <c:v>1.2821008069279877E-2</c:v>
                </c:pt>
                <c:pt idx="3">
                  <c:v>2.6335503983447067E-2</c:v>
                </c:pt>
                <c:pt idx="4">
                  <c:v>6.3781074788066647E-2</c:v>
                </c:pt>
                <c:pt idx="5">
                  <c:v>8.3499654442770965E-2</c:v>
                </c:pt>
                <c:pt idx="6">
                  <c:v>0.1299391173620954</c:v>
                </c:pt>
                <c:pt idx="7">
                  <c:v>0.19503132477509535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97-F741-BC6E-4244E57687FB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forward val="0.1"/>
            <c:backward val="0.1"/>
            <c:dispRSqr val="0"/>
            <c:dispEq val="1"/>
            <c:trendlineLbl>
              <c:layout>
                <c:manualLayout>
                  <c:x val="7.9115062186668E-2"/>
                  <c:y val="-0.1452720922264802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baseline="0">
                      <a:solidFill>
                        <a:srgbClr val="FF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'Fig 5'!$G$10:$G$11</c:f>
              <c:numCache>
                <c:formatCode>0%</c:formatCode>
                <c:ptCount val="2"/>
                <c:pt idx="0">
                  <c:v>0.1</c:v>
                </c:pt>
                <c:pt idx="1">
                  <c:v>0.2</c:v>
                </c:pt>
              </c:numCache>
            </c:numRef>
          </c:xVal>
          <c:yVal>
            <c:numRef>
              <c:f>'Fig 5'!$H$10:$H$11</c:f>
              <c:numCache>
                <c:formatCode>0.00000</c:formatCode>
                <c:ptCount val="2"/>
                <c:pt idx="0">
                  <c:v>1.2821008069279877E-2</c:v>
                </c:pt>
                <c:pt idx="1">
                  <c:v>2.6335503983447067E-2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B97-F741-BC6E-4244E57687FB}"/>
            </c:ext>
          </c:extLst>
        </c:ser>
        <c:ser>
          <c:idx val="2"/>
          <c:order val="2"/>
          <c:spPr>
            <a:ln w="158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 5'!$G$8:$G$15</c:f>
              <c:numCache>
                <c:formatCode>0%</c:formatCode>
                <c:ptCount val="8"/>
                <c:pt idx="0" formatCode="General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0.2</c:v>
                </c:pt>
                <c:pt idx="4">
                  <c:v>0.4</c:v>
                </c:pt>
                <c:pt idx="5">
                  <c:v>0.6</c:v>
                </c:pt>
                <c:pt idx="6">
                  <c:v>0.8</c:v>
                </c:pt>
                <c:pt idx="7">
                  <c:v>1</c:v>
                </c:pt>
              </c:numCache>
            </c:numRef>
          </c:xVal>
          <c:yVal>
            <c:numRef>
              <c:f>'Fig 5'!$J$8:$J$15</c:f>
              <c:numCache>
                <c:formatCode>0.000000</c:formatCode>
                <c:ptCount val="8"/>
                <c:pt idx="0">
                  <c:v>1.4274137110995257E-2</c:v>
                </c:pt>
                <c:pt idx="1">
                  <c:v>1.4274137110995257E-2</c:v>
                </c:pt>
                <c:pt idx="2">
                  <c:v>1.4274137110995257E-2</c:v>
                </c:pt>
                <c:pt idx="3">
                  <c:v>1.4274137110995257E-2</c:v>
                </c:pt>
                <c:pt idx="4">
                  <c:v>1.4274137110995257E-2</c:v>
                </c:pt>
                <c:pt idx="5">
                  <c:v>1.4274137110995257E-2</c:v>
                </c:pt>
                <c:pt idx="6">
                  <c:v>1.4274137110995257E-2</c:v>
                </c:pt>
                <c:pt idx="7">
                  <c:v>1.4274137110995257E-2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97-F741-BC6E-4244E57687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0719983"/>
        <c:axId val="350721231"/>
      </c:scatterChart>
      <c:valAx>
        <c:axId val="350719983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 NB4/100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0721231"/>
        <c:crosses val="autoZero"/>
        <c:crossBetween val="midCat"/>
      </c:valAx>
      <c:valAx>
        <c:axId val="35072123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TL/CL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07199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'Fig 6'!$J$7:$J$13</c:f>
                <c:numCache>
                  <c:formatCode>General</c:formatCode>
                  <c:ptCount val="7"/>
                  <c:pt idx="0">
                    <c:v>2.8749749668792847E-3</c:v>
                  </c:pt>
                  <c:pt idx="1">
                    <c:v>7.8692523642790607E-4</c:v>
                  </c:pt>
                  <c:pt idx="2">
                    <c:v>3.4467299606378799E-3</c:v>
                  </c:pt>
                  <c:pt idx="3">
                    <c:v>7.4747096504726163E-3</c:v>
                  </c:pt>
                  <c:pt idx="4">
                    <c:v>1.9992685163583532E-2</c:v>
                  </c:pt>
                  <c:pt idx="5">
                    <c:v>6.71614301793475E-3</c:v>
                  </c:pt>
                  <c:pt idx="6">
                    <c:v>2.3192247779129465E-2</c:v>
                  </c:pt>
                </c:numCache>
              </c:numRef>
            </c:plus>
            <c:minus>
              <c:numRef>
                <c:f>'Fig 6'!$J$7:$J$13</c:f>
                <c:numCache>
                  <c:formatCode>General</c:formatCode>
                  <c:ptCount val="7"/>
                  <c:pt idx="0">
                    <c:v>2.8749749668792847E-3</c:v>
                  </c:pt>
                  <c:pt idx="1">
                    <c:v>7.8692523642790607E-4</c:v>
                  </c:pt>
                  <c:pt idx="2">
                    <c:v>3.4467299606378799E-3</c:v>
                  </c:pt>
                  <c:pt idx="3">
                    <c:v>7.4747096504726163E-3</c:v>
                  </c:pt>
                  <c:pt idx="4">
                    <c:v>1.9992685163583532E-2</c:v>
                  </c:pt>
                  <c:pt idx="5">
                    <c:v>6.71614301793475E-3</c:v>
                  </c:pt>
                  <c:pt idx="6">
                    <c:v>2.3192247779129465E-2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'Fig 6'!$H$7:$H$13</c:f>
              <c:numCache>
                <c:formatCode>0%</c:formatCode>
                <c:ptCount val="7"/>
                <c:pt idx="0" formatCode="General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0.4</c:v>
                </c:pt>
                <c:pt idx="4">
                  <c:v>0.6</c:v>
                </c:pt>
                <c:pt idx="5">
                  <c:v>0.8</c:v>
                </c:pt>
                <c:pt idx="6">
                  <c:v>1</c:v>
                </c:pt>
              </c:numCache>
            </c:numRef>
          </c:xVal>
          <c:yVal>
            <c:numRef>
              <c:f>'Fig 6'!$I$7:$I$13</c:f>
              <c:numCache>
                <c:formatCode>0.00000</c:formatCode>
                <c:ptCount val="7"/>
                <c:pt idx="0">
                  <c:v>2.696458674070373E-2</c:v>
                </c:pt>
                <c:pt idx="1">
                  <c:v>3.4364401507401256E-2</c:v>
                </c:pt>
                <c:pt idx="2">
                  <c:v>4.6131411806466065E-2</c:v>
                </c:pt>
                <c:pt idx="3">
                  <c:v>7.2101926063616067E-2</c:v>
                </c:pt>
                <c:pt idx="4">
                  <c:v>8.0584263448071236E-2</c:v>
                </c:pt>
                <c:pt idx="5">
                  <c:v>0.11544457928234429</c:v>
                </c:pt>
                <c:pt idx="6">
                  <c:v>0.16944897563305136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9F4-3148-B3C3-BC5D36BB353D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forward val="0.1"/>
            <c:backward val="0.1"/>
            <c:dispRSqr val="0"/>
            <c:dispEq val="1"/>
            <c:trendlineLbl>
              <c:layout>
                <c:manualLayout>
                  <c:x val="0.16625328716175791"/>
                  <c:y val="-0.1483475220071465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baseline="0">
                      <a:solidFill>
                        <a:srgbClr val="FF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'Fig 6'!$H$7:$H$8</c:f>
              <c:numCache>
                <c:formatCode>0%</c:formatCode>
                <c:ptCount val="2"/>
                <c:pt idx="0" formatCode="General">
                  <c:v>0</c:v>
                </c:pt>
                <c:pt idx="1">
                  <c:v>0.1</c:v>
                </c:pt>
              </c:numCache>
            </c:numRef>
          </c:xVal>
          <c:yVal>
            <c:numRef>
              <c:f>'Fig 6'!$I$7:$I$8</c:f>
              <c:numCache>
                <c:formatCode>0.00000</c:formatCode>
                <c:ptCount val="2"/>
                <c:pt idx="0">
                  <c:v>2.696458674070373E-2</c:v>
                </c:pt>
                <c:pt idx="1">
                  <c:v>3.4364401507401256E-2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9F4-3148-B3C3-BC5D36BB353D}"/>
            </c:ext>
          </c:extLst>
        </c:ser>
        <c:ser>
          <c:idx val="2"/>
          <c:order val="2"/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'Fig 6'!$H$7:$H$13</c:f>
              <c:numCache>
                <c:formatCode>0%</c:formatCode>
                <c:ptCount val="7"/>
                <c:pt idx="0" formatCode="General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0.4</c:v>
                </c:pt>
                <c:pt idx="4">
                  <c:v>0.6</c:v>
                </c:pt>
                <c:pt idx="5">
                  <c:v>0.8</c:v>
                </c:pt>
                <c:pt idx="6">
                  <c:v>1</c:v>
                </c:pt>
              </c:numCache>
            </c:numRef>
          </c:xVal>
          <c:yVal>
            <c:numRef>
              <c:f>'Fig 6'!$K$7:$K$13</c:f>
              <c:numCache>
                <c:formatCode>General</c:formatCode>
                <c:ptCount val="7"/>
                <c:pt idx="0">
                  <c:v>3.2988412575144059E-2</c:v>
                </c:pt>
                <c:pt idx="1">
                  <c:v>3.2988412575144059E-2</c:v>
                </c:pt>
                <c:pt idx="2">
                  <c:v>3.2988412575144059E-2</c:v>
                </c:pt>
                <c:pt idx="3">
                  <c:v>3.2988412575144059E-2</c:v>
                </c:pt>
                <c:pt idx="4">
                  <c:v>3.2988412575144059E-2</c:v>
                </c:pt>
                <c:pt idx="5">
                  <c:v>3.2988412575144059E-2</c:v>
                </c:pt>
                <c:pt idx="6">
                  <c:v>3.2988412575144059E-2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9F4-3148-B3C3-BC5D36BB3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0719983"/>
        <c:axId val="350721231"/>
      </c:scatterChart>
      <c:valAx>
        <c:axId val="350719983"/>
        <c:scaling>
          <c:orientation val="minMax"/>
          <c:max val="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% NB4/100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0721231"/>
        <c:crosses val="autoZero"/>
        <c:crossBetween val="midCat"/>
      </c:valAx>
      <c:valAx>
        <c:axId val="350721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TL/CL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0719983"/>
        <c:crosses val="autoZero"/>
        <c:crossBetween val="midCat"/>
        <c:majorUnit val="4.0000000000000008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5</xdr:row>
      <xdr:rowOff>0</xdr:rowOff>
    </xdr:from>
    <xdr:to>
      <xdr:col>18</xdr:col>
      <xdr:colOff>273119</xdr:colOff>
      <xdr:row>22</xdr:row>
      <xdr:rowOff>191183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88B6DA6-52AF-264E-B528-82DAEC7376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209175</xdr:colOff>
      <xdr:row>5</xdr:row>
      <xdr:rowOff>59765</xdr:rowOff>
    </xdr:from>
    <xdr:to>
      <xdr:col>19</xdr:col>
      <xdr:colOff>465425</xdr:colOff>
      <xdr:row>23</xdr:row>
      <xdr:rowOff>32453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05E425-0807-D140-B0AB-35F818CDDB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oD%20calc_APL%20LF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 5"/>
      <sheetName val="Fig 6"/>
    </sheetNames>
    <sheetDataSet>
      <sheetData sheetId="0">
        <row r="8">
          <cell r="G8">
            <v>0</v>
          </cell>
          <cell r="H8">
            <v>8.4679839122867671E-3</v>
          </cell>
          <cell r="I8">
            <v>1.7662249829659044E-4</v>
          </cell>
          <cell r="J8">
            <v>1.4274137110995257E-2</v>
          </cell>
        </row>
        <row r="9">
          <cell r="G9">
            <v>0.05</v>
          </cell>
          <cell r="H9">
            <v>1.1342801797038268E-2</v>
          </cell>
          <cell r="I9">
            <v>3.3529539142921577E-3</v>
          </cell>
          <cell r="J9">
            <v>1.4274137110995257E-2</v>
          </cell>
        </row>
        <row r="10">
          <cell r="G10">
            <v>0.1</v>
          </cell>
          <cell r="H10">
            <v>1.2821008069279877E-2</v>
          </cell>
          <cell r="I10">
            <v>9.0851262797546556E-4</v>
          </cell>
          <cell r="J10">
            <v>1.4274137110995257E-2</v>
          </cell>
        </row>
        <row r="11">
          <cell r="G11">
            <v>0.2</v>
          </cell>
          <cell r="H11">
            <v>2.6335503983447067E-2</v>
          </cell>
          <cell r="I11">
            <v>2.1736744883978812E-3</v>
          </cell>
          <cell r="J11">
            <v>1.4274137110995257E-2</v>
          </cell>
        </row>
        <row r="12">
          <cell r="G12">
            <v>0.4</v>
          </cell>
          <cell r="H12">
            <v>6.3781074788066647E-2</v>
          </cell>
          <cell r="I12">
            <v>1.7550354812333351E-2</v>
          </cell>
          <cell r="J12">
            <v>1.4274137110995257E-2</v>
          </cell>
        </row>
        <row r="13">
          <cell r="G13">
            <v>0.6</v>
          </cell>
          <cell r="H13">
            <v>8.3499654442770965E-2</v>
          </cell>
          <cell r="I13">
            <v>9.6326289440192957E-3</v>
          </cell>
          <cell r="J13">
            <v>1.4274137110995257E-2</v>
          </cell>
        </row>
        <row r="14">
          <cell r="G14">
            <v>0.8</v>
          </cell>
          <cell r="H14">
            <v>0.1299391173620954</v>
          </cell>
          <cell r="I14">
            <v>1.5811514310326479E-2</v>
          </cell>
          <cell r="J14">
            <v>1.4274137110995257E-2</v>
          </cell>
        </row>
        <row r="15">
          <cell r="G15">
            <v>1</v>
          </cell>
          <cell r="H15">
            <v>0.19503132477509535</v>
          </cell>
          <cell r="I15">
            <v>2.0410674974223789E-2</v>
          </cell>
          <cell r="J15">
            <v>1.4274137110995257E-2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FE179-155B-1443-BC05-A15EB2EA8B76}">
  <dimension ref="A1:K18"/>
  <sheetViews>
    <sheetView workbookViewId="0">
      <selection activeCell="B23" sqref="B23"/>
    </sheetView>
  </sheetViews>
  <sheetFormatPr baseColWidth="10" defaultRowHeight="16"/>
  <cols>
    <col min="1" max="1" width="13.33203125" customWidth="1"/>
    <col min="2" max="2" width="30.6640625" customWidth="1"/>
    <col min="3" max="3" width="27.5" customWidth="1"/>
    <col min="4" max="4" width="25" customWidth="1"/>
  </cols>
  <sheetData>
    <row r="1" spans="1:11">
      <c r="A1" s="74" t="s">
        <v>0</v>
      </c>
      <c r="B1" s="12"/>
      <c r="C1" s="12"/>
      <c r="D1" s="12"/>
    </row>
    <row r="2" spans="1:11">
      <c r="A2" s="12"/>
      <c r="B2" s="12"/>
      <c r="C2" s="12"/>
      <c r="D2" s="12"/>
    </row>
    <row r="3" spans="1:11">
      <c r="A3" s="12"/>
      <c r="B3" s="12"/>
      <c r="C3" s="12"/>
      <c r="D3" s="12"/>
    </row>
    <row r="4" spans="1:11">
      <c r="A4" s="16"/>
      <c r="B4" s="32" t="s">
        <v>55</v>
      </c>
      <c r="C4" s="32" t="s">
        <v>53</v>
      </c>
      <c r="D4" s="32" t="s">
        <v>54</v>
      </c>
    </row>
    <row r="5" spans="1:11">
      <c r="A5" s="16"/>
      <c r="B5" s="20" t="s">
        <v>47</v>
      </c>
      <c r="C5" s="20" t="s">
        <v>47</v>
      </c>
      <c r="D5" s="20" t="s">
        <v>58</v>
      </c>
    </row>
    <row r="6" spans="1:11">
      <c r="A6" s="16" t="s">
        <v>48</v>
      </c>
      <c r="B6" s="18">
        <v>0.33510000000000001</v>
      </c>
      <c r="C6" s="19">
        <v>1</v>
      </c>
      <c r="D6" s="18">
        <v>0.625</v>
      </c>
    </row>
    <row r="7" spans="1:11">
      <c r="A7" s="16" t="s">
        <v>49</v>
      </c>
      <c r="B7" s="18">
        <v>0.50429999999999997</v>
      </c>
      <c r="C7" s="19">
        <v>1</v>
      </c>
      <c r="D7" s="18">
        <v>0.2581</v>
      </c>
    </row>
    <row r="8" spans="1:11">
      <c r="A8" s="16" t="s">
        <v>50</v>
      </c>
      <c r="B8" s="18">
        <v>0.36159999999999998</v>
      </c>
      <c r="C8" s="19">
        <v>1</v>
      </c>
      <c r="D8" s="18">
        <v>0.2</v>
      </c>
    </row>
    <row r="9" spans="1:11">
      <c r="A9" s="16" t="s">
        <v>51</v>
      </c>
      <c r="B9" s="18">
        <v>0.83720000000000006</v>
      </c>
      <c r="C9" s="19">
        <v>1</v>
      </c>
      <c r="D9" s="18">
        <v>0.29170000000000001</v>
      </c>
    </row>
    <row r="10" spans="1:11">
      <c r="A10" s="16" t="s">
        <v>52</v>
      </c>
      <c r="B10" s="18">
        <v>0.66669999999999996</v>
      </c>
      <c r="C10" s="18">
        <v>0.87960000000000005</v>
      </c>
      <c r="D10" s="18">
        <v>0.36109999999999998</v>
      </c>
    </row>
    <row r="11" spans="1:11">
      <c r="A11" s="14"/>
      <c r="B11" s="14"/>
      <c r="C11" s="14"/>
      <c r="D11" s="14"/>
    </row>
    <row r="12" spans="1:11">
      <c r="A12" s="33" t="s">
        <v>40</v>
      </c>
      <c r="B12" s="78">
        <f>AVERAGE(B6:B10)</f>
        <v>0.54098000000000002</v>
      </c>
      <c r="C12" s="78">
        <f t="shared" ref="C12:D12" si="0">AVERAGE(C6:C10)</f>
        <v>0.97592000000000001</v>
      </c>
      <c r="D12" s="78">
        <f t="shared" si="0"/>
        <v>0.34717999999999999</v>
      </c>
      <c r="K12" s="17"/>
    </row>
    <row r="13" spans="1:11">
      <c r="A13" s="33" t="s">
        <v>18</v>
      </c>
      <c r="B13" s="79">
        <f>_xlfn.STDEV.P(B6:B10)</f>
        <v>0.18945236235001142</v>
      </c>
      <c r="C13" s="79">
        <f t="shared" ref="C13:D13" si="1">_xlfn.STDEV.P(C6:C10)</f>
        <v>4.8159999999999981E-2</v>
      </c>
      <c r="D13" s="79">
        <f t="shared" si="1"/>
        <v>0.14835966298155301</v>
      </c>
    </row>
    <row r="14" spans="1:11">
      <c r="A14" s="12"/>
      <c r="B14" s="12"/>
      <c r="C14" s="12"/>
      <c r="D14" s="12"/>
    </row>
    <row r="15" spans="1:11">
      <c r="A15" s="12"/>
      <c r="B15" s="12"/>
      <c r="C15" s="12"/>
      <c r="D15" s="12"/>
    </row>
    <row r="16" spans="1:11">
      <c r="D16" s="23"/>
    </row>
    <row r="18" spans="3:3">
      <c r="C18" s="2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C0D10-E4F1-E244-A74F-19CC37101741}">
  <dimension ref="A1:O24"/>
  <sheetViews>
    <sheetView workbookViewId="0">
      <selection activeCell="C27" sqref="C27"/>
    </sheetView>
  </sheetViews>
  <sheetFormatPr baseColWidth="10" defaultColWidth="8.83203125" defaultRowHeight="16"/>
  <cols>
    <col min="1" max="1" width="24.33203125" customWidth="1"/>
    <col min="2" max="2" width="16.5" bestFit="1" customWidth="1"/>
    <col min="10" max="10" width="19.5" bestFit="1" customWidth="1"/>
    <col min="13" max="13" width="18" bestFit="1" customWidth="1"/>
    <col min="16" max="16" width="17" customWidth="1"/>
  </cols>
  <sheetData>
    <row r="1" spans="1:15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15">
      <c r="A2" s="74" t="s">
        <v>66</v>
      </c>
      <c r="B2" s="80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>
      <c r="A4" s="66" t="s">
        <v>56</v>
      </c>
      <c r="B4" s="96" t="s">
        <v>64</v>
      </c>
      <c r="C4" s="96"/>
      <c r="D4" s="96"/>
      <c r="E4" s="68"/>
      <c r="F4" s="96" t="s">
        <v>16</v>
      </c>
      <c r="G4" s="96"/>
      <c r="H4" s="96"/>
      <c r="I4" s="66"/>
      <c r="J4" s="67" t="s">
        <v>14</v>
      </c>
      <c r="K4" s="67" t="s">
        <v>18</v>
      </c>
      <c r="L4" s="66"/>
      <c r="M4" s="67" t="s">
        <v>15</v>
      </c>
      <c r="N4" s="67" t="s">
        <v>18</v>
      </c>
      <c r="O4" s="12"/>
    </row>
    <row r="5" spans="1:15">
      <c r="A5" s="12" t="s">
        <v>8</v>
      </c>
      <c r="B5" s="69">
        <v>0.1123</v>
      </c>
      <c r="C5" s="69">
        <v>0.1124</v>
      </c>
      <c r="D5" s="69">
        <v>0.1137</v>
      </c>
      <c r="E5" s="69"/>
      <c r="F5" s="69">
        <v>0.47770000000000001</v>
      </c>
      <c r="G5" s="69">
        <v>0.43440000000000001</v>
      </c>
      <c r="H5" s="69">
        <v>0.49680000000000002</v>
      </c>
      <c r="I5" s="70"/>
      <c r="J5" s="69">
        <f>AVERAGE(B5:D5)</f>
        <v>0.11280000000000001</v>
      </c>
      <c r="K5" s="69">
        <f>_xlfn.STDEV.P(B5:D5)</f>
        <v>6.3770421565696506E-4</v>
      </c>
      <c r="L5" s="70"/>
      <c r="M5" s="69">
        <f>AVERAGE(F5:H5)</f>
        <v>0.46963333333333335</v>
      </c>
      <c r="N5" s="69">
        <f>_xlfn.STDEV.P(F5:H5)</f>
        <v>2.6105469839777944E-2</v>
      </c>
      <c r="O5" s="12"/>
    </row>
    <row r="6" spans="1:15">
      <c r="A6" s="12" t="s">
        <v>9</v>
      </c>
      <c r="B6" s="69">
        <v>0.1167</v>
      </c>
      <c r="C6" s="69">
        <v>0.1177</v>
      </c>
      <c r="D6" s="69">
        <v>0.1258</v>
      </c>
      <c r="E6" s="69"/>
      <c r="F6" s="69">
        <v>0.42259999999999998</v>
      </c>
      <c r="G6" s="69">
        <v>0.38350000000000001</v>
      </c>
      <c r="H6" s="69">
        <v>0.4486</v>
      </c>
      <c r="I6" s="70"/>
      <c r="J6" s="69">
        <f t="shared" ref="J6:J9" si="0">AVERAGE(B6:D6)</f>
        <v>0.12006666666666665</v>
      </c>
      <c r="K6" s="69">
        <f t="shared" ref="K6:K9" si="1">_xlfn.STDEV.P(B6:D6)</f>
        <v>4.0745824598628763E-3</v>
      </c>
      <c r="L6" s="70"/>
      <c r="M6" s="69">
        <f>AVERAGE(F6:H6)</f>
        <v>0.4182333333333334</v>
      </c>
      <c r="N6" s="69">
        <f t="shared" ref="N6:N9" si="2">_xlfn.STDEV.P(F6:H6)</f>
        <v>2.6755726282216459E-2</v>
      </c>
      <c r="O6" s="12"/>
    </row>
    <row r="7" spans="1:15">
      <c r="A7" s="12" t="s">
        <v>10</v>
      </c>
      <c r="B7" s="69">
        <v>0.12379999999999999</v>
      </c>
      <c r="C7" s="69">
        <v>0.125</v>
      </c>
      <c r="D7" s="69">
        <v>0.12609999999999999</v>
      </c>
      <c r="E7" s="69"/>
      <c r="F7" s="69">
        <v>0.41689999999999999</v>
      </c>
      <c r="G7" s="69">
        <v>0.37959999999999999</v>
      </c>
      <c r="H7" s="69">
        <v>0.44209999999999999</v>
      </c>
      <c r="I7" s="70"/>
      <c r="J7" s="69">
        <f t="shared" si="0"/>
        <v>0.12496666666666667</v>
      </c>
      <c r="K7" s="69">
        <f t="shared" si="1"/>
        <v>9.3926685357369004E-4</v>
      </c>
      <c r="L7" s="70"/>
      <c r="M7" s="69">
        <f>AVERAGE(F7:H7)</f>
        <v>0.41286666666666666</v>
      </c>
      <c r="N7" s="69">
        <f t="shared" si="2"/>
        <v>2.5674414415046656E-2</v>
      </c>
      <c r="O7" s="12"/>
    </row>
    <row r="8" spans="1:15">
      <c r="A8" s="12" t="s">
        <v>11</v>
      </c>
      <c r="B8" s="69">
        <v>9.8500000000000004E-2</v>
      </c>
      <c r="C8" s="69">
        <v>9.7900000000000001E-2</v>
      </c>
      <c r="D8" s="69">
        <v>9.8599999999999993E-2</v>
      </c>
      <c r="E8" s="69"/>
      <c r="F8" s="69">
        <v>0.31859999999999999</v>
      </c>
      <c r="G8" s="69">
        <v>0.2848</v>
      </c>
      <c r="H8" s="69">
        <v>0.33119999999999999</v>
      </c>
      <c r="I8" s="70"/>
      <c r="J8" s="69">
        <f t="shared" si="0"/>
        <v>9.8333333333333342E-2</v>
      </c>
      <c r="K8" s="69">
        <f t="shared" si="1"/>
        <v>3.0912061651652183E-4</v>
      </c>
      <c r="L8" s="70"/>
      <c r="M8" s="69">
        <f>AVERAGE(F8:H8)</f>
        <v>0.31153333333333327</v>
      </c>
      <c r="N8" s="69">
        <f t="shared" si="2"/>
        <v>1.9590700741820222E-2</v>
      </c>
      <c r="O8" s="12"/>
    </row>
    <row r="9" spans="1:15">
      <c r="A9" s="12" t="s">
        <v>12</v>
      </c>
      <c r="B9" s="69">
        <v>8.320000022649765E-2</v>
      </c>
      <c r="C9" s="69">
        <v>8.1600002944469452E-2</v>
      </c>
      <c r="D9" s="69">
        <v>8.190000057220459E-2</v>
      </c>
      <c r="E9" s="69"/>
      <c r="F9" s="69">
        <v>0.10090000182390213</v>
      </c>
      <c r="G9" s="69">
        <v>0.10520000010728836</v>
      </c>
      <c r="H9" s="69">
        <v>0.10270000249147415</v>
      </c>
      <c r="I9" s="70"/>
      <c r="J9" s="69">
        <f t="shared" si="0"/>
        <v>8.2233334581057235E-2</v>
      </c>
      <c r="K9" s="69">
        <f t="shared" si="1"/>
        <v>6.9442134026239657E-4</v>
      </c>
      <c r="L9" s="70"/>
      <c r="M9" s="69">
        <f>AVERAGE(F9:H9)</f>
        <v>0.10293333480755489</v>
      </c>
      <c r="N9" s="69">
        <f t="shared" si="2"/>
        <v>1.7632033890198884E-3</v>
      </c>
      <c r="O9" s="12"/>
    </row>
    <row r="10" spans="1:1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</row>
    <row r="11" spans="1:15">
      <c r="A11" s="7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>
      <c r="A12" s="12"/>
      <c r="B12" s="81" t="s">
        <v>17</v>
      </c>
      <c r="C12" s="72"/>
      <c r="D12" s="73"/>
      <c r="E12" s="73"/>
      <c r="F12" s="73"/>
      <c r="G12" s="12"/>
      <c r="H12" s="12"/>
      <c r="I12" s="12"/>
      <c r="J12" s="12"/>
      <c r="K12" s="12"/>
      <c r="L12" s="12"/>
      <c r="M12" s="12"/>
      <c r="N12" s="12"/>
      <c r="O12" s="12"/>
    </row>
    <row r="13" spans="1:15">
      <c r="A13" s="74" t="s">
        <v>56</v>
      </c>
      <c r="B13" s="75" t="s">
        <v>40</v>
      </c>
      <c r="C13" s="75" t="s">
        <v>18</v>
      </c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</row>
    <row r="14" spans="1:15">
      <c r="A14" s="74" t="s">
        <v>8</v>
      </c>
      <c r="B14" s="69">
        <f>M5-J5</f>
        <v>0.35683333333333334</v>
      </c>
      <c r="C14" s="69">
        <f>SQRT(N5^2-K5^2)</f>
        <v>2.6097679760639435E-2</v>
      </c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</row>
    <row r="15" spans="1:15">
      <c r="A15" s="74" t="s">
        <v>9</v>
      </c>
      <c r="B15" s="69">
        <f>M6-J6</f>
        <v>0.29816666666666675</v>
      </c>
      <c r="C15" s="69">
        <f>SQRT(N6^2-K6^2)</f>
        <v>2.6443650781740904E-2</v>
      </c>
      <c r="D15" s="76"/>
      <c r="E15" s="12"/>
      <c r="F15" s="12"/>
      <c r="G15" s="12"/>
      <c r="H15" s="77"/>
      <c r="I15" s="77"/>
      <c r="J15" s="77"/>
      <c r="K15" s="12"/>
      <c r="L15" s="12"/>
      <c r="M15" s="12"/>
      <c r="N15" s="12"/>
      <c r="O15" s="12"/>
    </row>
    <row r="16" spans="1:15">
      <c r="A16" s="74" t="s">
        <v>10</v>
      </c>
      <c r="B16" s="69">
        <f>M7-J7</f>
        <v>0.28789999999999999</v>
      </c>
      <c r="C16" s="69">
        <f>SQRT(N7^2-K7^2)</f>
        <v>2.5657227701630848E-2</v>
      </c>
      <c r="D16" s="76"/>
      <c r="E16" s="12"/>
      <c r="F16" s="12"/>
      <c r="G16" s="12"/>
      <c r="H16" s="77"/>
      <c r="I16" s="77"/>
      <c r="J16" s="77"/>
      <c r="K16" s="12"/>
      <c r="L16" s="12"/>
      <c r="M16" s="12"/>
      <c r="N16" s="12"/>
      <c r="O16" s="12"/>
    </row>
    <row r="17" spans="1:15">
      <c r="A17" s="74" t="s">
        <v>11</v>
      </c>
      <c r="B17" s="69">
        <f>M8-J8</f>
        <v>0.21319999999999995</v>
      </c>
      <c r="C17" s="69">
        <f>SQRT(N8^2-K8^2)</f>
        <v>1.9588261791185044E-2</v>
      </c>
      <c r="D17" s="76"/>
      <c r="E17" s="12"/>
      <c r="F17" s="12"/>
      <c r="G17" s="12"/>
      <c r="H17" s="77"/>
      <c r="I17" s="77"/>
      <c r="J17" s="77"/>
      <c r="K17" s="12"/>
      <c r="L17" s="12"/>
      <c r="M17" s="12"/>
      <c r="N17" s="12"/>
      <c r="O17" s="12"/>
    </row>
    <row r="18" spans="1:15">
      <c r="A18" s="74" t="s">
        <v>12</v>
      </c>
      <c r="B18" s="69">
        <f>M9-J9</f>
        <v>2.070000022649765E-2</v>
      </c>
      <c r="C18" s="69">
        <f>SQRT(N9^2-K9^2)</f>
        <v>1.6206989829204549E-3</v>
      </c>
      <c r="D18" s="76"/>
      <c r="E18" s="12"/>
      <c r="F18" s="12"/>
      <c r="G18" s="12"/>
      <c r="H18" s="77"/>
      <c r="I18" s="77"/>
      <c r="J18" s="77"/>
      <c r="K18" s="12"/>
      <c r="L18" s="12"/>
      <c r="M18" s="12"/>
      <c r="N18" s="12"/>
      <c r="O18" s="12"/>
    </row>
    <row r="19" spans="1:15">
      <c r="A19" s="73"/>
      <c r="B19" s="76"/>
      <c r="C19" s="76"/>
      <c r="D19" s="76"/>
      <c r="E19" s="12"/>
      <c r="F19" s="12"/>
      <c r="G19" s="12"/>
      <c r="H19" s="77"/>
      <c r="I19" s="77"/>
      <c r="J19" s="77"/>
      <c r="K19" s="12"/>
      <c r="L19" s="12"/>
      <c r="M19" s="12"/>
      <c r="N19" s="12"/>
      <c r="O19" s="12"/>
    </row>
    <row r="20" spans="1:15">
      <c r="A20" s="73"/>
      <c r="B20" s="76"/>
      <c r="C20" s="76"/>
      <c r="D20" s="76"/>
      <c r="E20" s="12"/>
      <c r="F20" s="12"/>
      <c r="G20" s="12"/>
      <c r="H20" s="77"/>
      <c r="I20" s="77"/>
      <c r="J20" s="77"/>
      <c r="K20" s="12"/>
      <c r="L20" s="12"/>
      <c r="M20" s="12"/>
      <c r="N20" s="12"/>
      <c r="O20" s="12"/>
    </row>
    <row r="21" spans="1:1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</row>
    <row r="22" spans="1:1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</row>
    <row r="24" spans="1:15">
      <c r="B24" s="2"/>
    </row>
  </sheetData>
  <mergeCells count="2">
    <mergeCell ref="B4:D4"/>
    <mergeCell ref="F4:H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194D6-993D-E84C-8BAB-3A3C17FCDE6E}">
  <dimension ref="A1:L28"/>
  <sheetViews>
    <sheetView workbookViewId="0">
      <selection activeCell="C14" sqref="C14"/>
    </sheetView>
  </sheetViews>
  <sheetFormatPr baseColWidth="10" defaultRowHeight="16"/>
  <cols>
    <col min="1" max="1" width="12.6640625" customWidth="1"/>
    <col min="2" max="2" width="15.6640625" customWidth="1"/>
    <col min="9" max="9" width="12.5" customWidth="1"/>
    <col min="10" max="10" width="19.5" bestFit="1" customWidth="1"/>
    <col min="11" max="11" width="19.5" customWidth="1"/>
    <col min="13" max="13" width="18" bestFit="1" customWidth="1"/>
  </cols>
  <sheetData>
    <row r="1" spans="1:12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2">
      <c r="A2" s="97" t="s">
        <v>67</v>
      </c>
      <c r="B2" s="97"/>
      <c r="C2" s="97"/>
      <c r="D2" s="12"/>
      <c r="E2" s="12"/>
      <c r="F2" s="12"/>
      <c r="G2" s="12"/>
      <c r="H2" s="12"/>
      <c r="I2" s="12"/>
      <c r="J2" s="12"/>
      <c r="K2" s="12"/>
    </row>
    <row r="3" spans="1:12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2">
      <c r="A4" s="66" t="s">
        <v>56</v>
      </c>
      <c r="B4" s="96" t="s">
        <v>64</v>
      </c>
      <c r="C4" s="96"/>
      <c r="D4" s="96"/>
      <c r="E4" s="68"/>
      <c r="F4" s="96" t="s">
        <v>16</v>
      </c>
      <c r="G4" s="96"/>
      <c r="H4" s="96"/>
      <c r="I4" s="66"/>
      <c r="J4" s="67" t="s">
        <v>15</v>
      </c>
      <c r="K4" s="67" t="s">
        <v>18</v>
      </c>
    </row>
    <row r="5" spans="1:12">
      <c r="A5" s="12" t="s">
        <v>8</v>
      </c>
      <c r="B5" s="69"/>
      <c r="C5" s="69">
        <v>5.0599999725818634E-2</v>
      </c>
      <c r="D5" s="69"/>
      <c r="E5" s="69"/>
      <c r="F5" s="69">
        <v>1.7303999662399292</v>
      </c>
      <c r="G5" s="69">
        <v>1.9184999465942383</v>
      </c>
      <c r="H5" s="69">
        <v>1.8916000127792358</v>
      </c>
      <c r="I5" s="70"/>
      <c r="J5" s="69">
        <f>AVERAGE(F5:H5)</f>
        <v>1.846833308537801</v>
      </c>
      <c r="K5" s="69">
        <f>_xlfn.STDEV.P(F5:H5)</f>
        <v>8.3059994416898972E-2</v>
      </c>
    </row>
    <row r="6" spans="1:12">
      <c r="A6" s="12" t="s">
        <v>9</v>
      </c>
      <c r="B6" s="69"/>
      <c r="C6" s="69">
        <v>4.9899999052286148E-2</v>
      </c>
      <c r="D6" s="69"/>
      <c r="E6" s="69"/>
      <c r="F6" s="69">
        <v>0.11890000104904175</v>
      </c>
      <c r="G6" s="69">
        <v>0.11819999665021896</v>
      </c>
      <c r="H6" s="69">
        <v>0.15410000085830688</v>
      </c>
      <c r="I6" s="70"/>
      <c r="J6" s="69">
        <f>AVERAGE(F6:H6)</f>
        <v>0.13039999951918921</v>
      </c>
      <c r="K6" s="69">
        <f>_xlfn.STDEV.P(F6:H6)</f>
        <v>1.6760868098942606E-2</v>
      </c>
    </row>
    <row r="7" spans="1:12">
      <c r="A7" s="12" t="s">
        <v>10</v>
      </c>
      <c r="B7" s="69"/>
      <c r="C7" s="69">
        <v>5.0500001758337021E-2</v>
      </c>
      <c r="D7" s="69"/>
      <c r="E7" s="69"/>
      <c r="F7" s="69">
        <v>5.1399998366832733E-2</v>
      </c>
      <c r="G7" s="69">
        <v>5.1100000739097595E-2</v>
      </c>
      <c r="H7" s="69">
        <v>5.3199999034404755E-2</v>
      </c>
      <c r="I7" s="70"/>
      <c r="J7" s="69">
        <f>AVERAGE(F7:H7)</f>
        <v>5.1899999380111694E-2</v>
      </c>
      <c r="K7" s="69">
        <f>_xlfn.STDEV.P(F7:H7)</f>
        <v>9.2736147933558785E-4</v>
      </c>
    </row>
    <row r="8" spans="1:12">
      <c r="A8" s="12" t="s">
        <v>11</v>
      </c>
      <c r="B8" s="69"/>
      <c r="C8" s="69">
        <v>5.3100001066923141E-2</v>
      </c>
      <c r="D8" s="69"/>
      <c r="E8" s="69"/>
      <c r="F8" s="69">
        <v>6.6299997270107269E-2</v>
      </c>
      <c r="G8" s="69">
        <v>7.2999998927116394E-2</v>
      </c>
      <c r="H8" s="69">
        <v>8.7600000202655792E-2</v>
      </c>
      <c r="I8" s="70"/>
      <c r="J8" s="69">
        <f>AVERAGE(F8:H8)</f>
        <v>7.5633332133293152E-2</v>
      </c>
      <c r="K8" s="69">
        <f>_xlfn.STDEV.P(F8:H8)</f>
        <v>8.892819727649522E-3</v>
      </c>
    </row>
    <row r="9" spans="1:12">
      <c r="A9" s="12" t="s">
        <v>12</v>
      </c>
      <c r="B9" s="69"/>
      <c r="C9" s="69">
        <v>5.0500001758337021E-2</v>
      </c>
      <c r="D9" s="69"/>
      <c r="E9" s="69"/>
      <c r="F9" s="69">
        <v>0.24510000646114349</v>
      </c>
      <c r="G9" s="69">
        <v>0.19390000402927399</v>
      </c>
      <c r="H9" s="69">
        <v>0.20839999616146088</v>
      </c>
      <c r="I9" s="70"/>
      <c r="J9" s="69">
        <f>AVERAGE(F9:H9)</f>
        <v>0.21580000221729279</v>
      </c>
      <c r="K9" s="69">
        <f>_xlfn.STDEV.P(F9:H9)</f>
        <v>2.1547314287023066E-2</v>
      </c>
    </row>
    <row r="10" spans="1:12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1:12">
      <c r="A11" s="71"/>
      <c r="B11" s="12"/>
      <c r="C11" s="12"/>
      <c r="D11" s="12"/>
      <c r="E11" s="12"/>
      <c r="F11" s="12"/>
      <c r="G11" s="12"/>
      <c r="H11" s="12"/>
      <c r="I11" s="12"/>
      <c r="J11" s="12"/>
      <c r="K11" s="12"/>
    </row>
    <row r="12" spans="1:12">
      <c r="A12" s="12"/>
      <c r="B12" s="65" t="s">
        <v>17</v>
      </c>
      <c r="C12" s="72"/>
      <c r="D12" s="73"/>
      <c r="E12" s="73"/>
      <c r="F12" s="73"/>
      <c r="G12" s="12"/>
      <c r="H12" s="12"/>
      <c r="I12" s="69"/>
      <c r="J12" s="12"/>
      <c r="K12" s="12"/>
    </row>
    <row r="13" spans="1:12">
      <c r="A13" s="74" t="s">
        <v>56</v>
      </c>
      <c r="B13" s="75" t="s">
        <v>40</v>
      </c>
      <c r="C13" s="75" t="s">
        <v>18</v>
      </c>
      <c r="D13" s="12"/>
      <c r="E13" s="12"/>
      <c r="F13" s="12"/>
      <c r="G13" s="12"/>
      <c r="H13" s="12"/>
      <c r="I13" s="69"/>
      <c r="J13" s="12"/>
      <c r="K13" s="12"/>
    </row>
    <row r="14" spans="1:12">
      <c r="A14" s="74" t="s">
        <v>8</v>
      </c>
      <c r="B14" s="69">
        <f>J5-C5</f>
        <v>1.7962333088119824</v>
      </c>
      <c r="C14" s="69" cm="1">
        <f t="array" ref="C14:C18">K5:K9</f>
        <v>8.3059994416898972E-2</v>
      </c>
      <c r="D14" s="12"/>
      <c r="E14" s="12"/>
      <c r="F14" s="12"/>
      <c r="G14" s="12"/>
      <c r="H14" s="12"/>
      <c r="I14" s="12"/>
      <c r="J14" s="12"/>
      <c r="K14" s="12"/>
      <c r="L14" s="4"/>
    </row>
    <row r="15" spans="1:12">
      <c r="A15" s="74" t="s">
        <v>9</v>
      </c>
      <c r="B15" s="69">
        <f t="shared" ref="B15:B18" si="0">J6-C6</f>
        <v>8.050000046690306E-2</v>
      </c>
      <c r="C15" s="69">
        <v>1.6760868098942606E-2</v>
      </c>
      <c r="D15" s="76"/>
      <c r="E15" s="12"/>
      <c r="F15" s="12"/>
      <c r="G15" s="12"/>
      <c r="H15" s="77"/>
      <c r="I15" s="12"/>
      <c r="J15" s="77"/>
      <c r="K15" s="12"/>
      <c r="L15" s="24"/>
    </row>
    <row r="16" spans="1:12">
      <c r="A16" s="74" t="s">
        <v>10</v>
      </c>
      <c r="B16" s="69">
        <f t="shared" si="0"/>
        <v>1.3999976217746735E-3</v>
      </c>
      <c r="C16" s="69">
        <v>9.2736147933558785E-4</v>
      </c>
      <c r="D16" s="76"/>
      <c r="E16" s="12"/>
      <c r="F16" s="12"/>
      <c r="G16" s="12"/>
      <c r="H16" s="77"/>
      <c r="I16" s="69"/>
      <c r="J16" s="77"/>
      <c r="K16" s="12"/>
      <c r="L16" s="24"/>
    </row>
    <row r="17" spans="1:12">
      <c r="A17" s="74" t="s">
        <v>11</v>
      </c>
      <c r="B17" s="69">
        <f t="shared" si="0"/>
        <v>2.253333106637001E-2</v>
      </c>
      <c r="C17" s="69">
        <v>8.892819727649522E-3</v>
      </c>
      <c r="D17" s="76"/>
      <c r="E17" s="12"/>
      <c r="F17" s="12"/>
      <c r="G17" s="12"/>
      <c r="H17" s="77"/>
      <c r="I17" s="12"/>
      <c r="J17" s="77"/>
      <c r="K17" s="12"/>
      <c r="L17" s="24"/>
    </row>
    <row r="18" spans="1:12">
      <c r="A18" s="74" t="s">
        <v>12</v>
      </c>
      <c r="B18" s="69">
        <f t="shared" si="0"/>
        <v>0.16530000045895576</v>
      </c>
      <c r="C18" s="69">
        <v>2.1547314287023066E-2</v>
      </c>
      <c r="D18" s="76"/>
      <c r="E18" s="12"/>
      <c r="F18" s="12"/>
      <c r="G18" s="12"/>
      <c r="H18" s="77"/>
      <c r="I18" s="12"/>
      <c r="J18" s="77"/>
      <c r="K18" s="12"/>
      <c r="L18" s="24"/>
    </row>
    <row r="19" spans="1:12">
      <c r="A19" s="73"/>
      <c r="B19" s="76"/>
      <c r="C19" s="76"/>
      <c r="D19" s="76"/>
      <c r="E19" s="12"/>
      <c r="F19" s="12"/>
      <c r="G19" s="12"/>
      <c r="H19" s="77"/>
      <c r="I19" s="12"/>
      <c r="J19" s="77"/>
      <c r="K19" s="12"/>
      <c r="L19" s="24"/>
    </row>
    <row r="20" spans="1:12">
      <c r="A20" s="73"/>
      <c r="B20" s="76"/>
      <c r="C20" s="76"/>
      <c r="D20" s="76"/>
      <c r="E20" s="12"/>
      <c r="F20" s="12"/>
      <c r="G20" s="12"/>
      <c r="H20" s="77"/>
      <c r="I20" s="69"/>
      <c r="J20" s="77"/>
      <c r="K20" s="12"/>
    </row>
    <row r="21" spans="1:1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</row>
    <row r="22" spans="1:1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</row>
    <row r="23" spans="1:1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</row>
    <row r="24" spans="1:12">
      <c r="A24" s="12"/>
      <c r="B24" s="12"/>
      <c r="C24" s="12"/>
      <c r="D24" s="12"/>
      <c r="E24" s="12"/>
      <c r="F24" s="12"/>
      <c r="G24" s="12"/>
      <c r="H24" s="12"/>
      <c r="I24" s="69"/>
      <c r="J24" s="12"/>
      <c r="K24" s="12"/>
    </row>
    <row r="25" spans="1:1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</row>
    <row r="26" spans="1:1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</row>
    <row r="28" spans="1:12">
      <c r="A28" s="12"/>
      <c r="B28" s="12"/>
      <c r="C28" s="12"/>
      <c r="D28" s="12"/>
      <c r="E28" s="12"/>
      <c r="F28" s="12"/>
      <c r="G28" s="12"/>
      <c r="H28" s="12"/>
      <c r="I28" s="69"/>
      <c r="J28" s="12"/>
      <c r="K28" s="12"/>
    </row>
  </sheetData>
  <mergeCells count="3">
    <mergeCell ref="B4:D4"/>
    <mergeCell ref="F4:H4"/>
    <mergeCell ref="A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A79C9-0AB0-1540-9C3A-FF0B5DE3E9FD}">
  <dimension ref="A1:P350"/>
  <sheetViews>
    <sheetView workbookViewId="0">
      <selection activeCell="E28" sqref="E28"/>
    </sheetView>
  </sheetViews>
  <sheetFormatPr baseColWidth="10" defaultRowHeight="16"/>
  <cols>
    <col min="1" max="1" width="15" customWidth="1"/>
    <col min="6" max="6" width="13.33203125" bestFit="1" customWidth="1"/>
  </cols>
  <sheetData>
    <row r="1" spans="1:16">
      <c r="A1" s="98" t="s">
        <v>65</v>
      </c>
      <c r="B1" s="98"/>
      <c r="C1" s="98"/>
      <c r="D1" s="63"/>
      <c r="E1" s="63"/>
      <c r="F1" s="63"/>
      <c r="G1" s="63"/>
      <c r="H1" s="63"/>
      <c r="I1" s="63"/>
      <c r="J1" s="63"/>
      <c r="K1" s="1"/>
      <c r="L1" s="1"/>
      <c r="M1" s="1"/>
      <c r="N1" s="1"/>
      <c r="O1" s="1"/>
      <c r="P1" s="1"/>
    </row>
    <row r="2" spans="1:16">
      <c r="A2" s="63"/>
      <c r="B2" s="63"/>
      <c r="C2" s="63"/>
      <c r="D2" s="63"/>
      <c r="E2" s="63"/>
      <c r="F2" s="63"/>
      <c r="G2" s="64"/>
      <c r="H2" s="64"/>
      <c r="I2" s="64"/>
      <c r="J2" s="64"/>
      <c r="K2" s="21"/>
      <c r="L2" s="1"/>
      <c r="N2" s="1"/>
      <c r="O2" s="1"/>
      <c r="P2" s="1"/>
    </row>
    <row r="3" spans="1:16">
      <c r="G3" s="64"/>
      <c r="H3" s="64"/>
      <c r="I3" s="64"/>
      <c r="J3" s="64"/>
      <c r="K3" s="21"/>
      <c r="L3" s="1"/>
      <c r="M3" s="1"/>
      <c r="N3" s="1"/>
      <c r="O3" s="1"/>
      <c r="P3" s="1"/>
    </row>
    <row r="4" spans="1:16">
      <c r="A4" s="15" t="s">
        <v>56</v>
      </c>
      <c r="B4" s="15" t="s">
        <v>57</v>
      </c>
      <c r="C4" s="15" t="s">
        <v>4</v>
      </c>
      <c r="D4" s="15" t="s">
        <v>5</v>
      </c>
      <c r="G4" s="64"/>
      <c r="H4" s="64"/>
      <c r="I4" s="64"/>
      <c r="J4" s="64"/>
      <c r="K4" s="21"/>
      <c r="L4" s="1"/>
      <c r="M4" s="1"/>
      <c r="N4" s="1"/>
      <c r="O4" s="1"/>
      <c r="P4" s="1"/>
    </row>
    <row r="5" spans="1:16">
      <c r="A5" s="100" t="s">
        <v>8</v>
      </c>
      <c r="B5" s="3">
        <v>834</v>
      </c>
      <c r="C5" s="3">
        <v>5563</v>
      </c>
      <c r="D5" s="3">
        <v>0.14991910755634308</v>
      </c>
      <c r="G5" s="99" t="s">
        <v>5</v>
      </c>
      <c r="H5" s="99"/>
      <c r="I5" s="22"/>
      <c r="J5" s="64"/>
      <c r="K5" s="21"/>
      <c r="P5" s="1"/>
    </row>
    <row r="6" spans="1:16">
      <c r="A6" s="100"/>
      <c r="B6" s="3">
        <v>902</v>
      </c>
      <c r="C6" s="3">
        <v>5737</v>
      </c>
      <c r="D6" s="3">
        <v>0.15722502768039703</v>
      </c>
      <c r="F6" s="4" t="s">
        <v>56</v>
      </c>
      <c r="G6" s="35" t="s">
        <v>1</v>
      </c>
      <c r="H6" s="34" t="s">
        <v>2</v>
      </c>
      <c r="I6" s="22"/>
      <c r="J6" s="64"/>
      <c r="K6" s="21"/>
      <c r="P6" s="1"/>
    </row>
    <row r="7" spans="1:16">
      <c r="A7" s="100"/>
      <c r="B7" s="3">
        <v>805</v>
      </c>
      <c r="C7" s="3">
        <v>6277</v>
      </c>
      <c r="D7" s="3">
        <v>0.12824597954750061</v>
      </c>
      <c r="F7" s="36" t="s">
        <v>8</v>
      </c>
      <c r="G7">
        <f>AVERAGE(D5:D7)</f>
        <v>0.14513003826141357</v>
      </c>
      <c r="H7">
        <f>_xlfn.STDEV.P(D5:D7)</f>
        <v>1.2305762774838715E-2</v>
      </c>
      <c r="I7" s="22"/>
      <c r="J7" s="64"/>
      <c r="K7" s="21"/>
      <c r="P7" s="1"/>
    </row>
    <row r="8" spans="1:16">
      <c r="A8" s="100" t="s">
        <v>9</v>
      </c>
      <c r="B8" s="3">
        <v>742</v>
      </c>
      <c r="C8" s="3">
        <v>6793</v>
      </c>
      <c r="D8" s="3">
        <v>0.10923008620738983</v>
      </c>
      <c r="F8" s="36" t="s">
        <v>9</v>
      </c>
      <c r="G8">
        <f>AVERAGE(D8:D10)</f>
        <v>9.9985351165135697E-2</v>
      </c>
      <c r="H8">
        <f>_xlfn.STDEV.P(D8:D10)</f>
        <v>1.7740323451517909E-2</v>
      </c>
      <c r="I8" s="22"/>
      <c r="J8" s="64"/>
      <c r="K8" s="21"/>
      <c r="P8" s="1"/>
    </row>
    <row r="9" spans="1:16">
      <c r="A9" s="100"/>
      <c r="B9" s="3">
        <v>457</v>
      </c>
      <c r="C9" s="3">
        <v>6080</v>
      </c>
      <c r="D9" s="3">
        <v>7.5164474546909332E-2</v>
      </c>
      <c r="F9" s="36" t="s">
        <v>10</v>
      </c>
      <c r="G9">
        <f>AVERAGE(D11:D13)</f>
        <v>0.1128058632214864</v>
      </c>
      <c r="H9">
        <f>_xlfn.STDEV.P(D11:D13)</f>
        <v>8.7903762783363652E-3</v>
      </c>
      <c r="I9" s="22"/>
      <c r="J9" s="64"/>
      <c r="K9" s="21"/>
      <c r="P9" s="1"/>
    </row>
    <row r="10" spans="1:16">
      <c r="A10" s="100"/>
      <c r="B10" s="3">
        <v>779</v>
      </c>
      <c r="C10" s="3">
        <v>6741</v>
      </c>
      <c r="D10" s="3">
        <v>0.11556149274110794</v>
      </c>
      <c r="F10" s="36" t="s">
        <v>11</v>
      </c>
      <c r="G10">
        <f>AVERAGE(D14:D16)</f>
        <v>0.11522652953863144</v>
      </c>
      <c r="H10">
        <f>_xlfn.STDEV.P(D15:D17)</f>
        <v>5.7587863914958237E-2</v>
      </c>
      <c r="I10" s="22"/>
      <c r="J10" s="64"/>
      <c r="K10" s="21"/>
      <c r="P10" s="1"/>
    </row>
    <row r="11" spans="1:16">
      <c r="A11" s="100" t="s">
        <v>10</v>
      </c>
      <c r="B11" s="3">
        <v>576</v>
      </c>
      <c r="C11" s="3">
        <v>4641</v>
      </c>
      <c r="D11" s="3">
        <v>0.12411118298768997</v>
      </c>
      <c r="F11" s="36" t="s">
        <v>12</v>
      </c>
      <c r="G11">
        <f>AVERAGE(D17:D19)</f>
        <v>1.8551154062151909E-4</v>
      </c>
      <c r="H11">
        <f>_xlfn.STDEV.P(D17:D19)</f>
        <v>2.6235293672367962E-4</v>
      </c>
      <c r="I11" s="22"/>
      <c r="J11" s="64"/>
      <c r="K11" s="21"/>
      <c r="P11" s="1"/>
    </row>
    <row r="12" spans="1:16">
      <c r="A12" s="100"/>
      <c r="B12" s="3">
        <v>472</v>
      </c>
      <c r="C12" s="3">
        <v>4597</v>
      </c>
      <c r="D12" s="3">
        <v>0.102675661444664</v>
      </c>
      <c r="I12" s="22"/>
      <c r="J12" s="64"/>
      <c r="K12" s="21"/>
      <c r="P12" s="1"/>
    </row>
    <row r="13" spans="1:16">
      <c r="A13" s="100"/>
      <c r="B13" s="3">
        <v>549</v>
      </c>
      <c r="C13" s="3">
        <v>4918</v>
      </c>
      <c r="D13" s="3">
        <v>0.11163074523210526</v>
      </c>
      <c r="I13" s="22"/>
      <c r="J13" s="64"/>
      <c r="K13" s="21"/>
      <c r="P13" s="1"/>
    </row>
    <row r="14" spans="1:16">
      <c r="A14" s="100" t="s">
        <v>11</v>
      </c>
      <c r="B14" s="3">
        <v>580</v>
      </c>
      <c r="C14" s="3">
        <v>5607</v>
      </c>
      <c r="D14" s="3">
        <v>0.10344212502241135</v>
      </c>
      <c r="I14" s="22"/>
      <c r="J14" s="64"/>
      <c r="K14" s="21"/>
      <c r="P14" s="1"/>
    </row>
    <row r="15" spans="1:16">
      <c r="A15" s="100"/>
      <c r="B15" s="3">
        <v>600</v>
      </c>
      <c r="C15" s="3">
        <v>5361</v>
      </c>
      <c r="D15" s="3">
        <v>0.11191941797733307</v>
      </c>
      <c r="I15" s="22"/>
      <c r="J15" s="64"/>
      <c r="K15" s="21"/>
      <c r="P15" s="1"/>
    </row>
    <row r="16" spans="1:16">
      <c r="A16" s="100"/>
      <c r="B16" s="3">
        <v>631</v>
      </c>
      <c r="C16" s="3">
        <v>4842</v>
      </c>
      <c r="D16" s="3">
        <v>0.1303180456161499</v>
      </c>
      <c r="I16" s="22"/>
      <c r="J16" s="64"/>
      <c r="K16" s="21"/>
      <c r="P16" s="1"/>
    </row>
    <row r="17" spans="1:16">
      <c r="A17" s="100" t="s">
        <v>12</v>
      </c>
      <c r="B17" s="3">
        <v>0</v>
      </c>
      <c r="C17" s="3">
        <v>8625</v>
      </c>
      <c r="D17" s="3">
        <v>0</v>
      </c>
      <c r="I17" s="22"/>
      <c r="J17" s="64"/>
      <c r="K17" s="21"/>
      <c r="P17" s="1"/>
    </row>
    <row r="18" spans="1:16">
      <c r="A18" s="100"/>
      <c r="B18" s="3">
        <v>0</v>
      </c>
      <c r="C18" s="3">
        <v>8120</v>
      </c>
      <c r="D18" s="3">
        <v>0</v>
      </c>
      <c r="I18" s="22"/>
      <c r="J18" s="64"/>
      <c r="K18" s="21"/>
      <c r="P18" s="1"/>
    </row>
    <row r="19" spans="1:16">
      <c r="A19" s="100"/>
      <c r="B19" s="3">
        <v>6</v>
      </c>
      <c r="C19" s="3">
        <v>10781</v>
      </c>
      <c r="D19" s="3">
        <v>5.5653462186455727E-4</v>
      </c>
      <c r="I19" s="22"/>
      <c r="J19" s="64"/>
      <c r="K19" s="21"/>
      <c r="P19" s="1"/>
    </row>
    <row r="20" spans="1:16">
      <c r="G20" s="64"/>
      <c r="H20" s="64"/>
      <c r="I20" s="64"/>
      <c r="J20" s="64"/>
      <c r="K20" s="21"/>
      <c r="L20" s="1"/>
      <c r="M20" s="1"/>
      <c r="N20" s="1"/>
      <c r="O20" s="1"/>
      <c r="P20" s="1"/>
    </row>
    <row r="21" spans="1:16">
      <c r="G21" s="64"/>
      <c r="H21" s="64"/>
      <c r="I21" s="64"/>
      <c r="J21" s="64"/>
      <c r="K21" s="21"/>
      <c r="L21" s="1"/>
      <c r="M21" s="1"/>
      <c r="N21" s="1"/>
      <c r="O21" s="1"/>
      <c r="P21" s="1"/>
    </row>
    <row r="22" spans="1:16">
      <c r="G22" s="64"/>
      <c r="H22" s="64"/>
      <c r="I22" s="64"/>
      <c r="J22" s="64"/>
      <c r="K22" s="21"/>
      <c r="O22" s="1"/>
      <c r="P22" s="1"/>
    </row>
    <row r="23" spans="1:16">
      <c r="G23" s="63"/>
      <c r="H23" s="63"/>
      <c r="I23" s="63"/>
      <c r="J23" s="63"/>
      <c r="K23" s="1"/>
      <c r="O23" s="1"/>
      <c r="P23" s="1"/>
    </row>
    <row r="24" spans="1:16">
      <c r="G24" s="63"/>
      <c r="H24" s="63"/>
      <c r="I24" s="63"/>
      <c r="J24" s="63"/>
      <c r="K24" s="1"/>
      <c r="O24" s="1"/>
      <c r="P24" s="1"/>
    </row>
    <row r="25" spans="1:16">
      <c r="I25" s="63"/>
      <c r="J25" s="63"/>
      <c r="K25" s="1"/>
      <c r="O25" s="1"/>
      <c r="P25" s="1"/>
    </row>
    <row r="26" spans="1:16">
      <c r="I26" s="63"/>
      <c r="J26" s="63"/>
      <c r="K26" s="1"/>
      <c r="O26" s="1"/>
      <c r="P26" s="1"/>
    </row>
    <row r="27" spans="1:16">
      <c r="I27" s="63"/>
      <c r="J27" s="63"/>
      <c r="K27" s="1"/>
      <c r="O27" s="1"/>
      <c r="P27" s="1"/>
    </row>
    <row r="28" spans="1:16">
      <c r="G28" s="63"/>
      <c r="H28" s="63"/>
      <c r="I28" s="63"/>
      <c r="J28" s="63"/>
      <c r="K28" s="1"/>
      <c r="O28" s="1"/>
      <c r="P28" s="1"/>
    </row>
    <row r="29" spans="1:16">
      <c r="G29" s="1"/>
      <c r="H29" s="1"/>
      <c r="I29" s="1"/>
      <c r="J29" s="1"/>
      <c r="K29" s="1"/>
      <c r="O29" s="1"/>
      <c r="P29" s="1"/>
    </row>
    <row r="30" spans="1:16">
      <c r="G30" s="1"/>
      <c r="H30" s="1"/>
      <c r="I30" s="1"/>
      <c r="J30" s="1"/>
      <c r="K30" s="1"/>
      <c r="O30" s="1"/>
      <c r="P30" s="1"/>
    </row>
    <row r="31" spans="1:16">
      <c r="G31" s="1"/>
      <c r="H31" s="1"/>
      <c r="I31" s="1"/>
      <c r="J31" s="1"/>
      <c r="K31" s="1"/>
      <c r="O31" s="1"/>
      <c r="P31" s="1"/>
    </row>
    <row r="32" spans="1:1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O32" s="1"/>
      <c r="P32" s="1"/>
    </row>
    <row r="33" spans="1:16">
      <c r="A33" s="1"/>
      <c r="B33" s="1"/>
      <c r="C33" s="1"/>
      <c r="D33" s="1"/>
      <c r="E33" s="1"/>
      <c r="I33" s="1"/>
      <c r="J33" s="1"/>
      <c r="K33" s="1"/>
      <c r="O33" s="1"/>
      <c r="P33" s="1"/>
    </row>
    <row r="34" spans="1:16">
      <c r="A34" s="1"/>
      <c r="B34" s="1"/>
      <c r="C34" s="1"/>
      <c r="D34" s="1"/>
      <c r="E34" s="1"/>
      <c r="I34" s="1"/>
      <c r="J34" s="1"/>
      <c r="K34" s="1"/>
      <c r="O34" s="1"/>
      <c r="P34" s="1"/>
    </row>
    <row r="35" spans="1:16">
      <c r="A35" s="1"/>
      <c r="B35" s="1"/>
      <c r="C35" s="1"/>
      <c r="D35" s="1"/>
      <c r="E35" s="1"/>
      <c r="I35" s="1"/>
      <c r="J35" s="1"/>
      <c r="K35" s="1"/>
      <c r="O35" s="1"/>
      <c r="P35" s="1"/>
    </row>
    <row r="36" spans="1:16">
      <c r="A36" s="1"/>
      <c r="B36" s="1"/>
      <c r="C36" s="1"/>
      <c r="D36" s="1"/>
      <c r="E36" s="1"/>
      <c r="I36" s="1"/>
      <c r="J36" s="1"/>
      <c r="K36" s="1"/>
      <c r="O36" s="1"/>
      <c r="P36" s="1"/>
    </row>
    <row r="37" spans="1:1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</sheetData>
  <mergeCells count="7">
    <mergeCell ref="A1:C1"/>
    <mergeCell ref="G5:H5"/>
    <mergeCell ref="A17:A19"/>
    <mergeCell ref="A14:A16"/>
    <mergeCell ref="A11:A13"/>
    <mergeCell ref="A8:A10"/>
    <mergeCell ref="A5:A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CDAAA-08B3-2B4B-8E13-6EF542FB830A}">
  <dimension ref="A1:X82"/>
  <sheetViews>
    <sheetView topLeftCell="A9" zoomScale="62" workbookViewId="0">
      <selection activeCell="B38" sqref="B38:V38"/>
    </sheetView>
  </sheetViews>
  <sheetFormatPr baseColWidth="10" defaultRowHeight="16"/>
  <cols>
    <col min="1" max="1" width="13.6640625" bestFit="1" customWidth="1"/>
  </cols>
  <sheetData>
    <row r="1" spans="1:24" ht="19">
      <c r="A1" s="37"/>
      <c r="B1" s="113" t="s">
        <v>62</v>
      </c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38"/>
      <c r="X1" s="38"/>
    </row>
    <row r="2" spans="1:24" ht="19">
      <c r="A2" s="37"/>
      <c r="B2" s="39" t="s">
        <v>25</v>
      </c>
      <c r="C2" s="40" t="s">
        <v>44</v>
      </c>
      <c r="D2" s="40"/>
      <c r="E2" s="40"/>
      <c r="F2" s="40" t="s">
        <v>43</v>
      </c>
      <c r="G2" s="40"/>
      <c r="H2" s="40"/>
      <c r="I2" s="40" t="s">
        <v>42</v>
      </c>
      <c r="J2" s="40"/>
      <c r="K2" s="41"/>
      <c r="L2" s="41" t="s">
        <v>26</v>
      </c>
      <c r="M2" s="41"/>
      <c r="N2" s="41"/>
      <c r="O2" s="41" t="s">
        <v>27</v>
      </c>
      <c r="P2" s="41"/>
      <c r="Q2" s="41"/>
      <c r="R2" s="41" t="s">
        <v>28</v>
      </c>
      <c r="S2" s="41"/>
      <c r="T2" s="42"/>
      <c r="U2" s="42" t="s">
        <v>45</v>
      </c>
      <c r="V2" s="38"/>
      <c r="W2" s="38"/>
      <c r="X2" s="38"/>
    </row>
    <row r="3" spans="1:24" ht="19">
      <c r="A3" s="39" t="s">
        <v>29</v>
      </c>
      <c r="B3" s="43" t="s">
        <v>38</v>
      </c>
      <c r="C3" s="44" t="s">
        <v>39</v>
      </c>
      <c r="D3" s="44" t="s">
        <v>5</v>
      </c>
      <c r="E3" s="43" t="s">
        <v>38</v>
      </c>
      <c r="F3" s="44" t="s">
        <v>39</v>
      </c>
      <c r="G3" s="44" t="s">
        <v>5</v>
      </c>
      <c r="H3" s="43" t="s">
        <v>38</v>
      </c>
      <c r="I3" s="44" t="s">
        <v>39</v>
      </c>
      <c r="J3" s="44" t="s">
        <v>5</v>
      </c>
      <c r="K3" s="43" t="s">
        <v>38</v>
      </c>
      <c r="L3" s="44" t="s">
        <v>39</v>
      </c>
      <c r="M3" s="44" t="s">
        <v>5</v>
      </c>
      <c r="N3" s="43" t="s">
        <v>38</v>
      </c>
      <c r="O3" s="44" t="s">
        <v>39</v>
      </c>
      <c r="P3" s="44" t="s">
        <v>5</v>
      </c>
      <c r="Q3" s="43" t="s">
        <v>38</v>
      </c>
      <c r="R3" s="44" t="s">
        <v>39</v>
      </c>
      <c r="S3" s="44" t="s">
        <v>5</v>
      </c>
      <c r="T3" s="43" t="s">
        <v>38</v>
      </c>
      <c r="U3" s="44" t="s">
        <v>39</v>
      </c>
      <c r="V3" s="45" t="s">
        <v>5</v>
      </c>
      <c r="W3" s="38"/>
      <c r="X3" s="37"/>
    </row>
    <row r="4" spans="1:24" ht="19">
      <c r="A4" s="46" t="s">
        <v>45</v>
      </c>
      <c r="B4" s="47">
        <v>223</v>
      </c>
      <c r="C4" s="48">
        <v>23784</v>
      </c>
      <c r="D4" s="49">
        <v>9.3760509043931961E-3</v>
      </c>
      <c r="E4" s="47">
        <v>669</v>
      </c>
      <c r="F4" s="48">
        <v>53207</v>
      </c>
      <c r="G4" s="49">
        <v>1.2573533691465855E-2</v>
      </c>
      <c r="H4" s="47">
        <v>315</v>
      </c>
      <c r="I4" s="48">
        <v>27844</v>
      </c>
      <c r="J4" s="49">
        <v>1.1313029564917088E-2</v>
      </c>
      <c r="K4" s="47">
        <v>490</v>
      </c>
      <c r="L4" s="48">
        <v>51645</v>
      </c>
      <c r="M4" s="49">
        <v>9.487849660217762E-3</v>
      </c>
      <c r="N4" s="47">
        <v>418</v>
      </c>
      <c r="O4" s="48">
        <v>44552</v>
      </c>
      <c r="P4" s="49">
        <v>9.3822944909334183E-3</v>
      </c>
      <c r="Q4" s="47">
        <v>387</v>
      </c>
      <c r="R4" s="48">
        <v>36533</v>
      </c>
      <c r="S4" s="49">
        <v>1.0593161918222904E-2</v>
      </c>
      <c r="T4" s="48">
        <v>2832</v>
      </c>
      <c r="U4" s="48">
        <v>49981</v>
      </c>
      <c r="V4" s="49">
        <v>5.6661531329154968E-2</v>
      </c>
      <c r="W4" s="38"/>
      <c r="X4" s="38"/>
    </row>
    <row r="5" spans="1:24" ht="19">
      <c r="A5" s="50" t="s">
        <v>30</v>
      </c>
      <c r="B5" s="51">
        <v>149</v>
      </c>
      <c r="C5" s="37">
        <v>45923</v>
      </c>
      <c r="D5" s="52">
        <v>3.2445616088807583E-3</v>
      </c>
      <c r="E5" s="51">
        <v>391</v>
      </c>
      <c r="F5" s="37">
        <v>52497</v>
      </c>
      <c r="G5" s="52">
        <v>7.4480446055531502E-3</v>
      </c>
      <c r="H5" s="51">
        <v>260</v>
      </c>
      <c r="I5" s="37">
        <v>26735</v>
      </c>
      <c r="J5" s="52">
        <v>9.7250798717141151E-3</v>
      </c>
      <c r="K5" s="51">
        <v>587</v>
      </c>
      <c r="L5" s="37">
        <v>51276</v>
      </c>
      <c r="M5" s="52">
        <v>1.1447850614786148E-2</v>
      </c>
      <c r="N5" s="51">
        <v>348</v>
      </c>
      <c r="O5" s="37">
        <v>42520</v>
      </c>
      <c r="P5" s="52">
        <v>8.1843836233019829E-3</v>
      </c>
      <c r="Q5" s="51">
        <v>137</v>
      </c>
      <c r="R5" s="37">
        <v>31504</v>
      </c>
      <c r="S5" s="52">
        <v>4.3486542999744415E-3</v>
      </c>
      <c r="T5" s="37">
        <v>146</v>
      </c>
      <c r="U5" s="37">
        <v>53070</v>
      </c>
      <c r="V5" s="52">
        <v>2.7510835789144039E-3</v>
      </c>
      <c r="W5" s="38"/>
      <c r="X5" s="38"/>
    </row>
    <row r="6" spans="1:24" ht="19">
      <c r="A6" s="50" t="s">
        <v>31</v>
      </c>
      <c r="B6" s="51">
        <v>49</v>
      </c>
      <c r="C6" s="37">
        <v>4288</v>
      </c>
      <c r="D6" s="52">
        <v>1.1427238583564758E-2</v>
      </c>
      <c r="E6" s="51">
        <v>310</v>
      </c>
      <c r="F6" s="37">
        <v>49668</v>
      </c>
      <c r="G6" s="52">
        <v>6.2414431013166904E-3</v>
      </c>
      <c r="H6" s="51">
        <v>154</v>
      </c>
      <c r="I6" s="37">
        <v>27044</v>
      </c>
      <c r="J6" s="52">
        <v>5.6944238021969795E-3</v>
      </c>
      <c r="K6" s="51">
        <v>1670</v>
      </c>
      <c r="L6" s="37">
        <v>48728</v>
      </c>
      <c r="M6" s="52">
        <v>3.4271877259016037E-2</v>
      </c>
      <c r="N6" s="51">
        <v>355</v>
      </c>
      <c r="O6" s="37">
        <v>44027</v>
      </c>
      <c r="P6" s="52">
        <v>8.0632343888282776E-3</v>
      </c>
      <c r="Q6" s="51">
        <v>194</v>
      </c>
      <c r="R6" s="37">
        <v>34128</v>
      </c>
      <c r="S6" s="52">
        <v>5.6844819337129593E-3</v>
      </c>
      <c r="T6" s="37">
        <v>111</v>
      </c>
      <c r="U6" s="37">
        <v>27363</v>
      </c>
      <c r="V6" s="52">
        <v>4.0565729141235352E-3</v>
      </c>
      <c r="W6" s="38"/>
      <c r="X6" s="38"/>
    </row>
    <row r="7" spans="1:24" ht="19">
      <c r="A7" s="50" t="s">
        <v>32</v>
      </c>
      <c r="B7" s="51">
        <v>105</v>
      </c>
      <c r="C7" s="37">
        <v>10097</v>
      </c>
      <c r="D7" s="52">
        <v>1.0399128310382366E-2</v>
      </c>
      <c r="E7" s="51">
        <v>129</v>
      </c>
      <c r="F7" s="37">
        <v>51887</v>
      </c>
      <c r="G7" s="52">
        <v>2.4861718993633986E-3</v>
      </c>
      <c r="H7" s="51">
        <v>129</v>
      </c>
      <c r="I7" s="37">
        <v>25030</v>
      </c>
      <c r="J7" s="52">
        <v>5.1538152620196342E-3</v>
      </c>
      <c r="K7" s="51">
        <v>108</v>
      </c>
      <c r="L7" s="37">
        <v>50159</v>
      </c>
      <c r="M7" s="52">
        <v>2.1531530655920506E-3</v>
      </c>
      <c r="N7" s="51">
        <v>137</v>
      </c>
      <c r="O7" s="37">
        <v>43768</v>
      </c>
      <c r="P7" s="52">
        <v>3.1301407143473625E-3</v>
      </c>
      <c r="Q7" s="51">
        <v>62</v>
      </c>
      <c r="R7" s="37">
        <v>29822</v>
      </c>
      <c r="S7" s="52">
        <v>2.0790020935237408E-3</v>
      </c>
      <c r="T7" s="37">
        <v>132</v>
      </c>
      <c r="U7" s="37">
        <v>27851</v>
      </c>
      <c r="V7" s="52">
        <v>4.7395066358149052E-3</v>
      </c>
      <c r="W7" s="38"/>
      <c r="X7" s="38"/>
    </row>
    <row r="8" spans="1:24" ht="19">
      <c r="A8" s="53" t="s">
        <v>33</v>
      </c>
      <c r="B8" s="51">
        <v>107</v>
      </c>
      <c r="C8" s="37">
        <v>18964</v>
      </c>
      <c r="D8" s="52">
        <v>5.6422697380185127E-3</v>
      </c>
      <c r="E8" s="51">
        <v>131</v>
      </c>
      <c r="F8" s="37">
        <v>51237</v>
      </c>
      <c r="G8" s="52">
        <v>2.5567461270838976E-3</v>
      </c>
      <c r="H8" s="51">
        <v>175</v>
      </c>
      <c r="I8" s="37">
        <v>27849</v>
      </c>
      <c r="J8" s="52">
        <v>6.2838881276547909E-3</v>
      </c>
      <c r="K8" s="51">
        <v>243</v>
      </c>
      <c r="L8" s="37">
        <v>51292</v>
      </c>
      <c r="M8" s="52">
        <v>4.7375811263918877E-3</v>
      </c>
      <c r="N8" s="51">
        <v>152</v>
      </c>
      <c r="O8" s="37">
        <v>42211</v>
      </c>
      <c r="P8" s="52">
        <v>3.6009571049362421E-3</v>
      </c>
      <c r="Q8" s="51">
        <v>89</v>
      </c>
      <c r="R8" s="37">
        <v>33284</v>
      </c>
      <c r="S8" s="52">
        <v>2.673957496881485E-3</v>
      </c>
      <c r="T8" s="37">
        <v>217</v>
      </c>
      <c r="U8" s="37">
        <v>48600</v>
      </c>
      <c r="V8" s="52">
        <v>4.465020727366209E-3</v>
      </c>
      <c r="W8" s="38"/>
      <c r="X8" s="38"/>
    </row>
    <row r="9" spans="1:24" ht="19">
      <c r="A9" s="53" t="s">
        <v>34</v>
      </c>
      <c r="B9" s="51">
        <v>37</v>
      </c>
      <c r="C9" s="37">
        <v>17019</v>
      </c>
      <c r="D9" s="52">
        <v>2.1740407682955265E-3</v>
      </c>
      <c r="E9" s="51">
        <v>207</v>
      </c>
      <c r="F9" s="37">
        <v>51350</v>
      </c>
      <c r="G9" s="52">
        <v>4.0311585180461407E-3</v>
      </c>
      <c r="H9" s="51">
        <v>163</v>
      </c>
      <c r="I9" s="37">
        <v>24118</v>
      </c>
      <c r="J9" s="52">
        <v>6.758437491953373E-3</v>
      </c>
      <c r="K9" s="51">
        <v>221</v>
      </c>
      <c r="L9" s="37">
        <v>50209</v>
      </c>
      <c r="M9" s="52">
        <v>4.4016013853251934E-3</v>
      </c>
      <c r="N9" s="51">
        <v>119</v>
      </c>
      <c r="O9" s="37">
        <v>43440</v>
      </c>
      <c r="P9" s="52">
        <v>2.7394106145948172E-3</v>
      </c>
      <c r="Q9" s="51">
        <v>69</v>
      </c>
      <c r="R9" s="37">
        <v>33353</v>
      </c>
      <c r="S9" s="52">
        <v>2.068779431283474E-3</v>
      </c>
      <c r="T9" s="37">
        <v>216</v>
      </c>
      <c r="U9" s="37">
        <v>40303</v>
      </c>
      <c r="V9" s="52">
        <v>5.3594023920595646E-3</v>
      </c>
      <c r="W9" s="38"/>
      <c r="X9" s="38"/>
    </row>
    <row r="10" spans="1:24" ht="19">
      <c r="A10" s="50" t="s">
        <v>35</v>
      </c>
      <c r="B10" s="51">
        <v>52</v>
      </c>
      <c r="C10" s="37">
        <v>36502</v>
      </c>
      <c r="D10" s="52">
        <v>1.4245795318856835E-3</v>
      </c>
      <c r="E10" s="51">
        <v>285</v>
      </c>
      <c r="F10" s="37">
        <v>51654</v>
      </c>
      <c r="G10" s="52">
        <v>5.5174818262457848E-3</v>
      </c>
      <c r="H10" s="51">
        <v>68</v>
      </c>
      <c r="I10" s="37">
        <v>22395</v>
      </c>
      <c r="J10" s="52">
        <v>3.0363921541720629E-3</v>
      </c>
      <c r="K10" s="51">
        <v>162</v>
      </c>
      <c r="L10" s="37">
        <v>51074</v>
      </c>
      <c r="M10" s="52">
        <v>3.1718681566417217E-3</v>
      </c>
      <c r="N10" s="51">
        <v>17</v>
      </c>
      <c r="O10" s="37">
        <v>42242</v>
      </c>
      <c r="P10" s="52">
        <v>4.0244305273517966E-4</v>
      </c>
      <c r="Q10" s="51">
        <v>76</v>
      </c>
      <c r="R10" s="37">
        <v>25877</v>
      </c>
      <c r="S10" s="52">
        <v>2.936971141025424E-3</v>
      </c>
      <c r="T10" s="37">
        <v>104</v>
      </c>
      <c r="U10" s="37">
        <v>53725</v>
      </c>
      <c r="V10" s="52">
        <v>1.9357841229066253E-3</v>
      </c>
      <c r="W10" s="38"/>
      <c r="X10" s="38"/>
    </row>
    <row r="11" spans="1:24" ht="19">
      <c r="A11" s="53" t="s">
        <v>36</v>
      </c>
      <c r="B11" s="51">
        <v>88</v>
      </c>
      <c r="C11" s="37">
        <v>53830</v>
      </c>
      <c r="D11" s="52">
        <v>1.6347761265933514E-3</v>
      </c>
      <c r="E11" s="51">
        <v>231</v>
      </c>
      <c r="F11" s="37">
        <v>51983</v>
      </c>
      <c r="G11" s="52">
        <v>4.4437604956328869E-3</v>
      </c>
      <c r="H11" s="51">
        <v>66</v>
      </c>
      <c r="I11" s="37">
        <v>23307</v>
      </c>
      <c r="J11" s="52">
        <v>2.831767313182354E-3</v>
      </c>
      <c r="K11" s="51">
        <v>289</v>
      </c>
      <c r="L11" s="37">
        <v>53103</v>
      </c>
      <c r="M11" s="52">
        <v>5.4422537796199322E-3</v>
      </c>
      <c r="N11" s="51">
        <v>0</v>
      </c>
      <c r="O11" s="37">
        <v>39515</v>
      </c>
      <c r="P11" s="52">
        <v>0</v>
      </c>
      <c r="Q11" s="51">
        <v>91</v>
      </c>
      <c r="R11" s="37">
        <v>27442</v>
      </c>
      <c r="S11" s="52">
        <v>3.3160848543047905E-3</v>
      </c>
      <c r="T11" s="37">
        <v>136</v>
      </c>
      <c r="U11" s="37">
        <v>57241</v>
      </c>
      <c r="V11" s="52">
        <v>2.375919371843338E-3</v>
      </c>
      <c r="W11" s="38"/>
      <c r="X11" s="38"/>
    </row>
    <row r="12" spans="1:24" ht="19">
      <c r="A12" s="54" t="s">
        <v>46</v>
      </c>
      <c r="B12" s="51">
        <v>0</v>
      </c>
      <c r="C12" s="37">
        <v>23747</v>
      </c>
      <c r="D12" s="52">
        <v>0</v>
      </c>
      <c r="E12" s="51">
        <v>2104</v>
      </c>
      <c r="F12" s="37">
        <v>51656</v>
      </c>
      <c r="G12" s="52">
        <v>4.0730990469455719E-2</v>
      </c>
      <c r="H12" s="51">
        <v>228</v>
      </c>
      <c r="I12" s="37">
        <v>23313</v>
      </c>
      <c r="J12" s="52">
        <v>9.7799515351653099E-3</v>
      </c>
      <c r="K12" s="51">
        <v>2274</v>
      </c>
      <c r="L12" s="37">
        <v>49984</v>
      </c>
      <c r="M12" s="52">
        <v>4.5494556427001953E-2</v>
      </c>
      <c r="N12" s="51">
        <v>234</v>
      </c>
      <c r="O12" s="37">
        <v>42740</v>
      </c>
      <c r="P12" s="52">
        <v>5.4749650880694389E-3</v>
      </c>
      <c r="Q12" s="51">
        <v>146</v>
      </c>
      <c r="R12" s="37">
        <v>31118</v>
      </c>
      <c r="S12" s="52">
        <v>4.6918182633817196E-3</v>
      </c>
      <c r="T12" s="37">
        <v>174</v>
      </c>
      <c r="U12" s="37">
        <v>50359</v>
      </c>
      <c r="V12" s="52">
        <v>3.4551916178315878E-3</v>
      </c>
      <c r="W12" s="38"/>
      <c r="X12" s="38"/>
    </row>
    <row r="13" spans="1:24" ht="19">
      <c r="A13" s="50" t="s">
        <v>41</v>
      </c>
      <c r="B13" s="51">
        <v>0</v>
      </c>
      <c r="C13" s="37">
        <v>52978</v>
      </c>
      <c r="D13" s="52">
        <v>0</v>
      </c>
      <c r="E13" s="51">
        <v>0</v>
      </c>
      <c r="F13" s="37">
        <v>54108</v>
      </c>
      <c r="G13" s="52">
        <v>0</v>
      </c>
      <c r="H13" s="51">
        <v>372</v>
      </c>
      <c r="I13" s="37">
        <v>29136</v>
      </c>
      <c r="J13" s="52">
        <v>1.2767709791660309E-2</v>
      </c>
      <c r="K13" s="51">
        <v>0</v>
      </c>
      <c r="L13" s="37">
        <v>53708</v>
      </c>
      <c r="M13" s="52">
        <v>0</v>
      </c>
      <c r="N13" s="51">
        <v>460</v>
      </c>
      <c r="O13" s="37">
        <v>46219</v>
      </c>
      <c r="P13" s="52">
        <v>9.9526168778538704E-3</v>
      </c>
      <c r="Q13" s="51">
        <v>0</v>
      </c>
      <c r="R13" s="37">
        <v>37566</v>
      </c>
      <c r="S13" s="52">
        <v>0</v>
      </c>
      <c r="T13" s="37">
        <v>68</v>
      </c>
      <c r="U13" s="37">
        <v>55669</v>
      </c>
      <c r="V13" s="52">
        <v>1.2215056922286749E-3</v>
      </c>
      <c r="W13" s="38"/>
      <c r="X13" s="38"/>
    </row>
    <row r="14" spans="1:24" ht="19">
      <c r="A14" s="53" t="s">
        <v>28</v>
      </c>
      <c r="B14" s="25"/>
      <c r="C14" s="26"/>
      <c r="D14" s="27"/>
      <c r="E14" s="51">
        <v>408</v>
      </c>
      <c r="F14" s="37">
        <v>56215</v>
      </c>
      <c r="G14" s="52">
        <v>7.2578494437038898E-3</v>
      </c>
      <c r="H14" s="51">
        <v>171</v>
      </c>
      <c r="I14" s="37">
        <v>32145</v>
      </c>
      <c r="J14" s="52">
        <v>5.3196451626718044E-3</v>
      </c>
      <c r="K14" s="25"/>
      <c r="L14" s="26"/>
      <c r="M14" s="27"/>
      <c r="N14" s="51">
        <v>435</v>
      </c>
      <c r="O14" s="37">
        <v>55209</v>
      </c>
      <c r="P14" s="52">
        <v>7.8791501000523567E-3</v>
      </c>
      <c r="Q14" s="25"/>
      <c r="R14" s="26"/>
      <c r="S14" s="27"/>
      <c r="T14" s="51">
        <v>303</v>
      </c>
      <c r="U14" s="37">
        <v>57778</v>
      </c>
      <c r="V14" s="52">
        <v>5.2442108280956745E-3</v>
      </c>
      <c r="W14" s="38"/>
      <c r="X14" s="38"/>
    </row>
    <row r="15" spans="1:24" ht="19">
      <c r="A15" s="53" t="s">
        <v>27</v>
      </c>
      <c r="B15" s="25"/>
      <c r="C15" s="26"/>
      <c r="D15" s="27"/>
      <c r="E15" s="51">
        <v>242</v>
      </c>
      <c r="F15" s="37">
        <v>56573</v>
      </c>
      <c r="G15" s="52">
        <v>4.2776591144502163E-3</v>
      </c>
      <c r="H15" s="51">
        <v>297</v>
      </c>
      <c r="I15" s="37">
        <v>26710</v>
      </c>
      <c r="J15" s="52">
        <v>1.1119430884718895E-2</v>
      </c>
      <c r="K15" s="25"/>
      <c r="L15" s="26"/>
      <c r="M15" s="27"/>
      <c r="N15" s="25"/>
      <c r="O15" s="26"/>
      <c r="P15" s="27"/>
      <c r="Q15" s="51">
        <v>503</v>
      </c>
      <c r="R15" s="37">
        <v>48280</v>
      </c>
      <c r="S15" s="52">
        <v>1.0418392717838287E-2</v>
      </c>
      <c r="T15" s="51">
        <v>237</v>
      </c>
      <c r="U15" s="37">
        <v>58672</v>
      </c>
      <c r="V15" s="52">
        <v>4.0394053794443607E-3</v>
      </c>
      <c r="W15" s="38"/>
      <c r="X15" s="38"/>
    </row>
    <row r="16" spans="1:24" ht="19">
      <c r="A16" s="50" t="s">
        <v>42</v>
      </c>
      <c r="B16" s="25"/>
      <c r="C16" s="26"/>
      <c r="D16" s="27"/>
      <c r="E16" s="51">
        <v>557</v>
      </c>
      <c r="F16" s="37">
        <v>53968</v>
      </c>
      <c r="G16" s="52">
        <v>1.0320930741727352E-2</v>
      </c>
      <c r="H16" s="25"/>
      <c r="I16" s="26"/>
      <c r="J16" s="27"/>
      <c r="K16" s="25"/>
      <c r="L16" s="26"/>
      <c r="M16" s="27"/>
      <c r="N16" s="51">
        <v>409</v>
      </c>
      <c r="O16" s="37">
        <v>53559</v>
      </c>
      <c r="P16" s="52">
        <v>7.6364381238818169E-3</v>
      </c>
      <c r="Q16" s="51">
        <v>693</v>
      </c>
      <c r="R16" s="37">
        <v>40299</v>
      </c>
      <c r="S16" s="52">
        <v>1.7196455970406532E-2</v>
      </c>
      <c r="T16" s="51">
        <v>0</v>
      </c>
      <c r="U16" s="37">
        <v>59929</v>
      </c>
      <c r="V16" s="52">
        <v>0</v>
      </c>
      <c r="W16" s="38"/>
      <c r="X16" s="38"/>
    </row>
    <row r="17" spans="1:24" ht="19">
      <c r="A17" s="55" t="s">
        <v>43</v>
      </c>
      <c r="B17" s="28"/>
      <c r="C17" s="29"/>
      <c r="D17" s="30"/>
      <c r="E17" s="28"/>
      <c r="F17" s="29"/>
      <c r="G17" s="30"/>
      <c r="H17" s="56">
        <v>195</v>
      </c>
      <c r="I17" s="57">
        <v>15006</v>
      </c>
      <c r="J17" s="58">
        <v>1.2994801625609398E-2</v>
      </c>
      <c r="K17" s="28"/>
      <c r="L17" s="29"/>
      <c r="M17" s="30"/>
      <c r="N17" s="56">
        <v>340</v>
      </c>
      <c r="O17" s="57">
        <v>54219</v>
      </c>
      <c r="P17" s="58">
        <v>6.270864512771368E-3</v>
      </c>
      <c r="Q17" s="56">
        <v>262</v>
      </c>
      <c r="R17" s="57">
        <v>19935</v>
      </c>
      <c r="S17" s="58">
        <v>1.3142714276909828E-2</v>
      </c>
      <c r="T17" s="56">
        <v>4</v>
      </c>
      <c r="U17" s="57">
        <v>57488</v>
      </c>
      <c r="V17" s="58">
        <v>6.9579575210809708E-5</v>
      </c>
      <c r="W17" s="38"/>
      <c r="X17" s="38"/>
    </row>
    <row r="18" spans="1:24" ht="19">
      <c r="A18" s="37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8"/>
      <c r="X18" s="38"/>
    </row>
    <row r="19" spans="1:24" ht="19">
      <c r="A19" s="37"/>
      <c r="B19" s="114" t="s">
        <v>63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38"/>
      <c r="X19" s="38"/>
    </row>
    <row r="20" spans="1:24" ht="19">
      <c r="A20" s="37"/>
      <c r="B20" s="39" t="s">
        <v>25</v>
      </c>
      <c r="C20" s="40" t="s">
        <v>44</v>
      </c>
      <c r="D20" s="40"/>
      <c r="E20" s="40"/>
      <c r="F20" s="40" t="s">
        <v>43</v>
      </c>
      <c r="G20" s="40"/>
      <c r="H20" s="40"/>
      <c r="I20" s="40" t="s">
        <v>42</v>
      </c>
      <c r="J20" s="40"/>
      <c r="K20" s="37"/>
      <c r="L20" s="41" t="s">
        <v>26</v>
      </c>
      <c r="M20" s="41"/>
      <c r="N20" s="41"/>
      <c r="O20" s="41" t="s">
        <v>27</v>
      </c>
      <c r="P20" s="41"/>
      <c r="Q20" s="41"/>
      <c r="R20" s="41" t="s">
        <v>28</v>
      </c>
      <c r="S20" s="41"/>
      <c r="T20" s="42"/>
      <c r="U20" s="42" t="s">
        <v>45</v>
      </c>
      <c r="V20" s="37"/>
      <c r="W20" s="38"/>
      <c r="X20" s="38"/>
    </row>
    <row r="21" spans="1:24" ht="19">
      <c r="A21" s="39" t="s">
        <v>29</v>
      </c>
      <c r="B21" s="47" t="s">
        <v>38</v>
      </c>
      <c r="C21" s="48" t="s">
        <v>39</v>
      </c>
      <c r="D21" s="48" t="s">
        <v>5</v>
      </c>
      <c r="E21" s="43" t="s">
        <v>38</v>
      </c>
      <c r="F21" s="44" t="s">
        <v>39</v>
      </c>
      <c r="G21" s="44" t="s">
        <v>5</v>
      </c>
      <c r="H21" s="43" t="s">
        <v>38</v>
      </c>
      <c r="I21" s="44" t="s">
        <v>39</v>
      </c>
      <c r="J21" s="44" t="s">
        <v>5</v>
      </c>
      <c r="K21" s="43" t="s">
        <v>38</v>
      </c>
      <c r="L21" s="44" t="s">
        <v>39</v>
      </c>
      <c r="M21" s="44" t="s">
        <v>5</v>
      </c>
      <c r="N21" s="43" t="s">
        <v>38</v>
      </c>
      <c r="O21" s="44" t="s">
        <v>39</v>
      </c>
      <c r="P21" s="44" t="s">
        <v>5</v>
      </c>
      <c r="Q21" s="43" t="s">
        <v>38</v>
      </c>
      <c r="R21" s="44" t="s">
        <v>39</v>
      </c>
      <c r="S21" s="44" t="s">
        <v>5</v>
      </c>
      <c r="T21" s="43" t="s">
        <v>38</v>
      </c>
      <c r="U21" s="44" t="s">
        <v>39</v>
      </c>
      <c r="V21" s="45" t="s">
        <v>5</v>
      </c>
      <c r="W21" s="38"/>
      <c r="X21" s="38"/>
    </row>
    <row r="22" spans="1:24" ht="19">
      <c r="A22" s="46" t="s">
        <v>45</v>
      </c>
      <c r="B22" s="47">
        <v>860</v>
      </c>
      <c r="C22" s="48">
        <v>21080</v>
      </c>
      <c r="D22" s="49">
        <v>4.0796965360641479E-2</v>
      </c>
      <c r="E22" s="48">
        <v>1155</v>
      </c>
      <c r="F22" s="48">
        <v>51292</v>
      </c>
      <c r="G22" s="49">
        <v>2.2518131881952286E-2</v>
      </c>
      <c r="H22" s="47">
        <v>939</v>
      </c>
      <c r="I22" s="48">
        <v>29971</v>
      </c>
      <c r="J22" s="49">
        <v>3.1330287456512451E-2</v>
      </c>
      <c r="K22" s="47">
        <v>1297</v>
      </c>
      <c r="L22" s="48">
        <v>52082</v>
      </c>
      <c r="M22" s="49">
        <v>2.4903036653995514E-2</v>
      </c>
      <c r="N22" s="48">
        <v>1160</v>
      </c>
      <c r="O22" s="48">
        <v>43289</v>
      </c>
      <c r="P22" s="49">
        <v>2.6796646416187286E-2</v>
      </c>
      <c r="Q22" s="47">
        <v>1254</v>
      </c>
      <c r="R22" s="48">
        <v>35184</v>
      </c>
      <c r="S22" s="49">
        <v>3.5641200840473175E-2</v>
      </c>
      <c r="T22" s="48">
        <v>3518</v>
      </c>
      <c r="U22" s="48">
        <v>47309</v>
      </c>
      <c r="V22" s="49">
        <v>7.4362173676490784E-2</v>
      </c>
      <c r="W22" s="38"/>
      <c r="X22" s="38"/>
    </row>
    <row r="23" spans="1:24" ht="19">
      <c r="A23" s="59" t="s">
        <v>30</v>
      </c>
      <c r="B23" s="51">
        <v>946</v>
      </c>
      <c r="C23" s="37">
        <v>44875</v>
      </c>
      <c r="D23" s="52">
        <v>2.1080780774354935E-2</v>
      </c>
      <c r="E23" s="47">
        <v>1289</v>
      </c>
      <c r="F23" s="48">
        <v>52805</v>
      </c>
      <c r="G23" s="49">
        <v>2.4410566315054893E-2</v>
      </c>
      <c r="H23" s="51">
        <v>1167</v>
      </c>
      <c r="I23" s="37">
        <v>22318</v>
      </c>
      <c r="J23" s="52">
        <v>5.2289631217718124E-2</v>
      </c>
      <c r="K23" s="51">
        <v>1334</v>
      </c>
      <c r="L23" s="37">
        <v>51278</v>
      </c>
      <c r="M23" s="52">
        <v>2.6015054434537888E-2</v>
      </c>
      <c r="N23" s="47">
        <v>1356</v>
      </c>
      <c r="O23" s="48">
        <v>43082</v>
      </c>
      <c r="P23" s="49">
        <v>3.147486224770546E-2</v>
      </c>
      <c r="Q23" s="51">
        <v>1271</v>
      </c>
      <c r="R23" s="37">
        <v>28077</v>
      </c>
      <c r="S23" s="52">
        <v>4.5268367975950241E-2</v>
      </c>
      <c r="T23" s="37">
        <v>629</v>
      </c>
      <c r="U23" s="37">
        <v>52107</v>
      </c>
      <c r="V23" s="52">
        <v>1.2071315199136734E-2</v>
      </c>
      <c r="W23" s="38"/>
      <c r="X23" s="38"/>
    </row>
    <row r="24" spans="1:24" ht="19">
      <c r="A24" s="59" t="s">
        <v>31</v>
      </c>
      <c r="B24" s="51">
        <v>176</v>
      </c>
      <c r="C24" s="37">
        <v>4415</v>
      </c>
      <c r="D24" s="52">
        <v>3.9864100515842438E-2</v>
      </c>
      <c r="E24" s="51">
        <v>395</v>
      </c>
      <c r="F24" s="37">
        <v>49970</v>
      </c>
      <c r="G24" s="52">
        <v>7.9047428444027901E-3</v>
      </c>
      <c r="H24" s="51">
        <v>267</v>
      </c>
      <c r="I24" s="37">
        <v>25391</v>
      </c>
      <c r="J24" s="52">
        <v>1.0515537112951279E-2</v>
      </c>
      <c r="K24" s="51">
        <v>310</v>
      </c>
      <c r="L24" s="37">
        <v>47382</v>
      </c>
      <c r="M24" s="52">
        <v>6.542569026350975E-3</v>
      </c>
      <c r="N24" s="51">
        <v>545</v>
      </c>
      <c r="O24" s="37">
        <v>44048</v>
      </c>
      <c r="P24" s="52">
        <v>1.2372866272926331E-2</v>
      </c>
      <c r="Q24" s="51">
        <v>242</v>
      </c>
      <c r="R24" s="37">
        <v>29555</v>
      </c>
      <c r="S24" s="52">
        <v>8.1881238147616386E-3</v>
      </c>
      <c r="T24" s="37">
        <v>355</v>
      </c>
      <c r="U24" s="37">
        <v>23150</v>
      </c>
      <c r="V24" s="52">
        <v>1.5334772877395153E-2</v>
      </c>
      <c r="W24" s="38"/>
      <c r="X24" s="38"/>
    </row>
    <row r="25" spans="1:24" ht="19">
      <c r="A25" s="59" t="s">
        <v>32</v>
      </c>
      <c r="B25" s="51">
        <v>342</v>
      </c>
      <c r="C25" s="37">
        <v>6222</v>
      </c>
      <c r="D25" s="52">
        <v>5.4966248571872711E-2</v>
      </c>
      <c r="E25" s="51">
        <v>379</v>
      </c>
      <c r="F25" s="37">
        <v>49449</v>
      </c>
      <c r="G25" s="52">
        <v>7.6644625514745712E-3</v>
      </c>
      <c r="H25" s="51">
        <v>375</v>
      </c>
      <c r="I25" s="37">
        <v>26324</v>
      </c>
      <c r="J25" s="52">
        <v>1.4245555736124516E-2</v>
      </c>
      <c r="K25" s="51">
        <v>413</v>
      </c>
      <c r="L25" s="37">
        <v>45573</v>
      </c>
      <c r="M25" s="52">
        <v>9.0623833239078522E-3</v>
      </c>
      <c r="N25" s="51">
        <v>438</v>
      </c>
      <c r="O25" s="37">
        <v>44280</v>
      </c>
      <c r="P25" s="52">
        <v>9.8915984854102135E-3</v>
      </c>
      <c r="Q25" s="51">
        <v>392</v>
      </c>
      <c r="R25" s="37">
        <v>26119</v>
      </c>
      <c r="S25" s="52">
        <v>1.5008231624960899E-2</v>
      </c>
      <c r="T25" s="37">
        <v>337</v>
      </c>
      <c r="U25" s="37">
        <v>30119</v>
      </c>
      <c r="V25" s="52">
        <v>1.1188950389623642E-2</v>
      </c>
      <c r="W25" s="38"/>
      <c r="X25" s="38"/>
    </row>
    <row r="26" spans="1:24" ht="19">
      <c r="A26" s="60" t="s">
        <v>33</v>
      </c>
      <c r="B26" s="51">
        <v>383</v>
      </c>
      <c r="C26" s="37">
        <v>27949</v>
      </c>
      <c r="D26" s="52">
        <v>1.3703531585633755E-2</v>
      </c>
      <c r="E26" s="51">
        <v>561</v>
      </c>
      <c r="F26" s="37">
        <v>49827</v>
      </c>
      <c r="G26" s="52">
        <v>1.1258956044912338E-2</v>
      </c>
      <c r="H26" s="51">
        <v>405</v>
      </c>
      <c r="I26" s="37">
        <v>24513</v>
      </c>
      <c r="J26" s="52">
        <v>1.6521845012903214E-2</v>
      </c>
      <c r="K26" s="51">
        <v>499</v>
      </c>
      <c r="L26" s="37">
        <v>51608</v>
      </c>
      <c r="M26" s="52">
        <v>9.6690431237220764E-3</v>
      </c>
      <c r="N26" s="51">
        <v>382</v>
      </c>
      <c r="O26" s="37">
        <v>43765</v>
      </c>
      <c r="P26" s="52">
        <v>8.7284361943602562E-3</v>
      </c>
      <c r="Q26" s="51">
        <v>318</v>
      </c>
      <c r="R26" s="37">
        <v>32687</v>
      </c>
      <c r="S26" s="52">
        <v>9.7286384552717209E-3</v>
      </c>
      <c r="T26" s="37">
        <v>317</v>
      </c>
      <c r="U26" s="37">
        <v>40987</v>
      </c>
      <c r="V26" s="52">
        <v>7.7341594733297825E-3</v>
      </c>
      <c r="W26" s="38"/>
      <c r="X26" s="38"/>
    </row>
    <row r="27" spans="1:24" ht="19">
      <c r="A27" s="60" t="s">
        <v>34</v>
      </c>
      <c r="B27" s="51">
        <v>550</v>
      </c>
      <c r="C27" s="37">
        <v>13202</v>
      </c>
      <c r="D27" s="52">
        <v>4.1660353541374207E-2</v>
      </c>
      <c r="E27" s="51">
        <v>455</v>
      </c>
      <c r="F27" s="37">
        <v>49453</v>
      </c>
      <c r="G27" s="52">
        <v>9.200654923915863E-3</v>
      </c>
      <c r="H27" s="51">
        <v>731</v>
      </c>
      <c r="I27" s="37">
        <v>26634</v>
      </c>
      <c r="J27" s="52">
        <v>2.7446120977401733E-2</v>
      </c>
      <c r="K27" s="51">
        <v>808</v>
      </c>
      <c r="L27" s="37">
        <v>48523</v>
      </c>
      <c r="M27" s="52">
        <v>1.6651896759867668E-2</v>
      </c>
      <c r="N27" s="51">
        <v>777</v>
      </c>
      <c r="O27" s="37">
        <v>44503</v>
      </c>
      <c r="P27" s="52">
        <v>1.7459496855735779E-2</v>
      </c>
      <c r="Q27" s="51">
        <v>872</v>
      </c>
      <c r="R27" s="37">
        <v>27494</v>
      </c>
      <c r="S27" s="52">
        <v>3.1716011464595795E-2</v>
      </c>
      <c r="T27" s="37">
        <v>411</v>
      </c>
      <c r="U27" s="37">
        <v>33633</v>
      </c>
      <c r="V27" s="52">
        <v>1.2220140546560287E-2</v>
      </c>
      <c r="W27" s="38"/>
      <c r="X27" s="38"/>
    </row>
    <row r="28" spans="1:24" ht="19">
      <c r="A28" s="59" t="s">
        <v>35</v>
      </c>
      <c r="B28" s="51">
        <v>368</v>
      </c>
      <c r="C28" s="37">
        <v>40365</v>
      </c>
      <c r="D28" s="52">
        <v>9.1168088838458061E-3</v>
      </c>
      <c r="E28" s="51">
        <v>681</v>
      </c>
      <c r="F28" s="37">
        <v>51402</v>
      </c>
      <c r="G28" s="52">
        <v>1.3248511590063572E-2</v>
      </c>
      <c r="H28" s="51">
        <v>434</v>
      </c>
      <c r="I28" s="37">
        <v>23730</v>
      </c>
      <c r="J28" s="52">
        <v>1.8289085477590561E-2</v>
      </c>
      <c r="K28" s="51">
        <v>515</v>
      </c>
      <c r="L28" s="37">
        <v>50725</v>
      </c>
      <c r="M28" s="52">
        <v>1.0152784176170826E-2</v>
      </c>
      <c r="N28" s="51">
        <v>512</v>
      </c>
      <c r="O28" s="37">
        <v>40141</v>
      </c>
      <c r="P28" s="52">
        <v>1.2755038216710091E-2</v>
      </c>
      <c r="Q28" s="51">
        <v>510</v>
      </c>
      <c r="R28" s="37">
        <v>23955</v>
      </c>
      <c r="S28" s="52">
        <v>2.1289918571710587E-2</v>
      </c>
      <c r="T28" s="37">
        <v>358</v>
      </c>
      <c r="U28" s="37">
        <v>52270</v>
      </c>
      <c r="V28" s="52">
        <v>6.8490528501570225E-3</v>
      </c>
      <c r="W28" s="38"/>
      <c r="X28" s="38"/>
    </row>
    <row r="29" spans="1:24" ht="19">
      <c r="A29" s="60" t="s">
        <v>36</v>
      </c>
      <c r="B29" s="51">
        <v>328</v>
      </c>
      <c r="C29" s="37">
        <v>53015</v>
      </c>
      <c r="D29" s="52">
        <v>6.1869281344115734E-3</v>
      </c>
      <c r="E29" s="51">
        <v>435</v>
      </c>
      <c r="F29" s="37">
        <v>51551</v>
      </c>
      <c r="G29" s="52">
        <v>8.4382453933358192E-3</v>
      </c>
      <c r="H29" s="51">
        <v>348</v>
      </c>
      <c r="I29" s="37">
        <v>22310</v>
      </c>
      <c r="J29" s="52">
        <v>1.5598386526107788E-2</v>
      </c>
      <c r="K29" s="51">
        <v>475</v>
      </c>
      <c r="L29" s="37">
        <v>53018</v>
      </c>
      <c r="M29" s="52">
        <v>8.9592216536402702E-3</v>
      </c>
      <c r="N29" s="51">
        <v>394</v>
      </c>
      <c r="O29" s="37">
        <v>39336</v>
      </c>
      <c r="P29" s="52">
        <v>1.0016250610351562E-2</v>
      </c>
      <c r="Q29" s="51">
        <v>457</v>
      </c>
      <c r="R29" s="37">
        <v>24798</v>
      </c>
      <c r="S29" s="52">
        <v>1.8428904935717583E-2</v>
      </c>
      <c r="T29" s="37">
        <v>373</v>
      </c>
      <c r="U29" s="37">
        <v>56570</v>
      </c>
      <c r="V29" s="52">
        <v>6.5936008468270302E-3</v>
      </c>
      <c r="W29" s="38"/>
      <c r="X29" s="38"/>
    </row>
    <row r="30" spans="1:24" ht="19">
      <c r="A30" s="54" t="s">
        <v>46</v>
      </c>
      <c r="B30" s="51">
        <v>378</v>
      </c>
      <c r="C30" s="37">
        <v>24554</v>
      </c>
      <c r="D30" s="52">
        <v>1.5394640155136585E-2</v>
      </c>
      <c r="E30" s="51">
        <v>839</v>
      </c>
      <c r="F30" s="37">
        <v>51352</v>
      </c>
      <c r="G30" s="52">
        <v>1.633821427822113E-2</v>
      </c>
      <c r="H30" s="51">
        <v>432</v>
      </c>
      <c r="I30" s="37">
        <v>23140</v>
      </c>
      <c r="J30" s="52">
        <v>1.8668971955776215E-2</v>
      </c>
      <c r="K30" s="51">
        <v>870</v>
      </c>
      <c r="L30" s="37">
        <v>49539</v>
      </c>
      <c r="M30" s="52">
        <v>1.7561919987201691E-2</v>
      </c>
      <c r="N30" s="51">
        <v>683</v>
      </c>
      <c r="O30" s="37">
        <v>41364</v>
      </c>
      <c r="P30" s="52">
        <v>1.6511943191289902E-2</v>
      </c>
      <c r="Q30" s="51">
        <v>802</v>
      </c>
      <c r="R30" s="37">
        <v>26254</v>
      </c>
      <c r="S30" s="52">
        <v>3.0547726899385452E-2</v>
      </c>
      <c r="T30" s="37">
        <v>331</v>
      </c>
      <c r="U30" s="37">
        <v>48919</v>
      </c>
      <c r="V30" s="52">
        <v>6.7662871442735195E-3</v>
      </c>
      <c r="W30" s="38"/>
      <c r="X30" s="38"/>
    </row>
    <row r="31" spans="1:24" ht="19">
      <c r="A31" s="59" t="s">
        <v>37</v>
      </c>
      <c r="B31" s="51">
        <v>0</v>
      </c>
      <c r="C31" s="37">
        <v>52761</v>
      </c>
      <c r="D31" s="52">
        <v>0</v>
      </c>
      <c r="E31" s="51">
        <v>243</v>
      </c>
      <c r="F31" s="37">
        <v>53071</v>
      </c>
      <c r="G31" s="52">
        <v>4.5787720009684563E-3</v>
      </c>
      <c r="H31" s="51">
        <v>0</v>
      </c>
      <c r="I31" s="37">
        <v>32632</v>
      </c>
      <c r="J31" s="52">
        <v>0</v>
      </c>
      <c r="K31" s="51">
        <v>269</v>
      </c>
      <c r="L31" s="37">
        <v>52969</v>
      </c>
      <c r="M31" s="52">
        <v>5.0784419290721416E-3</v>
      </c>
      <c r="N31" s="51">
        <v>174</v>
      </c>
      <c r="O31" s="37">
        <v>44686</v>
      </c>
      <c r="P31" s="52">
        <v>3.8938370998948812E-3</v>
      </c>
      <c r="Q31" s="51">
        <v>344</v>
      </c>
      <c r="R31" s="37">
        <v>32313</v>
      </c>
      <c r="S31" s="52">
        <v>1.0645870119333267E-2</v>
      </c>
      <c r="T31" s="37">
        <v>341</v>
      </c>
      <c r="U31" s="37">
        <v>55064</v>
      </c>
      <c r="V31" s="52">
        <v>6.192794069647789E-3</v>
      </c>
      <c r="W31" s="38"/>
      <c r="X31" s="38"/>
    </row>
    <row r="32" spans="1:24" ht="19">
      <c r="A32" s="60" t="s">
        <v>28</v>
      </c>
      <c r="B32" s="25"/>
      <c r="C32" s="26"/>
      <c r="D32" s="27"/>
      <c r="E32" s="51">
        <v>1203</v>
      </c>
      <c r="F32" s="37">
        <v>53811</v>
      </c>
      <c r="G32" s="52">
        <v>2.2356024011969566E-2</v>
      </c>
      <c r="H32" s="51">
        <v>848</v>
      </c>
      <c r="I32" s="37">
        <v>39785</v>
      </c>
      <c r="J32" s="52">
        <v>2.1314565092325211E-2</v>
      </c>
      <c r="K32" s="25"/>
      <c r="L32" s="26"/>
      <c r="M32" s="27"/>
      <c r="N32" s="51">
        <v>1021</v>
      </c>
      <c r="O32" s="37">
        <v>54848</v>
      </c>
      <c r="P32" s="52">
        <v>1.8615081906318665E-2</v>
      </c>
      <c r="Q32" s="25"/>
      <c r="R32" s="26"/>
      <c r="S32" s="27"/>
      <c r="T32" s="37">
        <v>188</v>
      </c>
      <c r="U32" s="37">
        <v>58759</v>
      </c>
      <c r="V32" s="52">
        <v>3.1995098106563091E-3</v>
      </c>
      <c r="W32" s="38"/>
      <c r="X32" s="38"/>
    </row>
    <row r="33" spans="1:24" ht="19">
      <c r="A33" s="60" t="s">
        <v>27</v>
      </c>
      <c r="B33" s="25"/>
      <c r="C33" s="26"/>
      <c r="D33" s="27"/>
      <c r="E33" s="51">
        <v>2179</v>
      </c>
      <c r="F33" s="37">
        <v>53845</v>
      </c>
      <c r="G33" s="52">
        <v>4.0468011051416397E-2</v>
      </c>
      <c r="H33" s="51">
        <v>968</v>
      </c>
      <c r="I33" s="37">
        <v>31040</v>
      </c>
      <c r="J33" s="52">
        <v>3.1185567378997803E-2</v>
      </c>
      <c r="K33" s="25"/>
      <c r="L33" s="26"/>
      <c r="M33" s="27"/>
      <c r="N33" s="25"/>
      <c r="O33" s="26"/>
      <c r="P33" s="27"/>
      <c r="Q33" s="51">
        <v>1708</v>
      </c>
      <c r="R33" s="37">
        <v>44069</v>
      </c>
      <c r="S33" s="52">
        <v>3.8757402449846268E-2</v>
      </c>
      <c r="T33" s="37">
        <v>371</v>
      </c>
      <c r="U33" s="37">
        <v>60417</v>
      </c>
      <c r="V33" s="52">
        <v>6.1406558379530907E-3</v>
      </c>
      <c r="W33" s="38"/>
      <c r="X33" s="38"/>
    </row>
    <row r="34" spans="1:24" ht="19">
      <c r="A34" s="50" t="s">
        <v>42</v>
      </c>
      <c r="B34" s="25"/>
      <c r="C34" s="26"/>
      <c r="D34" s="27"/>
      <c r="E34" s="51">
        <v>2591</v>
      </c>
      <c r="F34" s="37">
        <v>54718</v>
      </c>
      <c r="G34" s="52">
        <v>4.7351878136396408E-2</v>
      </c>
      <c r="H34" s="25"/>
      <c r="I34" s="26"/>
      <c r="J34" s="27"/>
      <c r="K34" s="25"/>
      <c r="L34" s="26"/>
      <c r="M34" s="27"/>
      <c r="N34" s="51">
        <v>2355</v>
      </c>
      <c r="O34" s="37">
        <v>54580</v>
      </c>
      <c r="P34" s="52">
        <v>4.3147671967744827E-2</v>
      </c>
      <c r="Q34" s="51">
        <v>2496</v>
      </c>
      <c r="R34" s="37">
        <v>40283</v>
      </c>
      <c r="S34" s="52">
        <v>6.1961621046066284E-2</v>
      </c>
      <c r="T34" s="37">
        <v>600</v>
      </c>
      <c r="U34" s="37">
        <v>58536</v>
      </c>
      <c r="V34" s="52">
        <v>1.025010272860527E-2</v>
      </c>
      <c r="W34" s="38"/>
      <c r="X34" s="38"/>
    </row>
    <row r="35" spans="1:24" ht="19">
      <c r="A35" s="55" t="s">
        <v>43</v>
      </c>
      <c r="B35" s="28"/>
      <c r="C35" s="29"/>
      <c r="D35" s="30"/>
      <c r="E35" s="28"/>
      <c r="F35" s="29"/>
      <c r="G35" s="30"/>
      <c r="H35" s="56">
        <v>829</v>
      </c>
      <c r="I35" s="57">
        <v>15072</v>
      </c>
      <c r="J35" s="58">
        <v>5.5002652108669281E-2</v>
      </c>
      <c r="K35" s="28"/>
      <c r="L35" s="29"/>
      <c r="M35" s="30"/>
      <c r="N35" s="56">
        <v>1149</v>
      </c>
      <c r="O35" s="57">
        <v>52993</v>
      </c>
      <c r="P35" s="58">
        <v>2.168210968375206E-2</v>
      </c>
      <c r="Q35" s="56">
        <v>820</v>
      </c>
      <c r="R35" s="57">
        <v>19710</v>
      </c>
      <c r="S35" s="58">
        <v>4.1603248566389084E-2</v>
      </c>
      <c r="T35" s="57">
        <v>215</v>
      </c>
      <c r="U35" s="57">
        <v>56487</v>
      </c>
      <c r="V35" s="58">
        <v>3.8061854429543018E-3</v>
      </c>
      <c r="W35" s="38"/>
      <c r="X35" s="38"/>
    </row>
    <row r="36" spans="1:24" ht="19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8"/>
      <c r="X36" s="38"/>
    </row>
    <row r="37" spans="1:24" ht="19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8"/>
      <c r="X37" s="38"/>
    </row>
    <row r="38" spans="1:24" ht="25">
      <c r="A38" s="37"/>
      <c r="B38" s="120" t="s">
        <v>69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38"/>
      <c r="X38" s="38"/>
    </row>
    <row r="39" spans="1:24" ht="19">
      <c r="A39" s="37"/>
      <c r="B39" s="39" t="s">
        <v>25</v>
      </c>
      <c r="C39" s="40" t="s">
        <v>44</v>
      </c>
      <c r="D39" s="40"/>
      <c r="E39" s="40"/>
      <c r="F39" s="40" t="s">
        <v>43</v>
      </c>
      <c r="G39" s="40"/>
      <c r="H39" s="40"/>
      <c r="I39" s="40" t="s">
        <v>42</v>
      </c>
      <c r="J39" s="40"/>
      <c r="K39" s="41"/>
      <c r="L39" s="41" t="s">
        <v>26</v>
      </c>
      <c r="M39" s="41"/>
      <c r="N39" s="41"/>
      <c r="O39" s="41" t="s">
        <v>27</v>
      </c>
      <c r="P39" s="41"/>
      <c r="Q39" s="41"/>
      <c r="R39" s="41" t="s">
        <v>28</v>
      </c>
      <c r="S39" s="37"/>
      <c r="T39" s="42"/>
      <c r="U39" s="42" t="s">
        <v>45</v>
      </c>
      <c r="V39" s="37"/>
      <c r="W39" s="38"/>
      <c r="X39" s="38"/>
    </row>
    <row r="40" spans="1:24" ht="19">
      <c r="A40" s="39" t="s">
        <v>29</v>
      </c>
      <c r="B40" s="43"/>
      <c r="C40" s="44"/>
      <c r="D40" s="44"/>
      <c r="E40" s="43"/>
      <c r="F40" s="44"/>
      <c r="G40" s="45"/>
      <c r="H40" s="43"/>
      <c r="I40" s="44"/>
      <c r="J40" s="45"/>
      <c r="K40" s="43"/>
      <c r="L40" s="44"/>
      <c r="M40" s="45"/>
      <c r="N40" s="43"/>
      <c r="O40" s="44"/>
      <c r="P40" s="45"/>
      <c r="Q40" s="43"/>
      <c r="R40" s="44"/>
      <c r="S40" s="45"/>
      <c r="T40" s="43"/>
      <c r="U40" s="44"/>
      <c r="V40" s="45"/>
      <c r="W40" s="38"/>
      <c r="X40" s="38"/>
    </row>
    <row r="41" spans="1:24" ht="19">
      <c r="A41" s="46" t="s">
        <v>45</v>
      </c>
      <c r="B41" s="107">
        <f>B22-B4</f>
        <v>637</v>
      </c>
      <c r="C41" s="108"/>
      <c r="D41" s="109"/>
      <c r="E41" s="107">
        <f t="shared" ref="E41:E53" si="0">E22-E4</f>
        <v>486</v>
      </c>
      <c r="F41" s="108"/>
      <c r="G41" s="109"/>
      <c r="H41" s="107">
        <f t="shared" ref="H41:K52" si="1">H22-H4</f>
        <v>624</v>
      </c>
      <c r="I41" s="108"/>
      <c r="J41" s="109"/>
      <c r="K41" s="107">
        <f t="shared" si="1"/>
        <v>807</v>
      </c>
      <c r="L41" s="108"/>
      <c r="M41" s="109"/>
      <c r="N41" s="107">
        <f t="shared" ref="N41:N51" si="2">N22-N4</f>
        <v>742</v>
      </c>
      <c r="O41" s="108"/>
      <c r="P41" s="109"/>
      <c r="Q41" s="107">
        <f t="shared" ref="Q41:T54" si="3">Q22-Q4</f>
        <v>867</v>
      </c>
      <c r="R41" s="108"/>
      <c r="S41" s="109"/>
      <c r="T41" s="107">
        <f t="shared" si="3"/>
        <v>686</v>
      </c>
      <c r="U41" s="108"/>
      <c r="V41" s="109"/>
      <c r="W41" s="38"/>
      <c r="X41" s="38"/>
    </row>
    <row r="42" spans="1:24" ht="19">
      <c r="A42" s="50" t="s">
        <v>30</v>
      </c>
      <c r="B42" s="107">
        <f t="shared" ref="B42:B49" si="4">B23-B5</f>
        <v>797</v>
      </c>
      <c r="C42" s="108"/>
      <c r="D42" s="109"/>
      <c r="E42" s="107">
        <f t="shared" si="0"/>
        <v>898</v>
      </c>
      <c r="F42" s="108"/>
      <c r="G42" s="109"/>
      <c r="H42" s="107">
        <f t="shared" si="1"/>
        <v>907</v>
      </c>
      <c r="I42" s="108"/>
      <c r="J42" s="109"/>
      <c r="K42" s="107">
        <f t="shared" si="1"/>
        <v>747</v>
      </c>
      <c r="L42" s="108"/>
      <c r="M42" s="109"/>
      <c r="N42" s="107">
        <f t="shared" si="2"/>
        <v>1008</v>
      </c>
      <c r="O42" s="108"/>
      <c r="P42" s="109"/>
      <c r="Q42" s="107">
        <f t="shared" si="3"/>
        <v>1134</v>
      </c>
      <c r="R42" s="108"/>
      <c r="S42" s="109"/>
      <c r="T42" s="107">
        <f>T23-T5</f>
        <v>483</v>
      </c>
      <c r="U42" s="108"/>
      <c r="V42" s="109"/>
      <c r="W42" s="38"/>
      <c r="X42" s="38"/>
    </row>
    <row r="43" spans="1:24" ht="19">
      <c r="A43" s="50" t="s">
        <v>31</v>
      </c>
      <c r="B43" s="107">
        <f t="shared" si="4"/>
        <v>127</v>
      </c>
      <c r="C43" s="108"/>
      <c r="D43" s="109"/>
      <c r="E43" s="107">
        <f t="shared" si="0"/>
        <v>85</v>
      </c>
      <c r="F43" s="108"/>
      <c r="G43" s="109"/>
      <c r="H43" s="107">
        <f t="shared" si="1"/>
        <v>113</v>
      </c>
      <c r="I43" s="108"/>
      <c r="J43" s="109"/>
      <c r="K43" s="107">
        <f t="shared" si="1"/>
        <v>-1360</v>
      </c>
      <c r="L43" s="108"/>
      <c r="M43" s="109"/>
      <c r="N43" s="107">
        <f t="shared" si="2"/>
        <v>190</v>
      </c>
      <c r="O43" s="108"/>
      <c r="P43" s="109"/>
      <c r="Q43" s="107">
        <f t="shared" si="3"/>
        <v>48</v>
      </c>
      <c r="R43" s="108"/>
      <c r="S43" s="109"/>
      <c r="T43" s="107">
        <f t="shared" si="3"/>
        <v>244</v>
      </c>
      <c r="U43" s="108"/>
      <c r="V43" s="109"/>
      <c r="W43" s="38"/>
      <c r="X43" s="38"/>
    </row>
    <row r="44" spans="1:24" ht="19">
      <c r="A44" s="50" t="s">
        <v>32</v>
      </c>
      <c r="B44" s="107">
        <f t="shared" si="4"/>
        <v>237</v>
      </c>
      <c r="C44" s="108"/>
      <c r="D44" s="109"/>
      <c r="E44" s="107">
        <f t="shared" si="0"/>
        <v>250</v>
      </c>
      <c r="F44" s="108"/>
      <c r="G44" s="109"/>
      <c r="H44" s="107">
        <f t="shared" si="1"/>
        <v>246</v>
      </c>
      <c r="I44" s="108"/>
      <c r="J44" s="109"/>
      <c r="K44" s="107">
        <f t="shared" si="1"/>
        <v>305</v>
      </c>
      <c r="L44" s="108"/>
      <c r="M44" s="109"/>
      <c r="N44" s="107">
        <f t="shared" si="2"/>
        <v>301</v>
      </c>
      <c r="O44" s="108"/>
      <c r="P44" s="109"/>
      <c r="Q44" s="107">
        <f t="shared" si="3"/>
        <v>330</v>
      </c>
      <c r="R44" s="108"/>
      <c r="S44" s="109"/>
      <c r="T44" s="107">
        <f t="shared" si="3"/>
        <v>205</v>
      </c>
      <c r="U44" s="108"/>
      <c r="V44" s="109"/>
      <c r="W44" s="38"/>
      <c r="X44" s="38"/>
    </row>
    <row r="45" spans="1:24" ht="19">
      <c r="A45" s="53" t="s">
        <v>33</v>
      </c>
      <c r="B45" s="107">
        <f t="shared" si="4"/>
        <v>276</v>
      </c>
      <c r="C45" s="108"/>
      <c r="D45" s="109"/>
      <c r="E45" s="107">
        <f t="shared" si="0"/>
        <v>430</v>
      </c>
      <c r="F45" s="108"/>
      <c r="G45" s="109"/>
      <c r="H45" s="107">
        <f t="shared" si="1"/>
        <v>230</v>
      </c>
      <c r="I45" s="108"/>
      <c r="J45" s="109"/>
      <c r="K45" s="107">
        <f t="shared" si="1"/>
        <v>256</v>
      </c>
      <c r="L45" s="108"/>
      <c r="M45" s="109"/>
      <c r="N45" s="107">
        <f t="shared" si="2"/>
        <v>230</v>
      </c>
      <c r="O45" s="108"/>
      <c r="P45" s="109"/>
      <c r="Q45" s="107">
        <f t="shared" si="3"/>
        <v>229</v>
      </c>
      <c r="R45" s="108"/>
      <c r="S45" s="109"/>
      <c r="T45" s="107">
        <f t="shared" si="3"/>
        <v>100</v>
      </c>
      <c r="U45" s="108"/>
      <c r="V45" s="109"/>
      <c r="W45" s="38"/>
      <c r="X45" s="38"/>
    </row>
    <row r="46" spans="1:24" ht="19">
      <c r="A46" s="53" t="s">
        <v>34</v>
      </c>
      <c r="B46" s="107">
        <f t="shared" si="4"/>
        <v>513</v>
      </c>
      <c r="C46" s="108"/>
      <c r="D46" s="109"/>
      <c r="E46" s="107">
        <f t="shared" si="0"/>
        <v>248</v>
      </c>
      <c r="F46" s="108"/>
      <c r="G46" s="109"/>
      <c r="H46" s="107">
        <f t="shared" si="1"/>
        <v>568</v>
      </c>
      <c r="I46" s="108"/>
      <c r="J46" s="109"/>
      <c r="K46" s="107">
        <f t="shared" si="1"/>
        <v>587</v>
      </c>
      <c r="L46" s="108"/>
      <c r="M46" s="109"/>
      <c r="N46" s="107">
        <f t="shared" si="2"/>
        <v>658</v>
      </c>
      <c r="O46" s="108"/>
      <c r="P46" s="109"/>
      <c r="Q46" s="107">
        <f t="shared" si="3"/>
        <v>803</v>
      </c>
      <c r="R46" s="108"/>
      <c r="S46" s="109"/>
      <c r="T46" s="107">
        <f t="shared" si="3"/>
        <v>195</v>
      </c>
      <c r="U46" s="108"/>
      <c r="V46" s="109"/>
      <c r="W46" s="38"/>
      <c r="X46" s="38"/>
    </row>
    <row r="47" spans="1:24" ht="19">
      <c r="A47" s="50" t="s">
        <v>35</v>
      </c>
      <c r="B47" s="107">
        <f t="shared" si="4"/>
        <v>316</v>
      </c>
      <c r="C47" s="108"/>
      <c r="D47" s="109"/>
      <c r="E47" s="107">
        <f t="shared" si="0"/>
        <v>396</v>
      </c>
      <c r="F47" s="108"/>
      <c r="G47" s="109"/>
      <c r="H47" s="107">
        <f t="shared" si="1"/>
        <v>366</v>
      </c>
      <c r="I47" s="108"/>
      <c r="J47" s="109"/>
      <c r="K47" s="107">
        <f t="shared" si="1"/>
        <v>353</v>
      </c>
      <c r="L47" s="108"/>
      <c r="M47" s="109"/>
      <c r="N47" s="107">
        <f t="shared" si="2"/>
        <v>495</v>
      </c>
      <c r="O47" s="108"/>
      <c r="P47" s="109"/>
      <c r="Q47" s="107">
        <f t="shared" si="3"/>
        <v>434</v>
      </c>
      <c r="R47" s="108"/>
      <c r="S47" s="109"/>
      <c r="T47" s="107">
        <f t="shared" si="3"/>
        <v>254</v>
      </c>
      <c r="U47" s="108"/>
      <c r="V47" s="109"/>
      <c r="W47" s="38"/>
      <c r="X47" s="38"/>
    </row>
    <row r="48" spans="1:24" ht="19">
      <c r="A48" s="53" t="s">
        <v>36</v>
      </c>
      <c r="B48" s="107">
        <f t="shared" si="4"/>
        <v>240</v>
      </c>
      <c r="C48" s="108"/>
      <c r="D48" s="109"/>
      <c r="E48" s="107">
        <f t="shared" si="0"/>
        <v>204</v>
      </c>
      <c r="F48" s="108"/>
      <c r="G48" s="109"/>
      <c r="H48" s="107">
        <f t="shared" si="1"/>
        <v>282</v>
      </c>
      <c r="I48" s="108"/>
      <c r="J48" s="109"/>
      <c r="K48" s="107">
        <f t="shared" si="1"/>
        <v>186</v>
      </c>
      <c r="L48" s="108"/>
      <c r="M48" s="109"/>
      <c r="N48" s="107">
        <f t="shared" si="2"/>
        <v>394</v>
      </c>
      <c r="O48" s="108"/>
      <c r="P48" s="109"/>
      <c r="Q48" s="107">
        <f t="shared" si="3"/>
        <v>366</v>
      </c>
      <c r="R48" s="108"/>
      <c r="S48" s="109"/>
      <c r="T48" s="107">
        <f t="shared" si="3"/>
        <v>237</v>
      </c>
      <c r="U48" s="108"/>
      <c r="V48" s="109"/>
      <c r="W48" s="38"/>
      <c r="X48" s="38"/>
    </row>
    <row r="49" spans="1:24" ht="19">
      <c r="A49" s="54" t="s">
        <v>46</v>
      </c>
      <c r="B49" s="107">
        <f t="shared" si="4"/>
        <v>378</v>
      </c>
      <c r="C49" s="108"/>
      <c r="D49" s="109"/>
      <c r="E49" s="107">
        <f t="shared" si="0"/>
        <v>-1265</v>
      </c>
      <c r="F49" s="108"/>
      <c r="G49" s="109"/>
      <c r="H49" s="107">
        <f t="shared" si="1"/>
        <v>204</v>
      </c>
      <c r="I49" s="108"/>
      <c r="J49" s="109"/>
      <c r="K49" s="107">
        <f t="shared" si="1"/>
        <v>-1404</v>
      </c>
      <c r="L49" s="108"/>
      <c r="M49" s="109"/>
      <c r="N49" s="107">
        <f t="shared" si="2"/>
        <v>449</v>
      </c>
      <c r="O49" s="108"/>
      <c r="P49" s="109"/>
      <c r="Q49" s="107">
        <f t="shared" si="3"/>
        <v>656</v>
      </c>
      <c r="R49" s="108"/>
      <c r="S49" s="109"/>
      <c r="T49" s="107">
        <f t="shared" si="3"/>
        <v>157</v>
      </c>
      <c r="U49" s="108"/>
      <c r="V49" s="109"/>
      <c r="W49" s="38"/>
      <c r="X49" s="38"/>
    </row>
    <row r="50" spans="1:24" ht="19">
      <c r="A50" s="50" t="s">
        <v>37</v>
      </c>
      <c r="B50" s="107">
        <f>B31-B13</f>
        <v>0</v>
      </c>
      <c r="C50" s="108"/>
      <c r="D50" s="109"/>
      <c r="E50" s="107">
        <f t="shared" si="0"/>
        <v>243</v>
      </c>
      <c r="F50" s="108"/>
      <c r="G50" s="109"/>
      <c r="H50" s="107">
        <f t="shared" si="1"/>
        <v>-372</v>
      </c>
      <c r="I50" s="108"/>
      <c r="J50" s="109"/>
      <c r="K50" s="107">
        <f t="shared" si="1"/>
        <v>269</v>
      </c>
      <c r="L50" s="108"/>
      <c r="M50" s="109"/>
      <c r="N50" s="107">
        <f t="shared" si="2"/>
        <v>-286</v>
      </c>
      <c r="O50" s="108"/>
      <c r="P50" s="109"/>
      <c r="Q50" s="107">
        <f t="shared" si="3"/>
        <v>344</v>
      </c>
      <c r="R50" s="108"/>
      <c r="S50" s="109"/>
      <c r="T50" s="107">
        <f t="shared" si="3"/>
        <v>273</v>
      </c>
      <c r="U50" s="108"/>
      <c r="V50" s="109"/>
      <c r="W50" s="38"/>
      <c r="X50" s="38"/>
    </row>
    <row r="51" spans="1:24" ht="19">
      <c r="A51" s="53" t="s">
        <v>28</v>
      </c>
      <c r="B51" s="25"/>
      <c r="C51" s="26"/>
      <c r="D51" s="27"/>
      <c r="E51" s="107">
        <f t="shared" si="0"/>
        <v>795</v>
      </c>
      <c r="F51" s="108"/>
      <c r="G51" s="109"/>
      <c r="H51" s="107">
        <f t="shared" si="1"/>
        <v>677</v>
      </c>
      <c r="I51" s="108"/>
      <c r="J51" s="109"/>
      <c r="K51" s="25"/>
      <c r="L51" s="26"/>
      <c r="M51" s="27"/>
      <c r="N51" s="107">
        <f t="shared" si="2"/>
        <v>586</v>
      </c>
      <c r="O51" s="108"/>
      <c r="P51" s="109"/>
      <c r="Q51" s="110"/>
      <c r="R51" s="111"/>
      <c r="S51" s="112"/>
      <c r="T51" s="107">
        <f t="shared" si="3"/>
        <v>-115</v>
      </c>
      <c r="U51" s="108"/>
      <c r="V51" s="109"/>
      <c r="W51" s="38"/>
      <c r="X51" s="38"/>
    </row>
    <row r="52" spans="1:24" ht="19">
      <c r="A52" s="53" t="s">
        <v>27</v>
      </c>
      <c r="B52" s="25"/>
      <c r="C52" s="26"/>
      <c r="D52" s="27"/>
      <c r="E52" s="107">
        <f t="shared" si="0"/>
        <v>1937</v>
      </c>
      <c r="F52" s="108"/>
      <c r="G52" s="109"/>
      <c r="H52" s="107">
        <f t="shared" si="1"/>
        <v>671</v>
      </c>
      <c r="I52" s="108"/>
      <c r="J52" s="109"/>
      <c r="K52" s="25"/>
      <c r="L52" s="26"/>
      <c r="M52" s="27"/>
      <c r="N52" s="110"/>
      <c r="O52" s="111"/>
      <c r="P52" s="112"/>
      <c r="Q52" s="107">
        <f t="shared" ref="Q52:Q54" si="5">Q33-Q15</f>
        <v>1205</v>
      </c>
      <c r="R52" s="108"/>
      <c r="S52" s="109"/>
      <c r="T52" s="107">
        <f t="shared" si="3"/>
        <v>134</v>
      </c>
      <c r="U52" s="108"/>
      <c r="V52" s="109"/>
      <c r="W52" s="38"/>
      <c r="X52" s="38"/>
    </row>
    <row r="53" spans="1:24" ht="19">
      <c r="A53" s="50" t="s">
        <v>42</v>
      </c>
      <c r="B53" s="25"/>
      <c r="C53" s="26"/>
      <c r="D53" s="27"/>
      <c r="E53" s="107">
        <f t="shared" si="0"/>
        <v>2034</v>
      </c>
      <c r="F53" s="108"/>
      <c r="G53" s="109"/>
      <c r="H53" s="110"/>
      <c r="I53" s="111"/>
      <c r="J53" s="112"/>
      <c r="K53" s="25"/>
      <c r="L53" s="26"/>
      <c r="M53" s="27"/>
      <c r="N53" s="107">
        <f t="shared" ref="N53:N54" si="6">N34-N16</f>
        <v>1946</v>
      </c>
      <c r="O53" s="108"/>
      <c r="P53" s="109"/>
      <c r="Q53" s="107">
        <f t="shared" si="5"/>
        <v>1803</v>
      </c>
      <c r="R53" s="108"/>
      <c r="S53" s="109"/>
      <c r="T53" s="107">
        <f t="shared" si="3"/>
        <v>600</v>
      </c>
      <c r="U53" s="108"/>
      <c r="V53" s="109"/>
      <c r="W53" s="38"/>
      <c r="X53" s="38"/>
    </row>
    <row r="54" spans="1:24" ht="19">
      <c r="A54" s="55" t="s">
        <v>43</v>
      </c>
      <c r="B54" s="28"/>
      <c r="C54" s="29"/>
      <c r="D54" s="30"/>
      <c r="E54" s="101"/>
      <c r="F54" s="102"/>
      <c r="G54" s="103"/>
      <c r="H54" s="104">
        <f t="shared" ref="H54" si="7">H35-H17</f>
        <v>634</v>
      </c>
      <c r="I54" s="105"/>
      <c r="J54" s="106"/>
      <c r="K54" s="28"/>
      <c r="L54" s="29"/>
      <c r="M54" s="30"/>
      <c r="N54" s="104">
        <f t="shared" si="6"/>
        <v>809</v>
      </c>
      <c r="O54" s="105"/>
      <c r="P54" s="106"/>
      <c r="Q54" s="104">
        <f t="shared" si="5"/>
        <v>558</v>
      </c>
      <c r="R54" s="105"/>
      <c r="S54" s="106"/>
      <c r="T54" s="104">
        <f t="shared" si="3"/>
        <v>211</v>
      </c>
      <c r="U54" s="105"/>
      <c r="V54" s="106"/>
      <c r="W54" s="38"/>
      <c r="X54" s="38"/>
    </row>
    <row r="55" spans="1:24" ht="19">
      <c r="A55" s="37"/>
      <c r="B55" s="37"/>
      <c r="C55" s="37"/>
      <c r="D55" s="61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8"/>
      <c r="X55" s="38"/>
    </row>
    <row r="56" spans="1:24" ht="19">
      <c r="A56" s="38"/>
      <c r="B56" s="38"/>
      <c r="C56" s="38"/>
      <c r="D56" s="6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</row>
    <row r="57" spans="1:24" ht="19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</row>
    <row r="58" spans="1:24" ht="19">
      <c r="A58" s="38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8"/>
      <c r="X58" s="38"/>
    </row>
    <row r="59" spans="1:24" ht="19">
      <c r="A59" s="38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8"/>
      <c r="X59" s="38"/>
    </row>
    <row r="60" spans="1:24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</row>
    <row r="61" spans="1:24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</row>
    <row r="62" spans="1:24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</row>
    <row r="63" spans="1:24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</row>
    <row r="64" spans="1:24">
      <c r="A64" s="3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</row>
    <row r="65" spans="1:22">
      <c r="A65" s="9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</row>
    <row r="66" spans="1:22">
      <c r="A66" s="9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</row>
    <row r="67" spans="1:22">
      <c r="A67" s="9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</row>
    <row r="68" spans="1:22">
      <c r="A68" s="10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</row>
    <row r="69" spans="1:22">
      <c r="A69" s="10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</row>
    <row r="70" spans="1:22">
      <c r="A70" s="9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</row>
    <row r="71" spans="1:22">
      <c r="A71" s="10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</row>
    <row r="72" spans="1:22">
      <c r="A72" s="31"/>
    </row>
    <row r="73" spans="1:22">
      <c r="A73" s="9"/>
    </row>
    <row r="78" spans="1:22">
      <c r="A78" s="10"/>
    </row>
    <row r="79" spans="1:22">
      <c r="A79" s="10"/>
    </row>
    <row r="80" spans="1:22">
      <c r="A80" s="9"/>
    </row>
    <row r="81" spans="1:1">
      <c r="A81" s="10"/>
    </row>
    <row r="82" spans="1:1">
      <c r="A82" s="31"/>
    </row>
  </sheetData>
  <mergeCells count="93">
    <mergeCell ref="B1:V1"/>
    <mergeCell ref="B19:V19"/>
    <mergeCell ref="B38:V38"/>
    <mergeCell ref="B41:D41"/>
    <mergeCell ref="E41:G41"/>
    <mergeCell ref="H41:J41"/>
    <mergeCell ref="K41:M41"/>
    <mergeCell ref="N41:P41"/>
    <mergeCell ref="Q41:S41"/>
    <mergeCell ref="T41:V41"/>
    <mergeCell ref="T42:V42"/>
    <mergeCell ref="B43:D43"/>
    <mergeCell ref="E43:G43"/>
    <mergeCell ref="H43:J43"/>
    <mergeCell ref="K43:M43"/>
    <mergeCell ref="N43:P43"/>
    <mergeCell ref="Q43:S43"/>
    <mergeCell ref="T43:V43"/>
    <mergeCell ref="B42:D42"/>
    <mergeCell ref="E42:G42"/>
    <mergeCell ref="H42:J42"/>
    <mergeCell ref="K42:M42"/>
    <mergeCell ref="N42:P42"/>
    <mergeCell ref="Q42:S42"/>
    <mergeCell ref="T44:V44"/>
    <mergeCell ref="B45:D45"/>
    <mergeCell ref="E45:G45"/>
    <mergeCell ref="H45:J45"/>
    <mergeCell ref="K45:M45"/>
    <mergeCell ref="N45:P45"/>
    <mergeCell ref="Q45:S45"/>
    <mergeCell ref="T45:V45"/>
    <mergeCell ref="B44:D44"/>
    <mergeCell ref="E44:G44"/>
    <mergeCell ref="H44:J44"/>
    <mergeCell ref="K44:M44"/>
    <mergeCell ref="N44:P44"/>
    <mergeCell ref="Q44:S44"/>
    <mergeCell ref="T46:V46"/>
    <mergeCell ref="B47:D47"/>
    <mergeCell ref="E47:G47"/>
    <mergeCell ref="H47:J47"/>
    <mergeCell ref="K47:M47"/>
    <mergeCell ref="N47:P47"/>
    <mergeCell ref="Q47:S47"/>
    <mergeCell ref="T47:V47"/>
    <mergeCell ref="B46:D46"/>
    <mergeCell ref="E46:G46"/>
    <mergeCell ref="H46:J46"/>
    <mergeCell ref="K46:M46"/>
    <mergeCell ref="N46:P46"/>
    <mergeCell ref="Q46:S46"/>
    <mergeCell ref="T48:V48"/>
    <mergeCell ref="B49:D49"/>
    <mergeCell ref="E49:G49"/>
    <mergeCell ref="H49:J49"/>
    <mergeCell ref="K49:M49"/>
    <mergeCell ref="N49:P49"/>
    <mergeCell ref="Q49:S49"/>
    <mergeCell ref="T49:V49"/>
    <mergeCell ref="B48:D48"/>
    <mergeCell ref="E48:G48"/>
    <mergeCell ref="H48:J48"/>
    <mergeCell ref="K48:M48"/>
    <mergeCell ref="N48:P48"/>
    <mergeCell ref="Q48:S48"/>
    <mergeCell ref="B50:D50"/>
    <mergeCell ref="E50:G50"/>
    <mergeCell ref="H50:J50"/>
    <mergeCell ref="K50:M50"/>
    <mergeCell ref="N50:P50"/>
    <mergeCell ref="T50:V50"/>
    <mergeCell ref="E51:G51"/>
    <mergeCell ref="H51:J51"/>
    <mergeCell ref="N51:P51"/>
    <mergeCell ref="Q51:S51"/>
    <mergeCell ref="T51:V51"/>
    <mergeCell ref="Q50:S50"/>
    <mergeCell ref="E53:G53"/>
    <mergeCell ref="H53:J53"/>
    <mergeCell ref="N53:P53"/>
    <mergeCell ref="Q53:S53"/>
    <mergeCell ref="T53:V53"/>
    <mergeCell ref="E52:G52"/>
    <mergeCell ref="H52:J52"/>
    <mergeCell ref="N52:P52"/>
    <mergeCell ref="Q52:S52"/>
    <mergeCell ref="T52:V52"/>
    <mergeCell ref="E54:G54"/>
    <mergeCell ref="H54:J54"/>
    <mergeCell ref="N54:P54"/>
    <mergeCell ref="Q54:S54"/>
    <mergeCell ref="T54:V54"/>
  </mergeCells>
  <conditionalFormatting sqref="B41:B54 E41:E54 T41:T54 K41:K54 H41:H54 N41:N54 Q41:Q54">
    <cfRule type="colorScale" priority="1">
      <colorScale>
        <cfvo type="min"/>
        <cfvo type="max"/>
        <color theme="3" tint="0.89999084444715716"/>
        <color theme="3" tint="0.249977111117893"/>
      </colorScale>
    </cfRule>
  </conditionalFormatting>
  <conditionalFormatting sqref="B58:B67 E58:E70 H71 H58:H69 K58:K67 N58:N68 N70:N71 Q58:Q67 Q69:Q71 T58:T71">
    <cfRule type="colorScale" priority="5">
      <colorScale>
        <cfvo type="min"/>
        <cfvo type="percentile" val="50"/>
        <cfvo type="max"/>
        <color theme="7" tint="0.79998168889431442"/>
        <color theme="7" tint="0.59999389629810485"/>
        <color rgb="FFFFC000"/>
      </colorScale>
    </cfRule>
    <cfRule type="colorScale" priority="6">
      <colorScale>
        <cfvo type="min"/>
        <cfvo type="percentile" val="50"/>
        <cfvo type="max"/>
        <color theme="7" tint="0.59999389629810485"/>
        <color theme="7" tint="0.39997558519241921"/>
        <color theme="5"/>
      </colorScale>
    </cfRule>
  </conditionalFormatting>
  <conditionalFormatting sqref="B72:V77">
    <cfRule type="colorScale" priority="10">
      <colorScale>
        <cfvo type="min"/>
        <cfvo type="percentile" val="50"/>
        <cfvo type="max"/>
        <color theme="7" tint="0.79998168889431442"/>
        <color theme="7" tint="0.59999389629810485"/>
        <color rgb="FFFFC000"/>
      </colorScale>
    </cfRule>
    <cfRule type="colorScale" priority="11">
      <colorScale>
        <cfvo type="min"/>
        <cfvo type="percentile" val="50"/>
        <cfvo type="max"/>
        <color theme="7" tint="0.59999389629810485"/>
        <color theme="7" tint="0.39997558519241921"/>
        <color theme="5"/>
      </colorScale>
    </cfRule>
  </conditionalFormatting>
  <conditionalFormatting sqref="D58:D67 G58:G70 J71 J58:J69 M58:M67 P58:P68 P70:P71 S58:S67 S69:S71 V58:V71">
    <cfRule type="colorScale" priority="7">
      <colorScale>
        <cfvo type="min"/>
        <cfvo type="percentile" val="50"/>
        <cfvo type="max"/>
        <color theme="8" tint="0.79998168889431442"/>
        <color theme="8" tint="0.39997558519241921"/>
        <color theme="8" tint="-0.249977111117893"/>
      </colorScale>
    </cfRule>
    <cfRule type="colorScale" priority="8">
      <colorScale>
        <cfvo type="min"/>
        <cfvo type="percentile" val="50"/>
        <cfvo type="max"/>
        <color theme="8" tint="0.79998168889431442"/>
        <color theme="8" tint="-0.249977111117893"/>
        <color theme="8" tint="-0.499984740745262"/>
      </colorScale>
    </cfRule>
    <cfRule type="colorScale" priority="9">
      <colorScale>
        <cfvo type="min"/>
        <cfvo type="max"/>
        <color rgb="FFFFEF9C"/>
        <color rgb="FF63BE7B"/>
      </colorScale>
    </cfRule>
  </conditionalFormatting>
  <conditionalFormatting sqref="M78 P78 S78">
    <cfRule type="colorScale" priority="2">
      <colorScale>
        <cfvo type="min"/>
        <cfvo type="percentile" val="50"/>
        <cfvo type="max"/>
        <color theme="8" tint="0.79998168889431442"/>
        <color theme="8" tint="0.39997558519241921"/>
        <color theme="8" tint="-0.249977111117893"/>
      </colorScale>
    </cfRule>
    <cfRule type="colorScale" priority="3">
      <colorScale>
        <cfvo type="min"/>
        <cfvo type="percentile" val="50"/>
        <cfvo type="max"/>
        <color theme="8" tint="0.79998168889431442"/>
        <color theme="8" tint="-0.249977111117893"/>
        <color theme="8" tint="-0.499984740745262"/>
      </colorScale>
    </cfRule>
    <cfRule type="colorScale" priority="4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3BC37-B3E8-344C-B097-30994CDA6CA3}">
  <dimension ref="A1:J36"/>
  <sheetViews>
    <sheetView tabSelected="1" zoomScale="93" workbookViewId="0">
      <selection activeCell="N36" sqref="N36"/>
    </sheetView>
  </sheetViews>
  <sheetFormatPr baseColWidth="10" defaultRowHeight="16"/>
  <cols>
    <col min="1" max="1" width="13" customWidth="1"/>
    <col min="7" max="7" width="12" customWidth="1"/>
    <col min="10" max="10" width="12.1640625" bestFit="1" customWidth="1"/>
  </cols>
  <sheetData>
    <row r="1" spans="1:10">
      <c r="A1" s="74" t="s">
        <v>6</v>
      </c>
      <c r="B1" s="12"/>
      <c r="C1" s="12"/>
      <c r="D1" s="12"/>
      <c r="E1" s="12"/>
      <c r="F1" s="12"/>
      <c r="G1" s="12"/>
      <c r="H1" s="12"/>
      <c r="I1" s="12"/>
      <c r="J1" s="12"/>
    </row>
    <row r="2" spans="1:10">
      <c r="A2" s="12"/>
      <c r="B2" s="68" t="s">
        <v>57</v>
      </c>
      <c r="C2" s="68" t="s">
        <v>4</v>
      </c>
      <c r="D2" s="68" t="s">
        <v>5</v>
      </c>
      <c r="E2" s="12"/>
      <c r="F2" s="12"/>
      <c r="G2" s="12"/>
      <c r="H2" s="12"/>
      <c r="I2" s="12"/>
      <c r="J2" s="12"/>
    </row>
    <row r="3" spans="1:10">
      <c r="A3" s="115">
        <v>0</v>
      </c>
      <c r="B3" s="71">
        <v>803</v>
      </c>
      <c r="C3" s="71">
        <v>97471</v>
      </c>
      <c r="D3" s="82">
        <f>B3/C3</f>
        <v>8.2383478162735575E-3</v>
      </c>
      <c r="E3" s="12"/>
      <c r="F3" s="12"/>
      <c r="G3" s="12"/>
      <c r="H3" s="12"/>
      <c r="I3" s="12"/>
      <c r="J3" s="12"/>
    </row>
    <row r="4" spans="1:10">
      <c r="A4" s="116"/>
      <c r="B4" s="71">
        <v>810</v>
      </c>
      <c r="C4" s="71">
        <v>95320</v>
      </c>
      <c r="D4" s="82">
        <f>B4/C4</f>
        <v>8.4976919848929917E-3</v>
      </c>
      <c r="E4" s="12"/>
      <c r="F4" s="12"/>
      <c r="G4" s="12"/>
      <c r="H4" s="12"/>
      <c r="I4" s="12"/>
      <c r="J4" s="12"/>
    </row>
    <row r="5" spans="1:10">
      <c r="A5" s="116"/>
      <c r="B5" s="71">
        <v>826</v>
      </c>
      <c r="C5" s="71">
        <v>95294</v>
      </c>
      <c r="D5" s="82">
        <f>B5/C5</f>
        <v>8.6679119356937485E-3</v>
      </c>
      <c r="E5" s="12"/>
      <c r="F5" s="12"/>
      <c r="G5" s="12"/>
      <c r="H5" s="12"/>
      <c r="I5" s="12"/>
      <c r="J5" s="12"/>
    </row>
    <row r="6" spans="1:10">
      <c r="A6" s="12"/>
      <c r="B6" s="71"/>
      <c r="C6" s="71"/>
      <c r="D6" s="82"/>
      <c r="E6" s="12"/>
      <c r="F6" s="12"/>
      <c r="G6" s="71"/>
      <c r="H6" s="97" t="s">
        <v>5</v>
      </c>
      <c r="I6" s="97"/>
      <c r="J6" s="12"/>
    </row>
    <row r="7" spans="1:10">
      <c r="A7" s="115">
        <v>0.05</v>
      </c>
      <c r="B7" s="71">
        <v>1430</v>
      </c>
      <c r="C7" s="71">
        <v>98400</v>
      </c>
      <c r="D7" s="82">
        <f>B7/C7</f>
        <v>1.4532520325203252E-2</v>
      </c>
      <c r="E7" s="12"/>
      <c r="F7" s="12"/>
      <c r="G7" s="68" t="s">
        <v>3</v>
      </c>
      <c r="H7" s="65" t="s">
        <v>1</v>
      </c>
      <c r="I7" s="65" t="s">
        <v>2</v>
      </c>
      <c r="J7" s="95" t="s">
        <v>70</v>
      </c>
    </row>
    <row r="8" spans="1:10">
      <c r="A8" s="116"/>
      <c r="B8" s="71">
        <v>606</v>
      </c>
      <c r="C8" s="71">
        <v>90321</v>
      </c>
      <c r="D8" s="82">
        <f>B8/C8</f>
        <v>6.7094031288404687E-3</v>
      </c>
      <c r="E8" s="12"/>
      <c r="F8" s="12"/>
      <c r="G8" s="84">
        <v>0</v>
      </c>
      <c r="H8" s="82">
        <f>AVERAGE(D3:D5)</f>
        <v>8.4679839122867671E-3</v>
      </c>
      <c r="I8" s="82">
        <f>_xlfn.STDEV.P(D3:D5)</f>
        <v>1.7662249829659044E-4</v>
      </c>
      <c r="J8" s="121">
        <f>$H$19</f>
        <v>1.4274137110995257E-2</v>
      </c>
    </row>
    <row r="9" spans="1:10">
      <c r="A9" s="116"/>
      <c r="B9" s="71">
        <v>1185</v>
      </c>
      <c r="C9" s="71">
        <v>92676</v>
      </c>
      <c r="D9" s="82">
        <f>B9/C9</f>
        <v>1.2786481937071086E-2</v>
      </c>
      <c r="E9" s="12"/>
      <c r="F9" s="12"/>
      <c r="G9" s="85">
        <v>0.05</v>
      </c>
      <c r="H9" s="82">
        <f>AVERAGE(D7:D9)</f>
        <v>1.1342801797038268E-2</v>
      </c>
      <c r="I9" s="82">
        <f>_xlfn.STDEV.P(D7:D9)</f>
        <v>3.3529539142921577E-3</v>
      </c>
      <c r="J9" s="121">
        <f t="shared" ref="J9:J15" si="0">$H$19</f>
        <v>1.4274137110995257E-2</v>
      </c>
    </row>
    <row r="10" spans="1:10">
      <c r="A10" s="86"/>
      <c r="B10" s="71"/>
      <c r="C10" s="71"/>
      <c r="D10" s="82"/>
      <c r="E10" s="12"/>
      <c r="F10" s="12"/>
      <c r="G10" s="85">
        <v>0.1</v>
      </c>
      <c r="H10" s="82">
        <f>AVERAGE(D11:D13)</f>
        <v>1.2821008069279877E-2</v>
      </c>
      <c r="I10" s="82">
        <f>_xlfn.STDEV.P(D11:D13)</f>
        <v>9.0851262797546556E-4</v>
      </c>
      <c r="J10" s="121">
        <f t="shared" si="0"/>
        <v>1.4274137110995257E-2</v>
      </c>
    </row>
    <row r="11" spans="1:10">
      <c r="A11" s="115">
        <v>0.1</v>
      </c>
      <c r="B11" s="71">
        <v>1365</v>
      </c>
      <c r="C11" s="71">
        <v>97777</v>
      </c>
      <c r="D11" s="82">
        <f t="shared" ref="D11:D17" si="1">B11/C11</f>
        <v>1.3960338320873006E-2</v>
      </c>
      <c r="E11" s="12"/>
      <c r="F11" s="12"/>
      <c r="G11" s="85">
        <v>0.2</v>
      </c>
      <c r="H11" s="82">
        <f>AVERAGE(D15:D17)</f>
        <v>2.6335503983447067E-2</v>
      </c>
      <c r="I11" s="82">
        <f>_xlfn.STDEV.P(D15:D17)</f>
        <v>2.1736744883978812E-3</v>
      </c>
      <c r="J11" s="121">
        <f t="shared" si="0"/>
        <v>1.4274137110995257E-2</v>
      </c>
    </row>
    <row r="12" spans="1:10">
      <c r="A12" s="116"/>
      <c r="B12" s="71">
        <v>1052</v>
      </c>
      <c r="C12" s="71">
        <v>89631</v>
      </c>
      <c r="D12" s="82">
        <f t="shared" si="1"/>
        <v>1.1737010632482066E-2</v>
      </c>
      <c r="E12" s="12"/>
      <c r="F12" s="12"/>
      <c r="G12" s="85">
        <v>0.4</v>
      </c>
      <c r="H12" s="82">
        <f>AVERAGE(D19:D21)</f>
        <v>6.3781074788066647E-2</v>
      </c>
      <c r="I12" s="82">
        <f>_xlfn.STDEV.P(D19:D21)</f>
        <v>1.7550354812333351E-2</v>
      </c>
      <c r="J12" s="121">
        <f t="shared" si="0"/>
        <v>1.4274137110995257E-2</v>
      </c>
    </row>
    <row r="13" spans="1:10">
      <c r="A13" s="116"/>
      <c r="B13" s="71">
        <v>1155</v>
      </c>
      <c r="C13" s="71">
        <v>90477</v>
      </c>
      <c r="D13" s="82">
        <f t="shared" si="1"/>
        <v>1.2765675254484566E-2</v>
      </c>
      <c r="E13" s="12"/>
      <c r="F13" s="12"/>
      <c r="G13" s="85">
        <v>0.6</v>
      </c>
      <c r="H13" s="82">
        <f>AVERAGE(D23:D25)</f>
        <v>8.3499654442770965E-2</v>
      </c>
      <c r="I13" s="82">
        <f>_xlfn.STDEV.P(D23:D25)</f>
        <v>9.6326289440192957E-3</v>
      </c>
      <c r="J13" s="121">
        <f t="shared" si="0"/>
        <v>1.4274137110995257E-2</v>
      </c>
    </row>
    <row r="14" spans="1:10">
      <c r="A14" s="86"/>
      <c r="B14" s="71"/>
      <c r="C14" s="71"/>
      <c r="D14" s="82"/>
      <c r="E14" s="12"/>
      <c r="F14" s="12"/>
      <c r="G14" s="85">
        <v>0.8</v>
      </c>
      <c r="H14" s="82">
        <f>AVERAGE(D27:D29)</f>
        <v>0.1299391173620954</v>
      </c>
      <c r="I14" s="82">
        <f>_xlfn.STDEV.P(D27:D29)</f>
        <v>1.5811514310326479E-2</v>
      </c>
      <c r="J14" s="121">
        <f t="shared" si="0"/>
        <v>1.4274137110995257E-2</v>
      </c>
    </row>
    <row r="15" spans="1:10">
      <c r="A15" s="115">
        <v>0.2</v>
      </c>
      <c r="B15" s="71">
        <v>2211</v>
      </c>
      <c r="C15" s="71">
        <v>90197</v>
      </c>
      <c r="D15" s="82">
        <f t="shared" si="1"/>
        <v>2.4513010410545804E-2</v>
      </c>
      <c r="E15" s="12"/>
      <c r="F15" s="12"/>
      <c r="G15" s="85">
        <v>1</v>
      </c>
      <c r="H15" s="82">
        <f>AVERAGE(D31:D33)</f>
        <v>0.19503132477509535</v>
      </c>
      <c r="I15" s="82">
        <f>_xlfn.STDEV.P(D31:D33)</f>
        <v>2.0410674974223789E-2</v>
      </c>
      <c r="J15" s="121">
        <f t="shared" si="0"/>
        <v>1.4274137110995257E-2</v>
      </c>
    </row>
    <row r="16" spans="1:10">
      <c r="A16" s="116"/>
      <c r="B16" s="71">
        <v>2379</v>
      </c>
      <c r="C16" s="71">
        <v>94770</v>
      </c>
      <c r="D16" s="82">
        <f t="shared" si="1"/>
        <v>2.5102880658436213E-2</v>
      </c>
      <c r="E16" s="12"/>
      <c r="F16" s="12"/>
      <c r="G16" s="12"/>
      <c r="H16" s="12"/>
      <c r="I16" s="12"/>
      <c r="J16" s="12"/>
    </row>
    <row r="17" spans="1:10">
      <c r="A17" s="116"/>
      <c r="B17" s="71">
        <v>2453</v>
      </c>
      <c r="C17" s="71">
        <v>83462</v>
      </c>
      <c r="D17" s="82">
        <f t="shared" si="1"/>
        <v>2.9390620881359183E-2</v>
      </c>
      <c r="E17" s="12"/>
      <c r="F17" s="12"/>
      <c r="G17" s="12"/>
      <c r="H17" s="12"/>
      <c r="I17" s="12"/>
      <c r="J17" s="12"/>
    </row>
    <row r="18" spans="1:10" ht="17" thickBot="1">
      <c r="A18" s="86"/>
      <c r="B18" s="71"/>
      <c r="C18" s="71"/>
      <c r="D18" s="82"/>
      <c r="E18" s="12"/>
      <c r="F18" s="12"/>
      <c r="G18" s="12"/>
      <c r="H18" s="12"/>
      <c r="I18" s="12"/>
      <c r="J18" s="12"/>
    </row>
    <row r="19" spans="1:10" ht="18" thickBot="1">
      <c r="A19" s="115">
        <v>0.4</v>
      </c>
      <c r="B19" s="71">
        <v>4097</v>
      </c>
      <c r="C19" s="71">
        <v>88454</v>
      </c>
      <c r="D19" s="82">
        <f>B19/C19</f>
        <v>4.6317860130689399E-2</v>
      </c>
      <c r="E19" s="12"/>
      <c r="F19" s="12"/>
      <c r="G19" s="125" t="s">
        <v>59</v>
      </c>
      <c r="H19" s="123">
        <f>H8+1.645*I8+1.645*I9</f>
        <v>1.4274137110995257E-2</v>
      </c>
      <c r="I19" s="122" t="s">
        <v>71</v>
      </c>
      <c r="J19" s="126">
        <f>100*(H19+0.0007)/0.1351</f>
        <v>11.083743235377687</v>
      </c>
    </row>
    <row r="20" spans="1:10" ht="21" customHeight="1">
      <c r="A20" s="116"/>
      <c r="B20" s="71">
        <v>7663</v>
      </c>
      <c r="C20" s="71">
        <v>87291</v>
      </c>
      <c r="D20" s="82">
        <f>B20/C20</f>
        <v>8.7786827966227901E-2</v>
      </c>
      <c r="E20" s="12"/>
      <c r="F20" s="12"/>
      <c r="G20" s="124" t="s">
        <v>68</v>
      </c>
      <c r="H20" s="124"/>
      <c r="I20" s="12"/>
      <c r="J20" s="12"/>
    </row>
    <row r="21" spans="1:10">
      <c r="A21" s="116"/>
      <c r="B21" s="71">
        <v>5179</v>
      </c>
      <c r="C21" s="71">
        <v>90481</v>
      </c>
      <c r="D21" s="82">
        <f>B21/C21</f>
        <v>5.7238536267282633E-2</v>
      </c>
      <c r="E21" s="12"/>
      <c r="F21" s="12"/>
      <c r="G21" s="118"/>
      <c r="H21" s="118"/>
      <c r="I21" s="12"/>
      <c r="J21" s="12"/>
    </row>
    <row r="22" spans="1:10">
      <c r="A22" s="86"/>
      <c r="B22" s="71"/>
      <c r="C22" s="71"/>
      <c r="D22" s="82"/>
      <c r="E22" s="12"/>
      <c r="F22" s="12"/>
      <c r="G22" s="118"/>
      <c r="H22" s="118"/>
      <c r="I22" s="12"/>
      <c r="J22" s="12"/>
    </row>
    <row r="23" spans="1:10">
      <c r="A23" s="115">
        <v>0.6</v>
      </c>
      <c r="B23" s="71">
        <v>7284</v>
      </c>
      <c r="C23" s="71">
        <v>93605</v>
      </c>
      <c r="D23" s="82">
        <f>B23/C23</f>
        <v>7.7816355963890818E-2</v>
      </c>
      <c r="E23" s="12"/>
      <c r="F23" s="12"/>
      <c r="G23" s="118"/>
      <c r="H23" s="118"/>
      <c r="I23" s="12"/>
      <c r="J23" s="12"/>
    </row>
    <row r="24" spans="1:10">
      <c r="A24" s="116"/>
      <c r="B24" s="71">
        <v>6698</v>
      </c>
      <c r="C24" s="71">
        <v>88575</v>
      </c>
      <c r="D24" s="82">
        <f t="shared" ref="D24:D29" si="2">B24/C24</f>
        <v>7.5619531470505222E-2</v>
      </c>
      <c r="E24" s="12"/>
      <c r="F24" s="12"/>
      <c r="G24" s="118"/>
      <c r="H24" s="118"/>
      <c r="I24" s="12"/>
      <c r="J24" s="12"/>
    </row>
    <row r="25" spans="1:10">
      <c r="A25" s="116"/>
      <c r="B25" s="71">
        <v>8996</v>
      </c>
      <c r="C25" s="71">
        <v>92682</v>
      </c>
      <c r="D25" s="82">
        <f t="shared" si="2"/>
        <v>9.7063075893916828E-2</v>
      </c>
      <c r="E25" s="12"/>
      <c r="F25" s="12"/>
      <c r="G25" s="118"/>
      <c r="H25" s="118"/>
      <c r="I25" s="12"/>
      <c r="J25" s="12"/>
    </row>
    <row r="26" spans="1:10">
      <c r="A26" s="86"/>
      <c r="B26" s="71"/>
      <c r="C26" s="71"/>
      <c r="D26" s="82"/>
      <c r="E26" s="12"/>
      <c r="F26" s="12"/>
      <c r="G26" s="12"/>
      <c r="H26" s="12"/>
      <c r="I26" s="12"/>
      <c r="J26" s="12"/>
    </row>
    <row r="27" spans="1:10">
      <c r="A27" s="115">
        <v>0.8</v>
      </c>
      <c r="B27" s="71">
        <v>10109</v>
      </c>
      <c r="C27" s="71">
        <v>93573</v>
      </c>
      <c r="D27" s="82">
        <f t="shared" si="2"/>
        <v>0.10803330020411871</v>
      </c>
      <c r="E27" s="12"/>
      <c r="F27" s="12"/>
      <c r="G27" s="12"/>
      <c r="H27" s="12"/>
      <c r="I27" s="12"/>
      <c r="J27" s="12"/>
    </row>
    <row r="28" spans="1:10">
      <c r="A28" s="116"/>
      <c r="B28" s="71">
        <v>11813</v>
      </c>
      <c r="C28" s="71">
        <v>86223</v>
      </c>
      <c r="D28" s="82">
        <f t="shared" si="2"/>
        <v>0.13700520742725258</v>
      </c>
      <c r="E28" s="12"/>
      <c r="F28" s="12"/>
      <c r="G28" s="12"/>
      <c r="H28" s="12"/>
      <c r="I28" s="12"/>
      <c r="J28" s="12"/>
    </row>
    <row r="29" spans="1:10">
      <c r="A29" s="116"/>
      <c r="B29" s="71">
        <v>12291</v>
      </c>
      <c r="C29" s="71">
        <v>84895</v>
      </c>
      <c r="D29" s="82">
        <f t="shared" si="2"/>
        <v>0.1447788444549149</v>
      </c>
      <c r="E29" s="12"/>
      <c r="F29" s="12"/>
      <c r="G29" s="12"/>
      <c r="H29" s="12"/>
      <c r="I29" s="12"/>
      <c r="J29" s="12"/>
    </row>
    <row r="30" spans="1:10">
      <c r="A30" s="86"/>
      <c r="B30" s="71"/>
      <c r="C30" s="71"/>
      <c r="D30" s="82"/>
      <c r="E30" s="12"/>
      <c r="F30" s="12"/>
      <c r="G30" s="12"/>
      <c r="H30" s="12"/>
      <c r="I30" s="12"/>
      <c r="J30" s="12"/>
    </row>
    <row r="31" spans="1:10">
      <c r="A31" s="115">
        <v>1</v>
      </c>
      <c r="B31" s="71">
        <v>16225</v>
      </c>
      <c r="C31" s="71">
        <v>94258</v>
      </c>
      <c r="D31" s="82">
        <f>B31/C31</f>
        <v>0.17213393027647519</v>
      </c>
      <c r="E31" s="12"/>
      <c r="F31" s="12"/>
      <c r="G31" s="12"/>
      <c r="H31" s="12"/>
      <c r="I31" s="12"/>
      <c r="J31" s="12"/>
    </row>
    <row r="32" spans="1:10">
      <c r="A32" s="116"/>
      <c r="B32" s="71">
        <v>20555</v>
      </c>
      <c r="C32" s="71">
        <v>92715</v>
      </c>
      <c r="D32" s="82">
        <f>B32/C32</f>
        <v>0.22170091139513562</v>
      </c>
      <c r="E32" s="12"/>
      <c r="F32" s="12"/>
      <c r="G32" s="12"/>
      <c r="H32" s="12"/>
      <c r="I32" s="12"/>
      <c r="J32" s="12"/>
    </row>
    <row r="33" spans="1:10">
      <c r="A33" s="116"/>
      <c r="B33" s="71">
        <v>15890</v>
      </c>
      <c r="C33" s="71">
        <v>83081</v>
      </c>
      <c r="D33" s="82">
        <f>B33/C33</f>
        <v>0.19125913265367533</v>
      </c>
      <c r="E33" s="12"/>
      <c r="F33" s="12"/>
      <c r="G33" s="12"/>
      <c r="H33" s="12"/>
      <c r="I33" s="12"/>
      <c r="J33" s="12"/>
    </row>
    <row r="34" spans="1:10">
      <c r="A34" s="12"/>
      <c r="B34" s="12"/>
      <c r="C34" s="12"/>
      <c r="D34" s="12"/>
      <c r="E34" s="12"/>
      <c r="F34" s="12"/>
      <c r="G34" s="12"/>
      <c r="H34" s="12"/>
      <c r="I34" s="12"/>
      <c r="J34" s="12"/>
    </row>
    <row r="35" spans="1:10">
      <c r="A35" s="12"/>
      <c r="B35" s="12"/>
      <c r="C35" s="12"/>
      <c r="D35" s="12"/>
      <c r="E35" s="12"/>
      <c r="F35" s="12"/>
      <c r="G35" s="12"/>
      <c r="H35" s="12"/>
      <c r="I35" s="12"/>
      <c r="J35" s="12"/>
    </row>
    <row r="36" spans="1:10">
      <c r="A36" s="12"/>
      <c r="B36" s="12"/>
      <c r="C36" s="12"/>
      <c r="D36" s="12"/>
      <c r="E36" s="12"/>
      <c r="F36" s="12"/>
      <c r="G36" s="12"/>
      <c r="H36" s="12"/>
      <c r="I36" s="12"/>
      <c r="J36" s="12"/>
    </row>
  </sheetData>
  <mergeCells count="10">
    <mergeCell ref="A23:A25"/>
    <mergeCell ref="A27:A29"/>
    <mergeCell ref="A31:A33"/>
    <mergeCell ref="H6:I6"/>
    <mergeCell ref="A3:A5"/>
    <mergeCell ref="A7:A9"/>
    <mergeCell ref="A11:A13"/>
    <mergeCell ref="A15:A17"/>
    <mergeCell ref="A19:A21"/>
    <mergeCell ref="G20:H2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2DE4B-80CC-AA43-8FA1-38723D7B23F8}">
  <dimension ref="A1:Q32"/>
  <sheetViews>
    <sheetView topLeftCell="C1" zoomScaleNormal="100" workbookViewId="0">
      <selection activeCell="S31" sqref="S31"/>
    </sheetView>
  </sheetViews>
  <sheetFormatPr baseColWidth="10" defaultRowHeight="16"/>
  <cols>
    <col min="1" max="1" width="12.33203125" customWidth="1"/>
    <col min="8" max="8" width="14" customWidth="1"/>
  </cols>
  <sheetData>
    <row r="1" spans="1:11">
      <c r="A1" s="74" t="s">
        <v>7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>
      <c r="A2" s="12"/>
      <c r="B2" s="88" t="s">
        <v>57</v>
      </c>
      <c r="C2" s="88" t="s">
        <v>4</v>
      </c>
      <c r="D2" s="88" t="s">
        <v>5</v>
      </c>
      <c r="E2" s="12"/>
      <c r="F2" s="12"/>
      <c r="G2" s="12"/>
      <c r="H2" s="12"/>
      <c r="I2" s="12"/>
      <c r="J2" s="12"/>
      <c r="K2" s="12"/>
    </row>
    <row r="3" spans="1:11">
      <c r="A3" s="115">
        <v>0</v>
      </c>
      <c r="B3" s="83">
        <v>896</v>
      </c>
      <c r="C3" s="83">
        <v>36248</v>
      </c>
      <c r="D3" s="89">
        <f>B3/C3</f>
        <v>2.4718605164422865E-2</v>
      </c>
      <c r="E3" s="12"/>
      <c r="F3" s="12"/>
      <c r="G3" s="12"/>
      <c r="H3" s="12"/>
      <c r="I3" s="12"/>
      <c r="J3" s="12"/>
      <c r="K3" s="12"/>
    </row>
    <row r="4" spans="1:11">
      <c r="A4" s="116"/>
      <c r="B4" s="83">
        <v>998</v>
      </c>
      <c r="C4" s="83">
        <v>32170</v>
      </c>
      <c r="D4" s="89">
        <f t="shared" ref="D4:D17" si="0">B4/C4</f>
        <v>3.1022691949020825E-2</v>
      </c>
      <c r="E4" s="12"/>
      <c r="F4" s="12"/>
      <c r="G4" s="12"/>
      <c r="H4" s="12"/>
      <c r="I4" s="12"/>
      <c r="J4" s="12"/>
      <c r="K4" s="12"/>
    </row>
    <row r="5" spans="1:11">
      <c r="A5" s="116"/>
      <c r="B5" s="83">
        <v>796</v>
      </c>
      <c r="C5" s="83">
        <v>31647</v>
      </c>
      <c r="D5" s="89">
        <f t="shared" si="0"/>
        <v>2.5152463108667488E-2</v>
      </c>
      <c r="E5" s="12"/>
      <c r="F5" s="12"/>
      <c r="G5" s="12"/>
      <c r="H5" s="12"/>
      <c r="I5" s="97" t="s">
        <v>5</v>
      </c>
      <c r="J5" s="97"/>
      <c r="K5" s="12"/>
    </row>
    <row r="6" spans="1:11">
      <c r="A6" s="12"/>
      <c r="B6" s="83"/>
      <c r="C6" s="83"/>
      <c r="D6" s="89"/>
      <c r="E6" s="12"/>
      <c r="F6" s="12"/>
      <c r="G6" s="12"/>
      <c r="H6" s="68" t="s">
        <v>3</v>
      </c>
      <c r="I6" s="65" t="s">
        <v>1</v>
      </c>
      <c r="J6" s="74" t="s">
        <v>2</v>
      </c>
      <c r="K6" s="95" t="s">
        <v>70</v>
      </c>
    </row>
    <row r="7" spans="1:11">
      <c r="A7" s="115">
        <v>0.1</v>
      </c>
      <c r="B7" s="83">
        <v>1083</v>
      </c>
      <c r="C7" s="83">
        <v>32558</v>
      </c>
      <c r="D7" s="89">
        <f t="shared" si="0"/>
        <v>3.3263713987345657E-2</v>
      </c>
      <c r="E7" s="12"/>
      <c r="F7" s="12"/>
      <c r="G7" s="12"/>
      <c r="H7" s="84">
        <v>0</v>
      </c>
      <c r="I7" s="90">
        <f>AVERAGE(D3:D5)</f>
        <v>2.696458674070373E-2</v>
      </c>
      <c r="J7" s="90">
        <f>_xlfn.STDEV.P(D3:D5)</f>
        <v>2.8749749668792847E-3</v>
      </c>
      <c r="K7" s="12">
        <f>$I$19</f>
        <v>3.2988412575144059E-2</v>
      </c>
    </row>
    <row r="8" spans="1:11">
      <c r="A8" s="115"/>
      <c r="B8" s="83">
        <v>1162</v>
      </c>
      <c r="C8" s="83">
        <v>33146</v>
      </c>
      <c r="D8" s="89">
        <f t="shared" si="0"/>
        <v>3.5057020454956858E-2</v>
      </c>
      <c r="E8" s="12"/>
      <c r="F8" s="12"/>
      <c r="G8" s="12"/>
      <c r="H8" s="85">
        <v>0.1</v>
      </c>
      <c r="I8" s="90">
        <f>AVERAGE(D7:D9)</f>
        <v>3.4364401507401256E-2</v>
      </c>
      <c r="J8" s="90">
        <f>_xlfn.STDEV.P(D7:D9)</f>
        <v>7.8692523642790607E-4</v>
      </c>
      <c r="K8" s="12">
        <f t="shared" ref="K8:K13" si="1">$I$19</f>
        <v>3.2988412575144059E-2</v>
      </c>
    </row>
    <row r="9" spans="1:11">
      <c r="A9" s="115"/>
      <c r="B9" s="83">
        <v>1014</v>
      </c>
      <c r="C9" s="83">
        <v>29161</v>
      </c>
      <c r="D9" s="89">
        <f t="shared" si="0"/>
        <v>3.4772470079901238E-2</v>
      </c>
      <c r="E9" s="12"/>
      <c r="F9" s="12"/>
      <c r="G9" s="12"/>
      <c r="H9" s="85">
        <v>0.2</v>
      </c>
      <c r="I9" s="90">
        <f>AVERAGE(D11:D13)</f>
        <v>4.6131411806466065E-2</v>
      </c>
      <c r="J9" s="90">
        <f>_xlfn.STDEV.P(D11:D13)</f>
        <v>3.4467299606378799E-3</v>
      </c>
      <c r="K9" s="12">
        <f t="shared" si="1"/>
        <v>3.2988412575144059E-2</v>
      </c>
    </row>
    <row r="10" spans="1:11">
      <c r="A10" s="12"/>
      <c r="B10" s="83"/>
      <c r="C10" s="83"/>
      <c r="D10" s="89"/>
      <c r="E10" s="12"/>
      <c r="F10" s="12"/>
      <c r="G10" s="12"/>
      <c r="H10" s="85">
        <v>0.4</v>
      </c>
      <c r="I10" s="90">
        <f>AVERAGE(D15:D17)</f>
        <v>7.2101926063616067E-2</v>
      </c>
      <c r="J10" s="90">
        <f>_xlfn.STDEV.P(D15:D17)</f>
        <v>7.4747096504726163E-3</v>
      </c>
      <c r="K10" s="12">
        <f t="shared" si="1"/>
        <v>3.2988412575144059E-2</v>
      </c>
    </row>
    <row r="11" spans="1:11">
      <c r="A11" s="115">
        <v>0.2</v>
      </c>
      <c r="B11" s="83">
        <v>1353</v>
      </c>
      <c r="C11" s="83">
        <v>31349</v>
      </c>
      <c r="D11" s="89">
        <f t="shared" si="0"/>
        <v>4.3159271428115729E-2</v>
      </c>
      <c r="E11" s="12"/>
      <c r="F11" s="12"/>
      <c r="G11" s="12"/>
      <c r="H11" s="85">
        <v>0.6</v>
      </c>
      <c r="I11" s="90">
        <f>AVERAGE(D19:D21)</f>
        <v>8.0584263448071236E-2</v>
      </c>
      <c r="J11" s="90">
        <f>_xlfn.STDEV.P(D19:D21)</f>
        <v>1.9992685163583532E-2</v>
      </c>
      <c r="K11" s="12">
        <f t="shared" si="1"/>
        <v>3.2988412575144059E-2</v>
      </c>
    </row>
    <row r="12" spans="1:11">
      <c r="A12" s="116"/>
      <c r="B12" s="83">
        <v>1298</v>
      </c>
      <c r="C12" s="83">
        <v>29319</v>
      </c>
      <c r="D12" s="89">
        <f t="shared" si="0"/>
        <v>4.4271632729629251E-2</v>
      </c>
      <c r="E12" s="12"/>
      <c r="F12" s="12"/>
      <c r="G12" s="12"/>
      <c r="H12" s="85">
        <v>0.8</v>
      </c>
      <c r="I12" s="90">
        <f>AVERAGE(D23:D25)</f>
        <v>0.11544457928234429</v>
      </c>
      <c r="J12" s="90">
        <f>_xlfn.STDEV.P(D23:D25)</f>
        <v>6.71614301793475E-3</v>
      </c>
      <c r="K12" s="12">
        <f t="shared" si="1"/>
        <v>3.2988412575144059E-2</v>
      </c>
    </row>
    <row r="13" spans="1:11">
      <c r="A13" s="116"/>
      <c r="B13" s="83">
        <v>1640</v>
      </c>
      <c r="C13" s="83">
        <v>32180</v>
      </c>
      <c r="D13" s="89">
        <f t="shared" si="0"/>
        <v>5.09633312616532E-2</v>
      </c>
      <c r="E13" s="12"/>
      <c r="F13" s="12"/>
      <c r="G13" s="12"/>
      <c r="H13" s="85">
        <v>1</v>
      </c>
      <c r="I13" s="90">
        <f>AVERAGE(D27:D29)</f>
        <v>0.16944897563305136</v>
      </c>
      <c r="J13" s="90">
        <f>_xlfn.STDEV.P(D27:D29)</f>
        <v>2.3192247779129465E-2</v>
      </c>
      <c r="K13" s="12">
        <f t="shared" si="1"/>
        <v>3.2988412575144059E-2</v>
      </c>
    </row>
    <row r="14" spans="1:11">
      <c r="A14" s="86"/>
      <c r="B14" s="83"/>
      <c r="C14" s="83"/>
      <c r="D14" s="89"/>
      <c r="E14" s="12"/>
      <c r="F14" s="12"/>
      <c r="G14" s="12"/>
      <c r="H14" s="12"/>
      <c r="I14" s="12"/>
      <c r="J14" s="12"/>
      <c r="K14" s="12"/>
    </row>
    <row r="15" spans="1:11">
      <c r="A15" s="115">
        <v>0.4</v>
      </c>
      <c r="B15" s="83">
        <v>1906</v>
      </c>
      <c r="C15" s="83">
        <v>28094</v>
      </c>
      <c r="D15" s="89">
        <f t="shared" si="0"/>
        <v>6.7843667687050621E-2</v>
      </c>
      <c r="E15" s="12"/>
      <c r="F15" s="12"/>
      <c r="G15" s="12"/>
      <c r="H15" s="12"/>
      <c r="I15" s="12"/>
      <c r="J15" s="12"/>
      <c r="K15" s="12"/>
    </row>
    <row r="16" spans="1:11">
      <c r="A16" s="116"/>
      <c r="B16" s="83">
        <v>2408</v>
      </c>
      <c r="C16" s="83">
        <v>29149</v>
      </c>
      <c r="D16" s="89">
        <f t="shared" si="0"/>
        <v>8.2610038080208587E-2</v>
      </c>
      <c r="E16" s="12"/>
      <c r="F16" s="12"/>
      <c r="G16" s="12"/>
      <c r="H16" s="12"/>
      <c r="I16" s="12"/>
      <c r="J16" s="12"/>
      <c r="K16" s="12"/>
    </row>
    <row r="17" spans="1:17">
      <c r="A17" s="116"/>
      <c r="B17" s="83">
        <v>1924</v>
      </c>
      <c r="C17" s="83">
        <v>29217</v>
      </c>
      <c r="D17" s="89">
        <f t="shared" si="0"/>
        <v>6.5852072423589009E-2</v>
      </c>
      <c r="E17" s="12"/>
      <c r="F17" s="12"/>
      <c r="G17" s="12"/>
      <c r="H17" s="12"/>
      <c r="I17" s="12"/>
      <c r="J17" s="12"/>
      <c r="K17" s="12"/>
    </row>
    <row r="18" spans="1:17" ht="17" thickBot="1">
      <c r="A18" s="86"/>
      <c r="B18" s="83"/>
      <c r="C18" s="83"/>
      <c r="D18" s="89"/>
      <c r="E18" s="12"/>
      <c r="F18" s="12"/>
      <c r="G18" s="12"/>
      <c r="H18" s="12"/>
      <c r="I18" s="12"/>
      <c r="J18" s="12"/>
      <c r="K18" s="12"/>
    </row>
    <row r="19" spans="1:17" ht="18" thickBot="1">
      <c r="A19" s="115">
        <v>0.6</v>
      </c>
      <c r="B19" s="83">
        <v>2344</v>
      </c>
      <c r="C19" s="83">
        <v>42434</v>
      </c>
      <c r="D19" s="89">
        <f>B19/C19</f>
        <v>5.5238723664985626E-2</v>
      </c>
      <c r="E19" s="12"/>
      <c r="F19" s="12"/>
      <c r="G19" s="12"/>
      <c r="H19" s="87" t="s">
        <v>59</v>
      </c>
      <c r="I19" s="13">
        <f>I7+1.645*J7+1.645*J8</f>
        <v>3.2988412575144059E-2</v>
      </c>
      <c r="J19" s="122" t="s">
        <v>71</v>
      </c>
      <c r="K19" s="126">
        <f>100*(I19-0.027)/0.074</f>
        <v>8.0924494258703508</v>
      </c>
    </row>
    <row r="20" spans="1:17" ht="20" customHeight="1">
      <c r="A20" s="116"/>
      <c r="B20" s="83">
        <v>2508</v>
      </c>
      <c r="C20" s="83">
        <v>30435</v>
      </c>
      <c r="D20" s="89">
        <f>B20/C20</f>
        <v>8.2405125677673732E-2</v>
      </c>
      <c r="E20" s="12"/>
      <c r="F20" s="12"/>
      <c r="G20" s="12"/>
      <c r="H20" s="117" t="s">
        <v>68</v>
      </c>
      <c r="I20" s="117"/>
      <c r="J20" s="94"/>
      <c r="K20" s="94"/>
      <c r="L20" s="94"/>
      <c r="M20" s="94"/>
    </row>
    <row r="21" spans="1:17">
      <c r="A21" s="116"/>
      <c r="B21" s="83">
        <v>3081</v>
      </c>
      <c r="C21" s="83">
        <v>29594</v>
      </c>
      <c r="D21" s="89">
        <f>B21/C21</f>
        <v>0.10410894100155436</v>
      </c>
      <c r="E21" s="12"/>
      <c r="F21" s="12"/>
      <c r="G21" s="12"/>
      <c r="H21" s="118"/>
      <c r="I21" s="118"/>
      <c r="J21" s="94"/>
      <c r="K21" s="94"/>
      <c r="L21" s="94"/>
      <c r="M21" s="94"/>
    </row>
    <row r="22" spans="1:17">
      <c r="A22" s="86"/>
      <c r="B22" s="83"/>
      <c r="C22" s="7"/>
      <c r="D22" s="8"/>
      <c r="E22" s="12"/>
      <c r="F22" s="12"/>
      <c r="G22" s="12"/>
      <c r="H22" s="118"/>
      <c r="I22" s="118"/>
      <c r="J22" s="94"/>
      <c r="K22" s="94"/>
      <c r="L22" s="94"/>
      <c r="M22" s="94"/>
    </row>
    <row r="23" spans="1:17">
      <c r="A23" s="115">
        <v>0.8</v>
      </c>
      <c r="B23" s="83">
        <v>3241</v>
      </c>
      <c r="C23" s="83">
        <v>30372</v>
      </c>
      <c r="D23" s="89">
        <f>B23/C23</f>
        <v>0.10671012774924273</v>
      </c>
      <c r="E23" s="12"/>
      <c r="F23" s="12"/>
      <c r="G23" s="12"/>
      <c r="H23" s="118"/>
      <c r="I23" s="118"/>
      <c r="J23" s="12"/>
      <c r="K23" s="12"/>
    </row>
    <row r="24" spans="1:17">
      <c r="A24" s="116"/>
      <c r="B24" s="83">
        <v>2906</v>
      </c>
      <c r="C24" s="83">
        <v>24927</v>
      </c>
      <c r="D24" s="89">
        <f>B24/C24</f>
        <v>0.11658041481124885</v>
      </c>
      <c r="E24" s="12"/>
      <c r="F24" s="12"/>
      <c r="G24" s="12"/>
      <c r="H24" s="118"/>
      <c r="I24" s="118"/>
      <c r="J24" s="12"/>
      <c r="K24" s="12"/>
    </row>
    <row r="25" spans="1:17">
      <c r="A25" s="116"/>
      <c r="B25" s="83">
        <v>3592</v>
      </c>
      <c r="C25" s="83">
        <v>29193</v>
      </c>
      <c r="D25" s="89">
        <f>B25/C25</f>
        <v>0.1230431952865413</v>
      </c>
      <c r="E25" s="12"/>
      <c r="F25" s="12"/>
      <c r="G25" s="12"/>
      <c r="H25" s="118"/>
      <c r="I25" s="118"/>
      <c r="J25" s="12"/>
      <c r="K25" s="12"/>
    </row>
    <row r="26" spans="1:17">
      <c r="A26" s="86"/>
      <c r="B26" s="83"/>
      <c r="C26" s="83"/>
      <c r="D26" s="89"/>
      <c r="E26" s="12"/>
      <c r="F26" s="12"/>
      <c r="G26" s="12"/>
      <c r="H26" s="12"/>
      <c r="I26" s="92"/>
      <c r="J26" s="12"/>
      <c r="K26" s="12"/>
      <c r="Q26" s="93"/>
    </row>
    <row r="27" spans="1:17">
      <c r="A27" s="115">
        <v>1</v>
      </c>
      <c r="B27" s="83">
        <v>5312</v>
      </c>
      <c r="C27" s="83">
        <v>26671</v>
      </c>
      <c r="D27" s="89">
        <f>B27/C27</f>
        <v>0.19916763525927036</v>
      </c>
      <c r="E27" s="12"/>
      <c r="F27" s="12"/>
      <c r="G27" s="12"/>
      <c r="H27" s="12"/>
      <c r="I27" s="12"/>
      <c r="J27" s="12"/>
      <c r="K27" s="12"/>
      <c r="Q27" s="93"/>
    </row>
    <row r="28" spans="1:17">
      <c r="A28" s="116"/>
      <c r="B28" s="83">
        <v>4573</v>
      </c>
      <c r="C28" s="83">
        <v>32075</v>
      </c>
      <c r="D28" s="89">
        <f>B28/C28</f>
        <v>0.14257209664848011</v>
      </c>
      <c r="E28" s="12"/>
      <c r="F28" s="12"/>
      <c r="G28" s="12"/>
      <c r="H28" s="12"/>
      <c r="I28" s="12"/>
      <c r="J28" s="12"/>
      <c r="K28" s="12"/>
    </row>
    <row r="29" spans="1:17">
      <c r="A29" s="116"/>
      <c r="B29" s="83">
        <v>5136</v>
      </c>
      <c r="C29" s="83">
        <v>30827</v>
      </c>
      <c r="D29" s="89">
        <f>B29/C29</f>
        <v>0.16660719499140364</v>
      </c>
      <c r="E29" s="12"/>
      <c r="F29" s="12"/>
      <c r="G29" s="12"/>
      <c r="H29" s="12"/>
      <c r="I29" s="12"/>
      <c r="J29" s="12"/>
      <c r="K29" s="12"/>
    </row>
    <row r="30" spans="1:17">
      <c r="A30" s="6"/>
    </row>
    <row r="31" spans="1:17">
      <c r="A31" s="5"/>
    </row>
    <row r="32" spans="1:17">
      <c r="A32" s="5"/>
    </row>
  </sheetData>
  <mergeCells count="9">
    <mergeCell ref="I5:J5"/>
    <mergeCell ref="A3:A5"/>
    <mergeCell ref="A7:A9"/>
    <mergeCell ref="A23:A25"/>
    <mergeCell ref="A27:A29"/>
    <mergeCell ref="A11:A13"/>
    <mergeCell ref="A15:A17"/>
    <mergeCell ref="A19:A21"/>
    <mergeCell ref="H20:I25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5AEA9-CA40-E547-A9FE-6200673AE18B}">
  <dimension ref="A1:N49"/>
  <sheetViews>
    <sheetView workbookViewId="0">
      <selection activeCell="J17" sqref="J17"/>
    </sheetView>
  </sheetViews>
  <sheetFormatPr baseColWidth="10" defaultRowHeight="16"/>
  <cols>
    <col min="1" max="4" width="10.83203125" style="3"/>
  </cols>
  <sheetData>
    <row r="1" spans="1:14">
      <c r="A1" s="65" t="s">
        <v>24</v>
      </c>
      <c r="B1" s="71"/>
      <c r="C1" s="71"/>
      <c r="D1" s="71"/>
      <c r="E1" s="12"/>
      <c r="F1" s="12"/>
      <c r="G1" s="12"/>
      <c r="H1" s="12"/>
      <c r="I1" s="12"/>
    </row>
    <row r="2" spans="1:14">
      <c r="A2" s="71"/>
      <c r="B2" s="71"/>
      <c r="C2" s="71"/>
      <c r="D2" s="71"/>
      <c r="E2" s="12"/>
      <c r="F2" s="12"/>
      <c r="G2" s="12"/>
      <c r="H2" s="12"/>
      <c r="I2" s="12"/>
    </row>
    <row r="3" spans="1:14">
      <c r="A3" s="71"/>
      <c r="B3" s="71"/>
      <c r="C3" s="71"/>
      <c r="D3" s="71"/>
      <c r="E3" s="12"/>
      <c r="F3" s="12"/>
      <c r="G3" s="12"/>
      <c r="H3" s="12"/>
      <c r="I3" s="12"/>
    </row>
    <row r="4" spans="1:14">
      <c r="A4" s="71"/>
      <c r="B4" s="88" t="s">
        <v>57</v>
      </c>
      <c r="C4" s="88" t="s">
        <v>4</v>
      </c>
      <c r="D4" s="88" t="s">
        <v>5</v>
      </c>
      <c r="E4" s="12"/>
      <c r="F4" s="12"/>
      <c r="G4" s="97" t="s">
        <v>5</v>
      </c>
      <c r="H4" s="97"/>
      <c r="I4" s="12"/>
    </row>
    <row r="5" spans="1:14">
      <c r="A5" s="119" t="s">
        <v>22</v>
      </c>
      <c r="B5" s="71">
        <v>364</v>
      </c>
      <c r="C5" s="71">
        <v>60732</v>
      </c>
      <c r="D5" s="71">
        <f>B5/C5</f>
        <v>5.99354541263255E-3</v>
      </c>
      <c r="E5" s="12"/>
      <c r="F5" s="66"/>
      <c r="G5" s="65" t="s">
        <v>1</v>
      </c>
      <c r="H5" s="74" t="s">
        <v>2</v>
      </c>
      <c r="I5" s="12"/>
      <c r="K5" s="11"/>
    </row>
    <row r="6" spans="1:14">
      <c r="A6" s="119"/>
      <c r="B6" s="71">
        <v>398</v>
      </c>
      <c r="C6" s="71">
        <v>65992</v>
      </c>
      <c r="D6" s="71">
        <f t="shared" ref="D6:D7" si="0">B6/C6</f>
        <v>6.0310340647351194E-3</v>
      </c>
      <c r="E6" s="12"/>
      <c r="F6" s="80" t="s">
        <v>22</v>
      </c>
      <c r="G6" s="12">
        <f>AVERAGE(D5:D7)</f>
        <v>5.7706115035987158E-3</v>
      </c>
      <c r="H6" s="12">
        <f>_xlfn.STDEV.P(D5:D7)</f>
        <v>3.4212712812704653E-4</v>
      </c>
      <c r="I6" s="12"/>
      <c r="L6" s="4"/>
      <c r="M6" s="4"/>
      <c r="N6" s="4"/>
    </row>
    <row r="7" spans="1:14">
      <c r="A7" s="119"/>
      <c r="B7" s="71">
        <v>276</v>
      </c>
      <c r="C7" s="71">
        <v>52201</v>
      </c>
      <c r="D7" s="71">
        <f t="shared" si="0"/>
        <v>5.2872550334284781E-3</v>
      </c>
      <c r="E7" s="12"/>
      <c r="F7" s="80" t="s">
        <v>23</v>
      </c>
      <c r="G7" s="12">
        <f>AVERAGE(D9:D11)</f>
        <v>5.323258426307269E-3</v>
      </c>
      <c r="H7" s="12">
        <f>_xlfn.STDEV.P(D9:D11)</f>
        <v>1.2064310577714998E-3</v>
      </c>
      <c r="I7" s="12"/>
      <c r="K7" s="4"/>
    </row>
    <row r="8" spans="1:14">
      <c r="A8" s="91"/>
      <c r="B8" s="71"/>
      <c r="C8" s="71"/>
      <c r="D8" s="71"/>
      <c r="E8" s="12"/>
      <c r="F8" s="80" t="s">
        <v>21</v>
      </c>
      <c r="G8" s="12">
        <f>AVERAGE(D13:D15)</f>
        <v>2.3003466187680371E-2</v>
      </c>
      <c r="H8" s="12">
        <f>_xlfn.STDEV.P(D13:D15)</f>
        <v>8.4924855648021227E-3</v>
      </c>
      <c r="I8" s="12"/>
      <c r="K8" s="4"/>
    </row>
    <row r="9" spans="1:14">
      <c r="A9" s="119" t="s">
        <v>23</v>
      </c>
      <c r="B9" s="71">
        <v>319</v>
      </c>
      <c r="C9" s="71">
        <v>50533</v>
      </c>
      <c r="D9" s="71">
        <f>B9/C9</f>
        <v>6.3127065481962284E-3</v>
      </c>
      <c r="E9" s="12"/>
      <c r="F9" s="80" t="s">
        <v>20</v>
      </c>
      <c r="G9" s="12">
        <f>AVERAGE(D17:D19)</f>
        <v>2.157102731694413E-2</v>
      </c>
      <c r="H9" s="12">
        <f>_xlfn.STDEV.P(D17:D19)</f>
        <v>2.1890917532987821E-3</v>
      </c>
      <c r="I9" s="12"/>
      <c r="K9" s="4"/>
    </row>
    <row r="10" spans="1:14">
      <c r="A10" s="119"/>
      <c r="B10" s="71">
        <v>316</v>
      </c>
      <c r="C10" s="71">
        <v>52385</v>
      </c>
      <c r="D10" s="71">
        <f>B10/C10</f>
        <v>6.0322611434570966E-3</v>
      </c>
      <c r="E10" s="12"/>
      <c r="F10" s="80" t="s">
        <v>19</v>
      </c>
      <c r="G10" s="12">
        <f>AVERAGE(D21:D23)</f>
        <v>1.0003598840654505E-2</v>
      </c>
      <c r="H10" s="12">
        <f>_xlfn.STDEV.P(D21:D23)</f>
        <v>2.6631160963808609E-3</v>
      </c>
      <c r="I10" s="12"/>
      <c r="K10" s="4"/>
    </row>
    <row r="11" spans="1:14">
      <c r="A11" s="119"/>
      <c r="B11" s="71">
        <v>219</v>
      </c>
      <c r="C11" s="71">
        <v>60417</v>
      </c>
      <c r="D11" s="71">
        <f>B11/C11</f>
        <v>3.6248075872684841E-3</v>
      </c>
      <c r="E11" s="12"/>
      <c r="F11" s="80" t="s">
        <v>13</v>
      </c>
      <c r="G11" s="12">
        <f>AVERAGE(D25:D27)</f>
        <v>0.3023931911039261</v>
      </c>
      <c r="H11" s="12">
        <f>_xlfn.STDEV.P(D25:D27)</f>
        <v>5.7783579083905773E-2</v>
      </c>
      <c r="I11" s="12"/>
      <c r="K11" s="4"/>
    </row>
    <row r="12" spans="1:14">
      <c r="A12" s="91"/>
      <c r="B12" s="71"/>
      <c r="C12" s="71"/>
      <c r="D12" s="71"/>
      <c r="E12" s="12"/>
      <c r="F12" s="80" t="s">
        <v>60</v>
      </c>
      <c r="G12" s="12">
        <f>AVERAGE(D30:D34)</f>
        <v>1.7995868298035081E-2</v>
      </c>
      <c r="H12" s="12">
        <f>_xlfn.STDEV.P(D30:D34)</f>
        <v>3.9665617879581323E-3</v>
      </c>
      <c r="I12" s="12"/>
    </row>
    <row r="13" spans="1:14">
      <c r="A13" s="119" t="s">
        <v>21</v>
      </c>
      <c r="B13" s="71">
        <v>734</v>
      </c>
      <c r="C13" s="71">
        <v>51347</v>
      </c>
      <c r="D13" s="71">
        <f>B13/C13</f>
        <v>1.4294895514830467E-2</v>
      </c>
      <c r="E13" s="12"/>
      <c r="F13" s="80" t="s">
        <v>61</v>
      </c>
      <c r="G13" s="12">
        <f>AVERAGE(D37:D47)</f>
        <v>7.5801592681153688E-3</v>
      </c>
      <c r="H13" s="12">
        <f>_xlfn.STDEV.P(D37:D47)</f>
        <v>5.6400527075733614E-3</v>
      </c>
      <c r="I13" s="12"/>
    </row>
    <row r="14" spans="1:14">
      <c r="A14" s="119"/>
      <c r="B14" s="71">
        <v>1232</v>
      </c>
      <c r="C14" s="71">
        <v>61005</v>
      </c>
      <c r="D14" s="71">
        <f>B14/C14</f>
        <v>2.019506597819851E-2</v>
      </c>
      <c r="E14" s="12"/>
      <c r="F14" s="12"/>
      <c r="G14" s="12"/>
      <c r="H14" s="12"/>
      <c r="I14" s="12"/>
    </row>
    <row r="15" spans="1:14">
      <c r="A15" s="119"/>
      <c r="B15" s="71">
        <v>1706</v>
      </c>
      <c r="C15" s="71">
        <v>49420</v>
      </c>
      <c r="D15" s="71">
        <f>B15/C15</f>
        <v>3.4520437070012143E-2</v>
      </c>
      <c r="E15" s="12"/>
      <c r="F15" s="12"/>
      <c r="G15" s="12"/>
      <c r="H15" s="12"/>
      <c r="I15" s="12"/>
    </row>
    <row r="16" spans="1:14">
      <c r="A16" s="91"/>
      <c r="B16" s="71"/>
      <c r="C16" s="71"/>
      <c r="D16" s="71"/>
      <c r="E16" s="12"/>
      <c r="F16" s="12"/>
      <c r="G16" s="12"/>
      <c r="H16" s="12"/>
      <c r="I16" s="12"/>
    </row>
    <row r="17" spans="1:11">
      <c r="A17" s="119" t="s">
        <v>20</v>
      </c>
      <c r="B17" s="71">
        <v>1076</v>
      </c>
      <c r="C17" s="71">
        <v>49347</v>
      </c>
      <c r="D17" s="71">
        <f>B17/C17</f>
        <v>2.1804770300119562E-2</v>
      </c>
      <c r="E17" s="12"/>
      <c r="F17" s="12"/>
      <c r="G17" s="12"/>
      <c r="H17" s="12"/>
      <c r="I17" s="12"/>
    </row>
    <row r="18" spans="1:11">
      <c r="A18" s="119"/>
      <c r="B18" s="71">
        <v>1640</v>
      </c>
      <c r="C18" s="71">
        <v>67972</v>
      </c>
      <c r="D18" s="71">
        <f>B18/C18</f>
        <v>2.4127581945506973E-2</v>
      </c>
      <c r="E18" s="12"/>
      <c r="F18" s="12"/>
      <c r="G18" s="12"/>
      <c r="H18" s="12"/>
      <c r="I18" s="12"/>
    </row>
    <row r="19" spans="1:11">
      <c r="A19" s="119"/>
      <c r="B19" s="71">
        <v>890</v>
      </c>
      <c r="C19" s="71">
        <v>47389</v>
      </c>
      <c r="D19" s="71">
        <f>B19/C19</f>
        <v>1.8780729705205848E-2</v>
      </c>
      <c r="E19" s="12"/>
      <c r="F19" s="12"/>
      <c r="G19" s="12"/>
      <c r="H19" s="12"/>
      <c r="I19" s="12"/>
    </row>
    <row r="20" spans="1:11">
      <c r="A20" s="91"/>
      <c r="B20" s="71"/>
      <c r="C20" s="71"/>
      <c r="D20" s="71"/>
      <c r="E20" s="12"/>
      <c r="F20" s="12"/>
      <c r="G20" s="12"/>
      <c r="H20" s="12"/>
      <c r="I20" s="12"/>
    </row>
    <row r="21" spans="1:11">
      <c r="A21" s="119" t="s">
        <v>19</v>
      </c>
      <c r="B21" s="71">
        <v>410</v>
      </c>
      <c r="C21" s="71">
        <v>50580</v>
      </c>
      <c r="D21" s="71">
        <f>B21/C21</f>
        <v>8.1059707394226972E-3</v>
      </c>
      <c r="E21" s="12"/>
      <c r="F21" s="12"/>
      <c r="G21" s="12"/>
      <c r="H21" s="12"/>
      <c r="I21" s="12"/>
    </row>
    <row r="22" spans="1:11">
      <c r="A22" s="119"/>
      <c r="B22" s="71">
        <v>426</v>
      </c>
      <c r="C22" s="71">
        <v>52366</v>
      </c>
      <c r="D22" s="71">
        <f t="shared" ref="D22:D23" si="1">B22/C22</f>
        <v>8.1350494595730048E-3</v>
      </c>
      <c r="E22" s="12"/>
      <c r="F22" s="12"/>
      <c r="G22" s="12"/>
      <c r="H22" s="12"/>
      <c r="I22" s="12"/>
    </row>
    <row r="23" spans="1:11">
      <c r="A23" s="119"/>
      <c r="B23" s="71">
        <v>631</v>
      </c>
      <c r="C23" s="71">
        <v>45825</v>
      </c>
      <c r="D23" s="71">
        <f t="shared" si="1"/>
        <v>1.3769776322967813E-2</v>
      </c>
      <c r="E23" s="12"/>
      <c r="F23" s="12"/>
      <c r="G23" s="12"/>
      <c r="H23" s="12"/>
      <c r="I23" s="12"/>
    </row>
    <row r="24" spans="1:11">
      <c r="A24" s="91"/>
      <c r="B24" s="71"/>
      <c r="C24" s="71"/>
      <c r="D24" s="71"/>
      <c r="E24" s="12"/>
      <c r="F24" s="12"/>
      <c r="G24" s="12"/>
      <c r="H24" s="12"/>
      <c r="I24" s="12"/>
    </row>
    <row r="25" spans="1:11">
      <c r="A25" s="119" t="s">
        <v>13</v>
      </c>
      <c r="B25" s="71">
        <v>10344</v>
      </c>
      <c r="C25" s="71">
        <v>43673</v>
      </c>
      <c r="D25" s="71">
        <f>B25/C25</f>
        <v>0.23685114372724567</v>
      </c>
      <c r="E25" s="12"/>
      <c r="F25" s="12"/>
      <c r="G25" s="12"/>
      <c r="H25" s="12"/>
      <c r="I25" s="12"/>
    </row>
    <row r="26" spans="1:11">
      <c r="A26" s="119"/>
      <c r="B26" s="71">
        <v>13907</v>
      </c>
      <c r="C26" s="71">
        <v>47481</v>
      </c>
      <c r="D26" s="71">
        <f>B26/C26</f>
        <v>0.29289610581074538</v>
      </c>
      <c r="E26" s="12"/>
      <c r="F26" s="12"/>
      <c r="G26" s="12"/>
      <c r="H26" s="12"/>
      <c r="I26" s="12"/>
    </row>
    <row r="27" spans="1:11">
      <c r="A27" s="119"/>
      <c r="B27" s="71">
        <v>14082</v>
      </c>
      <c r="C27" s="71">
        <v>37310</v>
      </c>
      <c r="D27" s="71">
        <f>B27/C27</f>
        <v>0.37743232377378721</v>
      </c>
      <c r="E27" s="12"/>
      <c r="F27" s="12"/>
      <c r="G27" s="12"/>
      <c r="H27" s="12"/>
      <c r="I27" s="12"/>
    </row>
    <row r="28" spans="1:11">
      <c r="A28" s="71"/>
      <c r="B28" s="71"/>
      <c r="C28" s="71"/>
      <c r="D28" s="71"/>
      <c r="E28" s="12"/>
      <c r="F28" s="12"/>
      <c r="G28" s="12"/>
      <c r="H28" s="12"/>
      <c r="I28" s="12"/>
    </row>
    <row r="29" spans="1:11">
      <c r="A29" s="71"/>
      <c r="B29" s="88"/>
      <c r="C29" s="88"/>
      <c r="D29" s="88"/>
      <c r="E29" s="12"/>
      <c r="F29" s="12"/>
      <c r="G29" s="12"/>
      <c r="H29" s="12"/>
      <c r="I29" s="12"/>
      <c r="K29" s="1"/>
    </row>
    <row r="30" spans="1:11">
      <c r="A30" s="119" t="s">
        <v>60</v>
      </c>
      <c r="B30" s="71">
        <v>828</v>
      </c>
      <c r="C30" s="71">
        <v>38760</v>
      </c>
      <c r="D30" s="71">
        <f>B30/C30</f>
        <v>2.1362229102167184E-2</v>
      </c>
      <c r="E30" s="12"/>
      <c r="F30" s="12"/>
      <c r="G30" s="12"/>
      <c r="H30" s="12"/>
      <c r="I30" s="12"/>
      <c r="K30" s="1"/>
    </row>
    <row r="31" spans="1:11">
      <c r="A31" s="116"/>
      <c r="B31" s="71">
        <v>775</v>
      </c>
      <c r="C31" s="71">
        <v>36309</v>
      </c>
      <c r="D31" s="71">
        <f>B31/C31</f>
        <v>2.1344570216750666E-2</v>
      </c>
      <c r="E31" s="12"/>
      <c r="F31" s="12"/>
      <c r="G31" s="12"/>
      <c r="H31" s="12"/>
      <c r="I31" s="12"/>
      <c r="K31" s="1"/>
    </row>
    <row r="32" spans="1:11">
      <c r="A32" s="116"/>
      <c r="B32" s="71">
        <v>400</v>
      </c>
      <c r="C32" s="71">
        <v>35181</v>
      </c>
      <c r="D32" s="71">
        <f>B32/C32</f>
        <v>1.1369773457263864E-2</v>
      </c>
      <c r="E32" s="12"/>
      <c r="F32" s="12"/>
      <c r="G32" s="12"/>
      <c r="H32" s="12"/>
      <c r="I32" s="12"/>
    </row>
    <row r="33" spans="1:9">
      <c r="A33" s="116"/>
      <c r="B33" s="71">
        <v>483</v>
      </c>
      <c r="C33" s="71">
        <v>31201</v>
      </c>
      <c r="D33" s="71">
        <f>B33/C33</f>
        <v>1.5480273068170892E-2</v>
      </c>
      <c r="E33" s="12"/>
      <c r="F33" s="12"/>
      <c r="G33" s="12"/>
      <c r="H33" s="12"/>
      <c r="I33" s="12"/>
    </row>
    <row r="34" spans="1:9">
      <c r="A34" s="116"/>
      <c r="B34" s="71">
        <v>727</v>
      </c>
      <c r="C34" s="71">
        <v>35598</v>
      </c>
      <c r="D34" s="71">
        <f>B34/C34</f>
        <v>2.04224956458228E-2</v>
      </c>
      <c r="E34" s="12"/>
      <c r="F34" s="12"/>
      <c r="G34" s="12"/>
      <c r="H34" s="12"/>
      <c r="I34" s="12"/>
    </row>
    <row r="35" spans="1:9">
      <c r="A35" s="71"/>
      <c r="B35" s="71"/>
      <c r="C35" s="71"/>
      <c r="D35" s="71"/>
      <c r="E35" s="12"/>
      <c r="F35" s="12"/>
      <c r="G35" s="12"/>
      <c r="H35" s="12"/>
      <c r="I35" s="12"/>
    </row>
    <row r="36" spans="1:9">
      <c r="A36" s="71"/>
      <c r="B36" s="68"/>
      <c r="C36" s="68"/>
      <c r="D36" s="68"/>
      <c r="E36" s="12"/>
      <c r="F36" s="12"/>
      <c r="G36" s="12"/>
      <c r="H36" s="12"/>
      <c r="I36" s="12"/>
    </row>
    <row r="37" spans="1:9">
      <c r="A37" s="119" t="s">
        <v>61</v>
      </c>
      <c r="B37" s="71">
        <v>510</v>
      </c>
      <c r="C37" s="71">
        <v>34031</v>
      </c>
      <c r="D37" s="71">
        <f>B37/C37</f>
        <v>1.4986335987775851E-2</v>
      </c>
      <c r="E37" s="12"/>
      <c r="F37" s="12"/>
      <c r="G37" s="12"/>
      <c r="H37" s="12"/>
      <c r="I37" s="12"/>
    </row>
    <row r="38" spans="1:9">
      <c r="A38" s="116"/>
      <c r="B38" s="71">
        <v>97</v>
      </c>
      <c r="C38" s="71">
        <v>33430</v>
      </c>
      <c r="D38" s="71">
        <f t="shared" ref="D38:D44" si="2">B38/C38</f>
        <v>2.9015854023332335E-3</v>
      </c>
      <c r="E38" s="12"/>
      <c r="F38" s="12"/>
      <c r="G38" s="12"/>
      <c r="H38" s="12"/>
      <c r="I38" s="12"/>
    </row>
    <row r="39" spans="1:9">
      <c r="A39" s="116"/>
      <c r="B39" s="71">
        <v>116</v>
      </c>
      <c r="C39" s="71">
        <v>31222</v>
      </c>
      <c r="D39" s="71">
        <f t="shared" si="2"/>
        <v>3.715328934725514E-3</v>
      </c>
      <c r="E39" s="12"/>
      <c r="F39" s="12"/>
      <c r="G39" s="12"/>
      <c r="H39" s="12"/>
      <c r="I39" s="12"/>
    </row>
    <row r="40" spans="1:9">
      <c r="A40" s="116"/>
      <c r="B40" s="71">
        <v>88</v>
      </c>
      <c r="C40" s="71">
        <v>35852</v>
      </c>
      <c r="D40" s="71">
        <f t="shared" si="2"/>
        <v>2.4545353118375544E-3</v>
      </c>
      <c r="E40" s="12"/>
      <c r="F40" s="12"/>
      <c r="G40" s="12"/>
      <c r="H40" s="12"/>
      <c r="I40" s="12"/>
    </row>
    <row r="41" spans="1:9">
      <c r="A41" s="116"/>
      <c r="B41" s="71">
        <v>62</v>
      </c>
      <c r="C41" s="71">
        <v>32998</v>
      </c>
      <c r="D41" s="71">
        <f t="shared" si="2"/>
        <v>1.8789017516213104E-3</v>
      </c>
      <c r="E41" s="12"/>
      <c r="F41" s="12"/>
      <c r="G41" s="12"/>
      <c r="H41" s="12"/>
      <c r="I41" s="12"/>
    </row>
    <row r="42" spans="1:9">
      <c r="A42" s="116"/>
      <c r="B42" s="71">
        <v>164</v>
      </c>
      <c r="C42" s="71">
        <v>21454</v>
      </c>
      <c r="D42" s="71">
        <f t="shared" si="2"/>
        <v>7.6442621422578537E-3</v>
      </c>
      <c r="E42" s="12"/>
      <c r="F42" s="12"/>
      <c r="G42" s="12"/>
      <c r="H42" s="12"/>
      <c r="I42" s="12"/>
    </row>
    <row r="43" spans="1:9">
      <c r="A43" s="116"/>
      <c r="B43" s="71">
        <v>310</v>
      </c>
      <c r="C43" s="71">
        <v>20283</v>
      </c>
      <c r="D43" s="71">
        <f t="shared" si="2"/>
        <v>1.5283735147660602E-2</v>
      </c>
      <c r="E43" s="12"/>
      <c r="F43" s="12"/>
      <c r="G43" s="12"/>
      <c r="H43" s="12"/>
      <c r="I43" s="12"/>
    </row>
    <row r="44" spans="1:9">
      <c r="A44" s="116"/>
      <c r="B44" s="71">
        <v>330</v>
      </c>
      <c r="C44" s="71">
        <v>21480</v>
      </c>
      <c r="D44" s="71">
        <f t="shared" si="2"/>
        <v>1.5363128491620111E-2</v>
      </c>
      <c r="E44" s="12"/>
      <c r="F44" s="12"/>
      <c r="G44" s="12"/>
      <c r="H44" s="12"/>
      <c r="I44" s="12"/>
    </row>
    <row r="45" spans="1:9">
      <c r="A45" s="116"/>
      <c r="B45" s="71">
        <v>33</v>
      </c>
      <c r="C45" s="71">
        <v>21777</v>
      </c>
      <c r="D45" s="71">
        <f>B45/C45</f>
        <v>1.5153602424576387E-3</v>
      </c>
      <c r="E45" s="12"/>
      <c r="F45" s="12"/>
      <c r="G45" s="12"/>
      <c r="H45" s="12"/>
      <c r="I45" s="12"/>
    </row>
    <row r="46" spans="1:9">
      <c r="A46" s="116"/>
      <c r="B46" s="71">
        <v>145</v>
      </c>
      <c r="C46" s="71">
        <v>33219</v>
      </c>
      <c r="D46" s="71">
        <f>B46/C46</f>
        <v>4.3649718534573591E-3</v>
      </c>
      <c r="E46" s="12"/>
      <c r="F46" s="12"/>
      <c r="G46" s="12"/>
      <c r="H46" s="12"/>
      <c r="I46" s="12"/>
    </row>
    <row r="47" spans="1:9">
      <c r="A47" s="116"/>
      <c r="B47" s="71">
        <v>483</v>
      </c>
      <c r="C47" s="71">
        <v>36388</v>
      </c>
      <c r="D47" s="71">
        <f>B47/C47</f>
        <v>1.327360668352204E-2</v>
      </c>
      <c r="E47" s="12"/>
      <c r="F47" s="12"/>
      <c r="G47" s="12"/>
      <c r="H47" s="12"/>
      <c r="I47" s="12"/>
    </row>
    <row r="48" spans="1:9">
      <c r="A48" s="71"/>
      <c r="B48" s="71"/>
      <c r="C48" s="71"/>
      <c r="D48" s="71"/>
      <c r="E48" s="12"/>
      <c r="F48" s="12"/>
      <c r="G48" s="12"/>
      <c r="H48" s="12"/>
      <c r="I48" s="12"/>
    </row>
    <row r="49" spans="1:9">
      <c r="A49" s="71"/>
      <c r="B49" s="71"/>
      <c r="C49" s="71"/>
      <c r="D49" s="71"/>
      <c r="E49" s="12"/>
      <c r="F49" s="12"/>
      <c r="G49" s="12"/>
      <c r="H49" s="12"/>
      <c r="I49" s="12"/>
    </row>
  </sheetData>
  <mergeCells count="9">
    <mergeCell ref="A30:A34"/>
    <mergeCell ref="A37:A47"/>
    <mergeCell ref="G4:H4"/>
    <mergeCell ref="A9:A11"/>
    <mergeCell ref="A5:A7"/>
    <mergeCell ref="A25:A27"/>
    <mergeCell ref="A21:A23"/>
    <mergeCell ref="A17:A19"/>
    <mergeCell ref="A13:A15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Fig 2</vt:lpstr>
      <vt:lpstr>Fig 3 a</vt:lpstr>
      <vt:lpstr>Fig 3 b</vt:lpstr>
      <vt:lpstr>fig 3c</vt:lpstr>
      <vt:lpstr>Fig 4</vt:lpstr>
      <vt:lpstr>Fig 5</vt:lpstr>
      <vt:lpstr>Fig 6</vt:lpstr>
      <vt:lpstr>Fig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maede.chabi@gmail.com</dc:creator>
  <cp:lastModifiedBy>Microsoft Office User</cp:lastModifiedBy>
  <dcterms:created xsi:type="dcterms:W3CDTF">2024-11-13T19:55:24Z</dcterms:created>
  <dcterms:modified xsi:type="dcterms:W3CDTF">2025-02-25T04:14:33Z</dcterms:modified>
</cp:coreProperties>
</file>