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il_b0w1mfd\OneDrive\Desktop\ARTICULO\Información_Sustainable, Energy &amp;Fuels-20250323T192932Z-001\Información_Sustainable, Energy &amp;Fuels ( Entrega final)\"/>
    </mc:Choice>
  </mc:AlternateContent>
  <xr:revisionPtr revIDLastSave="0" documentId="13_ncr:1_{38BF259F-C772-4B6E-9460-B554A9D3C486}" xr6:coauthVersionLast="47" xr6:coauthVersionMax="47" xr10:uidLastSave="{00000000-0000-0000-0000-000000000000}"/>
  <bookViews>
    <workbookView xWindow="-108" yWindow="-108" windowWidth="23256" windowHeight="12456" firstSheet="10" activeTab="14" xr2:uid="{00000000-000D-0000-FFFF-FFFF00000000}"/>
  </bookViews>
  <sheets>
    <sheet name="Impact Category" sheetId="1" r:id="rId1"/>
    <sheet name="IA Normalizados" sheetId="7" state="hidden" r:id="rId2"/>
    <sheet name="Gráfica Normalizada 1 -5" sheetId="8" state="hidden" r:id="rId3"/>
    <sheet name="Gráfica Normalizada 5- 10" sheetId="9" state="hidden" r:id="rId4"/>
    <sheet name="Gráfica DEA " sheetId="5" state="hidden" r:id="rId5"/>
    <sheet name="DWR" sheetId="13" r:id="rId6"/>
    <sheet name="DMFR" sheetId="14" r:id="rId7"/>
    <sheet name="ILCD_EC_JRCNormalized" sheetId="15" r:id="rId8"/>
    <sheet name="ReCiPe 2016_World 2010 Normaliz" sheetId="16" r:id="rId9"/>
    <sheet name="Normalized graph_1" sheetId="17" r:id="rId10"/>
    <sheet name="Normalized graph_2" sheetId="19" r:id="rId11"/>
    <sheet name="Normalized graph1.1" sheetId="22" r:id="rId12"/>
    <sheet name="Normalized graph2.1" sheetId="20" r:id="rId13"/>
    <sheet name="CED" sheetId="12" r:id="rId14"/>
    <sheet name="CED_2" sheetId="23" r:id="rId15"/>
    <sheet name="CED_Comparative" sheetId="4" r:id="rId16"/>
  </sheets>
  <externalReferences>
    <externalReference r:id="rId1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23" l="1"/>
  <c r="L18" i="23"/>
  <c r="L15" i="23"/>
  <c r="L12" i="23"/>
  <c r="L9" i="23"/>
  <c r="L6" i="23"/>
  <c r="L3" i="23"/>
  <c r="K20" i="23"/>
  <c r="G28" i="4"/>
  <c r="F28" i="4"/>
  <c r="E28" i="4"/>
  <c r="D28" i="4"/>
  <c r="G27" i="4"/>
  <c r="F27" i="4"/>
  <c r="E27" i="4"/>
  <c r="D27" i="4"/>
  <c r="G26" i="4"/>
  <c r="F26" i="4"/>
  <c r="E26" i="4"/>
  <c r="D26" i="4"/>
  <c r="G25" i="4"/>
  <c r="F25" i="4"/>
  <c r="E25" i="4"/>
  <c r="D25" i="4"/>
  <c r="I24" i="12"/>
  <c r="E18" i="23"/>
  <c r="F18" i="23"/>
  <c r="G18" i="23"/>
  <c r="H18" i="23"/>
  <c r="I18" i="23"/>
  <c r="J18" i="23"/>
  <c r="D18" i="23"/>
  <c r="E12" i="23"/>
  <c r="F12" i="23"/>
  <c r="G12" i="23"/>
  <c r="H12" i="23"/>
  <c r="I12" i="23"/>
  <c r="J12" i="23"/>
  <c r="D12" i="23"/>
  <c r="A11" i="23"/>
  <c r="E3" i="23"/>
  <c r="F3" i="23"/>
  <c r="G3" i="23"/>
  <c r="H3" i="23"/>
  <c r="I3" i="23"/>
  <c r="J3" i="23"/>
  <c r="D3" i="23"/>
  <c r="A17" i="23"/>
  <c r="E15" i="23"/>
  <c r="K15" i="23" s="1"/>
  <c r="F15" i="23"/>
  <c r="G15" i="23"/>
  <c r="H15" i="23"/>
  <c r="I15" i="23"/>
  <c r="J15" i="23"/>
  <c r="D15" i="23"/>
  <c r="A14" i="23"/>
  <c r="E9" i="23"/>
  <c r="F9" i="23"/>
  <c r="G9" i="23"/>
  <c r="H9" i="23"/>
  <c r="I9" i="23"/>
  <c r="J9" i="23"/>
  <c r="D9" i="23"/>
  <c r="A8" i="23"/>
  <c r="E6" i="23"/>
  <c r="K6" i="23" s="1"/>
  <c r="F6" i="23"/>
  <c r="G6" i="23"/>
  <c r="H6" i="23"/>
  <c r="I6" i="23"/>
  <c r="J6" i="23"/>
  <c r="D6" i="23"/>
  <c r="A5" i="23"/>
  <c r="A2" i="23"/>
  <c r="F3" i="4"/>
  <c r="E6" i="4"/>
  <c r="C22" i="4"/>
  <c r="C24" i="12"/>
  <c r="C37" i="12" s="1"/>
  <c r="C28" i="12"/>
  <c r="E28" i="12"/>
  <c r="F28" i="12"/>
  <c r="G28" i="12"/>
  <c r="H28" i="12"/>
  <c r="I28" i="12"/>
  <c r="J28" i="12"/>
  <c r="E29" i="12"/>
  <c r="C29" i="12" s="1"/>
  <c r="F29" i="12"/>
  <c r="G29" i="12"/>
  <c r="H29" i="12"/>
  <c r="I29" i="12"/>
  <c r="J29" i="12"/>
  <c r="E30" i="12"/>
  <c r="C30" i="12" s="1"/>
  <c r="F30" i="12"/>
  <c r="G30" i="12"/>
  <c r="H30" i="12"/>
  <c r="I30" i="12"/>
  <c r="J30" i="12"/>
  <c r="E31" i="12"/>
  <c r="F31" i="12"/>
  <c r="G31" i="12"/>
  <c r="H31" i="12"/>
  <c r="I31" i="12"/>
  <c r="J31" i="12"/>
  <c r="E32" i="12"/>
  <c r="F32" i="12"/>
  <c r="G32" i="12"/>
  <c r="H32" i="12"/>
  <c r="I32" i="12"/>
  <c r="J32" i="12"/>
  <c r="D32" i="12"/>
  <c r="C32" i="12" s="1"/>
  <c r="D31" i="12"/>
  <c r="C31" i="12" s="1"/>
  <c r="D30" i="12"/>
  <c r="D29" i="12"/>
  <c r="D28" i="12"/>
  <c r="E27" i="12"/>
  <c r="F27" i="12"/>
  <c r="G27" i="12"/>
  <c r="H27" i="12"/>
  <c r="I27" i="12"/>
  <c r="C27" i="12" s="1"/>
  <c r="J27" i="12"/>
  <c r="D27" i="12"/>
  <c r="K18" i="23" l="1"/>
  <c r="K12" i="23"/>
  <c r="I55" i="23"/>
  <c r="I56" i="23" s="1"/>
  <c r="K9" i="23"/>
  <c r="G55" i="23"/>
  <c r="G56" i="23" s="1"/>
  <c r="F20" i="23"/>
  <c r="H55" i="23"/>
  <c r="H56" i="23" s="1"/>
  <c r="E55" i="23"/>
  <c r="E56" i="23" s="1"/>
  <c r="F55" i="23"/>
  <c r="F56" i="23" s="1"/>
  <c r="J55" i="23"/>
  <c r="J56" i="23" s="1"/>
  <c r="K3" i="23"/>
  <c r="D55" i="23"/>
  <c r="D56" i="23" s="1"/>
  <c r="C36" i="12"/>
  <c r="C39" i="12"/>
  <c r="C35" i="12"/>
  <c r="C40" i="12"/>
  <c r="C38" i="12"/>
  <c r="I23" i="12" l="1"/>
  <c r="J24" i="17"/>
  <c r="I24" i="17"/>
  <c r="H24" i="17"/>
  <c r="G24" i="17"/>
  <c r="F24" i="17"/>
  <c r="E24" i="17"/>
  <c r="D24" i="17"/>
  <c r="J23" i="17"/>
  <c r="I23" i="17"/>
  <c r="H23" i="17"/>
  <c r="G23" i="17"/>
  <c r="F23" i="17"/>
  <c r="E23" i="17"/>
  <c r="D23" i="17"/>
  <c r="J16" i="17"/>
  <c r="I16" i="17"/>
  <c r="H16" i="17"/>
  <c r="G16" i="17"/>
  <c r="F16" i="17"/>
  <c r="E16" i="17"/>
  <c r="D16" i="17"/>
  <c r="J15" i="17"/>
  <c r="I15" i="17"/>
  <c r="H15" i="17"/>
  <c r="G15" i="17"/>
  <c r="F15" i="17"/>
  <c r="E15" i="17"/>
  <c r="D15" i="17"/>
  <c r="J12" i="17"/>
  <c r="I12" i="17"/>
  <c r="H12" i="17"/>
  <c r="G12" i="17"/>
  <c r="F12" i="17"/>
  <c r="E12" i="17"/>
  <c r="D12" i="17"/>
  <c r="J11" i="17"/>
  <c r="I11" i="17"/>
  <c r="H11" i="17"/>
  <c r="G11" i="17"/>
  <c r="F11" i="17"/>
  <c r="E11" i="17"/>
  <c r="D11" i="17"/>
  <c r="J8" i="17"/>
  <c r="I8" i="17"/>
  <c r="H8" i="17"/>
  <c r="G8" i="17"/>
  <c r="F8" i="17"/>
  <c r="E8" i="17"/>
  <c r="D8" i="17"/>
  <c r="J7" i="17"/>
  <c r="I7" i="17"/>
  <c r="H7" i="17"/>
  <c r="G7" i="17"/>
  <c r="F7" i="17"/>
  <c r="E7" i="17"/>
  <c r="D7" i="17"/>
  <c r="J4" i="17"/>
  <c r="I4" i="17"/>
  <c r="H4" i="17"/>
  <c r="G4" i="17"/>
  <c r="F4" i="17"/>
  <c r="E4" i="17"/>
  <c r="D4" i="17"/>
  <c r="J3" i="17"/>
  <c r="I3" i="17"/>
  <c r="H3" i="17"/>
  <c r="G3" i="17"/>
  <c r="F3" i="17"/>
  <c r="E3" i="17"/>
  <c r="D3" i="17"/>
  <c r="E13" i="1"/>
  <c r="D13" i="1"/>
  <c r="J23" i="12"/>
  <c r="H23" i="12"/>
  <c r="H13" i="1" s="1"/>
  <c r="G23" i="12"/>
  <c r="F23" i="12"/>
  <c r="F13" i="1" s="1"/>
  <c r="E23" i="12"/>
  <c r="D23" i="12"/>
  <c r="K8" i="17" l="1"/>
  <c r="K7" i="17"/>
  <c r="K4" i="17"/>
  <c r="K12" i="17"/>
  <c r="K16" i="17"/>
  <c r="K3" i="17"/>
  <c r="K11" i="17"/>
  <c r="K15" i="17"/>
  <c r="K23" i="17"/>
  <c r="J40" i="12"/>
  <c r="J36" i="12"/>
  <c r="J24" i="12"/>
  <c r="J39" i="12"/>
  <c r="J38" i="12"/>
  <c r="J37" i="12"/>
  <c r="J35" i="12"/>
  <c r="J41" i="12" s="1"/>
  <c r="J13" i="1"/>
  <c r="K13" i="1" s="1"/>
  <c r="C54" i="1" s="1"/>
  <c r="G39" i="12"/>
  <c r="G24" i="12"/>
  <c r="G37" i="12"/>
  <c r="G35" i="12"/>
  <c r="G36" i="12"/>
  <c r="G38" i="12"/>
  <c r="G40" i="12"/>
  <c r="D36" i="12"/>
  <c r="D40" i="12"/>
  <c r="D37" i="12"/>
  <c r="D39" i="12"/>
  <c r="D24" i="12"/>
  <c r="D35" i="12"/>
  <c r="D38" i="12"/>
  <c r="F24" i="12"/>
  <c r="F39" i="12"/>
  <c r="F38" i="12"/>
  <c r="F37" i="12"/>
  <c r="F36" i="12"/>
  <c r="F40" i="12"/>
  <c r="F35" i="12"/>
  <c r="E24" i="12"/>
  <c r="E38" i="12"/>
  <c r="E36" i="12"/>
  <c r="E40" i="12"/>
  <c r="E37" i="12"/>
  <c r="E39" i="12"/>
  <c r="E35" i="12"/>
  <c r="G13" i="1"/>
  <c r="H24" i="12"/>
  <c r="H36" i="12"/>
  <c r="H40" i="12"/>
  <c r="H39" i="12"/>
  <c r="H37" i="12"/>
  <c r="H38" i="12"/>
  <c r="H35" i="12"/>
  <c r="K24" i="17"/>
  <c r="I13" i="1"/>
  <c r="I36" i="12"/>
  <c r="I38" i="12"/>
  <c r="I40" i="12"/>
  <c r="I39" i="12"/>
  <c r="I35" i="12"/>
  <c r="I37" i="12"/>
  <c r="G30" i="1"/>
  <c r="F31" i="1"/>
  <c r="G31" i="1"/>
  <c r="H31" i="1"/>
  <c r="I31" i="1"/>
  <c r="J32" i="1"/>
  <c r="E33" i="1"/>
  <c r="E35" i="1"/>
  <c r="F35" i="1"/>
  <c r="G35" i="1"/>
  <c r="H35" i="1"/>
  <c r="I35" i="1"/>
  <c r="G36" i="1"/>
  <c r="H36" i="1"/>
  <c r="I36" i="1"/>
  <c r="J36" i="1"/>
  <c r="E37" i="1"/>
  <c r="I37" i="1"/>
  <c r="J37" i="1"/>
  <c r="E38" i="1"/>
  <c r="F38" i="1"/>
  <c r="G38" i="1"/>
  <c r="F39" i="1"/>
  <c r="G39" i="1"/>
  <c r="H39" i="1"/>
  <c r="I39" i="1"/>
  <c r="D37" i="1"/>
  <c r="D36" i="1"/>
  <c r="D35" i="1"/>
  <c r="D33" i="1"/>
  <c r="K4" i="1"/>
  <c r="J31" i="1" s="1"/>
  <c r="K5" i="1"/>
  <c r="D32" i="1" s="1"/>
  <c r="K6" i="1"/>
  <c r="F33" i="1" s="1"/>
  <c r="K7" i="1"/>
  <c r="H34" i="1" s="1"/>
  <c r="K8" i="1"/>
  <c r="J35" i="1" s="1"/>
  <c r="K9" i="1"/>
  <c r="E36" i="1" s="1"/>
  <c r="K10" i="1"/>
  <c r="F37" i="1" s="1"/>
  <c r="K11" i="1"/>
  <c r="H38" i="1" s="1"/>
  <c r="K12" i="1"/>
  <c r="J39" i="1" s="1"/>
  <c r="K3" i="1"/>
  <c r="H30" i="1" s="1"/>
  <c r="D24" i="8"/>
  <c r="K24" i="8" s="1"/>
  <c r="E24" i="8"/>
  <c r="F24" i="8"/>
  <c r="G24" i="8"/>
  <c r="H24" i="8"/>
  <c r="I24" i="8"/>
  <c r="J24" i="8"/>
  <c r="D25" i="8"/>
  <c r="K25" i="8" s="1"/>
  <c r="E25" i="8"/>
  <c r="F25" i="8"/>
  <c r="G25" i="8"/>
  <c r="H25" i="8"/>
  <c r="I25" i="8"/>
  <c r="J25" i="8"/>
  <c r="D26" i="8"/>
  <c r="K26" i="8" s="1"/>
  <c r="E26" i="8"/>
  <c r="F26" i="8"/>
  <c r="G26" i="8"/>
  <c r="H26" i="8"/>
  <c r="I26" i="8"/>
  <c r="J26" i="8"/>
  <c r="D27" i="8"/>
  <c r="K27" i="8" s="1"/>
  <c r="E27" i="8"/>
  <c r="F27" i="8"/>
  <c r="G27" i="8"/>
  <c r="H27" i="8"/>
  <c r="I27" i="8"/>
  <c r="J27" i="8"/>
  <c r="D28" i="8"/>
  <c r="K28" i="8" s="1"/>
  <c r="E28" i="8"/>
  <c r="F28" i="8"/>
  <c r="G28" i="8"/>
  <c r="H28" i="8"/>
  <c r="I28" i="8"/>
  <c r="J28" i="8"/>
  <c r="D31" i="8"/>
  <c r="K31" i="8" s="1"/>
  <c r="E31" i="8"/>
  <c r="F31" i="8"/>
  <c r="G31" i="8"/>
  <c r="H31" i="8"/>
  <c r="I31" i="8"/>
  <c r="J31" i="8"/>
  <c r="D32" i="8"/>
  <c r="K32" i="8" s="1"/>
  <c r="E32" i="8"/>
  <c r="F32" i="8"/>
  <c r="G32" i="8"/>
  <c r="H32" i="8"/>
  <c r="I32" i="8"/>
  <c r="J32" i="8"/>
  <c r="D33" i="8"/>
  <c r="K33" i="8" s="1"/>
  <c r="E33" i="8"/>
  <c r="F33" i="8"/>
  <c r="G33" i="8"/>
  <c r="H33" i="8"/>
  <c r="I33" i="8"/>
  <c r="J33" i="8"/>
  <c r="D34" i="8"/>
  <c r="K34" i="8" s="1"/>
  <c r="E34" i="8"/>
  <c r="F34" i="8"/>
  <c r="G34" i="8"/>
  <c r="H34" i="8"/>
  <c r="I34" i="8"/>
  <c r="J34" i="8"/>
  <c r="D35" i="8"/>
  <c r="K35" i="8" s="1"/>
  <c r="E35" i="8"/>
  <c r="F35" i="8"/>
  <c r="G35" i="8"/>
  <c r="H35" i="8"/>
  <c r="I35" i="8"/>
  <c r="J35" i="8"/>
  <c r="L5" i="5"/>
  <c r="L6" i="5"/>
  <c r="F80" i="5"/>
  <c r="E79" i="5"/>
  <c r="E80" i="5"/>
  <c r="G80" i="5"/>
  <c r="H80" i="5"/>
  <c r="I80" i="5"/>
  <c r="J80" i="5"/>
  <c r="E81" i="5"/>
  <c r="F81" i="5"/>
  <c r="G81" i="5"/>
  <c r="H81" i="5"/>
  <c r="I81" i="5"/>
  <c r="J81" i="5"/>
  <c r="E82" i="5"/>
  <c r="F82" i="5"/>
  <c r="G82" i="5"/>
  <c r="H82" i="5"/>
  <c r="I82" i="5"/>
  <c r="J82" i="5"/>
  <c r="E83" i="5"/>
  <c r="F83" i="5"/>
  <c r="G83" i="5"/>
  <c r="H83" i="5"/>
  <c r="I83" i="5"/>
  <c r="J83" i="5"/>
  <c r="D83" i="5"/>
  <c r="D82" i="5"/>
  <c r="D81" i="5"/>
  <c r="D80" i="5"/>
  <c r="F79" i="5"/>
  <c r="G79" i="5"/>
  <c r="G84" i="5" s="1"/>
  <c r="H79" i="5"/>
  <c r="I79" i="5"/>
  <c r="J79" i="5"/>
  <c r="D79" i="5"/>
  <c r="F44" i="5"/>
  <c r="H32" i="1" l="1"/>
  <c r="F41" i="12"/>
  <c r="D41" i="12"/>
  <c r="D34" i="1"/>
  <c r="F30" i="1"/>
  <c r="J33" i="1"/>
  <c r="D30" i="1"/>
  <c r="E39" i="1"/>
  <c r="I33" i="1"/>
  <c r="G32" i="1"/>
  <c r="E31" i="1"/>
  <c r="I41" i="12"/>
  <c r="H41" i="12"/>
  <c r="E41" i="12"/>
  <c r="G41" i="12"/>
  <c r="D84" i="5"/>
  <c r="D38" i="1"/>
  <c r="J38" i="1"/>
  <c r="H37" i="1"/>
  <c r="K37" i="1" s="1"/>
  <c r="F36" i="1"/>
  <c r="K36" i="1" s="1"/>
  <c r="J34" i="1"/>
  <c r="H33" i="1"/>
  <c r="F32" i="1"/>
  <c r="J30" i="1"/>
  <c r="E34" i="1"/>
  <c r="I32" i="1"/>
  <c r="K32" i="1" s="1"/>
  <c r="D31" i="1"/>
  <c r="K31" i="1" s="1"/>
  <c r="D39" i="1"/>
  <c r="K39" i="1" s="1"/>
  <c r="I38" i="1"/>
  <c r="K38" i="1" s="1"/>
  <c r="G37" i="1"/>
  <c r="I34" i="1"/>
  <c r="G33" i="1"/>
  <c r="K33" i="1" s="1"/>
  <c r="E32" i="1"/>
  <c r="I30" i="1"/>
  <c r="G34" i="1"/>
  <c r="F34" i="1"/>
  <c r="E30" i="1"/>
  <c r="K35" i="1"/>
  <c r="H84" i="5"/>
  <c r="J84" i="5"/>
  <c r="F84" i="5"/>
  <c r="I84" i="5"/>
  <c r="E84" i="5"/>
  <c r="K34" i="1" l="1"/>
  <c r="K30" i="1"/>
  <c r="F22" i="4"/>
  <c r="E31" i="9"/>
  <c r="F31" i="9"/>
  <c r="G31" i="9"/>
  <c r="K31" i="9" s="1"/>
  <c r="H31" i="9"/>
  <c r="I31" i="9"/>
  <c r="J31" i="9"/>
  <c r="E32" i="9"/>
  <c r="F32" i="9"/>
  <c r="G32" i="9"/>
  <c r="H32" i="9"/>
  <c r="I32" i="9"/>
  <c r="J32" i="9"/>
  <c r="E33" i="9"/>
  <c r="F33" i="9"/>
  <c r="G33" i="9"/>
  <c r="H33" i="9"/>
  <c r="I33" i="9"/>
  <c r="J33" i="9"/>
  <c r="E34" i="9"/>
  <c r="F34" i="9"/>
  <c r="G34" i="9"/>
  <c r="H34" i="9"/>
  <c r="I34" i="9"/>
  <c r="J34" i="9"/>
  <c r="E35" i="9"/>
  <c r="F35" i="9"/>
  <c r="G35" i="9"/>
  <c r="K35" i="9" s="1"/>
  <c r="H35" i="9"/>
  <c r="I35" i="9"/>
  <c r="J35" i="9"/>
  <c r="D35" i="9"/>
  <c r="D34" i="9"/>
  <c r="D33" i="9"/>
  <c r="D32" i="9"/>
  <c r="K32" i="9" s="1"/>
  <c r="D31" i="9"/>
  <c r="E24" i="9"/>
  <c r="F24" i="9"/>
  <c r="G24" i="9"/>
  <c r="H24" i="9"/>
  <c r="I24" i="9"/>
  <c r="J24" i="9"/>
  <c r="E25" i="9"/>
  <c r="F25" i="9"/>
  <c r="K25" i="9" s="1"/>
  <c r="G25" i="9"/>
  <c r="H25" i="9"/>
  <c r="I25" i="9"/>
  <c r="J25" i="9"/>
  <c r="E26" i="9"/>
  <c r="F26" i="9"/>
  <c r="G26" i="9"/>
  <c r="H26" i="9"/>
  <c r="I26" i="9"/>
  <c r="J26" i="9"/>
  <c r="E27" i="9"/>
  <c r="F27" i="9"/>
  <c r="G27" i="9"/>
  <c r="H27" i="9"/>
  <c r="I27" i="9"/>
  <c r="J27" i="9"/>
  <c r="E28" i="9"/>
  <c r="F28" i="9"/>
  <c r="G28" i="9"/>
  <c r="H28" i="9"/>
  <c r="I28" i="9"/>
  <c r="J28" i="9"/>
  <c r="D28" i="9"/>
  <c r="K28" i="9" s="1"/>
  <c r="D27" i="9"/>
  <c r="D26" i="9"/>
  <c r="D25" i="9"/>
  <c r="D24" i="9"/>
  <c r="E17" i="9"/>
  <c r="F17" i="9"/>
  <c r="G17" i="9"/>
  <c r="H17" i="9"/>
  <c r="I17" i="9"/>
  <c r="J17" i="9"/>
  <c r="E18" i="9"/>
  <c r="F18" i="9"/>
  <c r="G18" i="9"/>
  <c r="H18" i="9"/>
  <c r="I18" i="9"/>
  <c r="J18" i="9"/>
  <c r="E19" i="9"/>
  <c r="F19" i="9"/>
  <c r="G19" i="9"/>
  <c r="H19" i="9"/>
  <c r="I19" i="9"/>
  <c r="J19" i="9"/>
  <c r="E20" i="9"/>
  <c r="F20" i="9"/>
  <c r="G20" i="9"/>
  <c r="H20" i="9"/>
  <c r="I20" i="9"/>
  <c r="J20" i="9"/>
  <c r="E21" i="9"/>
  <c r="F21" i="9"/>
  <c r="G21" i="9"/>
  <c r="H21" i="9"/>
  <c r="I21" i="9"/>
  <c r="J21" i="9"/>
  <c r="D21" i="9"/>
  <c r="D20" i="9"/>
  <c r="D19" i="9"/>
  <c r="D18" i="9"/>
  <c r="D17" i="9"/>
  <c r="E10" i="9"/>
  <c r="F10" i="9"/>
  <c r="K10" i="9" s="1"/>
  <c r="G10" i="9"/>
  <c r="H10" i="9"/>
  <c r="I10" i="9"/>
  <c r="J10" i="9"/>
  <c r="E11" i="9"/>
  <c r="F11" i="9"/>
  <c r="G11" i="9"/>
  <c r="H11" i="9"/>
  <c r="I11" i="9"/>
  <c r="J11" i="9"/>
  <c r="E12" i="9"/>
  <c r="F12" i="9"/>
  <c r="G12" i="9"/>
  <c r="H12" i="9"/>
  <c r="I12" i="9"/>
  <c r="J12" i="9"/>
  <c r="E13" i="9"/>
  <c r="F13" i="9"/>
  <c r="G13" i="9"/>
  <c r="H13" i="9"/>
  <c r="I13" i="9"/>
  <c r="J13" i="9"/>
  <c r="E14" i="9"/>
  <c r="F14" i="9"/>
  <c r="G14" i="9"/>
  <c r="H14" i="9"/>
  <c r="I14" i="9"/>
  <c r="J14" i="9"/>
  <c r="D14" i="9"/>
  <c r="K14" i="9" s="1"/>
  <c r="D13" i="9"/>
  <c r="D12" i="9"/>
  <c r="D11" i="9"/>
  <c r="D10" i="9"/>
  <c r="E7" i="9"/>
  <c r="F7" i="9"/>
  <c r="G7" i="9"/>
  <c r="H7" i="9"/>
  <c r="I7" i="9"/>
  <c r="J7" i="9"/>
  <c r="J6" i="9"/>
  <c r="E6" i="9"/>
  <c r="F6" i="9"/>
  <c r="K6" i="9" s="1"/>
  <c r="G6" i="9"/>
  <c r="H6" i="9"/>
  <c r="I6" i="9"/>
  <c r="E5" i="9"/>
  <c r="F5" i="9"/>
  <c r="G5" i="9"/>
  <c r="H5" i="9"/>
  <c r="I5" i="9"/>
  <c r="J5" i="9"/>
  <c r="E4" i="9"/>
  <c r="F4" i="9"/>
  <c r="G4" i="9"/>
  <c r="H4" i="9"/>
  <c r="K4" i="9" s="1"/>
  <c r="I4" i="9"/>
  <c r="J4" i="9"/>
  <c r="E3" i="9"/>
  <c r="F3" i="9"/>
  <c r="G3" i="9"/>
  <c r="H3" i="9"/>
  <c r="I3" i="9"/>
  <c r="J3" i="9"/>
  <c r="D7" i="9"/>
  <c r="D6" i="9"/>
  <c r="D5" i="9"/>
  <c r="K5" i="9" s="1"/>
  <c r="D4" i="9"/>
  <c r="D3" i="9"/>
  <c r="J14" i="8"/>
  <c r="E21" i="8"/>
  <c r="F21" i="8"/>
  <c r="G21" i="8"/>
  <c r="H21" i="8"/>
  <c r="I21" i="8"/>
  <c r="J21" i="8"/>
  <c r="E20" i="8"/>
  <c r="F20" i="8"/>
  <c r="G20" i="8"/>
  <c r="H20" i="8"/>
  <c r="I20" i="8"/>
  <c r="J20" i="8"/>
  <c r="E19" i="8"/>
  <c r="F19" i="8"/>
  <c r="G19" i="8"/>
  <c r="H19" i="8"/>
  <c r="I19" i="8"/>
  <c r="J19" i="8"/>
  <c r="E18" i="8"/>
  <c r="K18" i="8" s="1"/>
  <c r="F18" i="8"/>
  <c r="G18" i="8"/>
  <c r="H18" i="8"/>
  <c r="I18" i="8"/>
  <c r="J18" i="8"/>
  <c r="E17" i="8"/>
  <c r="F17" i="8"/>
  <c r="G17" i="8"/>
  <c r="H17" i="8"/>
  <c r="I17" i="8"/>
  <c r="J17" i="8"/>
  <c r="D21" i="8"/>
  <c r="D20" i="8"/>
  <c r="D19" i="8"/>
  <c r="D18" i="8"/>
  <c r="D17" i="8"/>
  <c r="K17" i="8" s="1"/>
  <c r="E14" i="8"/>
  <c r="F14" i="8"/>
  <c r="G14" i="8"/>
  <c r="H14" i="8"/>
  <c r="I14" i="8"/>
  <c r="E13" i="8"/>
  <c r="F13" i="8"/>
  <c r="G13" i="8"/>
  <c r="K13" i="8" s="1"/>
  <c r="H13" i="8"/>
  <c r="I13" i="8"/>
  <c r="J13" i="8"/>
  <c r="E12" i="8"/>
  <c r="F12" i="8"/>
  <c r="G12" i="8"/>
  <c r="H12" i="8"/>
  <c r="I12" i="8"/>
  <c r="J12" i="8"/>
  <c r="E11" i="8"/>
  <c r="F11" i="8"/>
  <c r="G11" i="8"/>
  <c r="H11" i="8"/>
  <c r="I11" i="8"/>
  <c r="J11" i="8"/>
  <c r="E10" i="8"/>
  <c r="K10" i="8" s="1"/>
  <c r="F10" i="8"/>
  <c r="G10" i="8"/>
  <c r="H10" i="8"/>
  <c r="I10" i="8"/>
  <c r="J10" i="8"/>
  <c r="D14" i="8"/>
  <c r="D13" i="8"/>
  <c r="D12" i="8"/>
  <c r="D11" i="8"/>
  <c r="D10" i="8"/>
  <c r="E7" i="8"/>
  <c r="F7" i="8"/>
  <c r="G7" i="8"/>
  <c r="H7" i="8"/>
  <c r="I7" i="8"/>
  <c r="J7" i="8"/>
  <c r="D7" i="8"/>
  <c r="E6" i="8"/>
  <c r="F6" i="8"/>
  <c r="G6" i="8"/>
  <c r="H6" i="8"/>
  <c r="I6" i="8"/>
  <c r="J6" i="8"/>
  <c r="D6" i="8"/>
  <c r="E5" i="8"/>
  <c r="F5" i="8"/>
  <c r="G5" i="8"/>
  <c r="H5" i="8"/>
  <c r="I5" i="8"/>
  <c r="J5" i="8"/>
  <c r="D5" i="8"/>
  <c r="E4" i="8"/>
  <c r="F4" i="8"/>
  <c r="G4" i="8"/>
  <c r="H4" i="8"/>
  <c r="I4" i="8"/>
  <c r="J4" i="8"/>
  <c r="D4" i="8"/>
  <c r="E3" i="8"/>
  <c r="F3" i="8"/>
  <c r="G3" i="8"/>
  <c r="H3" i="8"/>
  <c r="I3" i="8"/>
  <c r="J3" i="8"/>
  <c r="D3" i="8"/>
  <c r="B58" i="7"/>
  <c r="B59" i="7"/>
  <c r="B60" i="7"/>
  <c r="B61" i="7"/>
  <c r="B62" i="7"/>
  <c r="B63" i="7"/>
  <c r="B64" i="7"/>
  <c r="B65" i="7"/>
  <c r="B66" i="7"/>
  <c r="B57" i="7"/>
  <c r="B45" i="7"/>
  <c r="B46" i="7"/>
  <c r="B47" i="7"/>
  <c r="B48" i="7"/>
  <c r="B49" i="7"/>
  <c r="B50" i="7"/>
  <c r="B51" i="7"/>
  <c r="B52" i="7"/>
  <c r="B53" i="7"/>
  <c r="B44" i="7"/>
  <c r="B31" i="7"/>
  <c r="B32" i="7"/>
  <c r="B33" i="7"/>
  <c r="B34" i="7"/>
  <c r="B35" i="7"/>
  <c r="B36" i="7"/>
  <c r="B37" i="7"/>
  <c r="B38" i="7"/>
  <c r="B39" i="7"/>
  <c r="B30" i="7"/>
  <c r="B4" i="7"/>
  <c r="B5" i="7"/>
  <c r="B6" i="7"/>
  <c r="B7" i="7"/>
  <c r="B8" i="7"/>
  <c r="B9" i="7"/>
  <c r="B10" i="7"/>
  <c r="B11" i="7"/>
  <c r="B12" i="7"/>
  <c r="K24" i="9"/>
  <c r="K19" i="9"/>
  <c r="B25" i="7"/>
  <c r="B24" i="7"/>
  <c r="B23" i="7"/>
  <c r="B22" i="7"/>
  <c r="B21" i="7"/>
  <c r="B20" i="7"/>
  <c r="B19" i="7"/>
  <c r="B18" i="7"/>
  <c r="B17" i="7"/>
  <c r="B16" i="7"/>
  <c r="B3" i="7"/>
  <c r="K42" i="5"/>
  <c r="K41" i="5"/>
  <c r="K40" i="5"/>
  <c r="K39" i="5"/>
  <c r="K38" i="5"/>
  <c r="K35" i="5"/>
  <c r="K34" i="5"/>
  <c r="K33" i="5"/>
  <c r="K32" i="5"/>
  <c r="K31" i="5"/>
  <c r="K28" i="5"/>
  <c r="K27" i="5"/>
  <c r="K26" i="5"/>
  <c r="K25" i="5"/>
  <c r="K24" i="5"/>
  <c r="K21" i="5"/>
  <c r="K20" i="5"/>
  <c r="K19" i="5"/>
  <c r="K18" i="5"/>
  <c r="K17" i="5"/>
  <c r="K14" i="5"/>
  <c r="K13" i="5"/>
  <c r="K12" i="5"/>
  <c r="K11" i="5"/>
  <c r="K10" i="5"/>
  <c r="K7" i="5"/>
  <c r="K6" i="5"/>
  <c r="K5" i="5"/>
  <c r="K4" i="5"/>
  <c r="K3" i="5"/>
  <c r="G22" i="4"/>
  <c r="G19" i="4"/>
  <c r="F19" i="4"/>
  <c r="E19" i="4"/>
  <c r="D19" i="4"/>
  <c r="G18" i="4"/>
  <c r="F18" i="4"/>
  <c r="E18" i="4"/>
  <c r="D18" i="4"/>
  <c r="G17" i="4"/>
  <c r="F17" i="4"/>
  <c r="E17" i="4"/>
  <c r="D17" i="4"/>
  <c r="G16" i="4"/>
  <c r="F16" i="4"/>
  <c r="E16" i="4"/>
  <c r="D16" i="4"/>
  <c r="G15" i="4"/>
  <c r="F15" i="4"/>
  <c r="E15" i="4"/>
  <c r="D15" i="4"/>
  <c r="G13" i="4"/>
  <c r="F13" i="4"/>
  <c r="E13" i="4"/>
  <c r="D13" i="4"/>
  <c r="G12" i="4"/>
  <c r="F12" i="4"/>
  <c r="E12" i="4"/>
  <c r="D12" i="4"/>
  <c r="G11" i="4"/>
  <c r="F11" i="4"/>
  <c r="E11" i="4"/>
  <c r="D11" i="4"/>
  <c r="G10" i="4"/>
  <c r="F10" i="4"/>
  <c r="E10" i="4"/>
  <c r="D10" i="4"/>
  <c r="G9" i="4"/>
  <c r="F9" i="4"/>
  <c r="E9" i="4"/>
  <c r="D9" i="4"/>
  <c r="G8" i="4"/>
  <c r="F8" i="4"/>
  <c r="E8" i="4"/>
  <c r="D8" i="4"/>
  <c r="G7" i="4"/>
  <c r="F7" i="4"/>
  <c r="E7" i="4"/>
  <c r="D7" i="4"/>
  <c r="G6" i="4"/>
  <c r="F6" i="4"/>
  <c r="D6" i="4"/>
  <c r="G5" i="4"/>
  <c r="F5" i="4"/>
  <c r="E5" i="4"/>
  <c r="D5" i="4"/>
  <c r="G4" i="4"/>
  <c r="F4" i="4"/>
  <c r="E4" i="4"/>
  <c r="D4" i="4"/>
  <c r="G3" i="4"/>
  <c r="E3" i="4"/>
  <c r="D3" i="4"/>
  <c r="K18" i="9" l="1"/>
  <c r="K13" i="9"/>
  <c r="K20" i="9"/>
  <c r="K26" i="9"/>
  <c r="K11" i="9"/>
  <c r="K21" i="9"/>
  <c r="K17" i="9"/>
  <c r="K3" i="9"/>
  <c r="K12" i="9"/>
  <c r="K34" i="9"/>
  <c r="K33" i="9"/>
  <c r="K6" i="8"/>
  <c r="K21" i="8"/>
  <c r="K7" i="9"/>
  <c r="K27" i="9"/>
  <c r="D22" i="4"/>
  <c r="E22" i="4"/>
  <c r="K11" i="8"/>
  <c r="K14" i="8"/>
  <c r="K20" i="8"/>
  <c r="L20" i="8"/>
  <c r="K4" i="8"/>
  <c r="K5" i="8"/>
  <c r="K19" i="8"/>
  <c r="K12" i="8"/>
  <c r="K7" i="8"/>
  <c r="K3" i="8"/>
  <c r="H26" i="1"/>
  <c r="D26" i="1"/>
  <c r="E26" i="1"/>
  <c r="F26" i="1"/>
  <c r="G26" i="1"/>
</calcChain>
</file>

<file path=xl/sharedStrings.xml><?xml version="1.0" encoding="utf-8"?>
<sst xmlns="http://schemas.openxmlformats.org/spreadsheetml/2006/main" count="802" uniqueCount="229">
  <si>
    <t>Categoría de impacto</t>
  </si>
  <si>
    <t>Unidad</t>
  </si>
  <si>
    <t>kg CO2 eq</t>
  </si>
  <si>
    <t>CTUh</t>
  </si>
  <si>
    <t>kg PM2.5 eq</t>
  </si>
  <si>
    <t>CTUe</t>
  </si>
  <si>
    <t>molc H+ eq</t>
  </si>
  <si>
    <t>kg P eq</t>
  </si>
  <si>
    <t>kg C deficit</t>
  </si>
  <si>
    <t>m3 water eq</t>
  </si>
  <si>
    <t>kg Sb eq</t>
  </si>
  <si>
    <t>CSP 1</t>
  </si>
  <si>
    <t>CSP 2</t>
  </si>
  <si>
    <t>CSP 3</t>
  </si>
  <si>
    <t>CSP 4</t>
  </si>
  <si>
    <t>CSP 5</t>
  </si>
  <si>
    <t>CC</t>
  </si>
  <si>
    <t>THCN</t>
  </si>
  <si>
    <t>THC</t>
  </si>
  <si>
    <t>MP</t>
  </si>
  <si>
    <t>Ac</t>
  </si>
  <si>
    <t>EAD</t>
  </si>
  <si>
    <t>EA</t>
  </si>
  <si>
    <t>US</t>
  </si>
  <si>
    <t>ARH</t>
  </si>
  <si>
    <t>ARMFR</t>
  </si>
  <si>
    <t>MJ</t>
  </si>
  <si>
    <t>Relación del rendimiento del módulo (PR)</t>
  </si>
  <si>
    <t>años</t>
  </si>
  <si>
    <t>%</t>
  </si>
  <si>
    <t xml:space="preserve">Constante de insolación </t>
  </si>
  <si>
    <t>Eficiencia de conversión  (n)</t>
  </si>
  <si>
    <t>Vida útil  (LT)</t>
  </si>
  <si>
    <t>kWh /m2 – año</t>
  </si>
  <si>
    <t>g CO2 eq</t>
  </si>
  <si>
    <t>C1</t>
  </si>
  <si>
    <t>C2</t>
  </si>
  <si>
    <t>C3</t>
  </si>
  <si>
    <t>C4</t>
  </si>
  <si>
    <t>C5</t>
  </si>
  <si>
    <t>DEA</t>
  </si>
  <si>
    <t>Fosil, No renovable</t>
  </si>
  <si>
    <t>Nuclear, No renovable</t>
  </si>
  <si>
    <t>Biomasa, No renovable</t>
  </si>
  <si>
    <t>Biomasa ,Renovable</t>
  </si>
  <si>
    <t>Solar, eólica, geotérmica, renovable</t>
  </si>
  <si>
    <t>CSA</t>
  </si>
  <si>
    <t xml:space="preserve"> TOTAL</t>
  </si>
  <si>
    <t>Datos &lt;0.5</t>
  </si>
  <si>
    <t>Datos &gt;10</t>
  </si>
  <si>
    <t>G1</t>
  </si>
  <si>
    <t>G2</t>
  </si>
  <si>
    <t>E</t>
  </si>
  <si>
    <t>S</t>
  </si>
  <si>
    <t>Z</t>
  </si>
  <si>
    <t>C11</t>
  </si>
  <si>
    <t>C22</t>
  </si>
  <si>
    <t>C33</t>
  </si>
  <si>
    <t>AB1</t>
  </si>
  <si>
    <t>AB2</t>
  </si>
  <si>
    <t>AB3</t>
  </si>
  <si>
    <t>Zh 1</t>
  </si>
  <si>
    <t>Zh 2</t>
  </si>
  <si>
    <t>Zh 3</t>
  </si>
  <si>
    <t>Zh 4</t>
  </si>
  <si>
    <t>Zh 5</t>
  </si>
  <si>
    <t>PER</t>
  </si>
  <si>
    <t>GB</t>
  </si>
  <si>
    <t>Agua, renovable</t>
  </si>
  <si>
    <t>Impactos ambientales normalizados  Ramirez et al. (2019)</t>
  </si>
  <si>
    <t>Total</t>
  </si>
  <si>
    <t>PSC4.1. Capa de electrodo delantero</t>
  </si>
  <si>
    <t>PSC4.5 Capa de transporte de electrones</t>
  </si>
  <si>
    <t>PSC4.4. Capa de perovskita</t>
  </si>
  <si>
    <t>PSC4.2- Capa de transporte de agujeros</t>
  </si>
  <si>
    <t>PSC4.6. Capa de electrodo trasero</t>
  </si>
  <si>
    <t>Globe box</t>
  </si>
  <si>
    <t>PSC4.3. Capa  de Soporte mesoporosa Alumina. Ramirez</t>
  </si>
  <si>
    <t>Climate change</t>
  </si>
  <si>
    <t>Human toxicity, non-cancer effects</t>
  </si>
  <si>
    <t>Human toxicity, cancer effects</t>
  </si>
  <si>
    <t>Particulate matter</t>
  </si>
  <si>
    <t>Acidification</t>
  </si>
  <si>
    <t>Freshwater eutrophication</t>
  </si>
  <si>
    <t>Freshwater ecotoxicity</t>
  </si>
  <si>
    <t>Land use</t>
  </si>
  <si>
    <t>Water resource depletion</t>
  </si>
  <si>
    <t>Mineral, fossil &amp; ren resource depletion</t>
  </si>
  <si>
    <t>Impactos ambientales normalizados Espinosa et al. (2015)</t>
  </si>
  <si>
    <t>PSC1.1 Capa de electrodo delantero</t>
  </si>
  <si>
    <t>PSC1.2- Capa de transporte de electrones (Tio2)</t>
  </si>
  <si>
    <t>PSC1.3- Capa de perovskita ( deposición por vapor)</t>
  </si>
  <si>
    <t>PSC1.4  Capa de transporte de agujeros</t>
  </si>
  <si>
    <t>PSC1.5 Capa de electrodo trasero</t>
  </si>
  <si>
    <t>Impactos ambientales normalizados Espinosa et al. (2015) - CSP 3</t>
  </si>
  <si>
    <t>PSC2.1 Capa de electrodo delantero</t>
  </si>
  <si>
    <t>PSC2.2 Capa de transporte de electrones</t>
  </si>
  <si>
    <t>PSC2.3 Capa de perovskita</t>
  </si>
  <si>
    <t>PSC2.4 Capa de transporte de agujeros</t>
  </si>
  <si>
    <t>PSC2.5 Capa de electrodo trasero</t>
  </si>
  <si>
    <t>Impactos ambientales normalizados  Alberola et al. (2021) - CSP 4</t>
  </si>
  <si>
    <t>PSC5.1 Capa de electrodo delantero</t>
  </si>
  <si>
    <t>PSC5.2. Capa de transporte de electrones</t>
  </si>
  <si>
    <t xml:space="preserve">PSC5.5. Capa de perovskita </t>
  </si>
  <si>
    <t>PSC5.3 Capa de transporte de agujeros</t>
  </si>
  <si>
    <t>PSC5.4. Capa de electrodo trasero</t>
  </si>
  <si>
    <t>Impactos ambientales normalizados  Alberola et al. (2021) - CSP 5</t>
  </si>
  <si>
    <t>PSC5.6. Capa de perovskita (Dispositivo 2)</t>
  </si>
  <si>
    <t>CED</t>
  </si>
  <si>
    <t>CTE</t>
  </si>
  <si>
    <t>CTH</t>
  </si>
  <si>
    <t>CET</t>
  </si>
  <si>
    <t>TOTAL</t>
  </si>
  <si>
    <t xml:space="preserve">TOTAL </t>
  </si>
  <si>
    <t>SUMA DE ENERGÍA PRIMARIA ( FOSIL + AGUA)</t>
  </si>
  <si>
    <t xml:space="preserve">CSM </t>
  </si>
  <si>
    <t>CPER</t>
  </si>
  <si>
    <t>Metodo</t>
  </si>
  <si>
    <t>ReCiPe</t>
  </si>
  <si>
    <t>ILCD</t>
  </si>
  <si>
    <t>total</t>
  </si>
  <si>
    <r>
      <t>kg CO</t>
    </r>
    <r>
      <rPr>
        <vertAlign val="sub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 xml:space="preserve"> eq</t>
    </r>
  </si>
  <si>
    <t>THNC</t>
  </si>
  <si>
    <t>-</t>
  </si>
  <si>
    <t>SimaPro 9.5.0.2</t>
  </si>
  <si>
    <t>Análisis de impacto</t>
  </si>
  <si>
    <t>Fecha:</t>
  </si>
  <si>
    <t>Período:</t>
  </si>
  <si>
    <t>Proyecto</t>
  </si>
  <si>
    <t>ACV_CELULASFOTOVOLTAICAS</t>
  </si>
  <si>
    <t xml:space="preserve">Calculation: </t>
  </si>
  <si>
    <t>Analizar</t>
  </si>
  <si>
    <t xml:space="preserve">Results: </t>
  </si>
  <si>
    <t>Evaluación del impacto</t>
  </si>
  <si>
    <t xml:space="preserve">Product: </t>
  </si>
  <si>
    <t>1 cm2 CSP1_Ramirez et al.(2019) (del proyecto ACV_CELULASFOTOVOLTAICAS)</t>
  </si>
  <si>
    <t xml:space="preserve">Método: </t>
  </si>
  <si>
    <t>Cumulative Energy Demand V1.11 / Cumulative energy demand</t>
  </si>
  <si>
    <t xml:space="preserve">Indicador: </t>
  </si>
  <si>
    <t>Caracterización</t>
  </si>
  <si>
    <t xml:space="preserve">Skip categories: </t>
  </si>
  <si>
    <t>Nunca</t>
  </si>
  <si>
    <t xml:space="preserve">Excluir procesos de infrastructura: </t>
  </si>
  <si>
    <t>No</t>
  </si>
  <si>
    <t xml:space="preserve">Excluir emisiones a largo plazo: </t>
  </si>
  <si>
    <t xml:space="preserve">Sorted on item: </t>
  </si>
  <si>
    <t xml:space="preserve">Sort order: </t>
  </si>
  <si>
    <t>Descendente</t>
  </si>
  <si>
    <t>Renewable, water</t>
  </si>
  <si>
    <t>Renewable, wind, solar, geothe</t>
  </si>
  <si>
    <t>Renewable, biomass</t>
  </si>
  <si>
    <t>Non-renewable, biomass</t>
  </si>
  <si>
    <t>Non-renewable, nuclear</t>
  </si>
  <si>
    <t>Non renewable, fossil</t>
  </si>
  <si>
    <t>Contribución de proceso</t>
  </si>
  <si>
    <t>Contribución proceso</t>
  </si>
  <si>
    <t>ILCD 2011 Midpoint+ V1.11 / EC-JRC Global, equal weighting</t>
  </si>
  <si>
    <t>Normalización</t>
  </si>
  <si>
    <t xml:space="preserve">Categoría: </t>
  </si>
  <si>
    <t xml:space="preserve">Cortar: </t>
  </si>
  <si>
    <t>0,5 %</t>
  </si>
  <si>
    <t xml:space="preserve">Modo relativo: </t>
  </si>
  <si>
    <t>Vertical</t>
  </si>
  <si>
    <t/>
  </si>
  <si>
    <t>Water, deionised, from tap water, at user {GLO}| market for | Cut-off, S</t>
  </si>
  <si>
    <t>Electricity, low voltage {CO}| market for electricity, low voltage | Cut-off, S</t>
  </si>
  <si>
    <t>Soap {GLO}| market for | Cut-off, S</t>
  </si>
  <si>
    <t>Acetone, liquid {GLO}| market for | Cut-off, S</t>
  </si>
  <si>
    <t>Acetonitrile {GLO}| market for | Cut-off, S</t>
  </si>
  <si>
    <t>Nitrogen, via cryogenic air separation, production mix, at plant, gaseous EU-27 S System - Copied from ELCD</t>
  </si>
  <si>
    <t>Diethyl ether, without water, in 99.95% solution state {GLO}| market for | Cut-off, S</t>
  </si>
  <si>
    <t>Isopropanol {GLO}| market for | Cut-off, S</t>
  </si>
  <si>
    <t>Tap water {RoW}| tap water production, conventional treatment | Cut-off, S</t>
  </si>
  <si>
    <t>Indium {GLO}| market for | Cut-off, S</t>
  </si>
  <si>
    <t>Silver {GLO}| market for | Cut-off, S</t>
  </si>
  <si>
    <t>Lead {GLO}| market for | Cut-off, S</t>
  </si>
  <si>
    <t>Iodine {GLO}| market for | Cut-off, S</t>
  </si>
  <si>
    <t>Flat glass, uncoated {GLO}| market for | Cut-off, S</t>
  </si>
  <si>
    <t>Ascendente</t>
  </si>
  <si>
    <t>Ozone depletion</t>
  </si>
  <si>
    <t>Ionizing radiation HH</t>
  </si>
  <si>
    <t>Ionizing radiation E (interim)</t>
  </si>
  <si>
    <t>Photochemical ozone formation</t>
  </si>
  <si>
    <t>Terrestrial eutrophication</t>
  </si>
  <si>
    <t>Marine eutrophication</t>
  </si>
  <si>
    <t>ReCiPe 2016 Midpoint (H) V1.04 / World (2010) H</t>
  </si>
  <si>
    <t>Global warming</t>
  </si>
  <si>
    <t>Stratospheric ozone depletion</t>
  </si>
  <si>
    <t>Ionizing radiation</t>
  </si>
  <si>
    <t>Ozone formation, Human health</t>
  </si>
  <si>
    <t>Fine particulate matter formation</t>
  </si>
  <si>
    <t>Ozone formation, Terrestrial ecosystems</t>
  </si>
  <si>
    <t>Terrestrial acidification</t>
  </si>
  <si>
    <t>Terrestrial ecotoxicity</t>
  </si>
  <si>
    <t>Marine ecotoxicity</t>
  </si>
  <si>
    <t>Human carcinogenic toxicity</t>
  </si>
  <si>
    <t>Human non-carcinogenic toxicity</t>
  </si>
  <si>
    <t>Mineral resource scarcity</t>
  </si>
  <si>
    <t>Fossil resource scarcity</t>
  </si>
  <si>
    <t>Water consumption</t>
  </si>
  <si>
    <t>SUMA DE ENERGÍA PRIMARIA</t>
  </si>
  <si>
    <t>PM</t>
  </si>
  <si>
    <t>HCT</t>
  </si>
  <si>
    <t>HNCT</t>
  </si>
  <si>
    <t>DWR</t>
  </si>
  <si>
    <t>DMFR</t>
  </si>
  <si>
    <t>AC</t>
  </si>
  <si>
    <t>FE</t>
  </si>
  <si>
    <t>EW</t>
  </si>
  <si>
    <t>PAL</t>
  </si>
  <si>
    <t>MSL</t>
  </si>
  <si>
    <t>LU</t>
  </si>
  <si>
    <t>ETL</t>
  </si>
  <si>
    <t>HTL</t>
  </si>
  <si>
    <t>FEL</t>
  </si>
  <si>
    <t>BEL</t>
  </si>
  <si>
    <t>HTC</t>
  </si>
  <si>
    <t>HTNC</t>
  </si>
  <si>
    <t>Remaining processes</t>
  </si>
  <si>
    <t>CED (MJ/cm2)</t>
  </si>
  <si>
    <r>
      <t>Environmental impacts - Functional unit : 1 cm</t>
    </r>
    <r>
      <rPr>
        <b/>
        <vertAlign val="superscript"/>
        <sz val="11"/>
        <color theme="1"/>
        <rFont val="Times New Roman"/>
        <family val="1"/>
      </rPr>
      <t>2</t>
    </r>
  </si>
  <si>
    <t>Environmental impacts - Functional unit : 1 kWh</t>
  </si>
  <si>
    <t>Unit</t>
  </si>
  <si>
    <t>Impact Category</t>
  </si>
  <si>
    <t>Process</t>
  </si>
  <si>
    <r>
      <t>Alberola-Borràs et al.</t>
    </r>
    <r>
      <rPr>
        <vertAlign val="superscript"/>
        <sz val="12"/>
        <color theme="1"/>
        <rFont val="Calibri"/>
        <family val="2"/>
        <scheme val="minor"/>
      </rPr>
      <t xml:space="preserve">33 </t>
    </r>
  </si>
  <si>
    <r>
      <t>Maranghi et al.</t>
    </r>
    <r>
      <rPr>
        <vertAlign val="superscript"/>
        <sz val="12"/>
        <color theme="1"/>
        <rFont val="Calibri"/>
        <family val="2"/>
        <scheme val="minor"/>
      </rPr>
      <t xml:space="preserve">35 </t>
    </r>
  </si>
  <si>
    <t>This Study</t>
  </si>
  <si>
    <r>
      <t>Zhang et al.</t>
    </r>
    <r>
      <rPr>
        <vertAlign val="superscript"/>
        <sz val="12"/>
        <color theme="1"/>
        <rFont val="Calibri"/>
        <family val="2"/>
        <scheme val="minor"/>
      </rPr>
      <t>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</si>
</sst>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E+00"/>
    <numFmt numFmtId="165" formatCode="0.000E+00"/>
    <numFmt numFmtId="166" formatCode="0.0000E+00"/>
    <numFmt numFmtId="167" formatCode="0.0000"/>
    <numFmt numFmtId="168" formatCode="0.00000E+00"/>
    <numFmt numFmtId="169" formatCode="0.000000E+00"/>
    <numFmt numFmtId="170" formatCode="0.00000"/>
  </numFmts>
  <fonts count="26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9"/>
      <color rgb="FFFF0000"/>
      <name val="Calibri"/>
      <family val="2"/>
    </font>
    <font>
      <b/>
      <sz val="12"/>
      <color theme="1"/>
      <name val="Calibri"/>
      <family val="2"/>
    </font>
    <font>
      <b/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Times New Roman"/>
      <family val="1"/>
    </font>
    <font>
      <vertAlign val="subscript"/>
      <sz val="10"/>
      <color rgb="FF000000"/>
      <name val="Times New Roman"/>
      <family val="1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b/>
      <vertAlign val="superscript"/>
      <sz val="11"/>
      <color theme="1"/>
      <name val="Times New Roman"/>
      <family val="1"/>
    </font>
    <font>
      <sz val="11"/>
      <color theme="0"/>
      <name val="Calibri"/>
      <family val="2"/>
    </font>
    <font>
      <sz val="9"/>
      <color theme="0"/>
      <name val="Calibri"/>
      <family val="2"/>
    </font>
    <font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1">
    <xf numFmtId="0" fontId="0" fillId="0" borderId="0" xfId="0"/>
    <xf numFmtId="0" fontId="0" fillId="0" borderId="1" xfId="0" applyBorder="1" applyAlignment="1">
      <alignment horizontal="center"/>
    </xf>
    <xf numFmtId="11" fontId="0" fillId="0" borderId="1" xfId="0" applyNumberFormat="1" applyBorder="1" applyAlignment="1">
      <alignment horizontal="center"/>
    </xf>
    <xf numFmtId="11" fontId="0" fillId="0" borderId="0" xfId="0" applyNumberFormat="1" applyAlignment="1">
      <alignment horizontal="center"/>
    </xf>
    <xf numFmtId="10" fontId="0" fillId="0" borderId="0" xfId="0" applyNumberFormat="1"/>
    <xf numFmtId="2" fontId="0" fillId="0" borderId="0" xfId="0" applyNumberFormat="1"/>
    <xf numFmtId="0" fontId="0" fillId="0" borderId="1" xfId="0" applyBorder="1"/>
    <xf numFmtId="164" fontId="4" fillId="0" borderId="0" xfId="0" applyNumberFormat="1" applyFont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166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1" fontId="4" fillId="0" borderId="0" xfId="0" applyNumberFormat="1" applyFont="1" applyAlignment="1">
      <alignment horizontal="center"/>
    </xf>
    <xf numFmtId="0" fontId="1" fillId="0" borderId="0" xfId="0" applyFont="1"/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1" fontId="7" fillId="0" borderId="0" xfId="0" applyNumberFormat="1" applyFont="1" applyAlignment="1">
      <alignment horizontal="center" vertical="center" wrapText="1"/>
    </xf>
    <xf numFmtId="1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1" fontId="9" fillId="0" borderId="0" xfId="0" applyNumberFormat="1" applyFont="1" applyAlignment="1">
      <alignment horizontal="center"/>
    </xf>
    <xf numFmtId="11" fontId="6" fillId="0" borderId="0" xfId="0" applyNumberFormat="1" applyFont="1" applyAlignment="1">
      <alignment horizontal="center"/>
    </xf>
    <xf numFmtId="11" fontId="7" fillId="0" borderId="0" xfId="0" applyNumberFormat="1" applyFont="1" applyAlignment="1">
      <alignment horizontal="center"/>
    </xf>
    <xf numFmtId="11" fontId="10" fillId="0" borderId="0" xfId="0" applyNumberFormat="1" applyFont="1" applyAlignment="1">
      <alignment horizontal="center"/>
    </xf>
    <xf numFmtId="11" fontId="4" fillId="0" borderId="0" xfId="0" applyNumberFormat="1" applyFont="1"/>
    <xf numFmtId="11" fontId="0" fillId="0" borderId="0" xfId="0" applyNumberFormat="1"/>
    <xf numFmtId="167" fontId="4" fillId="0" borderId="0" xfId="0" applyNumberFormat="1" applyFont="1" applyAlignment="1">
      <alignment horizontal="center"/>
    </xf>
    <xf numFmtId="168" fontId="0" fillId="0" borderId="0" xfId="0" applyNumberFormat="1"/>
    <xf numFmtId="168" fontId="0" fillId="0" borderId="0" xfId="0" applyNumberFormat="1" applyAlignment="1">
      <alignment horizontal="center"/>
    </xf>
    <xf numFmtId="168" fontId="4" fillId="0" borderId="0" xfId="0" applyNumberFormat="1" applyFont="1" applyAlignment="1">
      <alignment horizontal="center"/>
    </xf>
    <xf numFmtId="169" fontId="4" fillId="0" borderId="0" xfId="0" applyNumberFormat="1" applyFont="1" applyAlignment="1">
      <alignment horizontal="center"/>
    </xf>
    <xf numFmtId="0" fontId="2" fillId="0" borderId="0" xfId="0" applyFont="1"/>
    <xf numFmtId="164" fontId="5" fillId="0" borderId="2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1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7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11" fontId="4" fillId="0" borderId="21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1" fontId="4" fillId="0" borderId="28" xfId="0" applyNumberFormat="1" applyFont="1" applyBorder="1" applyAlignment="1">
      <alignment horizontal="center"/>
    </xf>
    <xf numFmtId="11" fontId="4" fillId="0" borderId="29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11" fontId="4" fillId="0" borderId="32" xfId="0" applyNumberFormat="1" applyFont="1" applyBorder="1" applyAlignment="1">
      <alignment horizontal="center"/>
    </xf>
    <xf numFmtId="11" fontId="4" fillId="0" borderId="30" xfId="0" applyNumberFormat="1" applyFont="1" applyBorder="1" applyAlignment="1">
      <alignment horizontal="center"/>
    </xf>
    <xf numFmtId="11" fontId="4" fillId="0" borderId="23" xfId="0" applyNumberFormat="1" applyFont="1" applyBorder="1" applyAlignment="1">
      <alignment horizontal="center"/>
    </xf>
    <xf numFmtId="11" fontId="4" fillId="0" borderId="24" xfId="0" applyNumberFormat="1" applyFont="1" applyBorder="1" applyAlignment="1">
      <alignment horizontal="center"/>
    </xf>
    <xf numFmtId="11" fontId="4" fillId="0" borderId="25" xfId="0" applyNumberFormat="1" applyFont="1" applyBorder="1" applyAlignment="1">
      <alignment horizontal="center"/>
    </xf>
    <xf numFmtId="11" fontId="4" fillId="0" borderId="27" xfId="0" applyNumberFormat="1" applyFont="1" applyBorder="1" applyAlignment="1">
      <alignment horizontal="center"/>
    </xf>
    <xf numFmtId="11" fontId="0" fillId="0" borderId="3" xfId="0" applyNumberFormat="1" applyBorder="1" applyAlignment="1">
      <alignment horizontal="center"/>
    </xf>
    <xf numFmtId="11" fontId="0" fillId="0" borderId="4" xfId="0" applyNumberFormat="1" applyBorder="1" applyAlignment="1">
      <alignment horizontal="center"/>
    </xf>
    <xf numFmtId="11" fontId="0" fillId="0" borderId="5" xfId="0" applyNumberFormat="1" applyBorder="1" applyAlignment="1">
      <alignment horizontal="center"/>
    </xf>
    <xf numFmtId="11" fontId="0" fillId="0" borderId="32" xfId="0" applyNumberFormat="1" applyBorder="1" applyAlignment="1">
      <alignment horizontal="center"/>
    </xf>
    <xf numFmtId="11" fontId="0" fillId="0" borderId="24" xfId="0" applyNumberFormat="1" applyBorder="1" applyAlignment="1">
      <alignment horizontal="center"/>
    </xf>
    <xf numFmtId="11" fontId="0" fillId="0" borderId="23" xfId="0" applyNumberFormat="1" applyBorder="1" applyAlignment="1">
      <alignment horizontal="center"/>
    </xf>
    <xf numFmtId="11" fontId="0" fillId="0" borderId="25" xfId="0" applyNumberFormat="1" applyBorder="1" applyAlignment="1">
      <alignment horizontal="center"/>
    </xf>
    <xf numFmtId="11" fontId="0" fillId="0" borderId="26" xfId="0" applyNumberFormat="1" applyBorder="1" applyAlignment="1">
      <alignment horizontal="center"/>
    </xf>
    <xf numFmtId="11" fontId="0" fillId="0" borderId="27" xfId="0" applyNumberForma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/>
    <xf numFmtId="2" fontId="13" fillId="0" borderId="12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2" fontId="13" fillId="0" borderId="10" xfId="0" applyNumberFormat="1" applyFont="1" applyBorder="1" applyAlignment="1">
      <alignment horizontal="center"/>
    </xf>
    <xf numFmtId="2" fontId="13" fillId="0" borderId="11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7" xfId="0" applyFont="1" applyBorder="1" applyAlignment="1">
      <alignment horizontal="left"/>
    </xf>
    <xf numFmtId="0" fontId="13" fillId="0" borderId="14" xfId="0" applyFont="1" applyBorder="1" applyAlignment="1">
      <alignment horizontal="center"/>
    </xf>
    <xf numFmtId="0" fontId="12" fillId="0" borderId="18" xfId="0" applyFont="1" applyBorder="1" applyAlignment="1">
      <alignment horizontal="left"/>
    </xf>
    <xf numFmtId="0" fontId="13" fillId="0" borderId="15" xfId="0" applyFont="1" applyBorder="1" applyAlignment="1">
      <alignment horizontal="center"/>
    </xf>
    <xf numFmtId="10" fontId="13" fillId="0" borderId="1" xfId="0" applyNumberFormat="1" applyFont="1" applyBorder="1" applyAlignment="1">
      <alignment horizontal="center"/>
    </xf>
    <xf numFmtId="0" fontId="12" fillId="0" borderId="19" xfId="0" applyFont="1" applyBorder="1" applyAlignment="1">
      <alignment horizontal="left"/>
    </xf>
    <xf numFmtId="0" fontId="13" fillId="0" borderId="16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4" fontId="4" fillId="0" borderId="29" xfId="0" applyNumberFormat="1" applyFont="1" applyBorder="1" applyAlignment="1">
      <alignment horizontal="center"/>
    </xf>
    <xf numFmtId="164" fontId="4" fillId="0" borderId="30" xfId="0" applyNumberFormat="1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11" fontId="4" fillId="0" borderId="31" xfId="0" applyNumberFormat="1" applyFont="1" applyBorder="1" applyAlignment="1">
      <alignment horizontal="center"/>
    </xf>
    <xf numFmtId="11" fontId="0" fillId="0" borderId="29" xfId="0" applyNumberFormat="1" applyBorder="1" applyAlignment="1">
      <alignment horizontal="center"/>
    </xf>
    <xf numFmtId="11" fontId="0" fillId="0" borderId="30" xfId="0" applyNumberFormat="1" applyBorder="1" applyAlignment="1">
      <alignment horizontal="center"/>
    </xf>
    <xf numFmtId="11" fontId="4" fillId="0" borderId="2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11" fontId="14" fillId="0" borderId="29" xfId="0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6" xfId="0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1" fontId="4" fillId="0" borderId="0" xfId="0" applyNumberFormat="1" applyFont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/>
    </xf>
    <xf numFmtId="9" fontId="0" fillId="0" borderId="0" xfId="1" applyFont="1"/>
    <xf numFmtId="2" fontId="4" fillId="0" borderId="0" xfId="0" applyNumberFormat="1" applyFont="1"/>
    <xf numFmtId="165" fontId="0" fillId="0" borderId="26" xfId="0" applyNumberFormat="1" applyBorder="1" applyAlignment="1">
      <alignment horizontal="center"/>
    </xf>
    <xf numFmtId="0" fontId="0" fillId="0" borderId="28" xfId="0" applyBorder="1"/>
    <xf numFmtId="165" fontId="0" fillId="0" borderId="27" xfId="0" applyNumberFormat="1" applyBorder="1" applyAlignment="1">
      <alignment horizontal="center"/>
    </xf>
    <xf numFmtId="165" fontId="0" fillId="0" borderId="0" xfId="0" applyNumberFormat="1"/>
    <xf numFmtId="0" fontId="15" fillId="0" borderId="1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34" xfId="0" applyFont="1" applyBorder="1" applyAlignment="1">
      <alignment horizontal="left"/>
    </xf>
    <xf numFmtId="0" fontId="12" fillId="0" borderId="35" xfId="0" applyFont="1" applyBorder="1" applyAlignment="1">
      <alignment horizontal="left"/>
    </xf>
    <xf numFmtId="0" fontId="12" fillId="0" borderId="36" xfId="0" applyFont="1" applyBorder="1" applyAlignment="1">
      <alignment horizontal="left"/>
    </xf>
    <xf numFmtId="0" fontId="12" fillId="0" borderId="14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0" fillId="0" borderId="1" xfId="1" applyFont="1" applyBorder="1"/>
    <xf numFmtId="0" fontId="16" fillId="0" borderId="3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11" fontId="20" fillId="0" borderId="41" xfId="0" applyNumberFormat="1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6" fontId="20" fillId="0" borderId="41" xfId="0" applyNumberFormat="1" applyFont="1" applyBorder="1" applyAlignment="1">
      <alignment horizontal="center" vertical="center" wrapText="1"/>
    </xf>
    <xf numFmtId="14" fontId="0" fillId="0" borderId="0" xfId="0" applyNumberFormat="1"/>
    <xf numFmtId="20" fontId="0" fillId="0" borderId="0" xfId="0" applyNumberFormat="1"/>
    <xf numFmtId="166" fontId="0" fillId="0" borderId="0" xfId="0" applyNumberFormat="1" applyAlignment="1">
      <alignment horizontal="center"/>
    </xf>
    <xf numFmtId="170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1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0" xfId="1" applyFont="1" applyAlignment="1">
      <alignment horizontal="center"/>
    </xf>
    <xf numFmtId="9" fontId="0" fillId="0" borderId="1" xfId="1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9" fontId="0" fillId="0" borderId="8" xfId="1" applyFont="1" applyBorder="1"/>
    <xf numFmtId="9" fontId="0" fillId="0" borderId="10" xfId="1" applyFont="1" applyBorder="1" applyAlignment="1">
      <alignment horizontal="center"/>
    </xf>
    <xf numFmtId="9" fontId="0" fillId="0" borderId="11" xfId="1" applyFont="1" applyBorder="1"/>
    <xf numFmtId="0" fontId="0" fillId="0" borderId="1" xfId="0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170" fontId="0" fillId="0" borderId="12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70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170" fontId="0" fillId="0" borderId="10" xfId="0" applyNumberFormat="1" applyBorder="1" applyAlignment="1">
      <alignment horizontal="center"/>
    </xf>
    <xf numFmtId="170" fontId="0" fillId="0" borderId="11" xfId="0" applyNumberFormat="1" applyBorder="1" applyAlignment="1">
      <alignment horizontal="center"/>
    </xf>
    <xf numFmtId="0" fontId="0" fillId="0" borderId="20" xfId="0" applyBorder="1"/>
    <xf numFmtId="0" fontId="0" fillId="0" borderId="12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9" fontId="0" fillId="0" borderId="10" xfId="1" applyFont="1" applyBorder="1"/>
    <xf numFmtId="0" fontId="23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170" fontId="0" fillId="0" borderId="0" xfId="0" applyNumberFormat="1"/>
    <xf numFmtId="170" fontId="4" fillId="0" borderId="0" xfId="0" applyNumberFormat="1" applyFont="1"/>
    <xf numFmtId="170" fontId="4" fillId="0" borderId="0" xfId="0" applyNumberFormat="1" applyFont="1" applyAlignment="1">
      <alignment horizontal="center"/>
    </xf>
    <xf numFmtId="0" fontId="15" fillId="0" borderId="42" xfId="0" applyFont="1" applyBorder="1" applyAlignment="1">
      <alignment horizontal="center"/>
    </xf>
    <xf numFmtId="10" fontId="0" fillId="0" borderId="0" xfId="1" applyNumberFormat="1" applyFont="1"/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strRef>
              <c:f>'Impact Category'!$D$2</c:f>
              <c:strCache>
                <c:ptCount val="1"/>
                <c:pt idx="0">
                  <c:v>FEL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'Impact Category'!$A$3:$C$13</c:f>
              <c:strCache>
                <c:ptCount val="22"/>
                <c:pt idx="0">
                  <c:v>CC</c:v>
                </c:pt>
                <c:pt idx="1">
                  <c:v>HTNC</c:v>
                </c:pt>
                <c:pt idx="2">
                  <c:v>HTC</c:v>
                </c:pt>
                <c:pt idx="3">
                  <c:v>PM</c:v>
                </c:pt>
                <c:pt idx="4">
                  <c:v>AC</c:v>
                </c:pt>
                <c:pt idx="5">
                  <c:v>FE</c:v>
                </c:pt>
                <c:pt idx="6">
                  <c:v>EW</c:v>
                </c:pt>
                <c:pt idx="7">
                  <c:v>LU</c:v>
                </c:pt>
                <c:pt idx="8">
                  <c:v>DWR</c:v>
                </c:pt>
                <c:pt idx="9">
                  <c:v>DMFR</c:v>
                </c:pt>
                <c:pt idx="10">
                  <c:v>CED</c:v>
                </c:pt>
                <c:pt idx="11">
                  <c:v>kg CO2 eq</c:v>
                </c:pt>
                <c:pt idx="12">
                  <c:v>CTUh</c:v>
                </c:pt>
                <c:pt idx="13">
                  <c:v>CTUh</c:v>
                </c:pt>
                <c:pt idx="14">
                  <c:v>kg PM2.5 eq</c:v>
                </c:pt>
                <c:pt idx="15">
                  <c:v>molc H+ eq</c:v>
                </c:pt>
                <c:pt idx="16">
                  <c:v>kg P eq</c:v>
                </c:pt>
                <c:pt idx="17">
                  <c:v>CTUe</c:v>
                </c:pt>
                <c:pt idx="18">
                  <c:v>kg C deficit</c:v>
                </c:pt>
                <c:pt idx="19">
                  <c:v>m3 water eq</c:v>
                </c:pt>
                <c:pt idx="20">
                  <c:v>kg Sb eq</c:v>
                </c:pt>
                <c:pt idx="21">
                  <c:v>MJ</c:v>
                </c:pt>
              </c:strCache>
            </c:strRef>
          </c:cat>
          <c:val>
            <c:numRef>
              <c:f>'Impact Category'!$D$3:$D$13</c:f>
              <c:numCache>
                <c:formatCode>0.0E+00</c:formatCode>
                <c:ptCount val="11"/>
                <c:pt idx="0">
                  <c:v>2.5024540375714502E-3</c:v>
                </c:pt>
                <c:pt idx="1">
                  <c:v>6.3316578133594696E-10</c:v>
                </c:pt>
                <c:pt idx="2">
                  <c:v>1.20729563234391E-10</c:v>
                </c:pt>
                <c:pt idx="3">
                  <c:v>1.3508046372307299E-6</c:v>
                </c:pt>
                <c:pt idx="4">
                  <c:v>1.5189438112644301E-5</c:v>
                </c:pt>
                <c:pt idx="5">
                  <c:v>8.1075778664103401E-7</c:v>
                </c:pt>
                <c:pt idx="6">
                  <c:v>5.2246255761974399E-2</c:v>
                </c:pt>
                <c:pt idx="7">
                  <c:v>1.7797293428685401E-3</c:v>
                </c:pt>
                <c:pt idx="8">
                  <c:v>1.7797293428685401E-3</c:v>
                </c:pt>
                <c:pt idx="9">
                  <c:v>2.32484075053738E-5</c:v>
                </c:pt>
                <c:pt idx="10">
                  <c:v>6.0026363607782164E-2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B-45E8-B46B-B0E660A8527A}"/>
            </c:ext>
          </c:extLst>
        </c:ser>
        <c:ser>
          <c:idx val="1"/>
          <c:order val="1"/>
          <c:tx>
            <c:strRef>
              <c:f>'Impact Category'!$E$2</c:f>
              <c:strCache>
                <c:ptCount val="1"/>
                <c:pt idx="0">
                  <c:v>HTL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'Impact Category'!$A$3:$C$13</c:f>
              <c:strCache>
                <c:ptCount val="22"/>
                <c:pt idx="0">
                  <c:v>CC</c:v>
                </c:pt>
                <c:pt idx="1">
                  <c:v>HTNC</c:v>
                </c:pt>
                <c:pt idx="2">
                  <c:v>HTC</c:v>
                </c:pt>
                <c:pt idx="3">
                  <c:v>PM</c:v>
                </c:pt>
                <c:pt idx="4">
                  <c:v>AC</c:v>
                </c:pt>
                <c:pt idx="5">
                  <c:v>FE</c:v>
                </c:pt>
                <c:pt idx="6">
                  <c:v>EW</c:v>
                </c:pt>
                <c:pt idx="7">
                  <c:v>LU</c:v>
                </c:pt>
                <c:pt idx="8">
                  <c:v>DWR</c:v>
                </c:pt>
                <c:pt idx="9">
                  <c:v>DMFR</c:v>
                </c:pt>
                <c:pt idx="10">
                  <c:v>CED</c:v>
                </c:pt>
                <c:pt idx="11">
                  <c:v>kg CO2 eq</c:v>
                </c:pt>
                <c:pt idx="12">
                  <c:v>CTUh</c:v>
                </c:pt>
                <c:pt idx="13">
                  <c:v>CTUh</c:v>
                </c:pt>
                <c:pt idx="14">
                  <c:v>kg PM2.5 eq</c:v>
                </c:pt>
                <c:pt idx="15">
                  <c:v>molc H+ eq</c:v>
                </c:pt>
                <c:pt idx="16">
                  <c:v>kg P eq</c:v>
                </c:pt>
                <c:pt idx="17">
                  <c:v>CTUe</c:v>
                </c:pt>
                <c:pt idx="18">
                  <c:v>kg C deficit</c:v>
                </c:pt>
                <c:pt idx="19">
                  <c:v>m3 water eq</c:v>
                </c:pt>
                <c:pt idx="20">
                  <c:v>kg Sb eq</c:v>
                </c:pt>
                <c:pt idx="21">
                  <c:v>MJ</c:v>
                </c:pt>
              </c:strCache>
            </c:strRef>
          </c:cat>
          <c:val>
            <c:numRef>
              <c:f>'Impact Category'!$E$3:$E$13</c:f>
              <c:numCache>
                <c:formatCode>0.0E+00</c:formatCode>
                <c:ptCount val="11"/>
                <c:pt idx="0">
                  <c:v>2.0865095385894799E-4</c:v>
                </c:pt>
                <c:pt idx="1">
                  <c:v>4.1553989730810197E-11</c:v>
                </c:pt>
                <c:pt idx="2">
                  <c:v>8.6384749366543993E-12</c:v>
                </c:pt>
                <c:pt idx="3">
                  <c:v>9.3574793376551401E-8</c:v>
                </c:pt>
                <c:pt idx="4">
                  <c:v>1.5901980287338999E-6</c:v>
                </c:pt>
                <c:pt idx="5">
                  <c:v>4.4872903396517801E-8</c:v>
                </c:pt>
                <c:pt idx="6">
                  <c:v>8.5554366080958805E-3</c:v>
                </c:pt>
                <c:pt idx="7">
                  <c:v>9.7970766556647394E-5</c:v>
                </c:pt>
                <c:pt idx="8">
                  <c:v>9.7970766556647394E-5</c:v>
                </c:pt>
                <c:pt idx="9">
                  <c:v>8.7745859997283505E-8</c:v>
                </c:pt>
                <c:pt idx="10">
                  <c:v>4.5953268086440634E-3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CB-45E8-B46B-B0E660A8527A}"/>
            </c:ext>
          </c:extLst>
        </c:ser>
        <c:ser>
          <c:idx val="2"/>
          <c:order val="2"/>
          <c:tx>
            <c:strRef>
              <c:f>'Impact Category'!$F$2</c:f>
              <c:strCache>
                <c:ptCount val="1"/>
                <c:pt idx="0">
                  <c:v>MSL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'Impact Category'!$A$3:$C$13</c:f>
              <c:strCache>
                <c:ptCount val="22"/>
                <c:pt idx="0">
                  <c:v>CC</c:v>
                </c:pt>
                <c:pt idx="1">
                  <c:v>HTNC</c:v>
                </c:pt>
                <c:pt idx="2">
                  <c:v>HTC</c:v>
                </c:pt>
                <c:pt idx="3">
                  <c:v>PM</c:v>
                </c:pt>
                <c:pt idx="4">
                  <c:v>AC</c:v>
                </c:pt>
                <c:pt idx="5">
                  <c:v>FE</c:v>
                </c:pt>
                <c:pt idx="6">
                  <c:v>EW</c:v>
                </c:pt>
                <c:pt idx="7">
                  <c:v>LU</c:v>
                </c:pt>
                <c:pt idx="8">
                  <c:v>DWR</c:v>
                </c:pt>
                <c:pt idx="9">
                  <c:v>DMFR</c:v>
                </c:pt>
                <c:pt idx="10">
                  <c:v>CED</c:v>
                </c:pt>
                <c:pt idx="11">
                  <c:v>kg CO2 eq</c:v>
                </c:pt>
                <c:pt idx="12">
                  <c:v>CTUh</c:v>
                </c:pt>
                <c:pt idx="13">
                  <c:v>CTUh</c:v>
                </c:pt>
                <c:pt idx="14">
                  <c:v>kg PM2.5 eq</c:v>
                </c:pt>
                <c:pt idx="15">
                  <c:v>molc H+ eq</c:v>
                </c:pt>
                <c:pt idx="16">
                  <c:v>kg P eq</c:v>
                </c:pt>
                <c:pt idx="17">
                  <c:v>CTUe</c:v>
                </c:pt>
                <c:pt idx="18">
                  <c:v>kg C deficit</c:v>
                </c:pt>
                <c:pt idx="19">
                  <c:v>m3 water eq</c:v>
                </c:pt>
                <c:pt idx="20">
                  <c:v>kg Sb eq</c:v>
                </c:pt>
                <c:pt idx="21">
                  <c:v>MJ</c:v>
                </c:pt>
              </c:strCache>
            </c:strRef>
          </c:cat>
          <c:val>
            <c:numRef>
              <c:f>'Impact Category'!$F$3:$F$13</c:f>
              <c:numCache>
                <c:formatCode>0.0E+00</c:formatCode>
                <c:ptCount val="11"/>
                <c:pt idx="0">
                  <c:v>1.32909295225125E-5</c:v>
                </c:pt>
                <c:pt idx="1">
                  <c:v>3.9964670858184401E-12</c:v>
                </c:pt>
                <c:pt idx="2">
                  <c:v>2.31496064545214E-12</c:v>
                </c:pt>
                <c:pt idx="3">
                  <c:v>8.3196568033499996E-9</c:v>
                </c:pt>
                <c:pt idx="4">
                  <c:v>9.5873154709499497E-8</c:v>
                </c:pt>
                <c:pt idx="5">
                  <c:v>4.05557518177729E-9</c:v>
                </c:pt>
                <c:pt idx="6">
                  <c:v>5.8802445388108997E-4</c:v>
                </c:pt>
                <c:pt idx="7">
                  <c:v>9.3051908566351698E-6</c:v>
                </c:pt>
                <c:pt idx="8">
                  <c:v>9.3051908566351698E-6</c:v>
                </c:pt>
                <c:pt idx="9">
                  <c:v>9.5770215155224501E-9</c:v>
                </c:pt>
                <c:pt idx="10">
                  <c:v>2.5761301940301204E-4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CB-45E8-B46B-B0E660A8527A}"/>
            </c:ext>
          </c:extLst>
        </c:ser>
        <c:ser>
          <c:idx val="3"/>
          <c:order val="3"/>
          <c:tx>
            <c:strRef>
              <c:f>'Impact Category'!$G$2</c:f>
              <c:strCache>
                <c:ptCount val="1"/>
                <c:pt idx="0">
                  <c:v>PAL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'Impact Category'!$A$3:$C$13</c:f>
              <c:strCache>
                <c:ptCount val="22"/>
                <c:pt idx="0">
                  <c:v>CC</c:v>
                </c:pt>
                <c:pt idx="1">
                  <c:v>HTNC</c:v>
                </c:pt>
                <c:pt idx="2">
                  <c:v>HTC</c:v>
                </c:pt>
                <c:pt idx="3">
                  <c:v>PM</c:v>
                </c:pt>
                <c:pt idx="4">
                  <c:v>AC</c:v>
                </c:pt>
                <c:pt idx="5">
                  <c:v>FE</c:v>
                </c:pt>
                <c:pt idx="6">
                  <c:v>EW</c:v>
                </c:pt>
                <c:pt idx="7">
                  <c:v>LU</c:v>
                </c:pt>
                <c:pt idx="8">
                  <c:v>DWR</c:v>
                </c:pt>
                <c:pt idx="9">
                  <c:v>DMFR</c:v>
                </c:pt>
                <c:pt idx="10">
                  <c:v>CED</c:v>
                </c:pt>
                <c:pt idx="11">
                  <c:v>kg CO2 eq</c:v>
                </c:pt>
                <c:pt idx="12">
                  <c:v>CTUh</c:v>
                </c:pt>
                <c:pt idx="13">
                  <c:v>CTUh</c:v>
                </c:pt>
                <c:pt idx="14">
                  <c:v>kg PM2.5 eq</c:v>
                </c:pt>
                <c:pt idx="15">
                  <c:v>molc H+ eq</c:v>
                </c:pt>
                <c:pt idx="16">
                  <c:v>kg P eq</c:v>
                </c:pt>
                <c:pt idx="17">
                  <c:v>CTUe</c:v>
                </c:pt>
                <c:pt idx="18">
                  <c:v>kg C deficit</c:v>
                </c:pt>
                <c:pt idx="19">
                  <c:v>m3 water eq</c:v>
                </c:pt>
                <c:pt idx="20">
                  <c:v>kg Sb eq</c:v>
                </c:pt>
                <c:pt idx="21">
                  <c:v>MJ</c:v>
                </c:pt>
              </c:strCache>
            </c:strRef>
          </c:cat>
          <c:val>
            <c:numRef>
              <c:f>'Impact Category'!$G$3:$G$13</c:f>
              <c:numCache>
                <c:formatCode>0.0E+00</c:formatCode>
                <c:ptCount val="11"/>
                <c:pt idx="0">
                  <c:v>5.9581085173028602E-4</c:v>
                </c:pt>
                <c:pt idx="1">
                  <c:v>1.6940924519954399E-10</c:v>
                </c:pt>
                <c:pt idx="2">
                  <c:v>2.3545336625649699E-11</c:v>
                </c:pt>
                <c:pt idx="3">
                  <c:v>3.88830206804932E-7</c:v>
                </c:pt>
                <c:pt idx="4">
                  <c:v>4.1615129799409101E-6</c:v>
                </c:pt>
                <c:pt idx="5">
                  <c:v>1.5588105609912499E-7</c:v>
                </c:pt>
                <c:pt idx="6">
                  <c:v>7.1004856865324898E-3</c:v>
                </c:pt>
                <c:pt idx="7">
                  <c:v>4.7672887002633499E-4</c:v>
                </c:pt>
                <c:pt idx="8">
                  <c:v>4.7672887002633499E-4</c:v>
                </c:pt>
                <c:pt idx="9">
                  <c:v>1.0502715593682501E-6</c:v>
                </c:pt>
                <c:pt idx="10">
                  <c:v>1.5757882086775487E-2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CB-45E8-B46B-B0E660A8527A}"/>
            </c:ext>
          </c:extLst>
        </c:ser>
        <c:ser>
          <c:idx val="4"/>
          <c:order val="4"/>
          <c:tx>
            <c:strRef>
              <c:f>'Impact Category'!$H$2</c:f>
              <c:strCache>
                <c:ptCount val="1"/>
                <c:pt idx="0">
                  <c:v>ETL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'Impact Category'!$A$3:$C$13</c:f>
              <c:strCache>
                <c:ptCount val="22"/>
                <c:pt idx="0">
                  <c:v>CC</c:v>
                </c:pt>
                <c:pt idx="1">
                  <c:v>HTNC</c:v>
                </c:pt>
                <c:pt idx="2">
                  <c:v>HTC</c:v>
                </c:pt>
                <c:pt idx="3">
                  <c:v>PM</c:v>
                </c:pt>
                <c:pt idx="4">
                  <c:v>AC</c:v>
                </c:pt>
                <c:pt idx="5">
                  <c:v>FE</c:v>
                </c:pt>
                <c:pt idx="6">
                  <c:v>EW</c:v>
                </c:pt>
                <c:pt idx="7">
                  <c:v>LU</c:v>
                </c:pt>
                <c:pt idx="8">
                  <c:v>DWR</c:v>
                </c:pt>
                <c:pt idx="9">
                  <c:v>DMFR</c:v>
                </c:pt>
                <c:pt idx="10">
                  <c:v>CED</c:v>
                </c:pt>
                <c:pt idx="11">
                  <c:v>kg CO2 eq</c:v>
                </c:pt>
                <c:pt idx="12">
                  <c:v>CTUh</c:v>
                </c:pt>
                <c:pt idx="13">
                  <c:v>CTUh</c:v>
                </c:pt>
                <c:pt idx="14">
                  <c:v>kg PM2.5 eq</c:v>
                </c:pt>
                <c:pt idx="15">
                  <c:v>molc H+ eq</c:v>
                </c:pt>
                <c:pt idx="16">
                  <c:v>kg P eq</c:v>
                </c:pt>
                <c:pt idx="17">
                  <c:v>CTUe</c:v>
                </c:pt>
                <c:pt idx="18">
                  <c:v>kg C deficit</c:v>
                </c:pt>
                <c:pt idx="19">
                  <c:v>m3 water eq</c:v>
                </c:pt>
                <c:pt idx="20">
                  <c:v>kg Sb eq</c:v>
                </c:pt>
                <c:pt idx="21">
                  <c:v>MJ</c:v>
                </c:pt>
              </c:strCache>
            </c:strRef>
          </c:cat>
          <c:val>
            <c:numRef>
              <c:f>'Impact Category'!$H$3:$H$13</c:f>
              <c:numCache>
                <c:formatCode>0.0E+00</c:formatCode>
                <c:ptCount val="11"/>
                <c:pt idx="0">
                  <c:v>2.4150298837187999E-4</c:v>
                </c:pt>
                <c:pt idx="1">
                  <c:v>3.6480019332490803E-11</c:v>
                </c:pt>
                <c:pt idx="2">
                  <c:v>7.5013654812418102E-12</c:v>
                </c:pt>
                <c:pt idx="3">
                  <c:v>1.4189903125895801E-7</c:v>
                </c:pt>
                <c:pt idx="4">
                  <c:v>1.10052173077824E-6</c:v>
                </c:pt>
                <c:pt idx="5">
                  <c:v>4.8488174456257301E-8</c:v>
                </c:pt>
                <c:pt idx="6">
                  <c:v>2.4573819941536299E-3</c:v>
                </c:pt>
                <c:pt idx="7">
                  <c:v>1.9808952126657399E-4</c:v>
                </c:pt>
                <c:pt idx="8">
                  <c:v>1.9808952126657399E-4</c:v>
                </c:pt>
                <c:pt idx="9">
                  <c:v>4.5148174698519598E-7</c:v>
                </c:pt>
                <c:pt idx="10">
                  <c:v>5.0365405712921515E-3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CB-45E8-B46B-B0E660A8527A}"/>
            </c:ext>
          </c:extLst>
        </c:ser>
        <c:ser>
          <c:idx val="5"/>
          <c:order val="5"/>
          <c:tx>
            <c:strRef>
              <c:f>'Impact Category'!$I$2</c:f>
              <c:strCache>
                <c:ptCount val="1"/>
                <c:pt idx="0">
                  <c:v>BEL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'Impact Category'!$A$3:$C$13</c:f>
              <c:strCache>
                <c:ptCount val="22"/>
                <c:pt idx="0">
                  <c:v>CC</c:v>
                </c:pt>
                <c:pt idx="1">
                  <c:v>HTNC</c:v>
                </c:pt>
                <c:pt idx="2">
                  <c:v>HTC</c:v>
                </c:pt>
                <c:pt idx="3">
                  <c:v>PM</c:v>
                </c:pt>
                <c:pt idx="4">
                  <c:v>AC</c:v>
                </c:pt>
                <c:pt idx="5">
                  <c:v>FE</c:v>
                </c:pt>
                <c:pt idx="6">
                  <c:v>EW</c:v>
                </c:pt>
                <c:pt idx="7">
                  <c:v>LU</c:v>
                </c:pt>
                <c:pt idx="8">
                  <c:v>DWR</c:v>
                </c:pt>
                <c:pt idx="9">
                  <c:v>DMFR</c:v>
                </c:pt>
                <c:pt idx="10">
                  <c:v>CED</c:v>
                </c:pt>
                <c:pt idx="11">
                  <c:v>kg CO2 eq</c:v>
                </c:pt>
                <c:pt idx="12">
                  <c:v>CTUh</c:v>
                </c:pt>
                <c:pt idx="13">
                  <c:v>CTUh</c:v>
                </c:pt>
                <c:pt idx="14">
                  <c:v>kg PM2.5 eq</c:v>
                </c:pt>
                <c:pt idx="15">
                  <c:v>molc H+ eq</c:v>
                </c:pt>
                <c:pt idx="16">
                  <c:v>kg P eq</c:v>
                </c:pt>
                <c:pt idx="17">
                  <c:v>CTUe</c:v>
                </c:pt>
                <c:pt idx="18">
                  <c:v>kg C deficit</c:v>
                </c:pt>
                <c:pt idx="19">
                  <c:v>m3 water eq</c:v>
                </c:pt>
                <c:pt idx="20">
                  <c:v>kg Sb eq</c:v>
                </c:pt>
                <c:pt idx="21">
                  <c:v>MJ</c:v>
                </c:pt>
              </c:strCache>
            </c:strRef>
          </c:cat>
          <c:val>
            <c:numRef>
              <c:f>'Impact Category'!$I$3:$I$13</c:f>
              <c:numCache>
                <c:formatCode>0.0E+00</c:formatCode>
                <c:ptCount val="11"/>
                <c:pt idx="0">
                  <c:v>6.4872999958993502E-3</c:v>
                </c:pt>
                <c:pt idx="1">
                  <c:v>1.3230696950096901E-9</c:v>
                </c:pt>
                <c:pt idx="2">
                  <c:v>2.6667035239276998E-10</c:v>
                </c:pt>
                <c:pt idx="3">
                  <c:v>2.7325545291337601E-6</c:v>
                </c:pt>
                <c:pt idx="4">
                  <c:v>4.5939423139878701E-5</c:v>
                </c:pt>
                <c:pt idx="5">
                  <c:v>1.4050469711045699E-6</c:v>
                </c:pt>
                <c:pt idx="6">
                  <c:v>0.27299963785736697</c:v>
                </c:pt>
                <c:pt idx="7">
                  <c:v>2.9879768585034101E-3</c:v>
                </c:pt>
                <c:pt idx="8">
                  <c:v>2.9879768585034101E-3</c:v>
                </c:pt>
                <c:pt idx="9">
                  <c:v>2.5963887025625998E-6</c:v>
                </c:pt>
                <c:pt idx="10">
                  <c:v>0.14314440644770393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3-4A7B-951B-CB3BDB9CD716}"/>
            </c:ext>
          </c:extLst>
        </c:ser>
        <c:ser>
          <c:idx val="6"/>
          <c:order val="6"/>
          <c:tx>
            <c:strRef>
              <c:f>'Impact Category'!$J$2</c:f>
              <c:strCache>
                <c:ptCount val="1"/>
                <c:pt idx="0">
                  <c:v>GB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'Impact Category'!$A$3:$C$13</c:f>
              <c:strCache>
                <c:ptCount val="22"/>
                <c:pt idx="0">
                  <c:v>CC</c:v>
                </c:pt>
                <c:pt idx="1">
                  <c:v>HTNC</c:v>
                </c:pt>
                <c:pt idx="2">
                  <c:v>HTC</c:v>
                </c:pt>
                <c:pt idx="3">
                  <c:v>PM</c:v>
                </c:pt>
                <c:pt idx="4">
                  <c:v>AC</c:v>
                </c:pt>
                <c:pt idx="5">
                  <c:v>FE</c:v>
                </c:pt>
                <c:pt idx="6">
                  <c:v>EW</c:v>
                </c:pt>
                <c:pt idx="7">
                  <c:v>LU</c:v>
                </c:pt>
                <c:pt idx="8">
                  <c:v>DWR</c:v>
                </c:pt>
                <c:pt idx="9">
                  <c:v>DMFR</c:v>
                </c:pt>
                <c:pt idx="10">
                  <c:v>CED</c:v>
                </c:pt>
                <c:pt idx="11">
                  <c:v>kg CO2 eq</c:v>
                </c:pt>
                <c:pt idx="12">
                  <c:v>CTUh</c:v>
                </c:pt>
                <c:pt idx="13">
                  <c:v>CTUh</c:v>
                </c:pt>
                <c:pt idx="14">
                  <c:v>kg PM2.5 eq</c:v>
                </c:pt>
                <c:pt idx="15">
                  <c:v>molc H+ eq</c:v>
                </c:pt>
                <c:pt idx="16">
                  <c:v>kg P eq</c:v>
                </c:pt>
                <c:pt idx="17">
                  <c:v>CTUe</c:v>
                </c:pt>
                <c:pt idx="18">
                  <c:v>kg C deficit</c:v>
                </c:pt>
                <c:pt idx="19">
                  <c:v>m3 water eq</c:v>
                </c:pt>
                <c:pt idx="20">
                  <c:v>kg Sb eq</c:v>
                </c:pt>
                <c:pt idx="21">
                  <c:v>MJ</c:v>
                </c:pt>
              </c:strCache>
            </c:strRef>
          </c:cat>
          <c:val>
            <c:numRef>
              <c:f>'Impact Category'!$J$3:$J$13</c:f>
              <c:numCache>
                <c:formatCode>0.0E+00</c:formatCode>
                <c:ptCount val="11"/>
                <c:pt idx="0">
                  <c:v>5.2888010579442797E-3</c:v>
                </c:pt>
                <c:pt idx="1">
                  <c:v>8.7945720237049896E-10</c:v>
                </c:pt>
                <c:pt idx="2">
                  <c:v>1.82168480817908E-10</c:v>
                </c:pt>
                <c:pt idx="3">
                  <c:v>2.3138671093615598E-6</c:v>
                </c:pt>
                <c:pt idx="4">
                  <c:v>3.8864162900226802E-5</c:v>
                </c:pt>
                <c:pt idx="5">
                  <c:v>9.40229899386008E-7</c:v>
                </c:pt>
                <c:pt idx="6">
                  <c:v>0.17977402216604901</c:v>
                </c:pt>
                <c:pt idx="7">
                  <c:v>2.0299959114836201E-3</c:v>
                </c:pt>
                <c:pt idx="8">
                  <c:v>2.0299959114836201E-3</c:v>
                </c:pt>
                <c:pt idx="9">
                  <c:v>2.14825192208096E-6</c:v>
                </c:pt>
                <c:pt idx="10">
                  <c:v>0.11632508368429281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3-4A7B-951B-CB3BDB9CD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88164127"/>
        <c:axId val="1488159135"/>
        <c:axId val="0"/>
      </c:bar3DChart>
      <c:catAx>
        <c:axId val="1488164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88159135"/>
        <c:crosses val="autoZero"/>
        <c:auto val="1"/>
        <c:lblAlgn val="ctr"/>
        <c:lblOffset val="100"/>
        <c:noMultiLvlLbl val="0"/>
      </c:catAx>
      <c:valAx>
        <c:axId val="148815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88164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57302415735766E-2"/>
          <c:y val="2.1079642008087644E-2"/>
          <c:w val="0.94050810494186354"/>
          <c:h val="0.806924345420156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'Normalized graph2.1'!$D$1</c:f>
              <c:strCache>
                <c:ptCount val="1"/>
                <c:pt idx="0">
                  <c:v>FEL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'Normalized graph2.1'!$A$2:$B$9</c:f>
              <c:multiLvlStrCache>
                <c:ptCount val="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</c:lvl>
                <c:lvl>
                  <c:pt idx="0">
                    <c:v>HCT</c:v>
                  </c:pt>
                  <c:pt idx="4">
                    <c:v>HNCT</c:v>
                  </c:pt>
                </c:lvl>
              </c:multiLvlStrCache>
            </c:multiLvlStrRef>
          </c:cat>
          <c:val>
            <c:numRef>
              <c:f>'Normalized graph2.1'!$D$2:$D$9</c:f>
              <c:numCache>
                <c:formatCode>0.0E+00</c:formatCode>
                <c:ptCount val="8"/>
                <c:pt idx="1">
                  <c:v>9.7362356270374802E-6</c:v>
                </c:pt>
                <c:pt idx="2" formatCode="0.00E+00">
                  <c:v>3.15571318969086E-5</c:v>
                </c:pt>
                <c:pt idx="5">
                  <c:v>4.0849323548669999E-6</c:v>
                </c:pt>
                <c:pt idx="6" formatCode="0.00E+00">
                  <c:v>1.7915888280850101E-5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B-4303-A4B7-260229DDCA9E}"/>
            </c:ext>
          </c:extLst>
        </c:ser>
        <c:ser>
          <c:idx val="1"/>
          <c:order val="1"/>
          <c:tx>
            <c:strRef>
              <c:f>'Normalized graph2.1'!$E$1</c:f>
              <c:strCache>
                <c:ptCount val="1"/>
                <c:pt idx="0">
                  <c:v>HTL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66B-4303-A4B7-260229DDCA9E}"/>
              </c:ext>
            </c:extLst>
          </c:dPt>
          <c:cat>
            <c:multiLvlStrRef>
              <c:f>'Normalized graph2.1'!$A$2:$B$9</c:f>
              <c:multiLvlStrCache>
                <c:ptCount val="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</c:lvl>
                <c:lvl>
                  <c:pt idx="0">
                    <c:v>HCT</c:v>
                  </c:pt>
                  <c:pt idx="4">
                    <c:v>HNCT</c:v>
                  </c:pt>
                </c:lvl>
              </c:multiLvlStrCache>
            </c:multiLvlStrRef>
          </c:cat>
          <c:val>
            <c:numRef>
              <c:f>'Normalized graph2.1'!$E$2:$E$9</c:f>
              <c:numCache>
                <c:formatCode>0.0E+00</c:formatCode>
                <c:ptCount val="8"/>
                <c:pt idx="1">
                  <c:v>6.9664981126649497E-7</c:v>
                </c:pt>
                <c:pt idx="2" formatCode="0.00E+00">
                  <c:v>2.4371641385548801E-6</c:v>
                </c:pt>
                <c:pt idx="5">
                  <c:v>2.6808972014729501E-7</c:v>
                </c:pt>
                <c:pt idx="6" formatCode="0.00E+00">
                  <c:v>1.1801788145727799E-6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6B-4303-A4B7-260229DDCA9E}"/>
            </c:ext>
          </c:extLst>
        </c:ser>
        <c:ser>
          <c:idx val="2"/>
          <c:order val="2"/>
          <c:tx>
            <c:strRef>
              <c:f>'Normalized graph2.1'!$F$1</c:f>
              <c:strCache>
                <c:ptCount val="1"/>
                <c:pt idx="0">
                  <c:v>MSL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'Normalized graph2.1'!$A$2:$B$9</c:f>
              <c:multiLvlStrCache>
                <c:ptCount val="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</c:lvl>
                <c:lvl>
                  <c:pt idx="0">
                    <c:v>HCT</c:v>
                  </c:pt>
                  <c:pt idx="4">
                    <c:v>HNCT</c:v>
                  </c:pt>
                </c:lvl>
              </c:multiLvlStrCache>
            </c:multiLvlStrRef>
          </c:cat>
          <c:val>
            <c:numRef>
              <c:f>'Normalized graph2.1'!$F$2:$F$9</c:f>
              <c:numCache>
                <c:formatCode>0.0E+00</c:formatCode>
                <c:ptCount val="8"/>
                <c:pt idx="1">
                  <c:v>1.8669000125248799E-7</c:v>
                </c:pt>
                <c:pt idx="2" formatCode="0.00E+00">
                  <c:v>5.9785705168361803E-7</c:v>
                </c:pt>
                <c:pt idx="5">
                  <c:v>2.5783607050866299E-8</c:v>
                </c:pt>
                <c:pt idx="6" formatCode="0.00E+00">
                  <c:v>9.9183675976252994E-8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6B-4303-A4B7-260229DDCA9E}"/>
            </c:ext>
          </c:extLst>
        </c:ser>
        <c:ser>
          <c:idx val="3"/>
          <c:order val="3"/>
          <c:tx>
            <c:strRef>
              <c:f>'Normalized graph2.1'!$G$1</c:f>
              <c:strCache>
                <c:ptCount val="1"/>
                <c:pt idx="0">
                  <c:v>PAL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'Normalized graph2.1'!$A$2:$B$9</c:f>
              <c:multiLvlStrCache>
                <c:ptCount val="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</c:lvl>
                <c:lvl>
                  <c:pt idx="0">
                    <c:v>HCT</c:v>
                  </c:pt>
                  <c:pt idx="4">
                    <c:v>HNCT</c:v>
                  </c:pt>
                </c:lvl>
              </c:multiLvlStrCache>
            </c:multiLvlStrRef>
          </c:cat>
          <c:val>
            <c:numRef>
              <c:f>'Normalized graph2.1'!$G$2:$G$9</c:f>
              <c:numCache>
                <c:formatCode>0.0E+00</c:formatCode>
                <c:ptCount val="8"/>
                <c:pt idx="1">
                  <c:v>1.89881367217552E-6</c:v>
                </c:pt>
                <c:pt idx="2" formatCode="0.00E+00">
                  <c:v>5.9545122569397897E-6</c:v>
                </c:pt>
                <c:pt idx="5">
                  <c:v>1.0929606863293801E-6</c:v>
                </c:pt>
                <c:pt idx="6" formatCode="0.00E+00">
                  <c:v>4.3109815473823998E-6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6B-4303-A4B7-260229DDCA9E}"/>
            </c:ext>
          </c:extLst>
        </c:ser>
        <c:ser>
          <c:idx val="4"/>
          <c:order val="4"/>
          <c:tx>
            <c:strRef>
              <c:f>'Normalized graph2.1'!$H$1</c:f>
              <c:strCache>
                <c:ptCount val="1"/>
                <c:pt idx="0">
                  <c:v>ETL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'Normalized graph2.1'!$A$2:$B$9</c:f>
              <c:multiLvlStrCache>
                <c:ptCount val="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</c:lvl>
                <c:lvl>
                  <c:pt idx="0">
                    <c:v>HCT</c:v>
                  </c:pt>
                  <c:pt idx="4">
                    <c:v>HNCT</c:v>
                  </c:pt>
                </c:lvl>
              </c:multiLvlStrCache>
            </c:multiLvlStrRef>
          </c:cat>
          <c:val>
            <c:numRef>
              <c:f>'Normalized graph2.1'!$H$2:$H$9</c:f>
              <c:numCache>
                <c:formatCode>0.0E+00</c:formatCode>
                <c:ptCount val="8"/>
                <c:pt idx="1">
                  <c:v>6.0494761923474498E-7</c:v>
                </c:pt>
                <c:pt idx="2" formatCode="0.00E+00">
                  <c:v>2.1121991401474999E-6</c:v>
                </c:pt>
                <c:pt idx="5">
                  <c:v>2.35354492725498E-7</c:v>
                </c:pt>
                <c:pt idx="6" formatCode="0.00E+00">
                  <c:v>8.4511039310156695E-7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6B-4303-A4B7-260229DDCA9E}"/>
            </c:ext>
          </c:extLst>
        </c:ser>
        <c:ser>
          <c:idx val="5"/>
          <c:order val="5"/>
          <c:tx>
            <c:strRef>
              <c:f>'Normalized graph2.1'!$I$1</c:f>
              <c:strCache>
                <c:ptCount val="1"/>
                <c:pt idx="0">
                  <c:v>BEL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5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66B-4303-A4B7-260229DDCA9E}"/>
              </c:ext>
            </c:extLst>
          </c:dPt>
          <c:cat>
            <c:multiLvlStrRef>
              <c:f>'Normalized graph2.1'!$A$2:$B$9</c:f>
              <c:multiLvlStrCache>
                <c:ptCount val="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</c:lvl>
                <c:lvl>
                  <c:pt idx="0">
                    <c:v>HCT</c:v>
                  </c:pt>
                  <c:pt idx="4">
                    <c:v>HNCT</c:v>
                  </c:pt>
                </c:lvl>
              </c:multiLvlStrCache>
            </c:multiLvlStrRef>
          </c:cat>
          <c:val>
            <c:numRef>
              <c:f>'Normalized graph2.1'!$I$2:$I$9</c:f>
              <c:numCache>
                <c:formatCode>0.0E+00</c:formatCode>
                <c:ptCount val="8"/>
                <c:pt idx="1">
                  <c:v>2.15056305687149E-5</c:v>
                </c:pt>
                <c:pt idx="2" formatCode="0.00E+00">
                  <c:v>7.5340763964754705E-5</c:v>
                </c:pt>
                <c:pt idx="5">
                  <c:v>8.5359164443245405E-6</c:v>
                </c:pt>
                <c:pt idx="6" formatCode="0.00E+00">
                  <c:v>3.7757274406709498E-5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6B-4303-A4B7-260229DDCA9E}"/>
            </c:ext>
          </c:extLst>
        </c:ser>
        <c:ser>
          <c:idx val="6"/>
          <c:order val="6"/>
          <c:tx>
            <c:strRef>
              <c:f>'Normalized graph2.1'!$J$1</c:f>
              <c:strCache>
                <c:ptCount val="1"/>
                <c:pt idx="0">
                  <c:v>GB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'Normalized graph2.1'!$A$2:$B$9</c:f>
              <c:multiLvlStrCache>
                <c:ptCount val="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</c:lvl>
                <c:lvl>
                  <c:pt idx="0">
                    <c:v>HCT</c:v>
                  </c:pt>
                  <c:pt idx="4">
                    <c:v>HNCT</c:v>
                  </c:pt>
                </c:lvl>
              </c:multiLvlStrCache>
            </c:multiLvlStrRef>
          </c:cat>
          <c:val>
            <c:numRef>
              <c:f>'Normalized graph2.1'!$J$2:$J$9</c:f>
              <c:numCache>
                <c:formatCode>0.0E+00</c:formatCode>
                <c:ptCount val="8"/>
                <c:pt idx="1">
                  <c:v>1.4690977135560201E-5</c:v>
                </c:pt>
                <c:pt idx="2" formatCode="0.00E+00">
                  <c:v>5.14499686694138E-5</c:v>
                </c:pt>
                <c:pt idx="5">
                  <c:v>5.6739060868135102E-6</c:v>
                </c:pt>
                <c:pt idx="6" formatCode="0.00E+00">
                  <c:v>2.42714591312894E-5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6B-4303-A4B7-260229DDCA9E}"/>
            </c:ext>
          </c:extLst>
        </c:ser>
        <c:ser>
          <c:idx val="7"/>
          <c:order val="7"/>
          <c:tx>
            <c:strRef>
              <c:f>'Normalized graph2.1'!$K$1</c:f>
              <c:strCache>
                <c:ptCount val="1"/>
                <c:pt idx="0">
                  <c:v> 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'Normalized graph2.1'!$A$2:$B$9</c:f>
              <c:multiLvlStrCache>
                <c:ptCount val="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</c:lvl>
                <c:lvl>
                  <c:pt idx="0">
                    <c:v>HCT</c:v>
                  </c:pt>
                  <c:pt idx="4">
                    <c:v>HNCT</c:v>
                  </c:pt>
                </c:lvl>
              </c:multiLvlStrCache>
            </c:multiLvlStrRef>
          </c:cat>
          <c:val>
            <c:numRef>
              <c:f>'Normalized graph2.1'!$K$2:$K$9</c:f>
              <c:numCache>
                <c:formatCode>0.00E+00</c:formatCode>
                <c:ptCount val="8"/>
                <c:pt idx="1">
                  <c:v>4.9319944435241831E-5</c:v>
                </c:pt>
                <c:pt idx="2" formatCode="0.000E+00">
                  <c:v>1.6944959711840288E-4</c:v>
                </c:pt>
                <c:pt idx="5">
                  <c:v>1.9916943392258091E-5</c:v>
                </c:pt>
                <c:pt idx="6">
                  <c:v>8.6380076249881988E-5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66B-4303-A4B7-260229DDC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16200671"/>
        <c:axId val="1416198175"/>
      </c:barChart>
      <c:catAx>
        <c:axId val="141620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b" anchorCtr="0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198175"/>
        <c:crosses val="autoZero"/>
        <c:auto val="0"/>
        <c:lblAlgn val="ctr"/>
        <c:lblOffset val="100"/>
        <c:noMultiLvlLbl val="0"/>
      </c:catAx>
      <c:valAx>
        <c:axId val="1416198175"/>
        <c:scaling>
          <c:orientation val="minMax"/>
          <c:max val="1.9000000000000006E-4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0E+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200671"/>
        <c:crosses val="autoZero"/>
        <c:crossBetween val="midCat"/>
        <c:majorUnit val="2.1000000000000009E-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95761852753787E-2"/>
          <c:y val="1.8320445823618414E-2"/>
          <c:w val="0.94050810494186354"/>
          <c:h val="0.806924345420156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'Normalized graph1.1'!$D$1</c:f>
              <c:strCache>
                <c:ptCount val="1"/>
                <c:pt idx="0">
                  <c:v>FEL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'Normalized graph1.1'!$A$2:$B$5</c:f>
              <c:multiLvlStrCache>
                <c:ptCount val="3"/>
                <c:lvl>
                  <c:pt idx="1">
                    <c:v>ILCD</c:v>
                  </c:pt>
                  <c:pt idx="2">
                    <c:v>ReCiPe</c:v>
                  </c:pt>
                </c:lvl>
                <c:lvl>
                  <c:pt idx="0">
                    <c:v>LU</c:v>
                  </c:pt>
                </c:lvl>
              </c:multiLvlStrCache>
            </c:multiLvlStrRef>
          </c:cat>
          <c:val>
            <c:numRef>
              <c:f>'Normalized graph1.1'!$D$2:$D$5</c:f>
              <c:numCache>
                <c:formatCode>0.0E+00</c:formatCode>
                <c:ptCount val="4"/>
                <c:pt idx="1">
                  <c:v>1.2318948861568399E-8</c:v>
                </c:pt>
                <c:pt idx="2" formatCode="0.00E+00">
                  <c:v>3.42256190468363E-10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F-4B88-AE9B-A60E9D3E8390}"/>
            </c:ext>
          </c:extLst>
        </c:ser>
        <c:ser>
          <c:idx val="1"/>
          <c:order val="1"/>
          <c:tx>
            <c:strRef>
              <c:f>'Normalized graph1.1'!$E$1</c:f>
              <c:strCache>
                <c:ptCount val="1"/>
                <c:pt idx="0">
                  <c:v>HTL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9CF-4B88-AE9B-A60E9D3E8390}"/>
              </c:ext>
            </c:extLst>
          </c:dPt>
          <c:cat>
            <c:multiLvlStrRef>
              <c:f>'Normalized graph1.1'!$A$2:$B$5</c:f>
              <c:multiLvlStrCache>
                <c:ptCount val="3"/>
                <c:lvl>
                  <c:pt idx="1">
                    <c:v>ILCD</c:v>
                  </c:pt>
                  <c:pt idx="2">
                    <c:v>ReCiPe</c:v>
                  </c:pt>
                </c:lvl>
                <c:lvl>
                  <c:pt idx="0">
                    <c:v>LU</c:v>
                  </c:pt>
                </c:lvl>
              </c:multiLvlStrCache>
            </c:multiLvlStrRef>
          </c:cat>
          <c:val>
            <c:numRef>
              <c:f>'Normalized graph1.1'!$E$2:$E$5</c:f>
              <c:numCache>
                <c:formatCode>0.0E+00</c:formatCode>
                <c:ptCount val="4"/>
                <c:pt idx="1">
                  <c:v>1.3557028138946499E-10</c:v>
                </c:pt>
                <c:pt idx="2" formatCode="0.00E+00">
                  <c:v>1.88405621749758E-11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CF-4B88-AE9B-A60E9D3E8390}"/>
            </c:ext>
          </c:extLst>
        </c:ser>
        <c:ser>
          <c:idx val="2"/>
          <c:order val="2"/>
          <c:tx>
            <c:strRef>
              <c:f>'Normalized graph1.1'!$F$1</c:f>
              <c:strCache>
                <c:ptCount val="1"/>
                <c:pt idx="0">
                  <c:v>MSL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'Normalized graph1.1'!$A$2:$B$5</c:f>
              <c:multiLvlStrCache>
                <c:ptCount val="3"/>
                <c:lvl>
                  <c:pt idx="1">
                    <c:v>ILCD</c:v>
                  </c:pt>
                  <c:pt idx="2">
                    <c:v>ReCiPe</c:v>
                  </c:pt>
                </c:lvl>
                <c:lvl>
                  <c:pt idx="0">
                    <c:v>LU</c:v>
                  </c:pt>
                </c:lvl>
              </c:multiLvlStrCache>
            </c:multiLvlStrRef>
          </c:cat>
          <c:val>
            <c:numRef>
              <c:f>'Normalized graph1.1'!$F$2:$F$5</c:f>
              <c:numCache>
                <c:formatCode>0.0E+00</c:formatCode>
                <c:ptCount val="4"/>
                <c:pt idx="1">
                  <c:v>1.9228012955105901E-11</c:v>
                </c:pt>
                <c:pt idx="2" formatCode="0.00E+00">
                  <c:v>1.7894626432577999E-12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CF-4B88-AE9B-A60E9D3E8390}"/>
            </c:ext>
          </c:extLst>
        </c:ser>
        <c:ser>
          <c:idx val="3"/>
          <c:order val="3"/>
          <c:tx>
            <c:strRef>
              <c:f>'Normalized graph1.1'!$G$1</c:f>
              <c:strCache>
                <c:ptCount val="1"/>
                <c:pt idx="0">
                  <c:v>PAL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'Normalized graph1.1'!$A$2:$B$5</c:f>
              <c:multiLvlStrCache>
                <c:ptCount val="3"/>
                <c:lvl>
                  <c:pt idx="1">
                    <c:v>ILCD</c:v>
                  </c:pt>
                  <c:pt idx="2">
                    <c:v>ReCiPe</c:v>
                  </c:pt>
                </c:lvl>
                <c:lvl>
                  <c:pt idx="0">
                    <c:v>LU</c:v>
                  </c:pt>
                </c:lvl>
              </c:multiLvlStrCache>
            </c:multiLvlStrRef>
          </c:cat>
          <c:val>
            <c:numRef>
              <c:f>'Normalized graph1.1'!$G$2:$G$5</c:f>
              <c:numCache>
                <c:formatCode>0.0E+00</c:formatCode>
                <c:ptCount val="4"/>
                <c:pt idx="1">
                  <c:v>1.0266668039900599E-9</c:v>
                </c:pt>
                <c:pt idx="2" formatCode="0.00E+00">
                  <c:v>9.1678775537024495E-11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CF-4B88-AE9B-A60E9D3E8390}"/>
            </c:ext>
          </c:extLst>
        </c:ser>
        <c:ser>
          <c:idx val="4"/>
          <c:order val="4"/>
          <c:tx>
            <c:strRef>
              <c:f>'Normalized graph1.1'!$H$1</c:f>
              <c:strCache>
                <c:ptCount val="1"/>
                <c:pt idx="0">
                  <c:v>ETL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'Normalized graph1.1'!$A$2:$B$5</c:f>
              <c:multiLvlStrCache>
                <c:ptCount val="3"/>
                <c:lvl>
                  <c:pt idx="1">
                    <c:v>ILCD</c:v>
                  </c:pt>
                  <c:pt idx="2">
                    <c:v>ReCiPe</c:v>
                  </c:pt>
                </c:lvl>
                <c:lvl>
                  <c:pt idx="0">
                    <c:v>LU</c:v>
                  </c:pt>
                </c:lvl>
              </c:multiLvlStrCache>
            </c:multiLvlStrRef>
          </c:cat>
          <c:val>
            <c:numRef>
              <c:f>'Normalized graph1.1'!$H$2:$H$5</c:f>
              <c:numCache>
                <c:formatCode>0.0E+00</c:formatCode>
                <c:ptCount val="4"/>
                <c:pt idx="1">
                  <c:v>2.5217047128558699E-10</c:v>
                </c:pt>
                <c:pt idx="2" formatCode="0.00E+00">
                  <c:v>3.8094199655732297E-11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CF-4B88-AE9B-A60E9D3E8390}"/>
            </c:ext>
          </c:extLst>
        </c:ser>
        <c:ser>
          <c:idx val="5"/>
          <c:order val="5"/>
          <c:tx>
            <c:strRef>
              <c:f>'Normalized graph1.1'!$I$1</c:f>
              <c:strCache>
                <c:ptCount val="1"/>
                <c:pt idx="0">
                  <c:v>BEL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5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9CF-4B88-AE9B-A60E9D3E8390}"/>
              </c:ext>
            </c:extLst>
          </c:dPt>
          <c:cat>
            <c:multiLvlStrRef>
              <c:f>'Normalized graph1.1'!$A$2:$B$5</c:f>
              <c:multiLvlStrCache>
                <c:ptCount val="3"/>
                <c:lvl>
                  <c:pt idx="1">
                    <c:v>ILCD</c:v>
                  </c:pt>
                  <c:pt idx="2">
                    <c:v>ReCiPe</c:v>
                  </c:pt>
                </c:lvl>
                <c:lvl>
                  <c:pt idx="0">
                    <c:v>LU</c:v>
                  </c:pt>
                </c:lvl>
              </c:multiLvlStrCache>
            </c:multiLvlStrRef>
          </c:cat>
          <c:val>
            <c:numRef>
              <c:f>'Normalized graph1.1'!$I$2:$I$5</c:f>
              <c:numCache>
                <c:formatCode>0.0E+00</c:formatCode>
                <c:ptCount val="4"/>
                <c:pt idx="1">
                  <c:v>4.2221143856230697E-9</c:v>
                </c:pt>
                <c:pt idx="2" formatCode="0.00E+00">
                  <c:v>5.7461185370507505E-10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CF-4B88-AE9B-A60E9D3E8390}"/>
            </c:ext>
          </c:extLst>
        </c:ser>
        <c:ser>
          <c:idx val="6"/>
          <c:order val="6"/>
          <c:tx>
            <c:strRef>
              <c:f>'Normalized graph1.1'!$J$1</c:f>
              <c:strCache>
                <c:ptCount val="1"/>
                <c:pt idx="0">
                  <c:v>GB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'Normalized graph1.1'!$A$2:$B$5</c:f>
              <c:multiLvlStrCache>
                <c:ptCount val="3"/>
                <c:lvl>
                  <c:pt idx="1">
                    <c:v>ILCD</c:v>
                  </c:pt>
                  <c:pt idx="2">
                    <c:v>ReCiPe</c:v>
                  </c:pt>
                </c:lvl>
                <c:lvl>
                  <c:pt idx="0">
                    <c:v>LU</c:v>
                  </c:pt>
                </c:lvl>
              </c:multiLvlStrCache>
            </c:multiLvlStrRef>
          </c:cat>
          <c:val>
            <c:numRef>
              <c:f>'Normalized graph1.1'!$J$2:$J$5</c:f>
              <c:numCache>
                <c:formatCode>0.0E+00</c:formatCode>
                <c:ptCount val="4"/>
                <c:pt idx="1">
                  <c:v>2.7830000936986998E-9</c:v>
                </c:pt>
                <c:pt idx="2" formatCode="0.00E+00">
                  <c:v>3.9038445374559202E-10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9CF-4B88-AE9B-A60E9D3E8390}"/>
            </c:ext>
          </c:extLst>
        </c:ser>
        <c:ser>
          <c:idx val="7"/>
          <c:order val="7"/>
          <c:tx>
            <c:strRef>
              <c:f>'Normalized graph1.1'!$K$1</c:f>
              <c:strCache>
                <c:ptCount val="1"/>
                <c:pt idx="0">
                  <c:v> 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'Normalized graph1.1'!$A$2:$B$5</c:f>
              <c:multiLvlStrCache>
                <c:ptCount val="3"/>
                <c:lvl>
                  <c:pt idx="1">
                    <c:v>ILCD</c:v>
                  </c:pt>
                  <c:pt idx="2">
                    <c:v>ReCiPe</c:v>
                  </c:pt>
                </c:lvl>
                <c:lvl>
                  <c:pt idx="0">
                    <c:v>LU</c:v>
                  </c:pt>
                </c:lvl>
              </c:multiLvlStrCache>
            </c:multiLvlStrRef>
          </c:cat>
          <c:val>
            <c:numRef>
              <c:f>'Normalized graph1.1'!$K$2:$K$5</c:f>
              <c:numCache>
                <c:formatCode>0.000E+00</c:formatCode>
                <c:ptCount val="4"/>
                <c:pt idx="1">
                  <c:v>2.075769891051039E-8</c:v>
                </c:pt>
                <c:pt idx="2">
                  <c:v>1.4576554979300206E-9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CF-4B88-AE9B-A60E9D3E8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16200671"/>
        <c:axId val="1416198175"/>
      </c:barChart>
      <c:catAx>
        <c:axId val="141620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b" anchorCtr="0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198175"/>
        <c:crosses val="autoZero"/>
        <c:auto val="0"/>
        <c:lblAlgn val="ctr"/>
        <c:lblOffset val="100"/>
        <c:noMultiLvlLbl val="0"/>
      </c:catAx>
      <c:valAx>
        <c:axId val="1416198175"/>
        <c:scaling>
          <c:orientation val="minMax"/>
          <c:max val="2.9000000000000015E-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200671"/>
        <c:crosses val="autoZero"/>
        <c:crossBetween val="midCat"/>
        <c:majorUnit val="7.0000000000000031E-9"/>
      </c:valAx>
      <c:spPr>
        <a:noFill/>
        <a:ln>
          <a:noFill/>
        </a:ln>
        <a:effectLst/>
      </c:spPr>
    </c:plotArea>
    <c:legend>
      <c:legendPos val="t"/>
      <c:legendEntry>
        <c:idx val="7"/>
        <c:delete val="1"/>
      </c:legendEntry>
      <c:layout>
        <c:manualLayout>
          <c:xMode val="edge"/>
          <c:yMode val="edge"/>
          <c:x val="0.7403288858888647"/>
          <c:y val="7.2155484507286191E-2"/>
          <c:w val="0.21926571483264914"/>
          <c:h val="0.212496811142951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Normalized environmental impact results for the manufacture of C1 </a:t>
            </a:r>
          </a:p>
        </c:rich>
      </c:tx>
      <c:layout>
        <c:manualLayout>
          <c:xMode val="edge"/>
          <c:yMode val="edge"/>
          <c:x val="0.3594605883442718"/>
          <c:y val="4.9089072136257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6654320251529493E-2"/>
          <c:y val="2.5642821869305499E-2"/>
          <c:w val="0.94050810494186354"/>
          <c:h val="0.806924345420156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'Normalized graph2.1'!$D$1</c:f>
              <c:strCache>
                <c:ptCount val="1"/>
                <c:pt idx="0">
                  <c:v>FEL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'Normalized graph2.1'!$A$2:$B$9</c:f>
              <c:multiLvlStrCache>
                <c:ptCount val="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</c:lvl>
                <c:lvl>
                  <c:pt idx="0">
                    <c:v>HCT</c:v>
                  </c:pt>
                  <c:pt idx="4">
                    <c:v>HNCT</c:v>
                  </c:pt>
                </c:lvl>
              </c:multiLvlStrCache>
            </c:multiLvlStrRef>
          </c:cat>
          <c:val>
            <c:numRef>
              <c:f>'Normalized graph2.1'!$D$2:$D$9</c:f>
              <c:numCache>
                <c:formatCode>0.0E+00</c:formatCode>
                <c:ptCount val="8"/>
                <c:pt idx="1">
                  <c:v>9.7362356270374802E-6</c:v>
                </c:pt>
                <c:pt idx="2" formatCode="0.00E+00">
                  <c:v>3.15571318969086E-5</c:v>
                </c:pt>
                <c:pt idx="5">
                  <c:v>4.0849323548669999E-6</c:v>
                </c:pt>
                <c:pt idx="6" formatCode="0.00E+00">
                  <c:v>1.7915888280850101E-5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4-4D5A-9106-E533908D6728}"/>
            </c:ext>
          </c:extLst>
        </c:ser>
        <c:ser>
          <c:idx val="1"/>
          <c:order val="1"/>
          <c:tx>
            <c:strRef>
              <c:f>'Normalized graph2.1'!$E$1</c:f>
              <c:strCache>
                <c:ptCount val="1"/>
                <c:pt idx="0">
                  <c:v>HTL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454-4D5A-9106-E533908D6728}"/>
              </c:ext>
            </c:extLst>
          </c:dPt>
          <c:cat>
            <c:multiLvlStrRef>
              <c:f>'Normalized graph2.1'!$A$2:$B$9</c:f>
              <c:multiLvlStrCache>
                <c:ptCount val="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</c:lvl>
                <c:lvl>
                  <c:pt idx="0">
                    <c:v>HCT</c:v>
                  </c:pt>
                  <c:pt idx="4">
                    <c:v>HNCT</c:v>
                  </c:pt>
                </c:lvl>
              </c:multiLvlStrCache>
            </c:multiLvlStrRef>
          </c:cat>
          <c:val>
            <c:numRef>
              <c:f>'Normalized graph2.1'!$E$2:$E$9</c:f>
              <c:numCache>
                <c:formatCode>0.0E+00</c:formatCode>
                <c:ptCount val="8"/>
                <c:pt idx="1">
                  <c:v>6.9664981126649497E-7</c:v>
                </c:pt>
                <c:pt idx="2" formatCode="0.00E+00">
                  <c:v>2.4371641385548801E-6</c:v>
                </c:pt>
                <c:pt idx="5">
                  <c:v>2.6808972014729501E-7</c:v>
                </c:pt>
                <c:pt idx="6" formatCode="0.00E+00">
                  <c:v>1.1801788145727799E-6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54-4D5A-9106-E533908D6728}"/>
            </c:ext>
          </c:extLst>
        </c:ser>
        <c:ser>
          <c:idx val="2"/>
          <c:order val="2"/>
          <c:tx>
            <c:strRef>
              <c:f>'Normalized graph2.1'!$F$1</c:f>
              <c:strCache>
                <c:ptCount val="1"/>
                <c:pt idx="0">
                  <c:v>MSL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'Normalized graph2.1'!$A$2:$B$9</c:f>
              <c:multiLvlStrCache>
                <c:ptCount val="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</c:lvl>
                <c:lvl>
                  <c:pt idx="0">
                    <c:v>HCT</c:v>
                  </c:pt>
                  <c:pt idx="4">
                    <c:v>HNCT</c:v>
                  </c:pt>
                </c:lvl>
              </c:multiLvlStrCache>
            </c:multiLvlStrRef>
          </c:cat>
          <c:val>
            <c:numRef>
              <c:f>'Normalized graph2.1'!$F$2:$F$9</c:f>
              <c:numCache>
                <c:formatCode>0.0E+00</c:formatCode>
                <c:ptCount val="8"/>
                <c:pt idx="1">
                  <c:v>1.8669000125248799E-7</c:v>
                </c:pt>
                <c:pt idx="2" formatCode="0.00E+00">
                  <c:v>5.9785705168361803E-7</c:v>
                </c:pt>
                <c:pt idx="5">
                  <c:v>2.5783607050866299E-8</c:v>
                </c:pt>
                <c:pt idx="6" formatCode="0.00E+00">
                  <c:v>9.9183675976252994E-8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54-4D5A-9106-E533908D6728}"/>
            </c:ext>
          </c:extLst>
        </c:ser>
        <c:ser>
          <c:idx val="3"/>
          <c:order val="3"/>
          <c:tx>
            <c:strRef>
              <c:f>'Normalized graph2.1'!$G$1</c:f>
              <c:strCache>
                <c:ptCount val="1"/>
                <c:pt idx="0">
                  <c:v>PAL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'Normalized graph2.1'!$A$2:$B$9</c:f>
              <c:multiLvlStrCache>
                <c:ptCount val="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</c:lvl>
                <c:lvl>
                  <c:pt idx="0">
                    <c:v>HCT</c:v>
                  </c:pt>
                  <c:pt idx="4">
                    <c:v>HNCT</c:v>
                  </c:pt>
                </c:lvl>
              </c:multiLvlStrCache>
            </c:multiLvlStrRef>
          </c:cat>
          <c:val>
            <c:numRef>
              <c:f>'Normalized graph2.1'!$G$2:$G$9</c:f>
              <c:numCache>
                <c:formatCode>0.0E+00</c:formatCode>
                <c:ptCount val="8"/>
                <c:pt idx="1">
                  <c:v>1.89881367217552E-6</c:v>
                </c:pt>
                <c:pt idx="2" formatCode="0.00E+00">
                  <c:v>5.9545122569397897E-6</c:v>
                </c:pt>
                <c:pt idx="5">
                  <c:v>1.0929606863293801E-6</c:v>
                </c:pt>
                <c:pt idx="6" formatCode="0.00E+00">
                  <c:v>4.3109815473823998E-6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54-4D5A-9106-E533908D6728}"/>
            </c:ext>
          </c:extLst>
        </c:ser>
        <c:ser>
          <c:idx val="4"/>
          <c:order val="4"/>
          <c:tx>
            <c:strRef>
              <c:f>'Normalized graph2.1'!$H$1</c:f>
              <c:strCache>
                <c:ptCount val="1"/>
                <c:pt idx="0">
                  <c:v>ETL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'Normalized graph2.1'!$A$2:$B$9</c:f>
              <c:multiLvlStrCache>
                <c:ptCount val="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</c:lvl>
                <c:lvl>
                  <c:pt idx="0">
                    <c:v>HCT</c:v>
                  </c:pt>
                  <c:pt idx="4">
                    <c:v>HNCT</c:v>
                  </c:pt>
                </c:lvl>
              </c:multiLvlStrCache>
            </c:multiLvlStrRef>
          </c:cat>
          <c:val>
            <c:numRef>
              <c:f>'Normalized graph2.1'!$H$2:$H$9</c:f>
              <c:numCache>
                <c:formatCode>0.0E+00</c:formatCode>
                <c:ptCount val="8"/>
                <c:pt idx="1">
                  <c:v>6.0494761923474498E-7</c:v>
                </c:pt>
                <c:pt idx="2" formatCode="0.00E+00">
                  <c:v>2.1121991401474999E-6</c:v>
                </c:pt>
                <c:pt idx="5">
                  <c:v>2.35354492725498E-7</c:v>
                </c:pt>
                <c:pt idx="6" formatCode="0.00E+00">
                  <c:v>8.4511039310156695E-7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54-4D5A-9106-E533908D6728}"/>
            </c:ext>
          </c:extLst>
        </c:ser>
        <c:ser>
          <c:idx val="5"/>
          <c:order val="5"/>
          <c:tx>
            <c:strRef>
              <c:f>'Normalized graph2.1'!$I$1</c:f>
              <c:strCache>
                <c:ptCount val="1"/>
                <c:pt idx="0">
                  <c:v>BEL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5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454-4D5A-9106-E533908D6728}"/>
              </c:ext>
            </c:extLst>
          </c:dPt>
          <c:cat>
            <c:multiLvlStrRef>
              <c:f>'Normalized graph2.1'!$A$2:$B$9</c:f>
              <c:multiLvlStrCache>
                <c:ptCount val="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</c:lvl>
                <c:lvl>
                  <c:pt idx="0">
                    <c:v>HCT</c:v>
                  </c:pt>
                  <c:pt idx="4">
                    <c:v>HNCT</c:v>
                  </c:pt>
                </c:lvl>
              </c:multiLvlStrCache>
            </c:multiLvlStrRef>
          </c:cat>
          <c:val>
            <c:numRef>
              <c:f>'Normalized graph2.1'!$I$2:$I$9</c:f>
              <c:numCache>
                <c:formatCode>0.0E+00</c:formatCode>
                <c:ptCount val="8"/>
                <c:pt idx="1">
                  <c:v>2.15056305687149E-5</c:v>
                </c:pt>
                <c:pt idx="2" formatCode="0.00E+00">
                  <c:v>7.5340763964754705E-5</c:v>
                </c:pt>
                <c:pt idx="5">
                  <c:v>8.5359164443245405E-6</c:v>
                </c:pt>
                <c:pt idx="6" formatCode="0.00E+00">
                  <c:v>3.7757274406709498E-5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54-4D5A-9106-E533908D6728}"/>
            </c:ext>
          </c:extLst>
        </c:ser>
        <c:ser>
          <c:idx val="6"/>
          <c:order val="6"/>
          <c:tx>
            <c:strRef>
              <c:f>'Normalized graph2.1'!$J$1</c:f>
              <c:strCache>
                <c:ptCount val="1"/>
                <c:pt idx="0">
                  <c:v>GB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'Normalized graph2.1'!$A$2:$B$9</c:f>
              <c:multiLvlStrCache>
                <c:ptCount val="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</c:lvl>
                <c:lvl>
                  <c:pt idx="0">
                    <c:v>HCT</c:v>
                  </c:pt>
                  <c:pt idx="4">
                    <c:v>HNCT</c:v>
                  </c:pt>
                </c:lvl>
              </c:multiLvlStrCache>
            </c:multiLvlStrRef>
          </c:cat>
          <c:val>
            <c:numRef>
              <c:f>'Normalized graph2.1'!$J$2:$J$9</c:f>
              <c:numCache>
                <c:formatCode>0.0E+00</c:formatCode>
                <c:ptCount val="8"/>
                <c:pt idx="1">
                  <c:v>1.4690977135560201E-5</c:v>
                </c:pt>
                <c:pt idx="2" formatCode="0.00E+00">
                  <c:v>5.14499686694138E-5</c:v>
                </c:pt>
                <c:pt idx="5">
                  <c:v>5.6739060868135102E-6</c:v>
                </c:pt>
                <c:pt idx="6" formatCode="0.00E+00">
                  <c:v>2.42714591312894E-5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54-4D5A-9106-E533908D6728}"/>
            </c:ext>
          </c:extLst>
        </c:ser>
        <c:ser>
          <c:idx val="7"/>
          <c:order val="7"/>
          <c:tx>
            <c:strRef>
              <c:f>'Normalized graph2.1'!$K$1</c:f>
              <c:strCache>
                <c:ptCount val="1"/>
                <c:pt idx="0">
                  <c:v> 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'Normalized graph2.1'!$A$2:$B$9</c:f>
              <c:multiLvlStrCache>
                <c:ptCount val="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</c:lvl>
                <c:lvl>
                  <c:pt idx="0">
                    <c:v>HCT</c:v>
                  </c:pt>
                  <c:pt idx="4">
                    <c:v>HNCT</c:v>
                  </c:pt>
                </c:lvl>
              </c:multiLvlStrCache>
            </c:multiLvlStrRef>
          </c:cat>
          <c:val>
            <c:numRef>
              <c:f>'Normalized graph2.1'!$K$2:$K$9</c:f>
              <c:numCache>
                <c:formatCode>0.00E+00</c:formatCode>
                <c:ptCount val="8"/>
                <c:pt idx="1">
                  <c:v>4.9319944435241831E-5</c:v>
                </c:pt>
                <c:pt idx="2" formatCode="0.000E+00">
                  <c:v>1.6944959711840288E-4</c:v>
                </c:pt>
                <c:pt idx="5">
                  <c:v>1.9916943392258091E-5</c:v>
                </c:pt>
                <c:pt idx="6">
                  <c:v>8.6380076249881988E-5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54-4D5A-9106-E533908D6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16200671"/>
        <c:axId val="1416198175"/>
      </c:barChart>
      <c:catAx>
        <c:axId val="141620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b" anchorCtr="0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198175"/>
        <c:crosses val="autoZero"/>
        <c:auto val="0"/>
        <c:lblAlgn val="ctr"/>
        <c:lblOffset val="100"/>
        <c:noMultiLvlLbl val="0"/>
      </c:catAx>
      <c:valAx>
        <c:axId val="1416198175"/>
        <c:scaling>
          <c:orientation val="minMax"/>
          <c:max val="2.0000000000000006E-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200671"/>
        <c:crosses val="autoZero"/>
        <c:crossBetween val="midCat"/>
        <c:majorUnit val="1.5000000000000005E-5"/>
      </c:valAx>
      <c:spPr>
        <a:noFill/>
        <a:ln>
          <a:noFill/>
        </a:ln>
        <a:effectLst/>
      </c:spPr>
    </c:plotArea>
    <c:legend>
      <c:legendPos val="t"/>
      <c:legendEntry>
        <c:idx val="7"/>
        <c:delete val="1"/>
      </c:legendEntry>
      <c:layout>
        <c:manualLayout>
          <c:xMode val="edge"/>
          <c:yMode val="edge"/>
          <c:x val="0.55082569805028814"/>
          <c:y val="0.13813812645096712"/>
          <c:w val="0.42362119237879287"/>
          <c:h val="0.114318666870436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95761852753787E-2"/>
          <c:y val="1.8320445823618414E-2"/>
          <c:w val="0.94050810494186354"/>
          <c:h val="0.806924345420156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CED_2!$D$1</c:f>
              <c:strCache>
                <c:ptCount val="1"/>
                <c:pt idx="0">
                  <c:v>FEL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rgbClr val="0070C0"/>
              </a:solidFill>
            </a:ln>
            <a:effectLst/>
          </c:spPr>
          <c:invertIfNegative val="0"/>
          <c:cat>
            <c:multiLvlStrRef>
              <c:f>CED_2!$A$2:$B$19</c:f>
              <c:multiLvlStrCache>
                <c:ptCount val="17"/>
                <c:lvl>
                  <c:pt idx="1">
                    <c:v>C1</c:v>
                  </c:pt>
                  <c:pt idx="4">
                    <c:v>C1</c:v>
                  </c:pt>
                  <c:pt idx="7">
                    <c:v>C1</c:v>
                  </c:pt>
                  <c:pt idx="10">
                    <c:v>C1</c:v>
                  </c:pt>
                  <c:pt idx="13">
                    <c:v>C1</c:v>
                  </c:pt>
                  <c:pt idx="16">
                    <c:v>C1</c:v>
                  </c:pt>
                </c:lvl>
                <c:lvl>
                  <c:pt idx="0">
                    <c:v>Renewable, water</c:v>
                  </c:pt>
                  <c:pt idx="3">
                    <c:v>Non renewable, fossil</c:v>
                  </c:pt>
                  <c:pt idx="6">
                    <c:v>Non-renewable, nuclear</c:v>
                  </c:pt>
                  <c:pt idx="9">
                    <c:v>Renewable, biomass</c:v>
                  </c:pt>
                  <c:pt idx="12">
                    <c:v>Renewable, wind, solar, geothe</c:v>
                  </c:pt>
                  <c:pt idx="15">
                    <c:v>Non-renewable, biomass</c:v>
                  </c:pt>
                </c:lvl>
              </c:multiLvlStrCache>
            </c:multiLvlStrRef>
          </c:cat>
          <c:val>
            <c:numRef>
              <c:f>CED_2!$D$2:$D$19</c:f>
              <c:numCache>
                <c:formatCode>0.00E+00</c:formatCode>
                <c:ptCount val="18"/>
                <c:pt idx="1">
                  <c:v>9.4070595015763106E-3</c:v>
                </c:pt>
                <c:pt idx="4">
                  <c:v>4.7850472220918698E-2</c:v>
                </c:pt>
                <c:pt idx="7">
                  <c:v>1.87937027318251E-3</c:v>
                </c:pt>
                <c:pt idx="10">
                  <c:v>7.26266443095142E-4</c:v>
                </c:pt>
                <c:pt idx="13">
                  <c:v>9.5148503640957895E-5</c:v>
                </c:pt>
                <c:pt idx="16">
                  <c:v>6.8046665368546805E-5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E-4239-B765-71AEAFBB7111}"/>
            </c:ext>
          </c:extLst>
        </c:ser>
        <c:ser>
          <c:idx val="1"/>
          <c:order val="1"/>
          <c:tx>
            <c:strRef>
              <c:f>CED_2!$E$1</c:f>
              <c:strCache>
                <c:ptCount val="1"/>
                <c:pt idx="0">
                  <c:v>HTL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cat>
            <c:multiLvlStrRef>
              <c:f>CED_2!$A$2:$B$19</c:f>
              <c:multiLvlStrCache>
                <c:ptCount val="17"/>
                <c:lvl>
                  <c:pt idx="1">
                    <c:v>C1</c:v>
                  </c:pt>
                  <c:pt idx="4">
                    <c:v>C1</c:v>
                  </c:pt>
                  <c:pt idx="7">
                    <c:v>C1</c:v>
                  </c:pt>
                  <c:pt idx="10">
                    <c:v>C1</c:v>
                  </c:pt>
                  <c:pt idx="13">
                    <c:v>C1</c:v>
                  </c:pt>
                  <c:pt idx="16">
                    <c:v>C1</c:v>
                  </c:pt>
                </c:lvl>
                <c:lvl>
                  <c:pt idx="0">
                    <c:v>Renewable, water</c:v>
                  </c:pt>
                  <c:pt idx="3">
                    <c:v>Non renewable, fossil</c:v>
                  </c:pt>
                  <c:pt idx="6">
                    <c:v>Non-renewable, nuclear</c:v>
                  </c:pt>
                  <c:pt idx="9">
                    <c:v>Renewable, biomass</c:v>
                  </c:pt>
                  <c:pt idx="12">
                    <c:v>Renewable, wind, solar, geothe</c:v>
                  </c:pt>
                  <c:pt idx="15">
                    <c:v>Non-renewable, biomass</c:v>
                  </c:pt>
                </c:lvl>
              </c:multiLvlStrCache>
            </c:multiLvlStrRef>
          </c:cat>
          <c:val>
            <c:numRef>
              <c:f>CED_2!$E$2:$E$19</c:f>
              <c:numCache>
                <c:formatCode>0.00E+00</c:formatCode>
                <c:ptCount val="18"/>
                <c:pt idx="1">
                  <c:v>2.2324464517283001E-3</c:v>
                </c:pt>
                <c:pt idx="4">
                  <c:v>2.3452299158994399E-3</c:v>
                </c:pt>
                <c:pt idx="7">
                  <c:v>9.4610799304119102E-6</c:v>
                </c:pt>
                <c:pt idx="10">
                  <c:v>4.7322101874567498E-6</c:v>
                </c:pt>
                <c:pt idx="13">
                  <c:v>3.4519432924532798E-6</c:v>
                </c:pt>
                <c:pt idx="16">
                  <c:v>5.2076060018829802E-9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E-4239-B765-71AEAFBB7111}"/>
            </c:ext>
          </c:extLst>
        </c:ser>
        <c:ser>
          <c:idx val="2"/>
          <c:order val="2"/>
          <c:tx>
            <c:strRef>
              <c:f>CED_2!$F$1</c:f>
              <c:strCache>
                <c:ptCount val="1"/>
                <c:pt idx="0">
                  <c:v>MSL</c:v>
                </c:pt>
              </c:strCache>
            </c:strRef>
          </c:tx>
          <c:spPr>
            <a:pattFill prst="lgCheck">
              <a:fgClr>
                <a:schemeClr val="accent6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multiLvlStrRef>
              <c:f>CED_2!$A$2:$B$19</c:f>
              <c:multiLvlStrCache>
                <c:ptCount val="17"/>
                <c:lvl>
                  <c:pt idx="1">
                    <c:v>C1</c:v>
                  </c:pt>
                  <c:pt idx="4">
                    <c:v>C1</c:v>
                  </c:pt>
                  <c:pt idx="7">
                    <c:v>C1</c:v>
                  </c:pt>
                  <c:pt idx="10">
                    <c:v>C1</c:v>
                  </c:pt>
                  <c:pt idx="13">
                    <c:v>C1</c:v>
                  </c:pt>
                  <c:pt idx="16">
                    <c:v>C1</c:v>
                  </c:pt>
                </c:lvl>
                <c:lvl>
                  <c:pt idx="0">
                    <c:v>Renewable, water</c:v>
                  </c:pt>
                  <c:pt idx="3">
                    <c:v>Non renewable, fossil</c:v>
                  </c:pt>
                  <c:pt idx="6">
                    <c:v>Non-renewable, nuclear</c:v>
                  </c:pt>
                  <c:pt idx="9">
                    <c:v>Renewable, biomass</c:v>
                  </c:pt>
                  <c:pt idx="12">
                    <c:v>Renewable, wind, solar, geothe</c:v>
                  </c:pt>
                  <c:pt idx="15">
                    <c:v>Non-renewable, biomass</c:v>
                  </c:pt>
                </c:lvl>
              </c:multiLvlStrCache>
            </c:multiLvlStrRef>
          </c:cat>
          <c:val>
            <c:numRef>
              <c:f>CED_2!$F$2:$F$19</c:f>
              <c:numCache>
                <c:formatCode>0.00E+00</c:formatCode>
                <c:ptCount val="18"/>
                <c:pt idx="1">
                  <c:v>9.9410308664741104E-5</c:v>
                </c:pt>
                <c:pt idx="4">
                  <c:v>1.49764555011335E-4</c:v>
                </c:pt>
                <c:pt idx="7">
                  <c:v>6.3750765770360601E-6</c:v>
                </c:pt>
                <c:pt idx="10">
                  <c:v>1.1809785116343299E-6</c:v>
                </c:pt>
                <c:pt idx="13">
                  <c:v>8.8075205021661303E-7</c:v>
                </c:pt>
                <c:pt idx="16">
                  <c:v>1.3485880489340599E-9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8E-4239-B765-71AEAFBB7111}"/>
            </c:ext>
          </c:extLst>
        </c:ser>
        <c:ser>
          <c:idx val="3"/>
          <c:order val="3"/>
          <c:tx>
            <c:strRef>
              <c:f>CED_2!$G$1</c:f>
              <c:strCache>
                <c:ptCount val="1"/>
                <c:pt idx="0">
                  <c:v>PAL</c:v>
                </c:pt>
              </c:strCache>
            </c:strRef>
          </c:tx>
          <c:spPr>
            <a:pattFill prst="trellis">
              <a:fgClr>
                <a:srgbClr val="7030A0"/>
              </a:fgClr>
              <a:bgClr>
                <a:schemeClr val="bg1"/>
              </a:bgClr>
            </a:pattFill>
            <a:ln>
              <a:solidFill>
                <a:srgbClr val="7030A0"/>
              </a:solidFill>
            </a:ln>
            <a:effectLst/>
          </c:spPr>
          <c:invertIfNegative val="0"/>
          <c:cat>
            <c:multiLvlStrRef>
              <c:f>CED_2!$A$2:$B$19</c:f>
              <c:multiLvlStrCache>
                <c:ptCount val="17"/>
                <c:lvl>
                  <c:pt idx="1">
                    <c:v>C1</c:v>
                  </c:pt>
                  <c:pt idx="4">
                    <c:v>C1</c:v>
                  </c:pt>
                  <c:pt idx="7">
                    <c:v>C1</c:v>
                  </c:pt>
                  <c:pt idx="10">
                    <c:v>C1</c:v>
                  </c:pt>
                  <c:pt idx="13">
                    <c:v>C1</c:v>
                  </c:pt>
                  <c:pt idx="16">
                    <c:v>C1</c:v>
                  </c:pt>
                </c:lvl>
                <c:lvl>
                  <c:pt idx="0">
                    <c:v>Renewable, water</c:v>
                  </c:pt>
                  <c:pt idx="3">
                    <c:v>Non renewable, fossil</c:v>
                  </c:pt>
                  <c:pt idx="6">
                    <c:v>Non-renewable, nuclear</c:v>
                  </c:pt>
                  <c:pt idx="9">
                    <c:v>Renewable, biomass</c:v>
                  </c:pt>
                  <c:pt idx="12">
                    <c:v>Renewable, wind, solar, geothe</c:v>
                  </c:pt>
                  <c:pt idx="15">
                    <c:v>Non-renewable, biomass</c:v>
                  </c:pt>
                </c:lvl>
              </c:multiLvlStrCache>
            </c:multiLvlStrRef>
          </c:cat>
          <c:val>
            <c:numRef>
              <c:f>CED_2!$G$2:$G$19</c:f>
              <c:numCache>
                <c:formatCode>0.00E+00</c:formatCode>
                <c:ptCount val="18"/>
                <c:pt idx="1">
                  <c:v>5.4350236899719398E-4</c:v>
                </c:pt>
                <c:pt idx="4">
                  <c:v>1.4582048881074399E-2</c:v>
                </c:pt>
                <c:pt idx="7">
                  <c:v>5.0580769571216197E-4</c:v>
                </c:pt>
                <c:pt idx="10">
                  <c:v>9.8961811425364295E-5</c:v>
                </c:pt>
                <c:pt idx="13">
                  <c:v>2.75190587957033E-5</c:v>
                </c:pt>
                <c:pt idx="16">
                  <c:v>4.2270770663150897E-8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8E-4239-B765-71AEAFBB7111}"/>
            </c:ext>
          </c:extLst>
        </c:ser>
        <c:ser>
          <c:idx val="4"/>
          <c:order val="4"/>
          <c:tx>
            <c:strRef>
              <c:f>CED_2!$H$1</c:f>
              <c:strCache>
                <c:ptCount val="1"/>
                <c:pt idx="0">
                  <c:v>ETL</c:v>
                </c:pt>
              </c:strCache>
            </c:strRef>
          </c:tx>
          <c:spPr>
            <a:pattFill prst="pct5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multiLvlStrRef>
              <c:f>CED_2!$A$2:$B$19</c:f>
              <c:multiLvlStrCache>
                <c:ptCount val="17"/>
                <c:lvl>
                  <c:pt idx="1">
                    <c:v>C1</c:v>
                  </c:pt>
                  <c:pt idx="4">
                    <c:v>C1</c:v>
                  </c:pt>
                  <c:pt idx="7">
                    <c:v>C1</c:v>
                  </c:pt>
                  <c:pt idx="10">
                    <c:v>C1</c:v>
                  </c:pt>
                  <c:pt idx="13">
                    <c:v>C1</c:v>
                  </c:pt>
                  <c:pt idx="16">
                    <c:v>C1</c:v>
                  </c:pt>
                </c:lvl>
                <c:lvl>
                  <c:pt idx="0">
                    <c:v>Renewable, water</c:v>
                  </c:pt>
                  <c:pt idx="3">
                    <c:v>Non renewable, fossil</c:v>
                  </c:pt>
                  <c:pt idx="6">
                    <c:v>Non-renewable, nuclear</c:v>
                  </c:pt>
                  <c:pt idx="9">
                    <c:v>Renewable, biomass</c:v>
                  </c:pt>
                  <c:pt idx="12">
                    <c:v>Renewable, wind, solar, geothe</c:v>
                  </c:pt>
                  <c:pt idx="15">
                    <c:v>Non-renewable, biomass</c:v>
                  </c:pt>
                </c:lvl>
              </c:multiLvlStrCache>
            </c:multiLvlStrRef>
          </c:cat>
          <c:val>
            <c:numRef>
              <c:f>CED_2!$H$2:$H$19</c:f>
              <c:numCache>
                <c:formatCode>0.00E+00</c:formatCode>
                <c:ptCount val="18"/>
                <c:pt idx="1">
                  <c:v>3.8117067481922601E-4</c:v>
                </c:pt>
                <c:pt idx="4">
                  <c:v>4.51182409928539E-3</c:v>
                </c:pt>
                <c:pt idx="7">
                  <c:v>1.15558911683366E-4</c:v>
                </c:pt>
                <c:pt idx="10">
                  <c:v>1.96785577611815E-5</c:v>
                </c:pt>
                <c:pt idx="13">
                  <c:v>8.2925039735636205E-6</c:v>
                </c:pt>
                <c:pt idx="16">
                  <c:v>1.5823769424322901E-8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8E-4239-B765-71AEAFBB7111}"/>
            </c:ext>
          </c:extLst>
        </c:ser>
        <c:ser>
          <c:idx val="5"/>
          <c:order val="5"/>
          <c:tx>
            <c:strRef>
              <c:f>CED_2!$I$1</c:f>
              <c:strCache>
                <c:ptCount val="1"/>
                <c:pt idx="0">
                  <c:v>BEL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5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58E-4239-B765-71AEAFBB7111}"/>
              </c:ext>
            </c:extLst>
          </c:dPt>
          <c:cat>
            <c:multiLvlStrRef>
              <c:f>CED_2!$A$2:$B$19</c:f>
              <c:multiLvlStrCache>
                <c:ptCount val="17"/>
                <c:lvl>
                  <c:pt idx="1">
                    <c:v>C1</c:v>
                  </c:pt>
                  <c:pt idx="4">
                    <c:v>C1</c:v>
                  </c:pt>
                  <c:pt idx="7">
                    <c:v>C1</c:v>
                  </c:pt>
                  <c:pt idx="10">
                    <c:v>C1</c:v>
                  </c:pt>
                  <c:pt idx="13">
                    <c:v>C1</c:v>
                  </c:pt>
                  <c:pt idx="16">
                    <c:v>C1</c:v>
                  </c:pt>
                </c:lvl>
                <c:lvl>
                  <c:pt idx="0">
                    <c:v>Renewable, water</c:v>
                  </c:pt>
                  <c:pt idx="3">
                    <c:v>Non renewable, fossil</c:v>
                  </c:pt>
                  <c:pt idx="6">
                    <c:v>Non-renewable, nuclear</c:v>
                  </c:pt>
                  <c:pt idx="9">
                    <c:v>Renewable, biomass</c:v>
                  </c:pt>
                  <c:pt idx="12">
                    <c:v>Renewable, wind, solar, geothe</c:v>
                  </c:pt>
                  <c:pt idx="15">
                    <c:v>Non-renewable, biomass</c:v>
                  </c:pt>
                </c:lvl>
              </c:multiLvlStrCache>
            </c:multiLvlStrRef>
          </c:cat>
          <c:val>
            <c:numRef>
              <c:f>CED_2!$I$2:$I$19</c:f>
              <c:numCache>
                <c:formatCode>0.00E+00</c:formatCode>
                <c:ptCount val="18"/>
                <c:pt idx="1">
                  <c:v>6.9654743502377298E-2</c:v>
                </c:pt>
                <c:pt idx="4">
                  <c:v>7.2977868887767805E-2</c:v>
                </c:pt>
                <c:pt idx="7">
                  <c:v>2.6639742239462099E-4</c:v>
                </c:pt>
                <c:pt idx="10">
                  <c:v>1.4026880382490199E-4</c:v>
                </c:pt>
                <c:pt idx="13">
                  <c:v>1.0497109178041401E-4</c:v>
                </c:pt>
                <c:pt idx="16">
                  <c:v>1.56739558873465E-7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58E-4239-B765-71AEAFBB7111}"/>
            </c:ext>
          </c:extLst>
        </c:ser>
        <c:ser>
          <c:idx val="6"/>
          <c:order val="6"/>
          <c:tx>
            <c:strRef>
              <c:f>CED_2!$J$1</c:f>
              <c:strCache>
                <c:ptCount val="1"/>
                <c:pt idx="0">
                  <c:v>GB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CED_2!$A$2:$B$19</c:f>
              <c:multiLvlStrCache>
                <c:ptCount val="17"/>
                <c:lvl>
                  <c:pt idx="1">
                    <c:v>C1</c:v>
                  </c:pt>
                  <c:pt idx="4">
                    <c:v>C1</c:v>
                  </c:pt>
                  <c:pt idx="7">
                    <c:v>C1</c:v>
                  </c:pt>
                  <c:pt idx="10">
                    <c:v>C1</c:v>
                  </c:pt>
                  <c:pt idx="13">
                    <c:v>C1</c:v>
                  </c:pt>
                  <c:pt idx="16">
                    <c:v>C1</c:v>
                  </c:pt>
                </c:lvl>
                <c:lvl>
                  <c:pt idx="0">
                    <c:v>Renewable, water</c:v>
                  </c:pt>
                  <c:pt idx="3">
                    <c:v>Non renewable, fossil</c:v>
                  </c:pt>
                  <c:pt idx="6">
                    <c:v>Non-renewable, nuclear</c:v>
                  </c:pt>
                  <c:pt idx="9">
                    <c:v>Renewable, biomass</c:v>
                  </c:pt>
                  <c:pt idx="12">
                    <c:v>Renewable, wind, solar, geothe</c:v>
                  </c:pt>
                  <c:pt idx="15">
                    <c:v>Non-renewable, biomass</c:v>
                  </c:pt>
                </c:lvl>
              </c:multiLvlStrCache>
            </c:multiLvlStrRef>
          </c:cat>
          <c:val>
            <c:numRef>
              <c:f>CED_2!$J$2:$J$19</c:f>
              <c:numCache>
                <c:formatCode>0.00E+00</c:formatCode>
                <c:ptCount val="18"/>
                <c:pt idx="1">
                  <c:v>4.8635944284185301E-2</c:v>
                </c:pt>
                <c:pt idx="4">
                  <c:v>5.9644680596030897E-2</c:v>
                </c:pt>
                <c:pt idx="7">
                  <c:v>7.5185600462216503E-3</c:v>
                </c:pt>
                <c:pt idx="10">
                  <c:v>9.4426338834525399E-5</c:v>
                </c:pt>
                <c:pt idx="13">
                  <c:v>4.3136681184692901E-4</c:v>
                </c:pt>
                <c:pt idx="16">
                  <c:v>1.0560717350927E-7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8E-4239-B765-71AEAFBB7111}"/>
            </c:ext>
          </c:extLst>
        </c:ser>
        <c:ser>
          <c:idx val="7"/>
          <c:order val="7"/>
          <c:tx>
            <c:strRef>
              <c:f>CED_2!$K$1</c:f>
              <c:strCache>
                <c:ptCount val="1"/>
                <c:pt idx="0">
                  <c:v> 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CED_2!$A$2:$B$19</c:f>
              <c:multiLvlStrCache>
                <c:ptCount val="17"/>
                <c:lvl>
                  <c:pt idx="1">
                    <c:v>C1</c:v>
                  </c:pt>
                  <c:pt idx="4">
                    <c:v>C1</c:v>
                  </c:pt>
                  <c:pt idx="7">
                    <c:v>C1</c:v>
                  </c:pt>
                  <c:pt idx="10">
                    <c:v>C1</c:v>
                  </c:pt>
                  <c:pt idx="13">
                    <c:v>C1</c:v>
                  </c:pt>
                  <c:pt idx="16">
                    <c:v>C1</c:v>
                  </c:pt>
                </c:lvl>
                <c:lvl>
                  <c:pt idx="0">
                    <c:v>Renewable, water</c:v>
                  </c:pt>
                  <c:pt idx="3">
                    <c:v>Non renewable, fossil</c:v>
                  </c:pt>
                  <c:pt idx="6">
                    <c:v>Non-renewable, nuclear</c:v>
                  </c:pt>
                  <c:pt idx="9">
                    <c:v>Renewable, biomass</c:v>
                  </c:pt>
                  <c:pt idx="12">
                    <c:v>Renewable, wind, solar, geothe</c:v>
                  </c:pt>
                  <c:pt idx="15">
                    <c:v>Non-renewable, biomass</c:v>
                  </c:pt>
                </c:lvl>
              </c:multiLvlStrCache>
            </c:multiLvlStrRef>
          </c:cat>
          <c:val>
            <c:numRef>
              <c:f>CED_2!$K$2:$K$19</c:f>
              <c:numCache>
                <c:formatCode>0.0000E+00</c:formatCode>
                <c:ptCount val="18"/>
                <c:pt idx="1">
                  <c:v>0.13095427709234836</c:v>
                </c:pt>
                <c:pt idx="4" formatCode="0.000E+00">
                  <c:v>0.20206188915598797</c:v>
                </c:pt>
                <c:pt idx="7" formatCode="0.000E+00">
                  <c:v>1.0301530505701758E-2</c:v>
                </c:pt>
                <c:pt idx="10" formatCode="0.000E+00">
                  <c:v>1.0855151436402063E-3</c:v>
                </c:pt>
                <c:pt idx="13" formatCode="0.000E+00">
                  <c:v>6.7163066538023777E-4</c:v>
                </c:pt>
                <c:pt idx="16" formatCode="0.000E+00">
                  <c:v>6.8373662835067816E-5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58E-4239-B765-71AEAFBB7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16200671"/>
        <c:axId val="1416198175"/>
      </c:barChart>
      <c:catAx>
        <c:axId val="14162006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 sz="16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Type of energy source</a:t>
                </a:r>
              </a:p>
            </c:rich>
          </c:tx>
          <c:layout>
            <c:manualLayout>
              <c:xMode val="edge"/>
              <c:yMode val="edge"/>
              <c:x val="0.46504920337170885"/>
              <c:y val="0.927109355427660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b" anchorCtr="0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198175"/>
        <c:crosses val="autoZero"/>
        <c:auto val="0"/>
        <c:lblAlgn val="ctr"/>
        <c:lblOffset val="100"/>
        <c:noMultiLvlLbl val="0"/>
      </c:catAx>
      <c:valAx>
        <c:axId val="1416198175"/>
        <c:scaling>
          <c:orientation val="minMax"/>
          <c:max val="0.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 sz="1600" b="1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CED (MJ/cm</a:t>
                </a:r>
                <a:r>
                  <a:rPr lang="es-CO" sz="1600" b="1" baseline="300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s-CO" sz="1600" b="1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4.3958171237356014E-3"/>
              <c:y val="0.288544400904238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200671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legend>
      <c:legendPos val="t"/>
      <c:legendEntry>
        <c:idx val="7"/>
        <c:delete val="1"/>
      </c:legendEntry>
      <c:layout>
        <c:manualLayout>
          <c:xMode val="edge"/>
          <c:yMode val="edge"/>
          <c:x val="0.69188058823467358"/>
          <c:y val="5.8840903627512028E-2"/>
          <c:w val="0.28112041082923178"/>
          <c:h val="4.9623289689912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714629676452467E-2"/>
          <c:y val="0.13223003879647985"/>
          <c:w val="0.89572984578255577"/>
          <c:h val="0.7511112364073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CED_Comparative!$E$1</c:f>
              <c:strCache>
                <c:ptCount val="1"/>
                <c:pt idx="0">
                  <c:v>Datos &lt;0.5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CED_Comparative!$A$2:$B$28</c:f>
              <c:multiLvlStrCache>
                <c:ptCount val="27"/>
                <c:lvl>
                  <c:pt idx="1">
                    <c:v>G1</c:v>
                  </c:pt>
                  <c:pt idx="2">
                    <c:v>G2</c:v>
                  </c:pt>
                  <c:pt idx="3">
                    <c:v>E</c:v>
                  </c:pt>
                  <c:pt idx="4">
                    <c:v>S</c:v>
                  </c:pt>
                  <c:pt idx="5">
                    <c:v>Z</c:v>
                  </c:pt>
                  <c:pt idx="6">
                    <c:v>C11</c:v>
                  </c:pt>
                  <c:pt idx="7">
                    <c:v>C22</c:v>
                  </c:pt>
                  <c:pt idx="8">
                    <c:v>C33</c:v>
                  </c:pt>
                  <c:pt idx="9">
                    <c:v>AB1</c:v>
                  </c:pt>
                  <c:pt idx="10">
                    <c:v>AB2</c:v>
                  </c:pt>
                  <c:pt idx="11">
                    <c:v>AB3</c:v>
                  </c:pt>
                  <c:pt idx="13">
                    <c:v>Zh 1</c:v>
                  </c:pt>
                  <c:pt idx="14">
                    <c:v>Zh 2</c:v>
                  </c:pt>
                  <c:pt idx="15">
                    <c:v>Zh 3</c:v>
                  </c:pt>
                  <c:pt idx="16">
                    <c:v>Zh 4</c:v>
                  </c:pt>
                  <c:pt idx="17">
                    <c:v>Zh 5</c:v>
                  </c:pt>
                  <c:pt idx="20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</c:lvl>
                <c:lvl>
                  <c:pt idx="0">
                    <c:v>Maranghi et al.35 </c:v>
                  </c:pt>
                  <c:pt idx="13">
                    <c:v>Zhang et al.32</c:v>
                  </c:pt>
                  <c:pt idx="19">
                    <c:v>This Study</c:v>
                  </c:pt>
                  <c:pt idx="22">
                    <c:v>Alberola-Borràs et al.33 </c:v>
                  </c:pt>
                </c:lvl>
              </c:multiLvlStrCache>
            </c:multiLvlStrRef>
          </c:cat>
          <c:val>
            <c:numRef>
              <c:f>CED_Comparative!$E$2:$E$28</c:f>
              <c:numCache>
                <c:formatCode>0.00E+00</c:formatCode>
                <c:ptCount val="27"/>
                <c:pt idx="1">
                  <c:v>2.81E-3</c:v>
                </c:pt>
                <c:pt idx="2">
                  <c:v>2.5100000000000001E-3</c:v>
                </c:pt>
                <c:pt idx="3">
                  <c:v>0.35099999999999998</c:v>
                </c:pt>
                <c:pt idx="4">
                  <c:v>#N/A</c:v>
                </c:pt>
                <c:pt idx="5">
                  <c:v>6.4299999999999996E-2</c:v>
                </c:pt>
                <c:pt idx="6">
                  <c:v>9.5899999999999999E-2</c:v>
                </c:pt>
                <c:pt idx="7">
                  <c:v>0.111</c:v>
                </c:pt>
                <c:pt idx="8">
                  <c:v>5.0500000000000003E-2</c:v>
                </c:pt>
                <c:pt idx="9">
                  <c:v>0.158</c:v>
                </c:pt>
                <c:pt idx="10">
                  <c:v>0.159</c:v>
                </c:pt>
                <c:pt idx="11">
                  <c:v>0.252</c:v>
                </c:pt>
                <c:pt idx="13">
                  <c:v>1.22</c:v>
                </c:pt>
                <c:pt idx="14">
                  <c:v>1.43</c:v>
                </c:pt>
                <c:pt idx="15">
                  <c:v>1.4379999999999999</c:v>
                </c:pt>
                <c:pt idx="16">
                  <c:v>1.9</c:v>
                </c:pt>
                <c:pt idx="17">
                  <c:v>1.98</c:v>
                </c:pt>
                <c:pt idx="20">
                  <c:v>0.34514321622589328</c:v>
                </c:pt>
                <c:pt idx="23">
                  <c:v>0.66</c:v>
                </c:pt>
                <c:pt idx="24">
                  <c:v>0.66</c:v>
                </c:pt>
                <c:pt idx="25">
                  <c:v>0.93</c:v>
                </c:pt>
                <c:pt idx="26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2-497E-9F2D-93251076FEDF}"/>
            </c:ext>
          </c:extLst>
        </c:ser>
        <c:ser>
          <c:idx val="1"/>
          <c:order val="1"/>
          <c:tx>
            <c:strRef>
              <c:f>CED_Comparative!$F$1</c:f>
              <c:strCache>
                <c:ptCount val="1"/>
                <c:pt idx="0">
                  <c:v>Datos &gt;10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8.9813996627381644E-4"/>
                  <c:y val="2.395462127083604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FC2-497E-9F2D-93251076FE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CED_Comparative!$A$2:$B$28</c:f>
              <c:multiLvlStrCache>
                <c:ptCount val="27"/>
                <c:lvl>
                  <c:pt idx="1">
                    <c:v>G1</c:v>
                  </c:pt>
                  <c:pt idx="2">
                    <c:v>G2</c:v>
                  </c:pt>
                  <c:pt idx="3">
                    <c:v>E</c:v>
                  </c:pt>
                  <c:pt idx="4">
                    <c:v>S</c:v>
                  </c:pt>
                  <c:pt idx="5">
                    <c:v>Z</c:v>
                  </c:pt>
                  <c:pt idx="6">
                    <c:v>C11</c:v>
                  </c:pt>
                  <c:pt idx="7">
                    <c:v>C22</c:v>
                  </c:pt>
                  <c:pt idx="8">
                    <c:v>C33</c:v>
                  </c:pt>
                  <c:pt idx="9">
                    <c:v>AB1</c:v>
                  </c:pt>
                  <c:pt idx="10">
                    <c:v>AB2</c:v>
                  </c:pt>
                  <c:pt idx="11">
                    <c:v>AB3</c:v>
                  </c:pt>
                  <c:pt idx="13">
                    <c:v>Zh 1</c:v>
                  </c:pt>
                  <c:pt idx="14">
                    <c:v>Zh 2</c:v>
                  </c:pt>
                  <c:pt idx="15">
                    <c:v>Zh 3</c:v>
                  </c:pt>
                  <c:pt idx="16">
                    <c:v>Zh 4</c:v>
                  </c:pt>
                  <c:pt idx="17">
                    <c:v>Zh 5</c:v>
                  </c:pt>
                  <c:pt idx="20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</c:lvl>
                <c:lvl>
                  <c:pt idx="0">
                    <c:v>Maranghi et al.35 </c:v>
                  </c:pt>
                  <c:pt idx="13">
                    <c:v>Zhang et al.32</c:v>
                  </c:pt>
                  <c:pt idx="19">
                    <c:v>This Study</c:v>
                  </c:pt>
                  <c:pt idx="22">
                    <c:v>Alberola-Borràs et al.33 </c:v>
                  </c:pt>
                </c:lvl>
              </c:multiLvlStrCache>
            </c:multiLvlStrRef>
          </c:cat>
          <c:val>
            <c:numRef>
              <c:f>CED_Comparative!$F$2:$F$28</c:f>
              <c:numCache>
                <c:formatCode>General</c:formatCode>
                <c:ptCount val="27"/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2.5545454545454547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20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C2-497E-9F2D-93251076F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9784192"/>
        <c:axId val="1959784608"/>
      </c:barChart>
      <c:catAx>
        <c:axId val="195978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59784608"/>
        <c:crosses val="autoZero"/>
        <c:auto val="1"/>
        <c:lblAlgn val="ctr"/>
        <c:lblOffset val="100"/>
        <c:noMultiLvlLbl val="0"/>
      </c:catAx>
      <c:valAx>
        <c:axId val="1959784608"/>
        <c:scaling>
          <c:orientation val="minMax"/>
          <c:max val="2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CED (mMJ/cm</a:t>
                </a:r>
                <a:r>
                  <a:rPr lang="es-CO" baseline="30000"/>
                  <a:t>2</a:t>
                </a:r>
                <a:r>
                  <a:rPr lang="es-CO"/>
                  <a:t>)</a:t>
                </a:r>
              </a:p>
            </c:rich>
          </c:tx>
          <c:layout>
            <c:manualLayout>
              <c:xMode val="edge"/>
              <c:yMode val="edge"/>
              <c:x val="2.7655803127047837E-2"/>
              <c:y val="0.380372944646957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&lt;=2.5]0.0#;;;\: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5978419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95761852753787E-2"/>
          <c:y val="1.8320445823618414E-2"/>
          <c:w val="0.94050810494186354"/>
          <c:h val="0.806924345420156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'Gráfica Normalizada 1 -5'!$D$1</c:f>
              <c:strCache>
                <c:ptCount val="1"/>
                <c:pt idx="0">
                  <c:v>CED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rgbClr val="0070C0"/>
              </a:solidFill>
            </a:ln>
            <a:effectLst/>
          </c:spPr>
          <c:invertIfNegative val="0"/>
          <c:cat>
            <c:multiLvlStrRef>
              <c:f>'Gráfica Normalizada 1 -5'!$A$2:$B$35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CC</c:v>
                  </c:pt>
                  <c:pt idx="7">
                    <c:v>THCN</c:v>
                  </c:pt>
                  <c:pt idx="14">
                    <c:v>THC</c:v>
                  </c:pt>
                  <c:pt idx="21">
                    <c:v>MP</c:v>
                  </c:pt>
                  <c:pt idx="28">
                    <c:v>Ac</c:v>
                  </c:pt>
                </c:lvl>
              </c:multiLvlStrCache>
            </c:multiLvlStrRef>
          </c:cat>
          <c:val>
            <c:numRef>
              <c:f>'Gráfica Normalizada 1 -5'!$D$2:$D$35</c:f>
              <c:numCache>
                <c:formatCode>0.0E+00</c:formatCode>
                <c:ptCount val="34"/>
                <c:pt idx="1">
                  <c:v>3.5572172263240699E-7</c:v>
                </c:pt>
                <c:pt idx="2" formatCode="0.00E+00">
                  <c:v>2.0877600825261599E-6</c:v>
                </c:pt>
                <c:pt idx="3" formatCode="0.000E+00">
                  <c:v>6.2861343080203E-7</c:v>
                </c:pt>
                <c:pt idx="4" formatCode="0.00E+00">
                  <c:v>5.4829611282856799E-6</c:v>
                </c:pt>
                <c:pt idx="5" formatCode="0.00E+00">
                  <c:v>5.4829611282856799E-6</c:v>
                </c:pt>
                <c:pt idx="8">
                  <c:v>4.1004349644548499E-6</c:v>
                </c:pt>
                <c:pt idx="9" formatCode="0.00E+00">
                  <c:v>1.94826705337575E-5</c:v>
                </c:pt>
                <c:pt idx="10" formatCode="0.000E+00">
                  <c:v>6.9222805603901497E-6</c:v>
                </c:pt>
                <c:pt idx="11" formatCode="0.00E+00">
                  <c:v>3.7204633875186801E-5</c:v>
                </c:pt>
                <c:pt idx="12" formatCode="0.00E+00">
                  <c:v>3.7204633875186801E-5</c:v>
                </c:pt>
                <c:pt idx="15">
                  <c:v>9.7774565729662592E-6</c:v>
                </c:pt>
                <c:pt idx="16" formatCode="0.00E+00">
                  <c:v>4.9078989051315403E-5</c:v>
                </c:pt>
                <c:pt idx="17" formatCode="0.000E+00">
                  <c:v>1.5688954555892201E-5</c:v>
                </c:pt>
                <c:pt idx="18" formatCode="0.00E+00">
                  <c:v>7.1284005218063697E-5</c:v>
                </c:pt>
                <c:pt idx="19" formatCode="0.00E+00">
                  <c:v>7.1284005218063697E-5</c:v>
                </c:pt>
                <c:pt idx="22">
                  <c:v>2.6746666310869499E-7</c:v>
                </c:pt>
                <c:pt idx="23" formatCode="0.00E+00">
                  <c:v>1.2506540580777499E-6</c:v>
                </c:pt>
                <c:pt idx="24" formatCode="0.000E+00">
                  <c:v>3.8119962526500603E-7</c:v>
                </c:pt>
                <c:pt idx="25" formatCode="0.00E+00">
                  <c:v>5.7952169555606602E-6</c:v>
                </c:pt>
                <c:pt idx="26" formatCode="0.00E+00">
                  <c:v>5.7952169555606602E-6</c:v>
                </c:pt>
                <c:pt idx="29">
                  <c:v>2.7233144588491502E-7</c:v>
                </c:pt>
                <c:pt idx="30" formatCode="0.00E+00">
                  <c:v>1.86868905029041E-6</c:v>
                </c:pt>
                <c:pt idx="31" formatCode="0.000E+00">
                  <c:v>5.7163105876084996E-7</c:v>
                </c:pt>
                <c:pt idx="32" formatCode="0.00E+00">
                  <c:v>6.9407972484312099E-6</c:v>
                </c:pt>
                <c:pt idx="33" formatCode="0.00E+00">
                  <c:v>6.9407972484312099E-6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2-4B31-A3DF-A25FEB44C137}"/>
            </c:ext>
          </c:extLst>
        </c:ser>
        <c:ser>
          <c:idx val="1"/>
          <c:order val="1"/>
          <c:tx>
            <c:strRef>
              <c:f>'Gráfica Normalizada 1 -5'!$E$1</c:f>
              <c:strCache>
                <c:ptCount val="1"/>
                <c:pt idx="0">
                  <c:v>CTE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cat>
            <c:multiLvlStrRef>
              <c:f>'Gráfica Normalizada 1 -5'!$A$2:$B$35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CC</c:v>
                  </c:pt>
                  <c:pt idx="7">
                    <c:v>THCN</c:v>
                  </c:pt>
                  <c:pt idx="14">
                    <c:v>THC</c:v>
                  </c:pt>
                  <c:pt idx="21">
                    <c:v>MP</c:v>
                  </c:pt>
                  <c:pt idx="28">
                    <c:v>Ac</c:v>
                  </c:pt>
                </c:lvl>
              </c:multiLvlStrCache>
            </c:multiLvlStrRef>
          </c:cat>
          <c:val>
            <c:numRef>
              <c:f>'Gráfica Normalizada 1 -5'!$E$2:$E$35</c:f>
              <c:numCache>
                <c:formatCode>0.0E+00</c:formatCode>
                <c:ptCount val="34"/>
                <c:pt idx="1">
                  <c:v>3.4158907184283799E-8</c:v>
                </c:pt>
                <c:pt idx="2" formatCode="0.00E+00">
                  <c:v>2.2346397889079501E-7</c:v>
                </c:pt>
                <c:pt idx="3" formatCode="0.000E+00">
                  <c:v>4.2214145352241501E-7</c:v>
                </c:pt>
                <c:pt idx="4" formatCode="0.00E+00">
                  <c:v>7.3822621157280601E-7</c:v>
                </c:pt>
                <c:pt idx="5" formatCode="0.00E+00">
                  <c:v>7.3822621157280601E-7</c:v>
                </c:pt>
                <c:pt idx="8">
                  <c:v>2.35354492725498E-7</c:v>
                </c:pt>
                <c:pt idx="9" formatCode="0.00E+00">
                  <c:v>1.8290547725757201E-6</c:v>
                </c:pt>
                <c:pt idx="10" formatCode="0.000E+00">
                  <c:v>3.7065495707912402E-6</c:v>
                </c:pt>
                <c:pt idx="11" formatCode="0.00E+00">
                  <c:v>6.4777822917904303E-6</c:v>
                </c:pt>
                <c:pt idx="12" formatCode="0.00E+00">
                  <c:v>6.4777822917904303E-6</c:v>
                </c:pt>
                <c:pt idx="15">
                  <c:v>6.0494761923474498E-7</c:v>
                </c:pt>
                <c:pt idx="16" formatCode="0.00E+00">
                  <c:v>5.18349103850476E-6</c:v>
                </c:pt>
                <c:pt idx="17" formatCode="0.000E+00">
                  <c:v>1.8952450732871299E-5</c:v>
                </c:pt>
                <c:pt idx="18" formatCode="0.00E+00">
                  <c:v>1.7285893542128998E-5</c:v>
                </c:pt>
                <c:pt idx="19" formatCode="0.00E+00">
                  <c:v>1.7285893542128998E-5</c:v>
                </c:pt>
                <c:pt idx="22">
                  <c:v>2.7988023026485701E-8</c:v>
                </c:pt>
                <c:pt idx="23" formatCode="0.00E+00">
                  <c:v>1.5249355296790299E-7</c:v>
                </c:pt>
                <c:pt idx="24" formatCode="0.000E+00">
                  <c:v>2.4821074457643501E-7</c:v>
                </c:pt>
                <c:pt idx="25" formatCode="0.00E+00">
                  <c:v>4.3374153135081602E-7</c:v>
                </c:pt>
                <c:pt idx="26" formatCode="0.00E+00">
                  <c:v>4.3374153135081602E-7</c:v>
                </c:pt>
                <c:pt idx="29">
                  <c:v>1.9617130007641301E-8</c:v>
                </c:pt>
                <c:pt idx="30" formatCode="0.00E+00">
                  <c:v>1.9683404908948E-7</c:v>
                </c:pt>
                <c:pt idx="31" formatCode="0.000E+00">
                  <c:v>3.7617994553582498E-7</c:v>
                </c:pt>
                <c:pt idx="32" formatCode="0.00E+00">
                  <c:v>6.5702305727351204E-7</c:v>
                </c:pt>
                <c:pt idx="33" formatCode="0.00E+00">
                  <c:v>6.5702305727351204E-7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32-4B31-A3DF-A25FEB44C137}"/>
            </c:ext>
          </c:extLst>
        </c:ser>
        <c:ser>
          <c:idx val="2"/>
          <c:order val="2"/>
          <c:tx>
            <c:strRef>
              <c:f>'Gráfica Normalizada 1 -5'!$F$1</c:f>
              <c:strCache>
                <c:ptCount val="1"/>
                <c:pt idx="0">
                  <c:v>PER</c:v>
                </c:pt>
              </c:strCache>
            </c:strRef>
          </c:tx>
          <c:spPr>
            <a:pattFill prst="lgCheck">
              <a:fgClr>
                <a:schemeClr val="accent6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multiLvlStrRef>
              <c:f>'Gráfica Normalizada 1 -5'!$A$2:$B$35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CC</c:v>
                  </c:pt>
                  <c:pt idx="7">
                    <c:v>THCN</c:v>
                  </c:pt>
                  <c:pt idx="14">
                    <c:v>THC</c:v>
                  </c:pt>
                  <c:pt idx="21">
                    <c:v>MP</c:v>
                  </c:pt>
                  <c:pt idx="28">
                    <c:v>Ac</c:v>
                  </c:pt>
                </c:lvl>
              </c:multiLvlStrCache>
            </c:multiLvlStrRef>
          </c:cat>
          <c:val>
            <c:numRef>
              <c:f>'Gráfica Normalizada 1 -5'!$F$2:$F$35</c:f>
              <c:numCache>
                <c:formatCode>0.0E+00</c:formatCode>
                <c:ptCount val="34"/>
                <c:pt idx="1">
                  <c:v>8.56231017196858E-8</c:v>
                </c:pt>
                <c:pt idx="2" formatCode="0.00E+00">
                  <c:v>2.44279572983383E-6</c:v>
                </c:pt>
                <c:pt idx="3" formatCode="0.000E+00">
                  <c:v>2.7931400601548402E-6</c:v>
                </c:pt>
                <c:pt idx="4" formatCode="0.00E+00">
                  <c:v>2.75977000607417E-7</c:v>
                </c:pt>
                <c:pt idx="5" formatCode="0.00E+00">
                  <c:v>5.7582011594648799E-8</c:v>
                </c:pt>
                <c:pt idx="8">
                  <c:v>1.10480249250123E-6</c:v>
                </c:pt>
                <c:pt idx="9" formatCode="0.00E+00">
                  <c:v>2.1609717423062902E-5</c:v>
                </c:pt>
                <c:pt idx="10" formatCode="0.000E+00">
                  <c:v>2.4550163794435999E-5</c:v>
                </c:pt>
                <c:pt idx="11" formatCode="0.00E+00">
                  <c:v>2.4560676880126502E-6</c:v>
                </c:pt>
                <c:pt idx="12" formatCode="0.00E+00">
                  <c:v>5.1129035168540596E-7</c:v>
                </c:pt>
                <c:pt idx="15">
                  <c:v>1.9303006582305501E-6</c:v>
                </c:pt>
                <c:pt idx="16" formatCode="0.00E+00">
                  <c:v>6.08869041939761E-5</c:v>
                </c:pt>
                <c:pt idx="17" formatCode="0.000E+00">
                  <c:v>6.61837571692508E-5</c:v>
                </c:pt>
                <c:pt idx="18" formatCode="0.00E+00">
                  <c:v>7.2048014160556798E-6</c:v>
                </c:pt>
                <c:pt idx="19" formatCode="0.00E+00">
                  <c:v>1.3451502552150701E-6</c:v>
                </c:pt>
                <c:pt idx="22">
                  <c:v>7.7483309820304004E-8</c:v>
                </c:pt>
                <c:pt idx="23" formatCode="0.00E+00">
                  <c:v>1.90352969833252E-6</c:v>
                </c:pt>
                <c:pt idx="24" formatCode="0.000E+00">
                  <c:v>1.7620438340687399E-6</c:v>
                </c:pt>
                <c:pt idx="25" formatCode="0.00E+00">
                  <c:v>2.5533269868450399E-7</c:v>
                </c:pt>
                <c:pt idx="26" formatCode="0.00E+00">
                  <c:v>3.4055629837514601E-8</c:v>
                </c:pt>
                <c:pt idx="29">
                  <c:v>7.5383413240727502E-8</c:v>
                </c:pt>
                <c:pt idx="30" formatCode="0.00E+00">
                  <c:v>2.0297321507025899E-6</c:v>
                </c:pt>
                <c:pt idx="31" formatCode="0.000E+00">
                  <c:v>2.4504040765644799E-6</c:v>
                </c:pt>
                <c:pt idx="32" formatCode="0.00E+00">
                  <c:v>2.1668237920819099E-7</c:v>
                </c:pt>
                <c:pt idx="33" formatCode="0.00E+00">
                  <c:v>5.1142209179430297E-8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32-4B31-A3DF-A25FEB44C137}"/>
            </c:ext>
          </c:extLst>
        </c:ser>
        <c:ser>
          <c:idx val="3"/>
          <c:order val="3"/>
          <c:tx>
            <c:strRef>
              <c:f>'Gráfica Normalizada 1 -5'!$G$1</c:f>
              <c:strCache>
                <c:ptCount val="1"/>
                <c:pt idx="0">
                  <c:v>CTH</c:v>
                </c:pt>
              </c:strCache>
            </c:strRef>
          </c:tx>
          <c:spPr>
            <a:pattFill prst="trellis">
              <a:fgClr>
                <a:srgbClr val="7030A0"/>
              </a:fgClr>
              <a:bgClr>
                <a:schemeClr val="bg1"/>
              </a:bgClr>
            </a:pattFill>
            <a:ln>
              <a:solidFill>
                <a:srgbClr val="7030A0"/>
              </a:solidFill>
            </a:ln>
            <a:effectLst/>
          </c:spPr>
          <c:invertIfNegative val="0"/>
          <c:cat>
            <c:multiLvlStrRef>
              <c:f>'Gráfica Normalizada 1 -5'!$A$2:$B$35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CC</c:v>
                  </c:pt>
                  <c:pt idx="7">
                    <c:v>THCN</c:v>
                  </c:pt>
                  <c:pt idx="14">
                    <c:v>THC</c:v>
                  </c:pt>
                  <c:pt idx="21">
                    <c:v>MP</c:v>
                  </c:pt>
                  <c:pt idx="28">
                    <c:v>Ac</c:v>
                  </c:pt>
                </c:lvl>
              </c:multiLvlStrCache>
            </c:multiLvlStrRef>
          </c:cat>
          <c:val>
            <c:numRef>
              <c:f>'Gráfica Normalizada 1 -5'!$G$2:$G$35</c:f>
              <c:numCache>
                <c:formatCode>0.0E+00</c:formatCode>
                <c:ptCount val="34"/>
                <c:pt idx="1">
                  <c:v>3.10683989027674E-9</c:v>
                </c:pt>
                <c:pt idx="2" formatCode="0.00E+00">
                  <c:v>1.62622828143351E-6</c:v>
                </c:pt>
                <c:pt idx="3" formatCode="0.000E+00">
                  <c:v>4.69403654797338E-9</c:v>
                </c:pt>
                <c:pt idx="4" formatCode="0.00E+00">
                  <c:v>5.0219662014070303E-8</c:v>
                </c:pt>
                <c:pt idx="5" formatCode="0.00E+00">
                  <c:v>5.0219662014070303E-8</c:v>
                </c:pt>
                <c:pt idx="8">
                  <c:v>3.6440275113790901E-8</c:v>
                </c:pt>
                <c:pt idx="9" formatCode="0.00E+00">
                  <c:v>1.3372389454223299E-5</c:v>
                </c:pt>
                <c:pt idx="10" formatCode="0.000E+00">
                  <c:v>3.2109945868141802E-8</c:v>
                </c:pt>
                <c:pt idx="11" formatCode="0.00E+00">
                  <c:v>5.0801024477406301E-7</c:v>
                </c:pt>
                <c:pt idx="12" formatCode="0.00E+00">
                  <c:v>5.0801024477406301E-7</c:v>
                </c:pt>
                <c:pt idx="15">
                  <c:v>8.0704668989484705E-8</c:v>
                </c:pt>
                <c:pt idx="16" formatCode="0.00E+00">
                  <c:v>3.7348533531605501E-5</c:v>
                </c:pt>
                <c:pt idx="17" formatCode="0.000E+00">
                  <c:v>7.9591923389531197E-8</c:v>
                </c:pt>
                <c:pt idx="18" formatCode="0.00E+00">
                  <c:v>1.3270372206873201E-6</c:v>
                </c:pt>
                <c:pt idx="19" formatCode="0.00E+00">
                  <c:v>1.3270372206873201E-6</c:v>
                </c:pt>
                <c:pt idx="22">
                  <c:v>2.9864297684755698E-9</c:v>
                </c:pt>
                <c:pt idx="23" formatCode="0.00E+00">
                  <c:v>1.1651551330708899E-6</c:v>
                </c:pt>
                <c:pt idx="24" formatCode="0.000E+00">
                  <c:v>3.1673237455949499E-9</c:v>
                </c:pt>
                <c:pt idx="25" formatCode="0.00E+00">
                  <c:v>4.4703685294494202E-8</c:v>
                </c:pt>
                <c:pt idx="26" formatCode="0.00E+00">
                  <c:v>4.4703685294494202E-8</c:v>
                </c:pt>
                <c:pt idx="29">
                  <c:v>4.8087740557759799E-9</c:v>
                </c:pt>
                <c:pt idx="30" formatCode="0.00E+00">
                  <c:v>1.2759809176411301E-6</c:v>
                </c:pt>
                <c:pt idx="31" formatCode="0.000E+00">
                  <c:v>3.20198887896906E-9</c:v>
                </c:pt>
                <c:pt idx="32" formatCode="0.00E+00">
                  <c:v>3.9040704308473402E-8</c:v>
                </c:pt>
                <c:pt idx="33" formatCode="0.00E+00">
                  <c:v>3.9040704308473402E-8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32-4B31-A3DF-A25FEB44C137}"/>
            </c:ext>
          </c:extLst>
        </c:ser>
        <c:ser>
          <c:idx val="4"/>
          <c:order val="4"/>
          <c:tx>
            <c:strRef>
              <c:f>'Gráfica Normalizada 1 -5'!$H$1</c:f>
              <c:strCache>
                <c:ptCount val="1"/>
                <c:pt idx="0">
                  <c:v>CET</c:v>
                </c:pt>
              </c:strCache>
            </c:strRef>
          </c:tx>
          <c:spPr>
            <a:pattFill prst="pct5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multiLvlStrRef>
              <c:f>'Gráfica Normalizada 1 -5'!$A$2:$B$35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CC</c:v>
                  </c:pt>
                  <c:pt idx="7">
                    <c:v>THCN</c:v>
                  </c:pt>
                  <c:pt idx="14">
                    <c:v>THC</c:v>
                  </c:pt>
                  <c:pt idx="21">
                    <c:v>MP</c:v>
                  </c:pt>
                  <c:pt idx="28">
                    <c:v>Ac</c:v>
                  </c:pt>
                </c:lvl>
              </c:multiLvlStrCache>
            </c:multiLvlStrRef>
          </c:cat>
          <c:val>
            <c:numRef>
              <c:f>'Gráfica Normalizada 1 -5'!$H$2:$H$35</c:f>
              <c:numCache>
                <c:formatCode>0.0E+00</c:formatCode>
                <c:ptCount val="34"/>
                <c:pt idx="1">
                  <c:v>9.1758317331999196E-7</c:v>
                </c:pt>
                <c:pt idx="2" formatCode="0.00E+00">
                  <c:v>9.2674693166464001E-7</c:v>
                </c:pt>
                <c:pt idx="3" formatCode="0.000E+00">
                  <c:v>9.1624204669404902E-7</c:v>
                </c:pt>
                <c:pt idx="4" formatCode="0.00E+00">
                  <c:v>1.1269908118172301E-6</c:v>
                </c:pt>
                <c:pt idx="5" formatCode="0.00E+00">
                  <c:v>1.1269908118172301E-6</c:v>
                </c:pt>
                <c:pt idx="8">
                  <c:v>8.5359164443245405E-6</c:v>
                </c:pt>
                <c:pt idx="9" formatCode="0.00E+00">
                  <c:v>1.10871752648468E-5</c:v>
                </c:pt>
                <c:pt idx="10" formatCode="0.000E+00">
                  <c:v>8.0381763094419808E-6</c:v>
                </c:pt>
                <c:pt idx="11" formatCode="0.00E+00">
                  <c:v>2.35749660525759E-4</c:v>
                </c:pt>
                <c:pt idx="12" formatCode="0.00E+00">
                  <c:v>2.35749660525759E-4</c:v>
                </c:pt>
                <c:pt idx="15">
                  <c:v>2.15056305687149E-5</c:v>
                </c:pt>
                <c:pt idx="16" formatCode="0.00E+00">
                  <c:v>2.2306606214373201E-5</c:v>
                </c:pt>
                <c:pt idx="17" formatCode="0.000E+00">
                  <c:v>2.1394383531920899E-5</c:v>
                </c:pt>
                <c:pt idx="18" formatCode="0.00E+00">
                  <c:v>8.0348218420378894E-5</c:v>
                </c:pt>
                <c:pt idx="19" formatCode="0.00E+00">
                  <c:v>8.0348218420378894E-5</c:v>
                </c:pt>
                <c:pt idx="22">
                  <c:v>5.3896632277181501E-7</c:v>
                </c:pt>
                <c:pt idx="23" formatCode="0.00E+00">
                  <c:v>5.5231172670213098E-7</c:v>
                </c:pt>
                <c:pt idx="24" formatCode="0.000E+00">
                  <c:v>5.3705975082400997E-7</c:v>
                </c:pt>
                <c:pt idx="25" formatCode="0.00E+00">
                  <c:v>1.2363186182795199E-6</c:v>
                </c:pt>
                <c:pt idx="26" formatCode="0.00E+00">
                  <c:v>1.2363186182795199E-6</c:v>
                </c:pt>
                <c:pt idx="29">
                  <c:v>8.1888399929528096E-7</c:v>
                </c:pt>
                <c:pt idx="30" formatCode="0.00E+00">
                  <c:v>8.3271065303159198E-7</c:v>
                </c:pt>
                <c:pt idx="31" formatCode="0.000E+00">
                  <c:v>8.1671467627384399E-7</c:v>
                </c:pt>
                <c:pt idx="32" formatCode="0.00E+00">
                  <c:v>1.20050837180379E-6</c:v>
                </c:pt>
                <c:pt idx="33" formatCode="0.00E+00">
                  <c:v>1.20050837180379E-6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32-4B31-A3DF-A25FEB44C137}"/>
            </c:ext>
          </c:extLst>
        </c:ser>
        <c:ser>
          <c:idx val="5"/>
          <c:order val="5"/>
          <c:tx>
            <c:strRef>
              <c:f>'Gráfica Normalizada 1 -5'!$I$1</c:f>
              <c:strCache>
                <c:ptCount val="1"/>
                <c:pt idx="0">
                  <c:v>GB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5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732-4B31-A3DF-A25FEB44C137}"/>
              </c:ext>
            </c:extLst>
          </c:dPt>
          <c:cat>
            <c:multiLvlStrRef>
              <c:f>'Gráfica Normalizada 1 -5'!$A$2:$B$35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CC</c:v>
                  </c:pt>
                  <c:pt idx="7">
                    <c:v>THCN</c:v>
                  </c:pt>
                  <c:pt idx="14">
                    <c:v>THC</c:v>
                  </c:pt>
                  <c:pt idx="21">
                    <c:v>MP</c:v>
                  </c:pt>
                  <c:pt idx="28">
                    <c:v>Ac</c:v>
                  </c:pt>
                </c:lvl>
              </c:multiLvlStrCache>
            </c:multiLvlStrRef>
          </c:cat>
          <c:val>
            <c:numRef>
              <c:f>'Gráfica Normalizada 1 -5'!$I$2:$I$35</c:f>
              <c:numCache>
                <c:formatCode>0.0E+00</c:formatCode>
                <c:ptCount val="34"/>
                <c:pt idx="1">
                  <c:v>7.4806388803881302E-7</c:v>
                </c:pt>
                <c:pt idx="2" formatCode="0.00E+00">
                  <c:v>0</c:v>
                </c:pt>
                <c:pt idx="3" formatCode="0.000E+00">
                  <c:v>0</c:v>
                </c:pt>
                <c:pt idx="4" formatCode="0.00E+00">
                  <c:v>7.4806388803881302E-7</c:v>
                </c:pt>
                <c:pt idx="5" formatCode="0.00E+00">
                  <c:v>7.4806388803881302E-7</c:v>
                </c:pt>
                <c:pt idx="8">
                  <c:v>5.6739060868135102E-6</c:v>
                </c:pt>
                <c:pt idx="9" formatCode="0.00E+00">
                  <c:v>0</c:v>
                </c:pt>
                <c:pt idx="10" formatCode="0.000E+00">
                  <c:v>0</c:v>
                </c:pt>
                <c:pt idx="11" formatCode="0.00E+00">
                  <c:v>5.6739060868135102E-6</c:v>
                </c:pt>
                <c:pt idx="12" formatCode="0.00E+00">
                  <c:v>5.6739060868135102E-6</c:v>
                </c:pt>
                <c:pt idx="15">
                  <c:v>1.4690977135560201E-5</c:v>
                </c:pt>
                <c:pt idx="16" formatCode="0.00E+00">
                  <c:v>0</c:v>
                </c:pt>
                <c:pt idx="17" formatCode="0.000E+00">
                  <c:v>0</c:v>
                </c:pt>
                <c:pt idx="18" formatCode="0.00E+00">
                  <c:v>1.4690977135560201E-5</c:v>
                </c:pt>
                <c:pt idx="19" formatCode="0.00E+00">
                  <c:v>1.4690977135560201E-5</c:v>
                </c:pt>
                <c:pt idx="22">
                  <c:v>4.56384834783365E-7</c:v>
                </c:pt>
                <c:pt idx="23" formatCode="0.00E+00">
                  <c:v>0</c:v>
                </c:pt>
                <c:pt idx="24" formatCode="0.000E+00">
                  <c:v>0</c:v>
                </c:pt>
                <c:pt idx="25" formatCode="0.00E+00">
                  <c:v>4.56384834783365E-7</c:v>
                </c:pt>
                <c:pt idx="26" formatCode="0.00E+00">
                  <c:v>4.56384834783365E-7</c:v>
                </c:pt>
                <c:pt idx="29">
                  <c:v>6.9276536294541295E-7</c:v>
                </c:pt>
                <c:pt idx="30" formatCode="0.00E+00">
                  <c:v>0</c:v>
                </c:pt>
                <c:pt idx="31" formatCode="0.000E+00">
                  <c:v>0</c:v>
                </c:pt>
                <c:pt idx="32" formatCode="0.00E+00">
                  <c:v>6.9276536294541295E-7</c:v>
                </c:pt>
                <c:pt idx="33" formatCode="0.00E+00">
                  <c:v>6.9276536294541295E-7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32-4B31-A3DF-A25FEB44C137}"/>
            </c:ext>
          </c:extLst>
        </c:ser>
        <c:ser>
          <c:idx val="6"/>
          <c:order val="6"/>
          <c:tx>
            <c:strRef>
              <c:f>'Gráfica Normalizada 1 -5'!$J$1</c:f>
              <c:strCache>
                <c:ptCount val="1"/>
                <c:pt idx="0">
                  <c:v>CSA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'Gráfica Normalizada 1 -5'!$A$2:$B$35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CC</c:v>
                  </c:pt>
                  <c:pt idx="7">
                    <c:v>THCN</c:v>
                  </c:pt>
                  <c:pt idx="14">
                    <c:v>THC</c:v>
                  </c:pt>
                  <c:pt idx="21">
                    <c:v>MP</c:v>
                  </c:pt>
                  <c:pt idx="28">
                    <c:v>Ac</c:v>
                  </c:pt>
                </c:lvl>
              </c:multiLvlStrCache>
            </c:multiLvlStrRef>
          </c:cat>
          <c:val>
            <c:numRef>
              <c:f>'Gráfica Normalizada 1 -5'!$J$2:$J$35</c:f>
              <c:numCache>
                <c:formatCode>0.0E+00</c:formatCode>
                <c:ptCount val="34"/>
                <c:pt idx="1">
                  <c:v>1.87990894445273E-9</c:v>
                </c:pt>
                <c:pt idx="2" formatCode="0.00E+00">
                  <c:v>0</c:v>
                </c:pt>
                <c:pt idx="3" formatCode="0.000E+00">
                  <c:v>0</c:v>
                </c:pt>
                <c:pt idx="4" formatCode="0.00E+00">
                  <c:v>0</c:v>
                </c:pt>
                <c:pt idx="5" formatCode="0.00E+00">
                  <c:v>0</c:v>
                </c:pt>
                <c:pt idx="8">
                  <c:v>2.5783607050866299E-8</c:v>
                </c:pt>
                <c:pt idx="9" formatCode="0.00E+00">
                  <c:v>0</c:v>
                </c:pt>
                <c:pt idx="10" formatCode="0.000E+00">
                  <c:v>0</c:v>
                </c:pt>
                <c:pt idx="11" formatCode="0.00E+00">
                  <c:v>0</c:v>
                </c:pt>
                <c:pt idx="12" formatCode="0.00E+00">
                  <c:v>0</c:v>
                </c:pt>
                <c:pt idx="15">
                  <c:v>1.8669000125248799E-7</c:v>
                </c:pt>
                <c:pt idx="16" formatCode="0.00E+00">
                  <c:v>0</c:v>
                </c:pt>
                <c:pt idx="17" formatCode="0.000E+00">
                  <c:v>0</c:v>
                </c:pt>
                <c:pt idx="18" formatCode="0.00E+00">
                  <c:v>0</c:v>
                </c:pt>
                <c:pt idx="19" formatCode="0.00E+00">
                  <c:v>0</c:v>
                </c:pt>
                <c:pt idx="22">
                  <c:v>1.64096078823595E-9</c:v>
                </c:pt>
                <c:pt idx="23" formatCode="0.00E+00">
                  <c:v>0</c:v>
                </c:pt>
                <c:pt idx="24" formatCode="0.000E+00">
                  <c:v>0</c:v>
                </c:pt>
                <c:pt idx="25" formatCode="0.00E+00">
                  <c:v>0</c:v>
                </c:pt>
                <c:pt idx="26" formatCode="0.00E+00">
                  <c:v>0</c:v>
                </c:pt>
                <c:pt idx="29">
                  <c:v>1.70896774464324E-9</c:v>
                </c:pt>
                <c:pt idx="30" formatCode="0.00E+00">
                  <c:v>0</c:v>
                </c:pt>
                <c:pt idx="31" formatCode="0.000E+00">
                  <c:v>0</c:v>
                </c:pt>
                <c:pt idx="32" formatCode="0.00E+00">
                  <c:v>0</c:v>
                </c:pt>
                <c:pt idx="33" formatCode="0.00E+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32-4B31-A3DF-A25FEB44C137}"/>
            </c:ext>
          </c:extLst>
        </c:ser>
        <c:ser>
          <c:idx val="7"/>
          <c:order val="7"/>
          <c:tx>
            <c:strRef>
              <c:f>'Gráfica Normalizada 1 -5'!$K$1</c:f>
              <c:strCache>
                <c:ptCount val="1"/>
                <c:pt idx="0">
                  <c:v> 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'Gráfica Normalizada 1 -5'!$A$2:$B$35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CC</c:v>
                  </c:pt>
                  <c:pt idx="7">
                    <c:v>THCN</c:v>
                  </c:pt>
                  <c:pt idx="14">
                    <c:v>THC</c:v>
                  </c:pt>
                  <c:pt idx="21">
                    <c:v>MP</c:v>
                  </c:pt>
                  <c:pt idx="28">
                    <c:v>Ac</c:v>
                  </c:pt>
                </c:lvl>
              </c:multiLvlStrCache>
            </c:multiLvlStrRef>
          </c:cat>
          <c:val>
            <c:numRef>
              <c:f>'Gráfica Normalizada 1 -5'!$K$2:$K$35</c:f>
              <c:numCache>
                <c:formatCode>0.00E+00</c:formatCode>
                <c:ptCount val="34"/>
                <c:pt idx="1">
                  <c:v>2.1461375417299109E-6</c:v>
                </c:pt>
                <c:pt idx="2">
                  <c:v>7.306995004348935E-6</c:v>
                </c:pt>
                <c:pt idx="3">
                  <c:v>4.7648310277213075E-6</c:v>
                </c:pt>
                <c:pt idx="4">
                  <c:v>8.4224387023360163E-6</c:v>
                </c:pt>
                <c:pt idx="5">
                  <c:v>8.2040437133232492E-6</c:v>
                </c:pt>
                <c:pt idx="8">
                  <c:v>1.9712638362984286E-5</c:v>
                </c:pt>
                <c:pt idx="9">
                  <c:v>6.7381007448466212E-5</c:v>
                </c:pt>
                <c:pt idx="10">
                  <c:v>4.3249280180927509E-5</c:v>
                </c:pt>
                <c:pt idx="11">
                  <c:v>2.880700607123365E-4</c:v>
                </c:pt>
                <c:pt idx="12">
                  <c:v>2.8612528337600921E-4</c:v>
                </c:pt>
                <c:pt idx="15">
                  <c:v>4.8776707224948623E-5</c:v>
                </c:pt>
                <c:pt idx="16">
                  <c:v>1.7480452402977498E-4</c:v>
                </c:pt>
                <c:pt idx="17">
                  <c:v>1.2229913791332472E-4</c:v>
                </c:pt>
                <c:pt idx="18">
                  <c:v>1.9214093295287477E-4</c:v>
                </c:pt>
                <c:pt idx="19">
                  <c:v>1.8628128179203418E-4</c:v>
                </c:pt>
                <c:pt idx="22">
                  <c:v>1.3729165440673763E-6</c:v>
                </c:pt>
                <c:pt idx="23">
                  <c:v>5.024144169151194E-6</c:v>
                </c:pt>
                <c:pt idx="24">
                  <c:v>2.9316812784797856E-6</c:v>
                </c:pt>
                <c:pt idx="25">
                  <c:v>8.2216983239533588E-6</c:v>
                </c:pt>
                <c:pt idx="26">
                  <c:v>8.0004212551063706E-6</c:v>
                </c:pt>
                <c:pt idx="29" formatCode="0.000E+00">
                  <c:v>1.8854990931743971E-6</c:v>
                </c:pt>
                <c:pt idx="30" formatCode="0.000E+00">
                  <c:v>6.2039468207552019E-6</c:v>
                </c:pt>
                <c:pt idx="31" formatCode="0.000E+00">
                  <c:v>4.2181317460139676E-6</c:v>
                </c:pt>
                <c:pt idx="32" formatCode="0.000E+00">
                  <c:v>9.7468171239705879E-6</c:v>
                </c:pt>
                <c:pt idx="33" formatCode="0.000E+00">
                  <c:v>9.5812769539418293E-6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32-4B31-A3DF-A25FEB44C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16200671"/>
        <c:axId val="1416198175"/>
      </c:barChart>
      <c:catAx>
        <c:axId val="141620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b" anchorCtr="0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198175"/>
        <c:crosses val="autoZero"/>
        <c:auto val="0"/>
        <c:lblAlgn val="ctr"/>
        <c:lblOffset val="100"/>
        <c:noMultiLvlLbl val="0"/>
      </c:catAx>
      <c:valAx>
        <c:axId val="1416198175"/>
        <c:scaling>
          <c:orientation val="minMax"/>
          <c:max val="3.0000000000000008E-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2006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7"/>
        <c:delete val="1"/>
      </c:legendEntry>
      <c:layout>
        <c:manualLayout>
          <c:xMode val="edge"/>
          <c:yMode val="edge"/>
          <c:x val="0.52624181991370689"/>
          <c:y val="9.0621168673905059E-2"/>
          <c:w val="0.28112041082923178"/>
          <c:h val="4.9623289689912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95761852753787E-2"/>
          <c:y val="1.8320445823618414E-2"/>
          <c:w val="0.94050810494186354"/>
          <c:h val="0.806924345420156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'Gráfica Normalizada 5- 10'!$D$1</c:f>
              <c:strCache>
                <c:ptCount val="1"/>
                <c:pt idx="0">
                  <c:v>CED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rgbClr val="0070C0"/>
              </a:solidFill>
            </a:ln>
            <a:effectLst/>
          </c:spPr>
          <c:invertIfNegative val="0"/>
          <c:cat>
            <c:multiLvlStrRef>
              <c:f>'Gráfica Normalizada 5- 10'!$A$2:$B$35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EAD</c:v>
                  </c:pt>
                  <c:pt idx="7">
                    <c:v>EA</c:v>
                  </c:pt>
                  <c:pt idx="14">
                    <c:v>US</c:v>
                  </c:pt>
                  <c:pt idx="21">
                    <c:v>ARH</c:v>
                  </c:pt>
                  <c:pt idx="28">
                    <c:v>ARMFR</c:v>
                  </c:pt>
                </c:lvl>
              </c:multiLvlStrCache>
            </c:multiLvlStrRef>
          </c:cat>
          <c:val>
            <c:numRef>
              <c:f>'Gráfica Normalizada 5- 10'!$D$2:$D$35</c:f>
              <c:numCache>
                <c:formatCode>0.0E+00</c:formatCode>
                <c:ptCount val="34"/>
                <c:pt idx="1">
                  <c:v>1.24373187157256E-7</c:v>
                </c:pt>
                <c:pt idx="2" formatCode="0.00E+00">
                  <c:v>4.8333281283108195E-7</c:v>
                </c:pt>
                <c:pt idx="3" formatCode="0.000E+00">
                  <c:v>1.4850219452667299E-7</c:v>
                </c:pt>
                <c:pt idx="4" formatCode="0.00E+00">
                  <c:v>9.7831567828929704E-7</c:v>
                </c:pt>
                <c:pt idx="5" formatCode="0.00E+00">
                  <c:v>9.7831567828929704E-7</c:v>
                </c:pt>
                <c:pt idx="8">
                  <c:v>1.4104852124489499E-5</c:v>
                </c:pt>
                <c:pt idx="9" formatCode="0.00E+00">
                  <c:v>1.58681018607626E-4</c:v>
                </c:pt>
                <c:pt idx="10" formatCode="0.000E+00">
                  <c:v>4.8609467982177202E-5</c:v>
                </c:pt>
                <c:pt idx="11" formatCode="0.00E+00">
                  <c:v>4.7233818452964303E-5</c:v>
                </c:pt>
                <c:pt idx="12" formatCode="0.00E+00">
                  <c:v>4.7233818452964303E-5</c:v>
                </c:pt>
                <c:pt idx="15">
                  <c:v>3.4335492128778601E-10</c:v>
                </c:pt>
                <c:pt idx="16" formatCode="0.00E+00">
                  <c:v>1.5118650167267101E-9</c:v>
                </c:pt>
                <c:pt idx="17" formatCode="0.000E+00">
                  <c:v>4.3204511247725002E-10</c:v>
                </c:pt>
                <c:pt idx="18" formatCode="0.00E+00">
                  <c:v>1.0546288901517301E-8</c:v>
                </c:pt>
                <c:pt idx="19" formatCode="0.00E+00">
                  <c:v>1.0546288901517301E-8</c:v>
                </c:pt>
                <c:pt idx="22">
                  <c:v>3.3749551004518801E-7</c:v>
                </c:pt>
                <c:pt idx="23" formatCode="0.00E+00">
                  <c:v>8.8421850521802598E-8</c:v>
                </c:pt>
                <c:pt idx="24" formatCode="0.000E+00">
                  <c:v>2.8582303735683801E-8</c:v>
                </c:pt>
                <c:pt idx="25" formatCode="0.00E+00">
                  <c:v>5.07924866577653E-7</c:v>
                </c:pt>
                <c:pt idx="26" formatCode="0.00E+00">
                  <c:v>5.07924866577653E-7</c:v>
                </c:pt>
                <c:pt idx="29">
                  <c:v>3.3421762934389899E-6</c:v>
                </c:pt>
                <c:pt idx="30" formatCode="0.00E+00">
                  <c:v>2.3343640938457998E-6</c:v>
                </c:pt>
                <c:pt idx="31" formatCode="0.000E+00">
                  <c:v>3.0578607695394099E-6</c:v>
                </c:pt>
                <c:pt idx="32" formatCode="0.00E+00">
                  <c:v>8.7455240250422294E-6</c:v>
                </c:pt>
                <c:pt idx="33" formatCode="0.00E+00">
                  <c:v>8.7455240250422294E-6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2-4941-B800-0642A5621352}"/>
            </c:ext>
          </c:extLst>
        </c:ser>
        <c:ser>
          <c:idx val="1"/>
          <c:order val="1"/>
          <c:tx>
            <c:strRef>
              <c:f>'Gráfica Normalizada 5- 10'!$E$1</c:f>
              <c:strCache>
                <c:ptCount val="1"/>
                <c:pt idx="0">
                  <c:v>CTE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cat>
            <c:multiLvlStrRef>
              <c:f>'Gráfica Normalizada 5- 10'!$A$2:$B$35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EAD</c:v>
                  </c:pt>
                  <c:pt idx="7">
                    <c:v>EA</c:v>
                  </c:pt>
                  <c:pt idx="14">
                    <c:v>US</c:v>
                  </c:pt>
                  <c:pt idx="21">
                    <c:v>ARH</c:v>
                  </c:pt>
                  <c:pt idx="28">
                    <c:v>ARMFR</c:v>
                  </c:pt>
                </c:lvl>
              </c:multiLvlStrCache>
            </c:multiLvlStrRef>
          </c:cat>
          <c:val>
            <c:numRef>
              <c:f>'Gráfica Normalizada 5- 10'!$E$2:$E$35</c:f>
              <c:numCache>
                <c:formatCode>0.0E+00</c:formatCode>
                <c:ptCount val="34"/>
                <c:pt idx="1">
                  <c:v>7.4140843152340197E-9</c:v>
                </c:pt>
                <c:pt idx="2" formatCode="0.00E+00">
                  <c:v>5.3693165905673203E-8</c:v>
                </c:pt>
                <c:pt idx="3" formatCode="0.000E+00">
                  <c:v>9.6526999087195197E-8</c:v>
                </c:pt>
                <c:pt idx="4" formatCode="0.00E+00">
                  <c:v>1.70007573807316E-7</c:v>
                </c:pt>
                <c:pt idx="5" formatCode="0.00E+00">
                  <c:v>1.70007573807316E-7</c:v>
                </c:pt>
                <c:pt idx="8">
                  <c:v>6.5705479759679904E-7</c:v>
                </c:pt>
                <c:pt idx="9" formatCode="0.00E+00">
                  <c:v>1.5926398316816799E-5</c:v>
                </c:pt>
                <c:pt idx="10" formatCode="0.000E+00">
                  <c:v>3.3993228430486499E-5</c:v>
                </c:pt>
                <c:pt idx="11" formatCode="0.00E+00">
                  <c:v>5.6290657169299601E-5</c:v>
                </c:pt>
                <c:pt idx="12" formatCode="0.00E+00">
                  <c:v>5.6290657169299601E-5</c:v>
                </c:pt>
                <c:pt idx="15">
                  <c:v>3.8094199655732297E-11</c:v>
                </c:pt>
                <c:pt idx="16" formatCode="0.00E+00">
                  <c:v>1.94881177706308E-10</c:v>
                </c:pt>
                <c:pt idx="17" formatCode="0.000E+00">
                  <c:v>2.6506008672107399E-10</c:v>
                </c:pt>
                <c:pt idx="18" formatCode="0.00E+00">
                  <c:v>4.6057336068869002E-10</c:v>
                </c:pt>
                <c:pt idx="19" formatCode="0.00E+00">
                  <c:v>4.6057336068869002E-10</c:v>
                </c:pt>
                <c:pt idx="22">
                  <c:v>6.5527157793940297E-9</c:v>
                </c:pt>
                <c:pt idx="23" formatCode="0.00E+00">
                  <c:v>9.3543219925288293E-9</c:v>
                </c:pt>
                <c:pt idx="24" formatCode="0.000E+00">
                  <c:v>1.91173076079074E-8</c:v>
                </c:pt>
                <c:pt idx="25" formatCode="0.00E+00">
                  <c:v>3.0093832548251502E-8</c:v>
                </c:pt>
                <c:pt idx="26" formatCode="0.00E+00">
                  <c:v>3.0093832548251502E-8</c:v>
                </c:pt>
                <c:pt idx="29">
                  <c:v>1.25640798314131E-8</c:v>
                </c:pt>
                <c:pt idx="30" formatCode="0.00E+00">
                  <c:v>4.1425565366848201E-7</c:v>
                </c:pt>
                <c:pt idx="31" formatCode="0.000E+00">
                  <c:v>1.3194206318571901E-7</c:v>
                </c:pt>
                <c:pt idx="32" formatCode="0.00E+00">
                  <c:v>2.4340787203978502E-7</c:v>
                </c:pt>
                <c:pt idx="33" formatCode="0.00E+00">
                  <c:v>2.4340787203978502E-7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2-4941-B800-0642A5621352}"/>
            </c:ext>
          </c:extLst>
        </c:ser>
        <c:ser>
          <c:idx val="2"/>
          <c:order val="2"/>
          <c:tx>
            <c:strRef>
              <c:f>'Gráfica Normalizada 5- 10'!$F$1</c:f>
              <c:strCache>
                <c:ptCount val="1"/>
                <c:pt idx="0">
                  <c:v>PER</c:v>
                </c:pt>
              </c:strCache>
            </c:strRef>
          </c:tx>
          <c:spPr>
            <a:pattFill prst="lgCheck">
              <a:fgClr>
                <a:schemeClr val="accent6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multiLvlStrRef>
              <c:f>'Gráfica Normalizada 5- 10'!$A$2:$B$35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EAD</c:v>
                  </c:pt>
                  <c:pt idx="7">
                    <c:v>EA</c:v>
                  </c:pt>
                  <c:pt idx="14">
                    <c:v>US</c:v>
                  </c:pt>
                  <c:pt idx="21">
                    <c:v>ARH</c:v>
                  </c:pt>
                  <c:pt idx="28">
                    <c:v>ARMFR</c:v>
                  </c:pt>
                </c:lvl>
              </c:multiLvlStrCache>
            </c:multiLvlStrRef>
          </c:cat>
          <c:val>
            <c:numRef>
              <c:f>'Gráfica Normalizada 5- 10'!$F$2:$F$35</c:f>
              <c:numCache>
                <c:formatCode>0.0E+00</c:formatCode>
                <c:ptCount val="34"/>
                <c:pt idx="1">
                  <c:v>2.4143796429384201E-8</c:v>
                </c:pt>
                <c:pt idx="2" formatCode="0.00E+00">
                  <c:v>7.1827801025763696E-7</c:v>
                </c:pt>
                <c:pt idx="3" formatCode="0.000E+00">
                  <c:v>6.8151185331918898E-7</c:v>
                </c:pt>
                <c:pt idx="4" formatCode="0.00E+00">
                  <c:v>9.4829180232703495E-8</c:v>
                </c:pt>
                <c:pt idx="5" formatCode="0.00E+00">
                  <c:v>1.3281524297350301E-8</c:v>
                </c:pt>
                <c:pt idx="8">
                  <c:v>2.0018384479210698E-6</c:v>
                </c:pt>
                <c:pt idx="9" formatCode="0.00E+00">
                  <c:v>1.4955878803237001E-4</c:v>
                </c:pt>
                <c:pt idx="10" formatCode="0.000E+00">
                  <c:v>2.0385774592730999E-4</c:v>
                </c:pt>
                <c:pt idx="11" formatCode="0.00E+00">
                  <c:v>1.3727489620706499E-5</c:v>
                </c:pt>
                <c:pt idx="12" formatCode="0.00E+00">
                  <c:v>4.3471747670129801E-6</c:v>
                </c:pt>
                <c:pt idx="15">
                  <c:v>9.2518050842574204E-11</c:v>
                </c:pt>
                <c:pt idx="16" formatCode="0.00E+00">
                  <c:v>1.7519913680453E-9</c:v>
                </c:pt>
                <c:pt idx="17" formatCode="0.000E+00">
                  <c:v>1.7967595376180599E-9</c:v>
                </c:pt>
                <c:pt idx="18" formatCode="0.00E+00">
                  <c:v>2.16657456573304E-10</c:v>
                </c:pt>
                <c:pt idx="19" formatCode="0.00E+00">
                  <c:v>3.6600782106472401E-11</c:v>
                </c:pt>
                <c:pt idx="22">
                  <c:v>1.5299019809415201E-8</c:v>
                </c:pt>
                <c:pt idx="23" formatCode="0.00E+00">
                  <c:v>1.10507750879334E-7</c:v>
                </c:pt>
                <c:pt idx="24" formatCode="0.000E+00">
                  <c:v>1.17429455090023E-7</c:v>
                </c:pt>
                <c:pt idx="25" formatCode="0.00E+00">
                  <c:v>1.31366295201236E-8</c:v>
                </c:pt>
                <c:pt idx="26" formatCode="0.00E+00">
                  <c:v>2.4209947949683598E-9</c:v>
                </c:pt>
                <c:pt idx="29">
                  <c:v>7.1823404177221197E-7</c:v>
                </c:pt>
                <c:pt idx="30" formatCode="0.00E+00">
                  <c:v>6.3041108948481797E-7</c:v>
                </c:pt>
                <c:pt idx="31" formatCode="0.000E+00">
                  <c:v>8.1872673717122601E-7</c:v>
                </c:pt>
                <c:pt idx="32" formatCode="0.00E+00">
                  <c:v>6.1472450015641205E-8</c:v>
                </c:pt>
                <c:pt idx="33" formatCode="0.00E+00">
                  <c:v>2.6592689148453901E-8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02-4941-B800-0642A5621352}"/>
            </c:ext>
          </c:extLst>
        </c:ser>
        <c:ser>
          <c:idx val="3"/>
          <c:order val="3"/>
          <c:tx>
            <c:strRef>
              <c:f>'Gráfica Normalizada 5- 10'!$G$1</c:f>
              <c:strCache>
                <c:ptCount val="1"/>
                <c:pt idx="0">
                  <c:v>CTH</c:v>
                </c:pt>
              </c:strCache>
            </c:strRef>
          </c:tx>
          <c:spPr>
            <a:pattFill prst="trellis">
              <a:fgClr>
                <a:srgbClr val="7030A0"/>
              </a:fgClr>
              <a:bgClr>
                <a:schemeClr val="bg1"/>
              </a:bgClr>
            </a:pattFill>
            <a:ln>
              <a:solidFill>
                <a:srgbClr val="7030A0"/>
              </a:solidFill>
            </a:ln>
            <a:effectLst/>
          </c:spPr>
          <c:invertIfNegative val="0"/>
          <c:cat>
            <c:multiLvlStrRef>
              <c:f>'Gráfica Normalizada 5- 10'!$A$2:$B$35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EAD</c:v>
                  </c:pt>
                  <c:pt idx="7">
                    <c:v>EA</c:v>
                  </c:pt>
                  <c:pt idx="14">
                    <c:v>US</c:v>
                  </c:pt>
                  <c:pt idx="21">
                    <c:v>ARH</c:v>
                  </c:pt>
                  <c:pt idx="28">
                    <c:v>ARMFR</c:v>
                  </c:pt>
                </c:lvl>
              </c:multiLvlStrCache>
            </c:multiLvlStrRef>
          </c:cat>
          <c:val>
            <c:numRef>
              <c:f>'Gráfica Normalizada 5- 10'!$G$2:$G$35</c:f>
              <c:numCache>
                <c:formatCode>0.0E+00</c:formatCode>
                <c:ptCount val="34"/>
                <c:pt idx="1">
                  <c:v>8.2048713549578795E-10</c:v>
                </c:pt>
                <c:pt idx="2" formatCode="0.00E+00">
                  <c:v>4.3554552683451198E-7</c:v>
                </c:pt>
                <c:pt idx="3" formatCode="0.000E+00">
                  <c:v>8.5734516973839703E-10</c:v>
                </c:pt>
                <c:pt idx="4" formatCode="0.00E+00">
                  <c:v>1.50484767242127E-8</c:v>
                </c:pt>
                <c:pt idx="5" formatCode="0.00E+00">
                  <c:v>1.50484767242127E-8</c:v>
                </c:pt>
                <c:pt idx="8">
                  <c:v>2.6658383417405498E-7</c:v>
                </c:pt>
                <c:pt idx="9" formatCode="0.00E+00">
                  <c:v>9.4565040772318505E-5</c:v>
                </c:pt>
                <c:pt idx="10" formatCode="0.000E+00">
                  <c:v>1.86441959471423E-7</c:v>
                </c:pt>
                <c:pt idx="11" formatCode="0.00E+00">
                  <c:v>2.3476518220532499E-6</c:v>
                </c:pt>
                <c:pt idx="12" formatCode="0.00E+00">
                  <c:v>2.3476518220532499E-6</c:v>
                </c:pt>
                <c:pt idx="15">
                  <c:v>2.4226686684020301E-12</c:v>
                </c:pt>
                <c:pt idx="16" formatCode="0.00E+00">
                  <c:v>1.09533404554901E-9</c:v>
                </c:pt>
                <c:pt idx="17" formatCode="0.000E+00">
                  <c:v>4.3832548400646798E-12</c:v>
                </c:pt>
                <c:pt idx="18" formatCode="0.00E+00">
                  <c:v>5.1453579648319703E-11</c:v>
                </c:pt>
                <c:pt idx="19" formatCode="0.00E+00">
                  <c:v>5.1453579648319703E-11</c:v>
                </c:pt>
                <c:pt idx="22">
                  <c:v>1.8687120455097701E-10</c:v>
                </c:pt>
                <c:pt idx="23" formatCode="0.00E+00">
                  <c:v>-7.9059293963404302E-10</c:v>
                </c:pt>
                <c:pt idx="24" formatCode="0.000E+00">
                  <c:v>5.8143812744007303E-10</c:v>
                </c:pt>
                <c:pt idx="25" formatCode="0.00E+00">
                  <c:v>6.1361199184757702E-9</c:v>
                </c:pt>
                <c:pt idx="26" formatCode="0.00E+00">
                  <c:v>6.1361199184757702E-9</c:v>
                </c:pt>
                <c:pt idx="29">
                  <c:v>2.1931839985668299E-9</c:v>
                </c:pt>
                <c:pt idx="30" formatCode="0.00E+00">
                  <c:v>4.3572967477369899E-7</c:v>
                </c:pt>
                <c:pt idx="31" formatCode="0.000E+00">
                  <c:v>9.7650751864999997E-10</c:v>
                </c:pt>
                <c:pt idx="32" formatCode="0.00E+00">
                  <c:v>8.1818930475230003E-8</c:v>
                </c:pt>
                <c:pt idx="33" formatCode="0.00E+00">
                  <c:v>8.1818930475230003E-8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02-4941-B800-0642A5621352}"/>
            </c:ext>
          </c:extLst>
        </c:ser>
        <c:ser>
          <c:idx val="4"/>
          <c:order val="4"/>
          <c:tx>
            <c:strRef>
              <c:f>'Gráfica Normalizada 5- 10'!$H$1</c:f>
              <c:strCache>
                <c:ptCount val="1"/>
                <c:pt idx="0">
                  <c:v>CET</c:v>
                </c:pt>
              </c:strCache>
            </c:strRef>
          </c:tx>
          <c:spPr>
            <a:pattFill prst="pct5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multiLvlStrRef>
              <c:f>'Gráfica Normalizada 5- 10'!$A$2:$B$35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EAD</c:v>
                  </c:pt>
                  <c:pt idx="7">
                    <c:v>EA</c:v>
                  </c:pt>
                  <c:pt idx="14">
                    <c:v>US</c:v>
                  </c:pt>
                  <c:pt idx="21">
                    <c:v>ARH</c:v>
                  </c:pt>
                  <c:pt idx="28">
                    <c:v>ARMFR</c:v>
                  </c:pt>
                </c:lvl>
              </c:multiLvlStrCache>
            </c:multiLvlStrRef>
          </c:cat>
          <c:val>
            <c:numRef>
              <c:f>'Gráfica Normalizada 5- 10'!$H$2:$H$35</c:f>
              <c:numCache>
                <c:formatCode>0.0E+00</c:formatCode>
                <c:ptCount val="34"/>
                <c:pt idx="1">
                  <c:v>2.1483870711674399E-7</c:v>
                </c:pt>
                <c:pt idx="2" formatCode="0.00E+00">
                  <c:v>2.4541345538280199E-7</c:v>
                </c:pt>
                <c:pt idx="3" formatCode="0.000E+00">
                  <c:v>2.09646263920568E-7</c:v>
                </c:pt>
                <c:pt idx="4" formatCode="0.00E+00">
                  <c:v>3.2918585521987899E-6</c:v>
                </c:pt>
                <c:pt idx="5" formatCode="0.00E+00">
                  <c:v>3.2918585521987899E-6</c:v>
                </c:pt>
                <c:pt idx="8">
                  <c:v>7.2994643170302796E-5</c:v>
                </c:pt>
                <c:pt idx="9" formatCode="0.00E+00">
                  <c:v>8.1950112995776296E-5</c:v>
                </c:pt>
                <c:pt idx="10" formatCode="0.000E+00">
                  <c:v>7.0112053836092196E-5</c:v>
                </c:pt>
                <c:pt idx="11" formatCode="0.00E+00">
                  <c:v>9.85946557201295E-4</c:v>
                </c:pt>
                <c:pt idx="12" formatCode="0.00E+00">
                  <c:v>9.85946557201295E-4</c:v>
                </c:pt>
                <c:pt idx="15">
                  <c:v>5.7461185370507505E-10</c:v>
                </c:pt>
                <c:pt idx="16" formatCode="0.00E+00">
                  <c:v>6.03984637548472E-10</c:v>
                </c:pt>
                <c:pt idx="17" formatCode="0.000E+00">
                  <c:v>5.6972066349015999E-10</c:v>
                </c:pt>
                <c:pt idx="18" formatCode="0.00E+00">
                  <c:v>2.3331099951648601E-9</c:v>
                </c:pt>
                <c:pt idx="19" formatCode="0.00E+00">
                  <c:v>2.3331099951648601E-9</c:v>
                </c:pt>
                <c:pt idx="22">
                  <c:v>3.7683466351259498E-8</c:v>
                </c:pt>
                <c:pt idx="23" formatCode="0.00E+00">
                  <c:v>3.7456953388903098E-8</c:v>
                </c:pt>
                <c:pt idx="24" formatCode="0.000E+00">
                  <c:v>3.7747196383205703E-8</c:v>
                </c:pt>
                <c:pt idx="25" formatCode="0.00E+00">
                  <c:v>1.293214749719E-8</c:v>
                </c:pt>
                <c:pt idx="26" formatCode="0.00E+00">
                  <c:v>1.293214749719E-8</c:v>
                </c:pt>
                <c:pt idx="29">
                  <c:v>7.2845106449999204E-7</c:v>
                </c:pt>
                <c:pt idx="30" formatCode="0.00E+00">
                  <c:v>3.3330994315471101E-6</c:v>
                </c:pt>
                <c:pt idx="31" formatCode="0.000E+00">
                  <c:v>2.7851985824968699E-7</c:v>
                </c:pt>
                <c:pt idx="32" formatCode="0.00E+00">
                  <c:v>5.7656128158187999E-5</c:v>
                </c:pt>
                <c:pt idx="33" formatCode="0.00E+00">
                  <c:v>5.7656128158187999E-5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02-4941-B800-0642A5621352}"/>
            </c:ext>
          </c:extLst>
        </c:ser>
        <c:ser>
          <c:idx val="5"/>
          <c:order val="5"/>
          <c:tx>
            <c:strRef>
              <c:f>'Gráfica Normalizada 5- 10'!$I$1</c:f>
              <c:strCache>
                <c:ptCount val="1"/>
                <c:pt idx="0">
                  <c:v>GB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5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B02-4941-B800-0642A5621352}"/>
              </c:ext>
            </c:extLst>
          </c:dPt>
          <c:cat>
            <c:multiLvlStrRef>
              <c:f>'Gráfica Normalizada 5- 10'!$A$2:$B$35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EAD</c:v>
                  </c:pt>
                  <c:pt idx="7">
                    <c:v>EA</c:v>
                  </c:pt>
                  <c:pt idx="14">
                    <c:v>US</c:v>
                  </c:pt>
                  <c:pt idx="21">
                    <c:v>ARH</c:v>
                  </c:pt>
                  <c:pt idx="28">
                    <c:v>ARMFR</c:v>
                  </c:pt>
                </c:lvl>
              </c:multiLvlStrCache>
            </c:multiLvlStrRef>
          </c:cat>
          <c:val>
            <c:numRef>
              <c:f>'Gráfica Normalizada 5- 10'!$I$2:$I$35</c:f>
              <c:numCache>
                <c:formatCode>0.0E+00</c:formatCode>
                <c:ptCount val="34"/>
                <c:pt idx="1">
                  <c:v>1.43765852765618E-7</c:v>
                </c:pt>
                <c:pt idx="2" formatCode="0.00E+00">
                  <c:v>0</c:v>
                </c:pt>
                <c:pt idx="3" formatCode="0.000E+00">
                  <c:v>0</c:v>
                </c:pt>
                <c:pt idx="4" formatCode="0.00E+00">
                  <c:v>1.43765852765618E-7</c:v>
                </c:pt>
                <c:pt idx="5" formatCode="0.00E+00">
                  <c:v>1.43765852765618E-7</c:v>
                </c:pt>
                <c:pt idx="8">
                  <c:v>4.8067978046758198E-5</c:v>
                </c:pt>
                <c:pt idx="9" formatCode="0.00E+00">
                  <c:v>0</c:v>
                </c:pt>
                <c:pt idx="10" formatCode="0.000E+00">
                  <c:v>0</c:v>
                </c:pt>
                <c:pt idx="11" formatCode="0.00E+00">
                  <c:v>4.8067978046758198E-5</c:v>
                </c:pt>
                <c:pt idx="12" formatCode="0.00E+00">
                  <c:v>4.8067978046758198E-5</c:v>
                </c:pt>
                <c:pt idx="15">
                  <c:v>3.9038445374559202E-10</c:v>
                </c:pt>
                <c:pt idx="16" formatCode="0.00E+00">
                  <c:v>0</c:v>
                </c:pt>
                <c:pt idx="17" formatCode="0.000E+00">
                  <c:v>0</c:v>
                </c:pt>
                <c:pt idx="18" formatCode="0.00E+00">
                  <c:v>3.9038445374559202E-10</c:v>
                </c:pt>
                <c:pt idx="19" formatCode="0.00E+00">
                  <c:v>3.9038445374559202E-10</c:v>
                </c:pt>
                <c:pt idx="22">
                  <c:v>3.1179298746702702E-8</c:v>
                </c:pt>
                <c:pt idx="23" formatCode="0.00E+00">
                  <c:v>0</c:v>
                </c:pt>
                <c:pt idx="24" formatCode="0.000E+00">
                  <c:v>0</c:v>
                </c:pt>
                <c:pt idx="25" formatCode="0.00E+00">
                  <c:v>3.1179298746702702E-8</c:v>
                </c:pt>
                <c:pt idx="26" formatCode="0.00E+00">
                  <c:v>3.1179298746702702E-8</c:v>
                </c:pt>
                <c:pt idx="29">
                  <c:v>2.0514151645826199E-7</c:v>
                </c:pt>
                <c:pt idx="30" formatCode="0.00E+00">
                  <c:v>0</c:v>
                </c:pt>
                <c:pt idx="31" formatCode="0.000E+00">
                  <c:v>0</c:v>
                </c:pt>
                <c:pt idx="32" formatCode="0.00E+00">
                  <c:v>2.0514151645826199E-7</c:v>
                </c:pt>
                <c:pt idx="33" formatCode="0.00E+00">
                  <c:v>2.0514151645826199E-7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02-4941-B800-0642A5621352}"/>
            </c:ext>
          </c:extLst>
        </c:ser>
        <c:ser>
          <c:idx val="6"/>
          <c:order val="6"/>
          <c:tx>
            <c:strRef>
              <c:f>'Gráfica Normalizada 5- 10'!$J$1</c:f>
              <c:strCache>
                <c:ptCount val="1"/>
                <c:pt idx="0">
                  <c:v>CSA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'Gráfica Normalizada 5- 10'!$A$2:$B$35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EAD</c:v>
                  </c:pt>
                  <c:pt idx="7">
                    <c:v>EA</c:v>
                  </c:pt>
                  <c:pt idx="14">
                    <c:v>US</c:v>
                  </c:pt>
                  <c:pt idx="21">
                    <c:v>ARH</c:v>
                  </c:pt>
                  <c:pt idx="28">
                    <c:v>ARMFR</c:v>
                  </c:pt>
                </c:lvl>
              </c:multiLvlStrCache>
            </c:multiLvlStrRef>
          </c:cat>
          <c:val>
            <c:numRef>
              <c:f>'Gráfica Normalizada 5- 10'!$J$2:$J$35</c:f>
              <c:numCache>
                <c:formatCode>0.0E+00</c:formatCode>
                <c:ptCount val="34"/>
                <c:pt idx="1">
                  <c:v>6.2011772316965695E-10</c:v>
                </c:pt>
                <c:pt idx="2" formatCode="0.00E+00">
                  <c:v>0</c:v>
                </c:pt>
                <c:pt idx="3" formatCode="0.000E+00">
                  <c:v>0</c:v>
                </c:pt>
                <c:pt idx="4" formatCode="0.00E+00">
                  <c:v>0</c:v>
                </c:pt>
                <c:pt idx="5" formatCode="0.00E+00">
                  <c:v>0</c:v>
                </c:pt>
                <c:pt idx="8">
                  <c:v>1.5722597847872601E-7</c:v>
                </c:pt>
                <c:pt idx="9" formatCode="0.00E+00">
                  <c:v>0</c:v>
                </c:pt>
                <c:pt idx="10" formatCode="0.000E+00">
                  <c:v>0</c:v>
                </c:pt>
                <c:pt idx="11" formatCode="0.00E+00">
                  <c:v>0</c:v>
                </c:pt>
                <c:pt idx="12" formatCode="0.00E+00">
                  <c:v>0</c:v>
                </c:pt>
                <c:pt idx="15">
                  <c:v>1.7894626432577999E-12</c:v>
                </c:pt>
                <c:pt idx="16" formatCode="0.00E+00">
                  <c:v>0</c:v>
                </c:pt>
                <c:pt idx="17" formatCode="0.000E+00">
                  <c:v>0</c:v>
                </c:pt>
                <c:pt idx="18" formatCode="0.00E+00">
                  <c:v>0</c:v>
                </c:pt>
                <c:pt idx="19" formatCode="0.00E+00">
                  <c:v>0</c:v>
                </c:pt>
                <c:pt idx="22">
                  <c:v>1.3899897487194799E-10</c:v>
                </c:pt>
                <c:pt idx="23" formatCode="0.00E+00">
                  <c:v>0</c:v>
                </c:pt>
                <c:pt idx="24" formatCode="0.000E+00">
                  <c:v>0</c:v>
                </c:pt>
                <c:pt idx="25" formatCode="0.00E+00">
                  <c:v>0</c:v>
                </c:pt>
                <c:pt idx="26" formatCode="0.00E+00">
                  <c:v>0</c:v>
                </c:pt>
                <c:pt idx="29">
                  <c:v>5.3552484981724599E-9</c:v>
                </c:pt>
                <c:pt idx="30" formatCode="0.00E+00">
                  <c:v>0</c:v>
                </c:pt>
                <c:pt idx="31" formatCode="0.000E+00">
                  <c:v>0</c:v>
                </c:pt>
                <c:pt idx="32" formatCode="0.00E+00">
                  <c:v>0</c:v>
                </c:pt>
                <c:pt idx="33" formatCode="0.00E+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02-4941-B800-0642A5621352}"/>
            </c:ext>
          </c:extLst>
        </c:ser>
        <c:ser>
          <c:idx val="7"/>
          <c:order val="7"/>
          <c:tx>
            <c:strRef>
              <c:f>'Gráfica Normalizada 5- 10'!$K$1</c:f>
              <c:strCache>
                <c:ptCount val="1"/>
                <c:pt idx="0">
                  <c:v> 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'Gráfica Normalizada 5- 10'!$A$2:$B$35</c:f>
              <c:multiLvlStrCache>
                <c:ptCount val="34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</c:lvl>
                <c:lvl>
                  <c:pt idx="0">
                    <c:v>EAD</c:v>
                  </c:pt>
                  <c:pt idx="7">
                    <c:v>EA</c:v>
                  </c:pt>
                  <c:pt idx="14">
                    <c:v>US</c:v>
                  </c:pt>
                  <c:pt idx="21">
                    <c:v>ARH</c:v>
                  </c:pt>
                  <c:pt idx="28">
                    <c:v>ARMFR</c:v>
                  </c:pt>
                </c:lvl>
              </c:multiLvlStrCache>
            </c:multiLvlStrRef>
          </c:cat>
          <c:val>
            <c:numRef>
              <c:f>'Gráfica Normalizada 5- 10'!$K$2:$K$35</c:f>
              <c:numCache>
                <c:formatCode>0.000E+00</c:formatCode>
                <c:ptCount val="34"/>
                <c:pt idx="1">
                  <c:v>5.1597623264290159E-7</c:v>
                </c:pt>
                <c:pt idx="2">
                  <c:v>1.9362629712117062E-6</c:v>
                </c:pt>
                <c:pt idx="3">
                  <c:v>1.1370446560233636E-6</c:v>
                </c:pt>
                <c:pt idx="4">
                  <c:v>4.6938253140179376E-6</c:v>
                </c:pt>
                <c:pt idx="5">
                  <c:v>4.6122776580825839E-6</c:v>
                </c:pt>
                <c:pt idx="8">
                  <c:v>1.3825017639972114E-4</c:v>
                </c:pt>
                <c:pt idx="9">
                  <c:v>5.0068135872490753E-4</c:v>
                </c:pt>
                <c:pt idx="10">
                  <c:v>3.5675893813553729E-4</c:v>
                </c:pt>
                <c:pt idx="11">
                  <c:v>1.1536141523130767E-3</c:v>
                </c:pt>
                <c:pt idx="12">
                  <c:v>1.1442338374593832E-3</c:v>
                </c:pt>
                <c:pt idx="15">
                  <c:v>1.4431756105484194E-9</c:v>
                </c:pt>
                <c:pt idx="16">
                  <c:v>5.1580562455758E-9</c:v>
                </c:pt>
                <c:pt idx="17">
                  <c:v>3.0679686551466087E-9</c:v>
                </c:pt>
                <c:pt idx="18">
                  <c:v>1.3998467747338067E-8</c:v>
                </c:pt>
                <c:pt idx="19">
                  <c:v>1.3818411072871236E-8</c:v>
                </c:pt>
                <c:pt idx="22" formatCode="0.00E+00">
                  <c:v>4.2853588091138239E-7</c:v>
                </c:pt>
                <c:pt idx="23" formatCode="0.00E+00">
                  <c:v>2.4495028384293447E-7</c:v>
                </c:pt>
                <c:pt idx="24" formatCode="0.00E+00">
                  <c:v>2.0345770094425999E-7</c:v>
                </c:pt>
                <c:pt idx="25" formatCode="0.00E+00">
                  <c:v>6.0140289480839659E-7</c:v>
                </c:pt>
                <c:pt idx="26" formatCode="0.00E+00">
                  <c:v>5.9068726008324139E-7</c:v>
                </c:pt>
                <c:pt idx="29">
                  <c:v>5.0141154284976086E-6</c:v>
                </c:pt>
                <c:pt idx="30">
                  <c:v>7.1478599433199089E-6</c:v>
                </c:pt>
                <c:pt idx="31">
                  <c:v>4.2880259356646922E-6</c:v>
                </c:pt>
                <c:pt idx="32">
                  <c:v>6.6993492952219152E-5</c:v>
                </c:pt>
                <c:pt idx="33">
                  <c:v>6.6958613191351961E-5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02-4941-B800-0642A5621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16200671"/>
        <c:axId val="1416198175"/>
      </c:barChart>
      <c:catAx>
        <c:axId val="141620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b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198175"/>
        <c:crosses val="autoZero"/>
        <c:auto val="0"/>
        <c:lblAlgn val="ctr"/>
        <c:lblOffset val="100"/>
        <c:noMultiLvlLbl val="0"/>
      </c:catAx>
      <c:valAx>
        <c:axId val="1416198175"/>
        <c:scaling>
          <c:orientation val="minMax"/>
          <c:max val="1.2000000000000003E-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2006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0313986137291333"/>
          <c:y val="6.4717809416136238E-2"/>
          <c:w val="0.3460359117745449"/>
          <c:h val="4.9623289689912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95761852753787E-2"/>
          <c:y val="1.8320445823618414E-2"/>
          <c:w val="0.94050810494186354"/>
          <c:h val="0.806924345420156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'Gráfica DEA '!$D$1</c:f>
              <c:strCache>
                <c:ptCount val="1"/>
                <c:pt idx="0">
                  <c:v>CED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rgbClr val="0070C0"/>
              </a:solidFill>
            </a:ln>
            <a:effectLst/>
          </c:spPr>
          <c:invertIfNegative val="0"/>
          <c:cat>
            <c:multiLvlStrRef>
              <c:f>'Gráfica DEA '!$A$2:$B$43</c:f>
              <c:multiLvlStrCache>
                <c:ptCount val="41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  <c:pt idx="36">
                    <c:v>C1</c:v>
                  </c:pt>
                  <c:pt idx="37">
                    <c:v>C2</c:v>
                  </c:pt>
                  <c:pt idx="38">
                    <c:v>C3</c:v>
                  </c:pt>
                  <c:pt idx="39">
                    <c:v>C4</c:v>
                  </c:pt>
                  <c:pt idx="40">
                    <c:v>C5</c:v>
                  </c:pt>
                </c:lvl>
                <c:lvl>
                  <c:pt idx="0">
                    <c:v>Fosil, No renovable</c:v>
                  </c:pt>
                  <c:pt idx="7">
                    <c:v>Nuclear, No renovable</c:v>
                  </c:pt>
                  <c:pt idx="14">
                    <c:v>Biomasa, No renovable</c:v>
                  </c:pt>
                  <c:pt idx="21">
                    <c:v>Biomasa ,Renovable</c:v>
                  </c:pt>
                  <c:pt idx="28">
                    <c:v>Solar, eólica, geotérmica, renovable</c:v>
                  </c:pt>
                  <c:pt idx="35">
                    <c:v>Agua, renovable</c:v>
                  </c:pt>
                </c:lvl>
              </c:multiLvlStrCache>
            </c:multiLvlStrRef>
          </c:cat>
          <c:val>
            <c:numRef>
              <c:f>'Gráfica DEA '!$D$2:$D$43</c:f>
              <c:numCache>
                <c:formatCode>0.00E+00</c:formatCode>
                <c:ptCount val="42"/>
                <c:pt idx="1">
                  <c:v>4.7990989999999997E-2</c:v>
                </c:pt>
                <c:pt idx="2">
                  <c:v>0.16623861000000001</c:v>
                </c:pt>
                <c:pt idx="3">
                  <c:v>5.0086487999999998E-2</c:v>
                </c:pt>
                <c:pt idx="4">
                  <c:v>0.51773670999999999</c:v>
                </c:pt>
                <c:pt idx="5">
                  <c:v>0.51773670999999999</c:v>
                </c:pt>
                <c:pt idx="8">
                  <c:v>1.8798473999999999E-3</c:v>
                </c:pt>
                <c:pt idx="9">
                  <c:v>7.5318118000000005E-4</c:v>
                </c:pt>
                <c:pt idx="10">
                  <c:v>3.2061581000000002E-4</c:v>
                </c:pt>
                <c:pt idx="11">
                  <c:v>1.5446154E-2</c:v>
                </c:pt>
                <c:pt idx="12">
                  <c:v>1.5446154E-2</c:v>
                </c:pt>
                <c:pt idx="15">
                  <c:v>6.8046963000000006E-5</c:v>
                </c:pt>
                <c:pt idx="16">
                  <c:v>3.9402811000000001E-7</c:v>
                </c:pt>
                <c:pt idx="17">
                  <c:v>1.2014485999999999E-7</c:v>
                </c:pt>
                <c:pt idx="18">
                  <c:v>9.3134553000000006E-5</c:v>
                </c:pt>
                <c:pt idx="19">
                  <c:v>9.3134553000000006E-5</c:v>
                </c:pt>
                <c:pt idx="22">
                  <c:v>7.27E-4</c:v>
                </c:pt>
                <c:pt idx="23">
                  <c:v>4.0165401E-4</c:v>
                </c:pt>
                <c:pt idx="24">
                  <c:v>1.431754E-4</c:v>
                </c:pt>
                <c:pt idx="25">
                  <c:v>1.0587803999999999E-2</c:v>
                </c:pt>
                <c:pt idx="26">
                  <c:v>1.0587803999999999E-2</c:v>
                </c:pt>
                <c:pt idx="29">
                  <c:v>9.5346862000000003E-5</c:v>
                </c:pt>
                <c:pt idx="30">
                  <c:v>2.5356952999999998E-4</c:v>
                </c:pt>
                <c:pt idx="31" formatCode="0.00000E+00">
                  <c:v>8.4528901000000006E-5</c:v>
                </c:pt>
                <c:pt idx="32">
                  <c:v>1.1842904999999999E-3</c:v>
                </c:pt>
                <c:pt idx="33">
                  <c:v>1.1842904999999999E-3</c:v>
                </c:pt>
                <c:pt idx="36">
                  <c:v>9.5414195000000004E-3</c:v>
                </c:pt>
                <c:pt idx="37">
                  <c:v>0.15590631999999999</c:v>
                </c:pt>
                <c:pt idx="38">
                  <c:v>4.5849519999999998E-2</c:v>
                </c:pt>
                <c:pt idx="39">
                  <c:v>1.3567093000000001E-2</c:v>
                </c:pt>
                <c:pt idx="40">
                  <c:v>1.3567093000000001E-2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B-4083-9561-7795CFB5A4E4}"/>
            </c:ext>
          </c:extLst>
        </c:ser>
        <c:ser>
          <c:idx val="1"/>
          <c:order val="1"/>
          <c:tx>
            <c:strRef>
              <c:f>'Gráfica DEA '!$E$1</c:f>
              <c:strCache>
                <c:ptCount val="1"/>
                <c:pt idx="0">
                  <c:v>CTE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cat>
            <c:multiLvlStrRef>
              <c:f>'Gráfica DEA '!$A$2:$B$43</c:f>
              <c:multiLvlStrCache>
                <c:ptCount val="41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  <c:pt idx="36">
                    <c:v>C1</c:v>
                  </c:pt>
                  <c:pt idx="37">
                    <c:v>C2</c:v>
                  </c:pt>
                  <c:pt idx="38">
                    <c:v>C3</c:v>
                  </c:pt>
                  <c:pt idx="39">
                    <c:v>C4</c:v>
                  </c:pt>
                  <c:pt idx="40">
                    <c:v>C5</c:v>
                  </c:pt>
                </c:lvl>
                <c:lvl>
                  <c:pt idx="0">
                    <c:v>Fosil, No renovable</c:v>
                  </c:pt>
                  <c:pt idx="7">
                    <c:v>Nuclear, No renovable</c:v>
                  </c:pt>
                  <c:pt idx="14">
                    <c:v>Biomasa, No renovable</c:v>
                  </c:pt>
                  <c:pt idx="21">
                    <c:v>Biomasa ,Renovable</c:v>
                  </c:pt>
                  <c:pt idx="28">
                    <c:v>Solar, eólica, geotérmica, renovable</c:v>
                  </c:pt>
                  <c:pt idx="35">
                    <c:v>Agua, renovable</c:v>
                  </c:pt>
                </c:lvl>
              </c:multiLvlStrCache>
            </c:multiLvlStrRef>
          </c:cat>
          <c:val>
            <c:numRef>
              <c:f>'Gráfica DEA '!$E$2:$E$43</c:f>
              <c:numCache>
                <c:formatCode>0.00E+00</c:formatCode>
                <c:ptCount val="42"/>
                <c:pt idx="1">
                  <c:v>4.5118240999999998E-3</c:v>
                </c:pt>
                <c:pt idx="2">
                  <c:v>1.8750585E-2</c:v>
                </c:pt>
                <c:pt idx="3">
                  <c:v>3.3623383999999999E-2</c:v>
                </c:pt>
                <c:pt idx="4">
                  <c:v>5.9303846E-2</c:v>
                </c:pt>
                <c:pt idx="5">
                  <c:v>5.9303846E-2</c:v>
                </c:pt>
                <c:pt idx="8">
                  <c:v>1.1555891E-4</c:v>
                </c:pt>
                <c:pt idx="9">
                  <c:v>1.25618E-4</c:v>
                </c:pt>
                <c:pt idx="10">
                  <c:v>1.1860938E-4</c:v>
                </c:pt>
                <c:pt idx="11">
                  <c:v>2.2408808999999999E-4</c:v>
                </c:pt>
                <c:pt idx="12">
                  <c:v>2.2408808999999999E-4</c:v>
                </c:pt>
                <c:pt idx="15">
                  <c:v>1.5823768999999999E-8</c:v>
                </c:pt>
                <c:pt idx="16">
                  <c:v>6.9687660999999996E-8</c:v>
                </c:pt>
                <c:pt idx="17">
                  <c:v>7.1862827999999998E-8</c:v>
                </c:pt>
                <c:pt idx="18">
                  <c:v>1.2596311E-7</c:v>
                </c:pt>
                <c:pt idx="19">
                  <c:v>1.2596311E-7</c:v>
                </c:pt>
                <c:pt idx="22">
                  <c:v>1.9678558E-5</c:v>
                </c:pt>
                <c:pt idx="23">
                  <c:v>3.8858564000000003E-5</c:v>
                </c:pt>
                <c:pt idx="24">
                  <c:v>6.5355556000000001E-5</c:v>
                </c:pt>
                <c:pt idx="25">
                  <c:v>1.1753133000000001E-4</c:v>
                </c:pt>
                <c:pt idx="26">
                  <c:v>1.1753133000000001E-4</c:v>
                </c:pt>
                <c:pt idx="29">
                  <c:v>8.2925039999999999E-6</c:v>
                </c:pt>
                <c:pt idx="30">
                  <c:v>3.7418829000000001E-5</c:v>
                </c:pt>
                <c:pt idx="31" formatCode="0.00000E+00">
                  <c:v>4.7700505000000002E-5</c:v>
                </c:pt>
                <c:pt idx="32">
                  <c:v>8.3298373999999997E-5</c:v>
                </c:pt>
                <c:pt idx="33">
                  <c:v>8.3298373999999997E-5</c:v>
                </c:pt>
                <c:pt idx="36">
                  <c:v>3.8117066999999999E-4</c:v>
                </c:pt>
                <c:pt idx="37">
                  <c:v>1.5721865000000002E-2</c:v>
                </c:pt>
                <c:pt idx="38">
                  <c:v>3.1931782999999998E-2</c:v>
                </c:pt>
                <c:pt idx="39">
                  <c:v>5.580479E-2</c:v>
                </c:pt>
                <c:pt idx="40">
                  <c:v>5.580479E-2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B-4083-9561-7795CFB5A4E4}"/>
            </c:ext>
          </c:extLst>
        </c:ser>
        <c:ser>
          <c:idx val="2"/>
          <c:order val="2"/>
          <c:tx>
            <c:strRef>
              <c:f>'Gráfica DEA '!$F$1</c:f>
              <c:strCache>
                <c:ptCount val="1"/>
                <c:pt idx="0">
                  <c:v>PER</c:v>
                </c:pt>
              </c:strCache>
            </c:strRef>
          </c:tx>
          <c:spPr>
            <a:pattFill prst="lgCheck">
              <a:fgClr>
                <a:schemeClr val="accent6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multiLvlStrRef>
              <c:f>'Gráfica DEA '!$A$2:$B$43</c:f>
              <c:multiLvlStrCache>
                <c:ptCount val="41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  <c:pt idx="36">
                    <c:v>C1</c:v>
                  </c:pt>
                  <c:pt idx="37">
                    <c:v>C2</c:v>
                  </c:pt>
                  <c:pt idx="38">
                    <c:v>C3</c:v>
                  </c:pt>
                  <c:pt idx="39">
                    <c:v>C4</c:v>
                  </c:pt>
                  <c:pt idx="40">
                    <c:v>C5</c:v>
                  </c:pt>
                </c:lvl>
                <c:lvl>
                  <c:pt idx="0">
                    <c:v>Fosil, No renovable</c:v>
                  </c:pt>
                  <c:pt idx="7">
                    <c:v>Nuclear, No renovable</c:v>
                  </c:pt>
                  <c:pt idx="14">
                    <c:v>Biomasa, No renovable</c:v>
                  </c:pt>
                  <c:pt idx="21">
                    <c:v>Biomasa ,Renovable</c:v>
                  </c:pt>
                  <c:pt idx="28">
                    <c:v>Solar, eólica, geotérmica, renovable</c:v>
                  </c:pt>
                  <c:pt idx="35">
                    <c:v>Agua, renovable</c:v>
                  </c:pt>
                </c:lvl>
              </c:multiLvlStrCache>
            </c:multiLvlStrRef>
          </c:cat>
          <c:val>
            <c:numRef>
              <c:f>'Gráfica DEA '!$F$2:$F$43</c:f>
              <c:numCache>
                <c:formatCode>0.00E+00</c:formatCode>
                <c:ptCount val="42"/>
                <c:pt idx="1">
                  <c:v>1.4689384E-2</c:v>
                </c:pt>
                <c:pt idx="2">
                  <c:v>0.1958299</c:v>
                </c:pt>
                <c:pt idx="3">
                  <c:v>0.2225084</c:v>
                </c:pt>
                <c:pt idx="4">
                  <c:v>2.2259584999999998E-2</c:v>
                </c:pt>
                <c:pt idx="5">
                  <c:v>4.6847154E-3</c:v>
                </c:pt>
                <c:pt idx="8">
                  <c:v>5.0617212999999996E-4</c:v>
                </c:pt>
                <c:pt idx="9">
                  <c:v>6.7317425000000004E-3</c:v>
                </c:pt>
                <c:pt idx="10">
                  <c:v>2.3683596000000002E-3</c:v>
                </c:pt>
                <c:pt idx="11">
                  <c:v>1.2783199000000001E-3</c:v>
                </c:pt>
                <c:pt idx="12">
                  <c:v>2.2929535E-5</c:v>
                </c:pt>
                <c:pt idx="15">
                  <c:v>4.2497812000000001E-8</c:v>
                </c:pt>
                <c:pt idx="16">
                  <c:v>1.9718431999999999E-6</c:v>
                </c:pt>
                <c:pt idx="17">
                  <c:v>8.8328265999999997E-7</c:v>
                </c:pt>
                <c:pt idx="18">
                  <c:v>3.5463867E-7</c:v>
                </c:pt>
                <c:pt idx="19">
                  <c:v>1.0225445E-8</c:v>
                </c:pt>
                <c:pt idx="22">
                  <c:v>9.9164624000000002E-5</c:v>
                </c:pt>
                <c:pt idx="23">
                  <c:v>1.0030480000000001E-3</c:v>
                </c:pt>
                <c:pt idx="24">
                  <c:v>5.8853810999999999E-4</c:v>
                </c:pt>
                <c:pt idx="25">
                  <c:v>1.6747626E-4</c:v>
                </c:pt>
                <c:pt idx="26">
                  <c:v>9.9817889999999998E-6</c:v>
                </c:pt>
                <c:pt idx="29">
                  <c:v>2.7670576E-5</c:v>
                </c:pt>
                <c:pt idx="30">
                  <c:v>1.0726794999999999E-3</c:v>
                </c:pt>
                <c:pt idx="31" formatCode="0.00000E+00">
                  <c:v>5.2546247000000005E-4</c:v>
                </c:pt>
                <c:pt idx="32">
                  <c:v>1.8899754999999999E-4</c:v>
                </c:pt>
                <c:pt idx="33">
                  <c:v>6.8574257000000002E-6</c:v>
                </c:pt>
                <c:pt idx="36">
                  <c:v>6.4613447999999996E-4</c:v>
                </c:pt>
                <c:pt idx="37">
                  <c:v>0.14354734999999999</c:v>
                </c:pt>
                <c:pt idx="38">
                  <c:v>0.20117842999999999</c:v>
                </c:pt>
                <c:pt idx="39">
                  <c:v>1.2634164999999999E-2</c:v>
                </c:pt>
                <c:pt idx="40">
                  <c:v>4.3020595000000002E-3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5B-4083-9561-7795CFB5A4E4}"/>
            </c:ext>
          </c:extLst>
        </c:ser>
        <c:ser>
          <c:idx val="3"/>
          <c:order val="3"/>
          <c:tx>
            <c:strRef>
              <c:f>'Gráfica DEA '!$G$1</c:f>
              <c:strCache>
                <c:ptCount val="1"/>
                <c:pt idx="0">
                  <c:v>CTH</c:v>
                </c:pt>
              </c:strCache>
            </c:strRef>
          </c:tx>
          <c:spPr>
            <a:pattFill prst="trellis">
              <a:fgClr>
                <a:srgbClr val="7030A0"/>
              </a:fgClr>
              <a:bgClr>
                <a:schemeClr val="bg1"/>
              </a:bgClr>
            </a:pattFill>
            <a:ln>
              <a:solidFill>
                <a:srgbClr val="7030A0"/>
              </a:solidFill>
            </a:ln>
            <a:effectLst/>
          </c:spPr>
          <c:invertIfNegative val="0"/>
          <c:cat>
            <c:multiLvlStrRef>
              <c:f>'Gráfica DEA '!$A$2:$B$43</c:f>
              <c:multiLvlStrCache>
                <c:ptCount val="41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  <c:pt idx="36">
                    <c:v>C1</c:v>
                  </c:pt>
                  <c:pt idx="37">
                    <c:v>C2</c:v>
                  </c:pt>
                  <c:pt idx="38">
                    <c:v>C3</c:v>
                  </c:pt>
                  <c:pt idx="39">
                    <c:v>C4</c:v>
                  </c:pt>
                  <c:pt idx="40">
                    <c:v>C5</c:v>
                  </c:pt>
                </c:lvl>
                <c:lvl>
                  <c:pt idx="0">
                    <c:v>Fosil, No renovable</c:v>
                  </c:pt>
                  <c:pt idx="7">
                    <c:v>Nuclear, No renovable</c:v>
                  </c:pt>
                  <c:pt idx="14">
                    <c:v>Biomasa, No renovable</c:v>
                  </c:pt>
                  <c:pt idx="21">
                    <c:v>Biomasa ,Renovable</c:v>
                  </c:pt>
                  <c:pt idx="28">
                    <c:v>Solar, eólica, geotérmica, renovable</c:v>
                  </c:pt>
                  <c:pt idx="35">
                    <c:v>Agua, renovable</c:v>
                  </c:pt>
                </c:lvl>
              </c:multiLvlStrCache>
            </c:multiLvlStrRef>
          </c:cat>
          <c:val>
            <c:numRef>
              <c:f>'Gráfica DEA '!$G$2:$G$43</c:f>
              <c:numCache>
                <c:formatCode>0.00E+00</c:formatCode>
                <c:ptCount val="42"/>
                <c:pt idx="1">
                  <c:v>2.4552600999999999E-4</c:v>
                </c:pt>
                <c:pt idx="2">
                  <c:v>0.12312462</c:v>
                </c:pt>
                <c:pt idx="3">
                  <c:v>4.8411076E-4</c:v>
                </c:pt>
                <c:pt idx="4">
                  <c:v>5.7300045000000001E-3</c:v>
                </c:pt>
                <c:pt idx="5">
                  <c:v>5.7300045000000001E-3</c:v>
                </c:pt>
                <c:pt idx="8">
                  <c:v>2.3331587000000001E-6</c:v>
                </c:pt>
                <c:pt idx="9">
                  <c:v>3.7073409999999998E-3</c:v>
                </c:pt>
                <c:pt idx="10">
                  <c:v>6.8074860999999996E-6</c:v>
                </c:pt>
                <c:pt idx="11">
                  <c:v>1.7673997999999999E-4</c:v>
                </c:pt>
                <c:pt idx="12">
                  <c:v>1.7673997999999999E-4</c:v>
                </c:pt>
                <c:pt idx="15">
                  <c:v>7.6625738000000001E-10</c:v>
                </c:pt>
                <c:pt idx="16">
                  <c:v>1.1194743E-6</c:v>
                </c:pt>
                <c:pt idx="17">
                  <c:v>1.579969E-9</c:v>
                </c:pt>
                <c:pt idx="18">
                  <c:v>2.0047197000000001E-8</c:v>
                </c:pt>
                <c:pt idx="19">
                  <c:v>2.0047197000000001E-8</c:v>
                </c:pt>
                <c:pt idx="22">
                  <c:v>7.6492124000000005E-7</c:v>
                </c:pt>
                <c:pt idx="23">
                  <c:v>8.2003654999999998E-4</c:v>
                </c:pt>
                <c:pt idx="24">
                  <c:v>1.2773086000000001E-6</c:v>
                </c:pt>
                <c:pt idx="25">
                  <c:v>3.4148707E-5</c:v>
                </c:pt>
                <c:pt idx="26">
                  <c:v>3.4148707E-5</c:v>
                </c:pt>
                <c:pt idx="29">
                  <c:v>4.8801661000000004E-7</c:v>
                </c:pt>
                <c:pt idx="30">
                  <c:v>5.9103941999999997E-4</c:v>
                </c:pt>
                <c:pt idx="31" formatCode="0.00000E+00">
                  <c:v>7.5351493999999995E-7</c:v>
                </c:pt>
                <c:pt idx="32">
                  <c:v>1.5212015E-5</c:v>
                </c:pt>
                <c:pt idx="33">
                  <c:v>1.5212015E-5</c:v>
                </c:pt>
                <c:pt idx="36">
                  <c:v>2.2474765999999999E-4</c:v>
                </c:pt>
                <c:pt idx="37">
                  <c:v>9.1009685000000007E-2</c:v>
                </c:pt>
                <c:pt idx="38">
                  <c:v>1.7593477999999999E-4</c:v>
                </c:pt>
                <c:pt idx="39">
                  <c:v>1.7232155999999999E-3</c:v>
                </c:pt>
                <c:pt idx="40">
                  <c:v>1.7232155999999999E-3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5B-4083-9561-7795CFB5A4E4}"/>
            </c:ext>
          </c:extLst>
        </c:ser>
        <c:ser>
          <c:idx val="4"/>
          <c:order val="4"/>
          <c:tx>
            <c:strRef>
              <c:f>'Gráfica DEA '!$H$1</c:f>
              <c:strCache>
                <c:ptCount val="1"/>
                <c:pt idx="0">
                  <c:v>CED</c:v>
                </c:pt>
              </c:strCache>
            </c:strRef>
          </c:tx>
          <c:spPr>
            <a:pattFill prst="pct5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multiLvlStrRef>
              <c:f>'Gráfica DEA '!$A$2:$B$43</c:f>
              <c:multiLvlStrCache>
                <c:ptCount val="41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  <c:pt idx="36">
                    <c:v>C1</c:v>
                  </c:pt>
                  <c:pt idx="37">
                    <c:v>C2</c:v>
                  </c:pt>
                  <c:pt idx="38">
                    <c:v>C3</c:v>
                  </c:pt>
                  <c:pt idx="39">
                    <c:v>C4</c:v>
                  </c:pt>
                  <c:pt idx="40">
                    <c:v>C5</c:v>
                  </c:pt>
                </c:lvl>
                <c:lvl>
                  <c:pt idx="0">
                    <c:v>Fosil, No renovable</c:v>
                  </c:pt>
                  <c:pt idx="7">
                    <c:v>Nuclear, No renovable</c:v>
                  </c:pt>
                  <c:pt idx="14">
                    <c:v>Biomasa, No renovable</c:v>
                  </c:pt>
                  <c:pt idx="21">
                    <c:v>Biomasa ,Renovable</c:v>
                  </c:pt>
                  <c:pt idx="28">
                    <c:v>Solar, eólica, geotérmica, renovable</c:v>
                  </c:pt>
                  <c:pt idx="35">
                    <c:v>Agua, renovable</c:v>
                  </c:pt>
                </c:lvl>
              </c:multiLvlStrCache>
            </c:multiLvlStrRef>
          </c:cat>
          <c:val>
            <c:numRef>
              <c:f>'Gráfica DEA '!$H$2:$H$43</c:f>
              <c:numCache>
                <c:formatCode>0.00E+00</c:formatCode>
                <c:ptCount val="42"/>
                <c:pt idx="1">
                  <c:v>7.2977869000000001E-2</c:v>
                </c:pt>
                <c:pt idx="2">
                  <c:v>7.3784547000000006E-2</c:v>
                </c:pt>
                <c:pt idx="3">
                  <c:v>7.2853992000000006E-2</c:v>
                </c:pt>
                <c:pt idx="4">
                  <c:v>9.4890701999999993E-2</c:v>
                </c:pt>
                <c:pt idx="5">
                  <c:v>9.4890701999999993E-2</c:v>
                </c:pt>
                <c:pt idx="8">
                  <c:v>2.6639741999999998E-4</c:v>
                </c:pt>
                <c:pt idx="9">
                  <c:v>3.7686707000000001E-4</c:v>
                </c:pt>
                <c:pt idx="10">
                  <c:v>2.4784714999999998E-4</c:v>
                </c:pt>
                <c:pt idx="11">
                  <c:v>1.1061718E-2</c:v>
                </c:pt>
                <c:pt idx="12">
                  <c:v>1.1061718E-2</c:v>
                </c:pt>
                <c:pt idx="15">
                  <c:v>1.5673956E-7</c:v>
                </c:pt>
                <c:pt idx="16">
                  <c:v>1.7218019E-7</c:v>
                </c:pt>
                <c:pt idx="17">
                  <c:v>1.5423857000000001E-7</c:v>
                </c:pt>
                <c:pt idx="18">
                  <c:v>2.0170666000000001E-6</c:v>
                </c:pt>
                <c:pt idx="19">
                  <c:v>2.0170666000000001E-6</c:v>
                </c:pt>
                <c:pt idx="22">
                  <c:v>1.4026880000000001E-4</c:v>
                </c:pt>
                <c:pt idx="23">
                  <c:v>1.5554117999999999E-4</c:v>
                </c:pt>
                <c:pt idx="24">
                  <c:v>1.3779467000000001E-4</c:v>
                </c:pt>
                <c:pt idx="25">
                  <c:v>1.2926693000000001E-3</c:v>
                </c:pt>
                <c:pt idx="26">
                  <c:v>1.2926693000000001E-3</c:v>
                </c:pt>
                <c:pt idx="29">
                  <c:v>1.0497109E-4</c:v>
                </c:pt>
                <c:pt idx="30">
                  <c:v>1.1741633E-4</c:v>
                </c:pt>
                <c:pt idx="31" formatCode="0.00000E+00">
                  <c:v>1.0283521E-4</c:v>
                </c:pt>
                <c:pt idx="32">
                  <c:v>1.2224601999999999E-3</c:v>
                </c:pt>
                <c:pt idx="33">
                  <c:v>1.2224601999999999E-3</c:v>
                </c:pt>
                <c:pt idx="36">
                  <c:v>6.9654744000000005E-2</c:v>
                </c:pt>
                <c:pt idx="37">
                  <c:v>6.9701467000000003E-2</c:v>
                </c:pt>
                <c:pt idx="38">
                  <c:v>6.9648619999999994E-2</c:v>
                </c:pt>
                <c:pt idx="39">
                  <c:v>3.0322186000000001E-2</c:v>
                </c:pt>
                <c:pt idx="40">
                  <c:v>3.0322186000000001E-2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5B-4083-9561-7795CFB5A4E4}"/>
            </c:ext>
          </c:extLst>
        </c:ser>
        <c:ser>
          <c:idx val="5"/>
          <c:order val="5"/>
          <c:tx>
            <c:strRef>
              <c:f>'Gráfica DEA '!$I$1</c:f>
              <c:strCache>
                <c:ptCount val="1"/>
                <c:pt idx="0">
                  <c:v>GB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5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E5B-4083-9561-7795CFB5A4E4}"/>
              </c:ext>
            </c:extLst>
          </c:dPt>
          <c:cat>
            <c:multiLvlStrRef>
              <c:f>'Gráfica DEA '!$A$2:$B$43</c:f>
              <c:multiLvlStrCache>
                <c:ptCount val="41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  <c:pt idx="36">
                    <c:v>C1</c:v>
                  </c:pt>
                  <c:pt idx="37">
                    <c:v>C2</c:v>
                  </c:pt>
                  <c:pt idx="38">
                    <c:v>C3</c:v>
                  </c:pt>
                  <c:pt idx="39">
                    <c:v>C4</c:v>
                  </c:pt>
                  <c:pt idx="40">
                    <c:v>C5</c:v>
                  </c:pt>
                </c:lvl>
                <c:lvl>
                  <c:pt idx="0">
                    <c:v>Fosil, No renovable</c:v>
                  </c:pt>
                  <c:pt idx="7">
                    <c:v>Nuclear, No renovable</c:v>
                  </c:pt>
                  <c:pt idx="14">
                    <c:v>Biomasa, No renovable</c:v>
                  </c:pt>
                  <c:pt idx="21">
                    <c:v>Biomasa ,Renovable</c:v>
                  </c:pt>
                  <c:pt idx="28">
                    <c:v>Solar, eólica, geotérmica, renovable</c:v>
                  </c:pt>
                  <c:pt idx="35">
                    <c:v>Agua, renovable</c:v>
                  </c:pt>
                </c:lvl>
              </c:multiLvlStrCache>
            </c:multiLvlStrRef>
          </c:cat>
          <c:val>
            <c:numRef>
              <c:f>'Gráfica DEA '!$I$2:$I$43</c:f>
              <c:numCache>
                <c:formatCode>0.00E+00</c:formatCode>
                <c:ptCount val="42"/>
                <c:pt idx="1">
                  <c:v>5.9644680999999998E-2</c:v>
                </c:pt>
                <c:pt idx="4">
                  <c:v>5.9644680999999998E-2</c:v>
                </c:pt>
                <c:pt idx="5">
                  <c:v>5.9644680999999998E-2</c:v>
                </c:pt>
                <c:pt idx="8">
                  <c:v>7.5185599999999997E-3</c:v>
                </c:pt>
                <c:pt idx="11">
                  <c:v>7.5185599999999997E-3</c:v>
                </c:pt>
                <c:pt idx="12">
                  <c:v>7.5185599999999997E-3</c:v>
                </c:pt>
                <c:pt idx="15">
                  <c:v>1.0560717E-7</c:v>
                </c:pt>
                <c:pt idx="18">
                  <c:v>1.0560717E-7</c:v>
                </c:pt>
                <c:pt idx="19">
                  <c:v>1.0560717E-7</c:v>
                </c:pt>
                <c:pt idx="22">
                  <c:v>9.4426338999999994E-5</c:v>
                </c:pt>
                <c:pt idx="25">
                  <c:v>9.4426338999999994E-5</c:v>
                </c:pt>
                <c:pt idx="26">
                  <c:v>9.4426338999999994E-5</c:v>
                </c:pt>
                <c:pt idx="29">
                  <c:v>4.3136680999999999E-4</c:v>
                </c:pt>
                <c:pt idx="32">
                  <c:v>4.3136680999999999E-4</c:v>
                </c:pt>
                <c:pt idx="33">
                  <c:v>4.3136680999999999E-4</c:v>
                </c:pt>
                <c:pt idx="36">
                  <c:v>4.8635944E-2</c:v>
                </c:pt>
                <c:pt idx="39">
                  <c:v>4.8635944E-2</c:v>
                </c:pt>
                <c:pt idx="40">
                  <c:v>4.8635944E-2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5B-4083-9561-7795CFB5A4E4}"/>
            </c:ext>
          </c:extLst>
        </c:ser>
        <c:ser>
          <c:idx val="6"/>
          <c:order val="6"/>
          <c:tx>
            <c:strRef>
              <c:f>'Gráfica DEA '!$J$1</c:f>
              <c:strCache>
                <c:ptCount val="1"/>
                <c:pt idx="0">
                  <c:v>CSA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'Gráfica DEA '!$A$2:$B$43</c:f>
              <c:multiLvlStrCache>
                <c:ptCount val="41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  <c:pt idx="36">
                    <c:v>C1</c:v>
                  </c:pt>
                  <c:pt idx="37">
                    <c:v>C2</c:v>
                  </c:pt>
                  <c:pt idx="38">
                    <c:v>C3</c:v>
                  </c:pt>
                  <c:pt idx="39">
                    <c:v>C4</c:v>
                  </c:pt>
                  <c:pt idx="40">
                    <c:v>C5</c:v>
                  </c:pt>
                </c:lvl>
                <c:lvl>
                  <c:pt idx="0">
                    <c:v>Fosil, No renovable</c:v>
                  </c:pt>
                  <c:pt idx="7">
                    <c:v>Nuclear, No renovable</c:v>
                  </c:pt>
                  <c:pt idx="14">
                    <c:v>Biomasa, No renovable</c:v>
                  </c:pt>
                  <c:pt idx="21">
                    <c:v>Biomasa ,Renovable</c:v>
                  </c:pt>
                  <c:pt idx="28">
                    <c:v>Solar, eólica, geotérmica, renovable</c:v>
                  </c:pt>
                  <c:pt idx="35">
                    <c:v>Agua, renovable</c:v>
                  </c:pt>
                </c:lvl>
              </c:multiLvlStrCache>
            </c:multiLvlStrRef>
          </c:cat>
          <c:val>
            <c:numRef>
              <c:f>'Gráfica DEA '!$J$2:$J$43</c:f>
              <c:numCache>
                <c:formatCode>0.00E+00</c:formatCode>
                <c:ptCount val="42"/>
                <c:pt idx="1">
                  <c:v>1.4976456E-4</c:v>
                </c:pt>
                <c:pt idx="8">
                  <c:v>6.3750766E-6</c:v>
                </c:pt>
                <c:pt idx="15">
                  <c:v>1.348588E-9</c:v>
                </c:pt>
                <c:pt idx="22">
                  <c:v>1.1809784999999999E-6</c:v>
                </c:pt>
                <c:pt idx="29">
                  <c:v>8.8075205000000002E-7</c:v>
                </c:pt>
                <c:pt idx="36">
                  <c:v>9.9410308999999997E-5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5B-4083-9561-7795CFB5A4E4}"/>
            </c:ext>
          </c:extLst>
        </c:ser>
        <c:ser>
          <c:idx val="7"/>
          <c:order val="7"/>
          <c:tx>
            <c:strRef>
              <c:f>'Gráfica DEA '!$K$1</c:f>
              <c:strCache>
                <c:ptCount val="1"/>
                <c:pt idx="0">
                  <c:v> 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'Gráfica DEA '!$A$2:$B$43</c:f>
              <c:multiLvlStrCache>
                <c:ptCount val="41"/>
                <c:lvl>
                  <c:pt idx="1">
                    <c:v>C1</c:v>
                  </c:pt>
                  <c:pt idx="2">
                    <c:v>C2</c:v>
                  </c:pt>
                  <c:pt idx="3">
                    <c:v>C3</c:v>
                  </c:pt>
                  <c:pt idx="4">
                    <c:v>C4</c:v>
                  </c:pt>
                  <c:pt idx="5">
                    <c:v>C5</c:v>
                  </c:pt>
                  <c:pt idx="8">
                    <c:v>C1</c:v>
                  </c:pt>
                  <c:pt idx="9">
                    <c:v>C2</c:v>
                  </c:pt>
                  <c:pt idx="10">
                    <c:v>C3</c:v>
                  </c:pt>
                  <c:pt idx="11">
                    <c:v>C4</c:v>
                  </c:pt>
                  <c:pt idx="12">
                    <c:v>C5</c:v>
                  </c:pt>
                  <c:pt idx="15">
                    <c:v>C1</c:v>
                  </c:pt>
                  <c:pt idx="16">
                    <c:v>C2</c:v>
                  </c:pt>
                  <c:pt idx="17">
                    <c:v>C3</c:v>
                  </c:pt>
                  <c:pt idx="18">
                    <c:v>C4</c:v>
                  </c:pt>
                  <c:pt idx="19">
                    <c:v>C5</c:v>
                  </c:pt>
                  <c:pt idx="22">
                    <c:v>C1</c:v>
                  </c:pt>
                  <c:pt idx="23">
                    <c:v>C2</c:v>
                  </c:pt>
                  <c:pt idx="24">
                    <c:v>C3</c:v>
                  </c:pt>
                  <c:pt idx="25">
                    <c:v>C4</c:v>
                  </c:pt>
                  <c:pt idx="26">
                    <c:v>C5</c:v>
                  </c:pt>
                  <c:pt idx="29">
                    <c:v>C1</c:v>
                  </c:pt>
                  <c:pt idx="30">
                    <c:v>C2</c:v>
                  </c:pt>
                  <c:pt idx="31">
                    <c:v>C3</c:v>
                  </c:pt>
                  <c:pt idx="32">
                    <c:v>C4</c:v>
                  </c:pt>
                  <c:pt idx="33">
                    <c:v>C5</c:v>
                  </c:pt>
                  <c:pt idx="36">
                    <c:v>C1</c:v>
                  </c:pt>
                  <c:pt idx="37">
                    <c:v>C2</c:v>
                  </c:pt>
                  <c:pt idx="38">
                    <c:v>C3</c:v>
                  </c:pt>
                  <c:pt idx="39">
                    <c:v>C4</c:v>
                  </c:pt>
                  <c:pt idx="40">
                    <c:v>C5</c:v>
                  </c:pt>
                </c:lvl>
                <c:lvl>
                  <c:pt idx="0">
                    <c:v>Fosil, No renovable</c:v>
                  </c:pt>
                  <c:pt idx="7">
                    <c:v>Nuclear, No renovable</c:v>
                  </c:pt>
                  <c:pt idx="14">
                    <c:v>Biomasa, No renovable</c:v>
                  </c:pt>
                  <c:pt idx="21">
                    <c:v>Biomasa ,Renovable</c:v>
                  </c:pt>
                  <c:pt idx="28">
                    <c:v>Solar, eólica, geotérmica, renovable</c:v>
                  </c:pt>
                  <c:pt idx="35">
                    <c:v>Agua, renovable</c:v>
                  </c:pt>
                </c:lvl>
              </c:multiLvlStrCache>
            </c:multiLvlStrRef>
          </c:cat>
          <c:val>
            <c:numRef>
              <c:f>'Gráfica DEA '!$K$2:$K$43</c:f>
              <c:numCache>
                <c:formatCode>0.0000E+00</c:formatCode>
                <c:ptCount val="42"/>
                <c:pt idx="1">
                  <c:v>0.20021003866999998</c:v>
                </c:pt>
                <c:pt idx="2">
                  <c:v>0.57772826200000005</c:v>
                </c:pt>
                <c:pt idx="3">
                  <c:v>0.37955637475999993</c:v>
                </c:pt>
                <c:pt idx="4">
                  <c:v>0.75956552850000003</c:v>
                </c:pt>
                <c:pt idx="5">
                  <c:v>0.74199065890000004</c:v>
                </c:pt>
                <c:pt idx="8" formatCode="0.000E+00">
                  <c:v>1.0295244095299999E-2</c:v>
                </c:pt>
                <c:pt idx="9" formatCode="0.0000">
                  <c:v>1.169474975E-2</c:v>
                </c:pt>
                <c:pt idx="10" formatCode="0.000E+00">
                  <c:v>3.0622394261000004E-3</c:v>
                </c:pt>
                <c:pt idx="11" formatCode="0.000E+00">
                  <c:v>3.5705579970000005E-2</c:v>
                </c:pt>
                <c:pt idx="12" formatCode="0.000E+00">
                  <c:v>3.4450189605000001E-2</c:v>
                </c:pt>
                <c:pt idx="15" formatCode="0.000E+00">
                  <c:v>6.8369746156380005E-5</c:v>
                </c:pt>
                <c:pt idx="16" formatCode="0.000E+00">
                  <c:v>3.7272134610000001E-6</c:v>
                </c:pt>
                <c:pt idx="17" formatCode="0.000E+00">
                  <c:v>1.2311088870000001E-6</c:v>
                </c:pt>
                <c:pt idx="18" formatCode="0.000E+00">
                  <c:v>9.5757875747000008E-5</c:v>
                </c:pt>
                <c:pt idx="19" formatCode="0.000E+00">
                  <c:v>9.5413462522000005E-5</c:v>
                </c:pt>
                <c:pt idx="22" formatCode="0.000E+00">
                  <c:v>1.0824842207399999E-3</c:v>
                </c:pt>
                <c:pt idx="23" formatCode="0.000E+00">
                  <c:v>2.419138304E-3</c:v>
                </c:pt>
                <c:pt idx="24" formatCode="0.000E+00">
                  <c:v>9.3614104460000005E-4</c:v>
                </c:pt>
                <c:pt idx="25" formatCode="0.000E+00">
                  <c:v>1.2294055936E-2</c:v>
                </c:pt>
                <c:pt idx="26" formatCode="0.000E+00">
                  <c:v>1.2136561464999999E-2</c:v>
                </c:pt>
                <c:pt idx="29" formatCode="0.000E+00">
                  <c:v>6.6901661066000003E-4</c:v>
                </c:pt>
                <c:pt idx="30" formatCode="0.000E+00">
                  <c:v>2.0721236089999997E-3</c:v>
                </c:pt>
                <c:pt idx="31" formatCode="0.00000E+00">
                  <c:v>7.6128060094000005E-4</c:v>
                </c:pt>
                <c:pt idx="32" formatCode="0.000000E+00">
                  <c:v>3.1256254489999999E-3</c:v>
                </c:pt>
                <c:pt idx="33" formatCode="0.000E+00">
                  <c:v>2.9434853247E-3</c:v>
                </c:pt>
                <c:pt idx="36" formatCode="0.000E+00">
                  <c:v>0.12918357061899999</c:v>
                </c:pt>
                <c:pt idx="37" formatCode="0.000E+00">
                  <c:v>0.47588668699999997</c:v>
                </c:pt>
                <c:pt idx="38" formatCode="0.000E+00">
                  <c:v>0.34878428777999998</c:v>
                </c:pt>
                <c:pt idx="39" formatCode="0.000E+00">
                  <c:v>0.16268739360000001</c:v>
                </c:pt>
                <c:pt idx="40" formatCode="0.000E+00">
                  <c:v>0.15435528809999999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E5B-4083-9561-7795CFB5A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16200671"/>
        <c:axId val="1416198175"/>
      </c:barChart>
      <c:catAx>
        <c:axId val="141620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b" anchorCtr="0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198175"/>
        <c:crosses val="autoZero"/>
        <c:auto val="0"/>
        <c:lblAlgn val="ctr"/>
        <c:lblOffset val="100"/>
        <c:noMultiLvlLbl val="0"/>
      </c:catAx>
      <c:valAx>
        <c:axId val="141619817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2006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7"/>
        <c:delete val="1"/>
      </c:legendEntry>
      <c:layout>
        <c:manualLayout>
          <c:xMode val="edge"/>
          <c:yMode val="edge"/>
          <c:x val="0.23704911646935567"/>
          <c:y val="7.2488783687254338E-2"/>
          <c:w val="0.28112041082923178"/>
          <c:h val="4.9623289689912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DWR!$C$18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D4-46C3-B14C-DC4F4E1FD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D4-46C3-B14C-DC4F4E1FD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D4-46C3-B14C-DC4F4E1FDC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D4-46C3-B14C-DC4F4E1FDC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D4-46C3-B14C-DC4F4E1FDC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D4-46C3-B14C-DC4F4E1FDC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7D4-46C3-B14C-DC4F4E1FDC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7D4-46C3-B14C-DC4F4E1FDC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7D4-46C3-B14C-DC4F4E1FDC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7D4-46C3-B14C-DC4F4E1FDC78}"/>
              </c:ext>
            </c:extLst>
          </c:dPt>
          <c:dLbls>
            <c:dLbl>
              <c:idx val="1"/>
              <c:layout>
                <c:manualLayout>
                  <c:x val="-7.8018815063847349E-2"/>
                  <c:y val="-4.95285135197309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D4-46C3-B14C-DC4F4E1FD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DWR!$B$19:$B$28</c:f>
              <c:strCache>
                <c:ptCount val="10"/>
                <c:pt idx="0">
                  <c:v>Remaining processes</c:v>
                </c:pt>
                <c:pt idx="1">
                  <c:v>Water, deionised, from tap water, at user {GLO}| market for | Cut-off, S</c:v>
                </c:pt>
                <c:pt idx="2">
                  <c:v>Electricity, low voltage {CO}| market for electricity, low voltage | Cut-off, S</c:v>
                </c:pt>
                <c:pt idx="3">
                  <c:v>Soap {GLO}| market for | Cut-off, S</c:v>
                </c:pt>
                <c:pt idx="4">
                  <c:v>Acetone, liquid {GLO}| market for | Cut-off, S</c:v>
                </c:pt>
                <c:pt idx="5">
                  <c:v>Acetonitrile {GLO}| market for | Cut-off, S</c:v>
                </c:pt>
                <c:pt idx="6">
                  <c:v>Nitrogen, via cryogenic air separation, production mix, at plant, gaseous EU-27 S System - Copied from ELCD</c:v>
                </c:pt>
                <c:pt idx="7">
                  <c:v>Diethyl ether, without water, in 99.95% solution state {GLO}| market for | Cut-off, S</c:v>
                </c:pt>
                <c:pt idx="8">
                  <c:v>Isopropanol {GLO}| market for | Cut-off, S</c:v>
                </c:pt>
                <c:pt idx="9">
                  <c:v>Tap water {RoW}| tap water production, conventional treatment | Cut-off, S</c:v>
                </c:pt>
              </c:strCache>
            </c:strRef>
          </c:cat>
          <c:val>
            <c:numRef>
              <c:f>DWR!$C$19:$C$28</c:f>
              <c:numCache>
                <c:formatCode>0%</c:formatCode>
                <c:ptCount val="10"/>
                <c:pt idx="0">
                  <c:v>2.2222023797885199E-2</c:v>
                </c:pt>
                <c:pt idx="1">
                  <c:v>0.59740869096601901</c:v>
                </c:pt>
                <c:pt idx="2">
                  <c:v>0.16325783821084902</c:v>
                </c:pt>
                <c:pt idx="3">
                  <c:v>0.11925857937294801</c:v>
                </c:pt>
                <c:pt idx="4">
                  <c:v>3.7545030659839503E-2</c:v>
                </c:pt>
                <c:pt idx="5">
                  <c:v>2.1729246464982997E-2</c:v>
                </c:pt>
                <c:pt idx="6">
                  <c:v>1.2392777615105299E-2</c:v>
                </c:pt>
                <c:pt idx="7">
                  <c:v>1.21080472770955E-2</c:v>
                </c:pt>
                <c:pt idx="8">
                  <c:v>9.0105094975493003E-3</c:v>
                </c:pt>
                <c:pt idx="9">
                  <c:v>5.0672561377267797E-3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7D4-46C3-B14C-DC4F4E1FD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005524590325078"/>
          <c:y val="0.18748174762103184"/>
          <c:w val="0.38245411739262924"/>
          <c:h val="0.62503650475793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DMFR!$C$18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68-4B82-8A9A-58F8D480DD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68-4B82-8A9A-58F8D480DD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668-4B82-8A9A-58F8D480DD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668-4B82-8A9A-58F8D480DD5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668-4B82-8A9A-58F8D480DD5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668-4B82-8A9A-58F8D480DD5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668-4B82-8A9A-58F8D480DD5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668-4B82-8A9A-58F8D480DD5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668-4B82-8A9A-58F8D480DD5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668-4B82-8A9A-58F8D480DD5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668-4B82-8A9A-58F8D480DD5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668-4B82-8A9A-58F8D480DD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DMFR!$B$19:$B$30</c:f>
              <c:strCache>
                <c:ptCount val="12"/>
                <c:pt idx="0">
                  <c:v>Remaining processes</c:v>
                </c:pt>
                <c:pt idx="1">
                  <c:v>Indium {GLO}| market for | Cut-off, S</c:v>
                </c:pt>
                <c:pt idx="2">
                  <c:v>Electricity, low voltage {CO}| market for electricity, low voltage | Cut-off, S</c:v>
                </c:pt>
                <c:pt idx="3">
                  <c:v>Silver {GLO}| market for | Cut-off, S</c:v>
                </c:pt>
                <c:pt idx="4">
                  <c:v>Lead {GLO}| market for | Cut-off, S</c:v>
                </c:pt>
                <c:pt idx="5">
                  <c:v>Diethyl ether, without water, in 99.95% solution state {GLO}| market for | Cut-off, S</c:v>
                </c:pt>
                <c:pt idx="6">
                  <c:v>Isopropanol {GLO}| market for | Cut-off, S</c:v>
                </c:pt>
                <c:pt idx="7">
                  <c:v>Iodine {GLO}| market for | Cut-off, S</c:v>
                </c:pt>
                <c:pt idx="8">
                  <c:v>Water, deionised, from tap water, at user {GLO}| market for | Cut-off, S</c:v>
                </c:pt>
                <c:pt idx="9">
                  <c:v>Acetone, liquid {GLO}| market for | Cut-off, S</c:v>
                </c:pt>
                <c:pt idx="10">
                  <c:v>Flat glass, uncoated {GLO}| market for | Cut-off, S</c:v>
                </c:pt>
                <c:pt idx="11">
                  <c:v>Acetonitrile {GLO}| market for | Cut-off, S</c:v>
                </c:pt>
              </c:strCache>
            </c:strRef>
          </c:cat>
          <c:val>
            <c:numRef>
              <c:f>DMFR!$C$19:$C$30</c:f>
              <c:numCache>
                <c:formatCode>0%</c:formatCode>
                <c:ptCount val="12"/>
                <c:pt idx="0">
                  <c:v>1.6153294720713699E-2</c:v>
                </c:pt>
                <c:pt idx="1">
                  <c:v>0.56994464318053195</c:v>
                </c:pt>
                <c:pt idx="2">
                  <c:v>0.10305696029724799</c:v>
                </c:pt>
                <c:pt idx="3">
                  <c:v>8.9632168543097704E-2</c:v>
                </c:pt>
                <c:pt idx="4">
                  <c:v>6.4648258417447604E-2</c:v>
                </c:pt>
                <c:pt idx="5">
                  <c:v>6.0681778661545394E-2</c:v>
                </c:pt>
                <c:pt idx="6">
                  <c:v>5.6927335935472598E-2</c:v>
                </c:pt>
                <c:pt idx="7">
                  <c:v>1.09772508163894E-2</c:v>
                </c:pt>
                <c:pt idx="8">
                  <c:v>9.1170367189681509E-3</c:v>
                </c:pt>
                <c:pt idx="9">
                  <c:v>8.0769350899151712E-3</c:v>
                </c:pt>
                <c:pt idx="10">
                  <c:v>5.5630242708641E-3</c:v>
                </c:pt>
                <c:pt idx="11">
                  <c:v>5.2213133478054797E-3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668-4B82-8A9A-58F8D480DD5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23377333430073E-2"/>
          <c:y val="1.8320445823618414E-2"/>
          <c:w val="0.92244147190494952"/>
          <c:h val="0.78466821249981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'Normalized graph_1'!$D$1</c:f>
              <c:strCache>
                <c:ptCount val="1"/>
                <c:pt idx="0">
                  <c:v>FEL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'Normalized graph_1'!$A$2:$B$28</c:f>
              <c:multiLvlStrCache>
                <c:ptCount val="2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  <c:pt idx="9">
                    <c:v>ILCD</c:v>
                  </c:pt>
                  <c:pt idx="10">
                    <c:v>ReCiPe</c:v>
                  </c:pt>
                  <c:pt idx="13">
                    <c:v>ILCD</c:v>
                  </c:pt>
                  <c:pt idx="14">
                    <c:v>ReCiPe</c:v>
                  </c:pt>
                  <c:pt idx="17">
                    <c:v>ILCD</c:v>
                  </c:pt>
                  <c:pt idx="18">
                    <c:v>ReCiPe</c:v>
                  </c:pt>
                  <c:pt idx="21">
                    <c:v>ILCD</c:v>
                  </c:pt>
                  <c:pt idx="22">
                    <c:v>ReCiPe</c:v>
                  </c:pt>
                  <c:pt idx="25">
                    <c:v>ILCD</c:v>
                  </c:pt>
                  <c:pt idx="26">
                    <c:v>ReCiPe</c:v>
                  </c:pt>
                </c:lvl>
                <c:lvl>
                  <c:pt idx="0">
                    <c:v>CC</c:v>
                  </c:pt>
                  <c:pt idx="4">
                    <c:v>MP</c:v>
                  </c:pt>
                  <c:pt idx="8">
                    <c:v>AC</c:v>
                  </c:pt>
                  <c:pt idx="12">
                    <c:v>FE</c:v>
                  </c:pt>
                  <c:pt idx="16">
                    <c:v>DMFR</c:v>
                  </c:pt>
                  <c:pt idx="20">
                    <c:v>DWR</c:v>
                  </c:pt>
                  <c:pt idx="24">
                    <c:v>LU</c:v>
                  </c:pt>
                </c:lvl>
              </c:multiLvlStrCache>
            </c:multiLvlStrRef>
          </c:cat>
          <c:val>
            <c:numRef>
              <c:f>'Normalized graph_1'!$D$2:$D$28</c:f>
              <c:numCache>
                <c:formatCode>0.0E+00</c:formatCode>
                <c:ptCount val="27"/>
                <c:pt idx="1">
                  <c:v>3.53954606436219E-7</c:v>
                </c:pt>
                <c:pt idx="2" formatCode="0.00E+00">
                  <c:v>3.2525572234627102E-7</c:v>
                </c:pt>
                <c:pt idx="5">
                  <c:v>2.6643135584275302E-7</c:v>
                </c:pt>
                <c:pt idx="6" formatCode="0.00E+00">
                  <c:v>1.5131794330688799E-7</c:v>
                </c:pt>
                <c:pt idx="9">
                  <c:v>2.7075629118931802E-7</c:v>
                </c:pt>
                <c:pt idx="10" formatCode="0.00E+00">
                  <c:v>2.5648863657598602E-7</c:v>
                </c:pt>
                <c:pt idx="13">
                  <c:v>1.23968919366347E-7</c:v>
                </c:pt>
                <c:pt idx="14" formatCode="0.00E+00">
                  <c:v>1.2468812097142701E-6</c:v>
                </c:pt>
                <c:pt idx="17" formatCode="General">
                  <c:v>3.3416392315053098E-6</c:v>
                </c:pt>
                <c:pt idx="18" formatCode="General">
                  <c:v>1.0680361589504267E-6</c:v>
                </c:pt>
                <c:pt idx="21">
                  <c:v>3.3742273685148398E-7</c:v>
                </c:pt>
                <c:pt idx="22" formatCode="0.00E+00">
                  <c:v>5.3515053556877501E-7</c:v>
                </c:pt>
                <c:pt idx="25">
                  <c:v>3.42256190468363E-10</c:v>
                </c:pt>
                <c:pt idx="26" formatCode="0.00E+00">
                  <c:v>1.2318948861568399E-8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D1-4337-AE43-CFB5D640F8B9}"/>
            </c:ext>
          </c:extLst>
        </c:ser>
        <c:ser>
          <c:idx val="1"/>
          <c:order val="1"/>
          <c:tx>
            <c:strRef>
              <c:f>'Normalized graph_1'!$E$1</c:f>
              <c:strCache>
                <c:ptCount val="1"/>
                <c:pt idx="0">
                  <c:v>HTL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0D1-4337-AE43-CFB5D640F8B9}"/>
              </c:ext>
            </c:extLst>
          </c:dPt>
          <c:cat>
            <c:multiLvlStrRef>
              <c:f>'Normalized graph_1'!$A$2:$B$28</c:f>
              <c:multiLvlStrCache>
                <c:ptCount val="2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  <c:pt idx="9">
                    <c:v>ILCD</c:v>
                  </c:pt>
                  <c:pt idx="10">
                    <c:v>ReCiPe</c:v>
                  </c:pt>
                  <c:pt idx="13">
                    <c:v>ILCD</c:v>
                  </c:pt>
                  <c:pt idx="14">
                    <c:v>ReCiPe</c:v>
                  </c:pt>
                  <c:pt idx="17">
                    <c:v>ILCD</c:v>
                  </c:pt>
                  <c:pt idx="18">
                    <c:v>ReCiPe</c:v>
                  </c:pt>
                  <c:pt idx="21">
                    <c:v>ILCD</c:v>
                  </c:pt>
                  <c:pt idx="22">
                    <c:v>ReCiPe</c:v>
                  </c:pt>
                  <c:pt idx="25">
                    <c:v>ILCD</c:v>
                  </c:pt>
                  <c:pt idx="26">
                    <c:v>ReCiPe</c:v>
                  </c:pt>
                </c:lvl>
                <c:lvl>
                  <c:pt idx="0">
                    <c:v>CC</c:v>
                  </c:pt>
                  <c:pt idx="4">
                    <c:v>MP</c:v>
                  </c:pt>
                  <c:pt idx="8">
                    <c:v>AC</c:v>
                  </c:pt>
                  <c:pt idx="12">
                    <c:v>FE</c:v>
                  </c:pt>
                  <c:pt idx="16">
                    <c:v>DMFR</c:v>
                  </c:pt>
                  <c:pt idx="20">
                    <c:v>DWR</c:v>
                  </c:pt>
                  <c:pt idx="24">
                    <c:v>LU</c:v>
                  </c:pt>
                </c:lvl>
              </c:multiLvlStrCache>
            </c:multiLvlStrRef>
          </c:cat>
          <c:val>
            <c:numRef>
              <c:f>'Normalized graph_1'!$E$2:$E$28</c:f>
              <c:numCache>
                <c:formatCode>0.0E+00</c:formatCode>
                <c:ptCount val="27"/>
                <c:pt idx="1">
                  <c:v>2.95122168666712E-8</c:v>
                </c:pt>
                <c:pt idx="2" formatCode="0.00E+00">
                  <c:v>2.7281734183359899E-8</c:v>
                </c:pt>
                <c:pt idx="5">
                  <c:v>1.84565986707976E-8</c:v>
                </c:pt>
                <c:pt idx="6" formatCode="0.00E+00">
                  <c:v>1.43477243401956E-8</c:v>
                </c:pt>
                <c:pt idx="9">
                  <c:v>2.8345756921590401E-8</c:v>
                </c:pt>
                <c:pt idx="10" formatCode="0.00E+00">
                  <c:v>2.7583799883179601E-8</c:v>
                </c:pt>
                <c:pt idx="13">
                  <c:v>6.8612912938445599E-9</c:v>
                </c:pt>
                <c:pt idx="14" formatCode="0.00E+00">
                  <c:v>6.9063234870574497E-8</c:v>
                </c:pt>
                <c:pt idx="17" formatCode="General">
                  <c:v>1.0218191629026601E-8</c:v>
                </c:pt>
                <c:pt idx="18" formatCode="General">
                  <c:v>5.241522661699782E-8</c:v>
                </c:pt>
                <c:pt idx="21">
                  <c:v>1.27352586282876E-9</c:v>
                </c:pt>
                <c:pt idx="22" formatCode="0.00E+00">
                  <c:v>9.5119818600080097E-9</c:v>
                </c:pt>
                <c:pt idx="25">
                  <c:v>1.88405621749758E-11</c:v>
                </c:pt>
                <c:pt idx="26" formatCode="0.00E+00">
                  <c:v>1.3557028138946499E-10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D1-4337-AE43-CFB5D640F8B9}"/>
            </c:ext>
          </c:extLst>
        </c:ser>
        <c:ser>
          <c:idx val="2"/>
          <c:order val="2"/>
          <c:tx>
            <c:strRef>
              <c:f>'Normalized graph_1'!$F$1</c:f>
              <c:strCache>
                <c:ptCount val="1"/>
                <c:pt idx="0">
                  <c:v>MSL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'Normalized graph_1'!$A$2:$B$28</c:f>
              <c:multiLvlStrCache>
                <c:ptCount val="2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  <c:pt idx="9">
                    <c:v>ILCD</c:v>
                  </c:pt>
                  <c:pt idx="10">
                    <c:v>ReCiPe</c:v>
                  </c:pt>
                  <c:pt idx="13">
                    <c:v>ILCD</c:v>
                  </c:pt>
                  <c:pt idx="14">
                    <c:v>ReCiPe</c:v>
                  </c:pt>
                  <c:pt idx="17">
                    <c:v>ILCD</c:v>
                  </c:pt>
                  <c:pt idx="18">
                    <c:v>ReCiPe</c:v>
                  </c:pt>
                  <c:pt idx="21">
                    <c:v>ILCD</c:v>
                  </c:pt>
                  <c:pt idx="22">
                    <c:v>ReCiPe</c:v>
                  </c:pt>
                  <c:pt idx="25">
                    <c:v>ILCD</c:v>
                  </c:pt>
                  <c:pt idx="26">
                    <c:v>ReCiPe</c:v>
                  </c:pt>
                </c:lvl>
                <c:lvl>
                  <c:pt idx="0">
                    <c:v>CC</c:v>
                  </c:pt>
                  <c:pt idx="4">
                    <c:v>MP</c:v>
                  </c:pt>
                  <c:pt idx="8">
                    <c:v>AC</c:v>
                  </c:pt>
                  <c:pt idx="12">
                    <c:v>FE</c:v>
                  </c:pt>
                  <c:pt idx="16">
                    <c:v>DMFR</c:v>
                  </c:pt>
                  <c:pt idx="20">
                    <c:v>DWR</c:v>
                  </c:pt>
                  <c:pt idx="24">
                    <c:v>LU</c:v>
                  </c:pt>
                </c:lvl>
              </c:multiLvlStrCache>
            </c:multiLvlStrRef>
          </c:cat>
          <c:val>
            <c:numRef>
              <c:f>'Normalized graph_1'!$F$2:$F$28</c:f>
              <c:numCache>
                <c:formatCode>0.0E+00</c:formatCode>
                <c:ptCount val="27"/>
                <c:pt idx="1">
                  <c:v>1.87990894445273E-9</c:v>
                </c:pt>
                <c:pt idx="2" formatCode="0.00E+00">
                  <c:v>1.7317071020515199E-9</c:v>
                </c:pt>
                <c:pt idx="5">
                  <c:v>1.64096078823595E-9</c:v>
                </c:pt>
                <c:pt idx="6" formatCode="0.00E+00">
                  <c:v>9.7254840253856604E-10</c:v>
                </c:pt>
                <c:pt idx="9">
                  <c:v>1.70896774464324E-9</c:v>
                </c:pt>
                <c:pt idx="10" formatCode="0.00E+00">
                  <c:v>1.6314419602078299E-9</c:v>
                </c:pt>
                <c:pt idx="13">
                  <c:v>6.2011772316965695E-10</c:v>
                </c:pt>
                <c:pt idx="14" formatCode="0.00E+00">
                  <c:v>6.2401842910564099E-9</c:v>
                </c:pt>
                <c:pt idx="17" formatCode="General">
                  <c:v>5.3552484981724599E-9</c:v>
                </c:pt>
                <c:pt idx="18" formatCode="General">
                  <c:v>3.3404317508191598E-9</c:v>
                </c:pt>
                <c:pt idx="21">
                  <c:v>1.3899897487194799E-10</c:v>
                </c:pt>
                <c:pt idx="22" formatCode="0.00E+00">
                  <c:v>7.08815600415438E-10</c:v>
                </c:pt>
                <c:pt idx="25">
                  <c:v>1.7894626432577999E-12</c:v>
                </c:pt>
                <c:pt idx="26" formatCode="0.00E+00">
                  <c:v>1.9228012955105901E-11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D1-4337-AE43-CFB5D640F8B9}"/>
            </c:ext>
          </c:extLst>
        </c:ser>
        <c:ser>
          <c:idx val="3"/>
          <c:order val="3"/>
          <c:tx>
            <c:strRef>
              <c:f>'Normalized graph_1'!$G$1</c:f>
              <c:strCache>
                <c:ptCount val="1"/>
                <c:pt idx="0">
                  <c:v>PAL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'Normalized graph_1'!$A$2:$B$28</c:f>
              <c:multiLvlStrCache>
                <c:ptCount val="2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  <c:pt idx="9">
                    <c:v>ILCD</c:v>
                  </c:pt>
                  <c:pt idx="10">
                    <c:v>ReCiPe</c:v>
                  </c:pt>
                  <c:pt idx="13">
                    <c:v>ILCD</c:v>
                  </c:pt>
                  <c:pt idx="14">
                    <c:v>ReCiPe</c:v>
                  </c:pt>
                  <c:pt idx="17">
                    <c:v>ILCD</c:v>
                  </c:pt>
                  <c:pt idx="18">
                    <c:v>ReCiPe</c:v>
                  </c:pt>
                  <c:pt idx="21">
                    <c:v>ILCD</c:v>
                  </c:pt>
                  <c:pt idx="22">
                    <c:v>ReCiPe</c:v>
                  </c:pt>
                  <c:pt idx="25">
                    <c:v>ILCD</c:v>
                  </c:pt>
                  <c:pt idx="26">
                    <c:v>ReCiPe</c:v>
                  </c:pt>
                </c:lvl>
                <c:lvl>
                  <c:pt idx="0">
                    <c:v>CC</c:v>
                  </c:pt>
                  <c:pt idx="4">
                    <c:v>MP</c:v>
                  </c:pt>
                  <c:pt idx="8">
                    <c:v>AC</c:v>
                  </c:pt>
                  <c:pt idx="12">
                    <c:v>FE</c:v>
                  </c:pt>
                  <c:pt idx="16">
                    <c:v>DMFR</c:v>
                  </c:pt>
                  <c:pt idx="20">
                    <c:v>DWR</c:v>
                  </c:pt>
                  <c:pt idx="24">
                    <c:v>LU</c:v>
                  </c:pt>
                </c:lvl>
              </c:multiLvlStrCache>
            </c:multiLvlStrRef>
          </c:cat>
          <c:val>
            <c:numRef>
              <c:f>'Normalized graph_1'!$G$2:$G$28</c:f>
              <c:numCache>
                <c:formatCode>0.0E+00</c:formatCode>
                <c:ptCount val="27"/>
                <c:pt idx="1">
                  <c:v>8.4273274301287003E-8</c:v>
                </c:pt>
                <c:pt idx="2" formatCode="0.00E+00">
                  <c:v>7.8175859879859302E-8</c:v>
                </c:pt>
                <c:pt idx="5">
                  <c:v>7.6692481159998099E-8</c:v>
                </c:pt>
                <c:pt idx="6" formatCode="0.00E+00">
                  <c:v>3.5467163025981099E-8</c:v>
                </c:pt>
                <c:pt idx="9">
                  <c:v>7.4180217321340702E-8</c:v>
                </c:pt>
                <c:pt idx="10" formatCode="0.00E+00">
                  <c:v>7.0978429093744905E-8</c:v>
                </c:pt>
                <c:pt idx="13">
                  <c:v>2.3834992882836701E-8</c:v>
                </c:pt>
                <c:pt idx="14" formatCode="0.00E+00">
                  <c:v>2.39604249625145E-7</c:v>
                </c:pt>
                <c:pt idx="17" formatCode="General">
                  <c:v>7.1782380223900102E-7</c:v>
                </c:pt>
                <c:pt idx="18" formatCode="General">
                  <c:v>3.2553192398513062E-7</c:v>
                </c:pt>
                <c:pt idx="21">
                  <c:v>1.5243431358357E-8</c:v>
                </c:pt>
                <c:pt idx="22" formatCode="0.00E+00">
                  <c:v>3.6934445097153698E-8</c:v>
                </c:pt>
                <c:pt idx="25">
                  <c:v>9.1678775537024495E-11</c:v>
                </c:pt>
                <c:pt idx="26" formatCode="0.00E+00">
                  <c:v>1.0266668039900599E-9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D1-4337-AE43-CFB5D640F8B9}"/>
            </c:ext>
          </c:extLst>
        </c:ser>
        <c:ser>
          <c:idx val="4"/>
          <c:order val="4"/>
          <c:tx>
            <c:strRef>
              <c:f>'Normalized graph_1'!$H$1</c:f>
              <c:strCache>
                <c:ptCount val="1"/>
                <c:pt idx="0">
                  <c:v>ETL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'Normalized graph_1'!$A$2:$B$28</c:f>
              <c:multiLvlStrCache>
                <c:ptCount val="2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  <c:pt idx="9">
                    <c:v>ILCD</c:v>
                  </c:pt>
                  <c:pt idx="10">
                    <c:v>ReCiPe</c:v>
                  </c:pt>
                  <c:pt idx="13">
                    <c:v>ILCD</c:v>
                  </c:pt>
                  <c:pt idx="14">
                    <c:v>ReCiPe</c:v>
                  </c:pt>
                  <c:pt idx="17">
                    <c:v>ILCD</c:v>
                  </c:pt>
                  <c:pt idx="18">
                    <c:v>ReCiPe</c:v>
                  </c:pt>
                  <c:pt idx="21">
                    <c:v>ILCD</c:v>
                  </c:pt>
                  <c:pt idx="22">
                    <c:v>ReCiPe</c:v>
                  </c:pt>
                  <c:pt idx="25">
                    <c:v>ILCD</c:v>
                  </c:pt>
                  <c:pt idx="26">
                    <c:v>ReCiPe</c:v>
                  </c:pt>
                </c:lvl>
                <c:lvl>
                  <c:pt idx="0">
                    <c:v>CC</c:v>
                  </c:pt>
                  <c:pt idx="4">
                    <c:v>MP</c:v>
                  </c:pt>
                  <c:pt idx="8">
                    <c:v>AC</c:v>
                  </c:pt>
                  <c:pt idx="12">
                    <c:v>FE</c:v>
                  </c:pt>
                  <c:pt idx="16">
                    <c:v>DMFR</c:v>
                  </c:pt>
                  <c:pt idx="20">
                    <c:v>DWR</c:v>
                  </c:pt>
                  <c:pt idx="24">
                    <c:v>LU</c:v>
                  </c:pt>
                </c:lvl>
              </c:multiLvlStrCache>
            </c:multiLvlStrRef>
          </c:cat>
          <c:val>
            <c:numRef>
              <c:f>'Normalized graph_1'!$H$2:$H$28</c:f>
              <c:numCache>
                <c:formatCode>0.0E+00</c:formatCode>
                <c:ptCount val="27"/>
                <c:pt idx="1">
                  <c:v>3.4158907184283799E-8</c:v>
                </c:pt>
                <c:pt idx="2" formatCode="0.00E+00">
                  <c:v>3.1592722589362098E-8</c:v>
                </c:pt>
                <c:pt idx="5">
                  <c:v>2.7988023026485701E-8</c:v>
                </c:pt>
                <c:pt idx="6" formatCode="0.00E+00">
                  <c:v>1.20657864523192E-8</c:v>
                </c:pt>
                <c:pt idx="9">
                  <c:v>1.9617130007641301E-8</c:v>
                </c:pt>
                <c:pt idx="10" formatCode="0.00E+00">
                  <c:v>1.8558065190930601E-8</c:v>
                </c:pt>
                <c:pt idx="13">
                  <c:v>7.4140843152340197E-9</c:v>
                </c:pt>
                <c:pt idx="14" formatCode="0.00E+00">
                  <c:v>7.4577012849158296E-8</c:v>
                </c:pt>
                <c:pt idx="17" formatCode="General">
                  <c:v>1.25640798314131E-8</c:v>
                </c:pt>
                <c:pt idx="18" formatCode="General">
                  <c:v>1.0052580768596881E-7</c:v>
                </c:pt>
                <c:pt idx="21">
                  <c:v>6.5527157793940297E-9</c:v>
                </c:pt>
                <c:pt idx="22" formatCode="0.00E+00">
                  <c:v>1.2789045059534501E-8</c:v>
                </c:pt>
                <c:pt idx="25">
                  <c:v>3.8094199655732297E-11</c:v>
                </c:pt>
                <c:pt idx="26" formatCode="0.00E+00">
                  <c:v>2.5217047128558699E-10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D1-4337-AE43-CFB5D640F8B9}"/>
            </c:ext>
          </c:extLst>
        </c:ser>
        <c:ser>
          <c:idx val="5"/>
          <c:order val="5"/>
          <c:tx>
            <c:strRef>
              <c:f>'Normalized graph_1'!$I$1</c:f>
              <c:strCache>
                <c:ptCount val="1"/>
                <c:pt idx="0">
                  <c:v>BEL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5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0D1-4337-AE43-CFB5D640F8B9}"/>
              </c:ext>
            </c:extLst>
          </c:dPt>
          <c:cat>
            <c:multiLvlStrRef>
              <c:f>'Normalized graph_1'!$A$2:$B$28</c:f>
              <c:multiLvlStrCache>
                <c:ptCount val="2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  <c:pt idx="9">
                    <c:v>ILCD</c:v>
                  </c:pt>
                  <c:pt idx="10">
                    <c:v>ReCiPe</c:v>
                  </c:pt>
                  <c:pt idx="13">
                    <c:v>ILCD</c:v>
                  </c:pt>
                  <c:pt idx="14">
                    <c:v>ReCiPe</c:v>
                  </c:pt>
                  <c:pt idx="17">
                    <c:v>ILCD</c:v>
                  </c:pt>
                  <c:pt idx="18">
                    <c:v>ReCiPe</c:v>
                  </c:pt>
                  <c:pt idx="21">
                    <c:v>ILCD</c:v>
                  </c:pt>
                  <c:pt idx="22">
                    <c:v>ReCiPe</c:v>
                  </c:pt>
                  <c:pt idx="25">
                    <c:v>ILCD</c:v>
                  </c:pt>
                  <c:pt idx="26">
                    <c:v>ReCiPe</c:v>
                  </c:pt>
                </c:lvl>
                <c:lvl>
                  <c:pt idx="0">
                    <c:v>CC</c:v>
                  </c:pt>
                  <c:pt idx="4">
                    <c:v>MP</c:v>
                  </c:pt>
                  <c:pt idx="8">
                    <c:v>AC</c:v>
                  </c:pt>
                  <c:pt idx="12">
                    <c:v>FE</c:v>
                  </c:pt>
                  <c:pt idx="16">
                    <c:v>DMFR</c:v>
                  </c:pt>
                  <c:pt idx="20">
                    <c:v>DWR</c:v>
                  </c:pt>
                  <c:pt idx="24">
                    <c:v>LU</c:v>
                  </c:pt>
                </c:lvl>
              </c:multiLvlStrCache>
            </c:multiLvlStrRef>
          </c:cat>
          <c:val>
            <c:numRef>
              <c:f>'Normalized graph_1'!$I$2:$I$28</c:f>
              <c:numCache>
                <c:formatCode>0.0E+00</c:formatCode>
                <c:ptCount val="27"/>
                <c:pt idx="1">
                  <c:v>9.1758317331999196E-7</c:v>
                </c:pt>
                <c:pt idx="2" formatCode="0.00E+00">
                  <c:v>8.4832429213385399E-7</c:v>
                </c:pt>
                <c:pt idx="5">
                  <c:v>5.3896632277181501E-7</c:v>
                </c:pt>
                <c:pt idx="6" formatCode="0.00E+00">
                  <c:v>4.1502933738728698E-7</c:v>
                </c:pt>
                <c:pt idx="9">
                  <c:v>8.1888399929528096E-7</c:v>
                </c:pt>
                <c:pt idx="10" formatCode="0.00E+00">
                  <c:v>7.9241692285855397E-7</c:v>
                </c:pt>
                <c:pt idx="13">
                  <c:v>2.1483870711674399E-7</c:v>
                </c:pt>
                <c:pt idx="14" formatCode="0.00E+00">
                  <c:v>2.1625407805337999E-6</c:v>
                </c:pt>
                <c:pt idx="17" formatCode="General">
                  <c:v>7.2845106449999204E-7</c:v>
                </c:pt>
                <c:pt idx="18" formatCode="General">
                  <c:v>1.6310518341551882E-6</c:v>
                </c:pt>
                <c:pt idx="21">
                  <c:v>3.7683466351259498E-8</c:v>
                </c:pt>
                <c:pt idx="22" formatCode="0.00E+00">
                  <c:v>2.9269633052187002E-7</c:v>
                </c:pt>
                <c:pt idx="25">
                  <c:v>5.7461185370507505E-10</c:v>
                </c:pt>
                <c:pt idx="26" formatCode="0.00E+00">
                  <c:v>4.2221143856230697E-9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D1-4337-AE43-CFB5D640F8B9}"/>
            </c:ext>
          </c:extLst>
        </c:ser>
        <c:ser>
          <c:idx val="6"/>
          <c:order val="6"/>
          <c:tx>
            <c:strRef>
              <c:f>'Normalized graph_1'!$J$1</c:f>
              <c:strCache>
                <c:ptCount val="1"/>
                <c:pt idx="0">
                  <c:v>GB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'Normalized graph_1'!$A$2:$B$28</c:f>
              <c:multiLvlStrCache>
                <c:ptCount val="2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  <c:pt idx="9">
                    <c:v>ILCD</c:v>
                  </c:pt>
                  <c:pt idx="10">
                    <c:v>ReCiPe</c:v>
                  </c:pt>
                  <c:pt idx="13">
                    <c:v>ILCD</c:v>
                  </c:pt>
                  <c:pt idx="14">
                    <c:v>ReCiPe</c:v>
                  </c:pt>
                  <c:pt idx="17">
                    <c:v>ILCD</c:v>
                  </c:pt>
                  <c:pt idx="18">
                    <c:v>ReCiPe</c:v>
                  </c:pt>
                  <c:pt idx="21">
                    <c:v>ILCD</c:v>
                  </c:pt>
                  <c:pt idx="22">
                    <c:v>ReCiPe</c:v>
                  </c:pt>
                  <c:pt idx="25">
                    <c:v>ILCD</c:v>
                  </c:pt>
                  <c:pt idx="26">
                    <c:v>ReCiPe</c:v>
                  </c:pt>
                </c:lvl>
                <c:lvl>
                  <c:pt idx="0">
                    <c:v>CC</c:v>
                  </c:pt>
                  <c:pt idx="4">
                    <c:v>MP</c:v>
                  </c:pt>
                  <c:pt idx="8">
                    <c:v>AC</c:v>
                  </c:pt>
                  <c:pt idx="12">
                    <c:v>FE</c:v>
                  </c:pt>
                  <c:pt idx="16">
                    <c:v>DMFR</c:v>
                  </c:pt>
                  <c:pt idx="20">
                    <c:v>DWR</c:v>
                  </c:pt>
                  <c:pt idx="24">
                    <c:v>LU</c:v>
                  </c:pt>
                </c:lvl>
              </c:multiLvlStrCache>
            </c:multiLvlStrRef>
          </c:cat>
          <c:val>
            <c:numRef>
              <c:f>'Normalized graph_1'!$J$2:$J$28</c:f>
              <c:numCache>
                <c:formatCode>0.0E+00</c:formatCode>
                <c:ptCount val="27"/>
                <c:pt idx="1">
                  <c:v>7.4806388803881302E-7</c:v>
                </c:pt>
                <c:pt idx="2" formatCode="0.00E+00">
                  <c:v>6.9063348071681E-7</c:v>
                </c:pt>
                <c:pt idx="5">
                  <c:v>4.56384834783365E-7</c:v>
                </c:pt>
                <c:pt idx="6" formatCode="0.00E+00">
                  <c:v>3.5024775218709301E-7</c:v>
                </c:pt>
                <c:pt idx="9">
                  <c:v>6.9276536294541295E-7</c:v>
                </c:pt>
                <c:pt idx="10" formatCode="0.00E+00">
                  <c:v>6.7315453453365204E-7</c:v>
                </c:pt>
                <c:pt idx="13">
                  <c:v>1.43765852765618E-7</c:v>
                </c:pt>
                <c:pt idx="14" formatCode="0.00E+00">
                  <c:v>1.44606053083299E-6</c:v>
                </c:pt>
                <c:pt idx="17" formatCode="General">
                  <c:v>2.0514151645826199E-7</c:v>
                </c:pt>
                <c:pt idx="18" formatCode="General">
                  <c:v>1.2690450065298329E-6</c:v>
                </c:pt>
                <c:pt idx="21">
                  <c:v>3.1179298746702702E-8</c:v>
                </c:pt>
                <c:pt idx="22" formatCode="0.00E+00">
                  <c:v>2.0889173908324099E-7</c:v>
                </c:pt>
                <c:pt idx="25">
                  <c:v>3.9038445374559202E-10</c:v>
                </c:pt>
                <c:pt idx="26" formatCode="0.00E+00">
                  <c:v>2.7830000936986998E-9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D1-4337-AE43-CFB5D640F8B9}"/>
            </c:ext>
          </c:extLst>
        </c:ser>
        <c:ser>
          <c:idx val="7"/>
          <c:order val="7"/>
          <c:tx>
            <c:strRef>
              <c:f>'Normalized graph_1'!$K$1</c:f>
              <c:strCache>
                <c:ptCount val="1"/>
                <c:pt idx="0">
                  <c:v> 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'Normalized graph_1'!$A$2:$B$28</c:f>
              <c:multiLvlStrCache>
                <c:ptCount val="27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  <c:pt idx="9">
                    <c:v>ILCD</c:v>
                  </c:pt>
                  <c:pt idx="10">
                    <c:v>ReCiPe</c:v>
                  </c:pt>
                  <c:pt idx="13">
                    <c:v>ILCD</c:v>
                  </c:pt>
                  <c:pt idx="14">
                    <c:v>ReCiPe</c:v>
                  </c:pt>
                  <c:pt idx="17">
                    <c:v>ILCD</c:v>
                  </c:pt>
                  <c:pt idx="18">
                    <c:v>ReCiPe</c:v>
                  </c:pt>
                  <c:pt idx="21">
                    <c:v>ILCD</c:v>
                  </c:pt>
                  <c:pt idx="22">
                    <c:v>ReCiPe</c:v>
                  </c:pt>
                  <c:pt idx="25">
                    <c:v>ILCD</c:v>
                  </c:pt>
                  <c:pt idx="26">
                    <c:v>ReCiPe</c:v>
                  </c:pt>
                </c:lvl>
                <c:lvl>
                  <c:pt idx="0">
                    <c:v>CC</c:v>
                  </c:pt>
                  <c:pt idx="4">
                    <c:v>MP</c:v>
                  </c:pt>
                  <c:pt idx="8">
                    <c:v>AC</c:v>
                  </c:pt>
                  <c:pt idx="12">
                    <c:v>FE</c:v>
                  </c:pt>
                  <c:pt idx="16">
                    <c:v>DMFR</c:v>
                  </c:pt>
                  <c:pt idx="20">
                    <c:v>DWR</c:v>
                  </c:pt>
                  <c:pt idx="24">
                    <c:v>LU</c:v>
                  </c:pt>
                </c:lvl>
              </c:multiLvlStrCache>
            </c:multiLvlStrRef>
          </c:cat>
          <c:val>
            <c:numRef>
              <c:f>'Normalized graph_1'!$K$2:$K$28</c:f>
              <c:numCache>
                <c:formatCode>0.00E+00</c:formatCode>
                <c:ptCount val="27"/>
                <c:pt idx="1">
                  <c:v>2.1694259750917187E-6</c:v>
                </c:pt>
                <c:pt idx="2">
                  <c:v>2.002995518951568E-6</c:v>
                </c:pt>
                <c:pt idx="5">
                  <c:v>1.3865605770434503E-6</c:v>
                </c:pt>
                <c:pt idx="6">
                  <c:v>9.7944825510230244E-7</c:v>
                </c:pt>
                <c:pt idx="9" formatCode="0.000E+00">
                  <c:v>1.9062577254252274E-6</c:v>
                </c:pt>
                <c:pt idx="10" formatCode="0.000E+00">
                  <c:v>1.8408118300962549E-6</c:v>
                </c:pt>
                <c:pt idx="13" formatCode="0.000E+00">
                  <c:v>5.2130396546379403E-7</c:v>
                </c:pt>
                <c:pt idx="14" formatCode="0.000E+00">
                  <c:v>5.2449672027169939E-6</c:v>
                </c:pt>
                <c:pt idx="17" formatCode="General">
                  <c:v>5.0211931346611772E-6</c:v>
                </c:pt>
                <c:pt idx="18" formatCode="General">
                  <c:v>4.4499463896743644E-6</c:v>
                </c:pt>
                <c:pt idx="21" formatCode="0.000E+00">
                  <c:v>4.2949417392489795E-7</c:v>
                </c:pt>
                <c:pt idx="22" formatCode="0.000E+00">
                  <c:v>1.0966828927909977E-6</c:v>
                </c:pt>
                <c:pt idx="25" formatCode="0.000E+00">
                  <c:v>1.4576554979300206E-9</c:v>
                </c:pt>
                <c:pt idx="26" formatCode="0.000E+00">
                  <c:v>2.075769891051039E-8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D1-4337-AE43-CFB5D640F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16200671"/>
        <c:axId val="1416198175"/>
      </c:barChart>
      <c:catAx>
        <c:axId val="14162006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 sz="1600" b="1">
                    <a:solidFill>
                      <a:schemeClr val="tx1"/>
                    </a:solidFill>
                  </a:rPr>
                  <a:t>Enviromental Categories </a:t>
                </a:r>
              </a:p>
            </c:rich>
          </c:tx>
          <c:layout>
            <c:manualLayout>
              <c:xMode val="edge"/>
              <c:yMode val="edge"/>
              <c:x val="0.46881547528811601"/>
              <c:y val="0.923421904775665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198175"/>
        <c:crosses val="autoZero"/>
        <c:auto val="0"/>
        <c:lblAlgn val="ctr"/>
        <c:lblOffset val="100"/>
        <c:noMultiLvlLbl val="0"/>
      </c:catAx>
      <c:valAx>
        <c:axId val="1416198175"/>
        <c:scaling>
          <c:orientation val="minMax"/>
          <c:max val="5.9000000000000028E-6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 sz="1600" b="1">
                    <a:solidFill>
                      <a:schemeClr val="tx1"/>
                    </a:solidFill>
                  </a:rPr>
                  <a:t>Normalized Enviromental impacts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0.00E+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200671"/>
        <c:crosses val="autoZero"/>
        <c:crossBetween val="midCat"/>
        <c:majorUnit val="4.0000000000000019E-7"/>
      </c:valAx>
      <c:spPr>
        <a:noFill/>
        <a:ln>
          <a:noFill/>
        </a:ln>
        <a:effectLst/>
      </c:spPr>
    </c:plotArea>
    <c:legend>
      <c:legendPos val="t"/>
      <c:legendEntry>
        <c:idx val="7"/>
        <c:delete val="1"/>
      </c:legendEntry>
      <c:layout>
        <c:manualLayout>
          <c:xMode val="edge"/>
          <c:yMode val="edge"/>
          <c:x val="0.65225401508588299"/>
          <c:y val="1.9694476809248157E-2"/>
          <c:w val="0.30734060456388979"/>
          <c:h val="0.14413851012193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95761852753787E-2"/>
          <c:y val="1.8320445823618414E-2"/>
          <c:w val="0.94050810494186354"/>
          <c:h val="0.806924345420156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'Normalized graph1.1'!$D$1</c:f>
              <c:strCache>
                <c:ptCount val="1"/>
                <c:pt idx="0">
                  <c:v>FEL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'Normalized graph1.1'!$A$2:$B$5</c:f>
              <c:multiLvlStrCache>
                <c:ptCount val="3"/>
                <c:lvl>
                  <c:pt idx="1">
                    <c:v>ILCD</c:v>
                  </c:pt>
                  <c:pt idx="2">
                    <c:v>ReCiPe</c:v>
                  </c:pt>
                </c:lvl>
                <c:lvl>
                  <c:pt idx="0">
                    <c:v>LU</c:v>
                  </c:pt>
                </c:lvl>
              </c:multiLvlStrCache>
            </c:multiLvlStrRef>
          </c:cat>
          <c:val>
            <c:numRef>
              <c:f>'Normalized graph1.1'!$D$2:$D$5</c:f>
              <c:numCache>
                <c:formatCode>0.0E+00</c:formatCode>
                <c:ptCount val="4"/>
                <c:pt idx="1">
                  <c:v>1.2318948861568399E-8</c:v>
                </c:pt>
                <c:pt idx="2" formatCode="0.00E+00">
                  <c:v>3.42256190468363E-10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2-4FA3-9F94-2ECB9D59CE39}"/>
            </c:ext>
          </c:extLst>
        </c:ser>
        <c:ser>
          <c:idx val="1"/>
          <c:order val="1"/>
          <c:tx>
            <c:strRef>
              <c:f>'Normalized graph1.1'!$E$1</c:f>
              <c:strCache>
                <c:ptCount val="1"/>
                <c:pt idx="0">
                  <c:v>HTL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422-4FA3-9F94-2ECB9D59CE39}"/>
              </c:ext>
            </c:extLst>
          </c:dPt>
          <c:cat>
            <c:multiLvlStrRef>
              <c:f>'Normalized graph1.1'!$A$2:$B$5</c:f>
              <c:multiLvlStrCache>
                <c:ptCount val="3"/>
                <c:lvl>
                  <c:pt idx="1">
                    <c:v>ILCD</c:v>
                  </c:pt>
                  <c:pt idx="2">
                    <c:v>ReCiPe</c:v>
                  </c:pt>
                </c:lvl>
                <c:lvl>
                  <c:pt idx="0">
                    <c:v>LU</c:v>
                  </c:pt>
                </c:lvl>
              </c:multiLvlStrCache>
            </c:multiLvlStrRef>
          </c:cat>
          <c:val>
            <c:numRef>
              <c:f>'Normalized graph1.1'!$E$2:$E$5</c:f>
              <c:numCache>
                <c:formatCode>0.0E+00</c:formatCode>
                <c:ptCount val="4"/>
                <c:pt idx="1">
                  <c:v>1.3557028138946499E-10</c:v>
                </c:pt>
                <c:pt idx="2" formatCode="0.00E+00">
                  <c:v>1.88405621749758E-11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22-4FA3-9F94-2ECB9D59CE39}"/>
            </c:ext>
          </c:extLst>
        </c:ser>
        <c:ser>
          <c:idx val="2"/>
          <c:order val="2"/>
          <c:tx>
            <c:strRef>
              <c:f>'Normalized graph1.1'!$F$1</c:f>
              <c:strCache>
                <c:ptCount val="1"/>
                <c:pt idx="0">
                  <c:v>MSL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'Normalized graph1.1'!$A$2:$B$5</c:f>
              <c:multiLvlStrCache>
                <c:ptCount val="3"/>
                <c:lvl>
                  <c:pt idx="1">
                    <c:v>ILCD</c:v>
                  </c:pt>
                  <c:pt idx="2">
                    <c:v>ReCiPe</c:v>
                  </c:pt>
                </c:lvl>
                <c:lvl>
                  <c:pt idx="0">
                    <c:v>LU</c:v>
                  </c:pt>
                </c:lvl>
              </c:multiLvlStrCache>
            </c:multiLvlStrRef>
          </c:cat>
          <c:val>
            <c:numRef>
              <c:f>'Normalized graph1.1'!$F$2:$F$5</c:f>
              <c:numCache>
                <c:formatCode>0.0E+00</c:formatCode>
                <c:ptCount val="4"/>
                <c:pt idx="1">
                  <c:v>1.9228012955105901E-11</c:v>
                </c:pt>
                <c:pt idx="2" formatCode="0.00E+00">
                  <c:v>1.7894626432577999E-12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22-4FA3-9F94-2ECB9D59CE39}"/>
            </c:ext>
          </c:extLst>
        </c:ser>
        <c:ser>
          <c:idx val="3"/>
          <c:order val="3"/>
          <c:tx>
            <c:strRef>
              <c:f>'Normalized graph1.1'!$G$1</c:f>
              <c:strCache>
                <c:ptCount val="1"/>
                <c:pt idx="0">
                  <c:v>PAL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'Normalized graph1.1'!$A$2:$B$5</c:f>
              <c:multiLvlStrCache>
                <c:ptCount val="3"/>
                <c:lvl>
                  <c:pt idx="1">
                    <c:v>ILCD</c:v>
                  </c:pt>
                  <c:pt idx="2">
                    <c:v>ReCiPe</c:v>
                  </c:pt>
                </c:lvl>
                <c:lvl>
                  <c:pt idx="0">
                    <c:v>LU</c:v>
                  </c:pt>
                </c:lvl>
              </c:multiLvlStrCache>
            </c:multiLvlStrRef>
          </c:cat>
          <c:val>
            <c:numRef>
              <c:f>'Normalized graph1.1'!$G$2:$G$5</c:f>
              <c:numCache>
                <c:formatCode>0.0E+00</c:formatCode>
                <c:ptCount val="4"/>
                <c:pt idx="1">
                  <c:v>1.0266668039900599E-9</c:v>
                </c:pt>
                <c:pt idx="2" formatCode="0.00E+00">
                  <c:v>9.1678775537024495E-11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22-4FA3-9F94-2ECB9D59CE39}"/>
            </c:ext>
          </c:extLst>
        </c:ser>
        <c:ser>
          <c:idx val="4"/>
          <c:order val="4"/>
          <c:tx>
            <c:strRef>
              <c:f>'Normalized graph1.1'!$H$1</c:f>
              <c:strCache>
                <c:ptCount val="1"/>
                <c:pt idx="0">
                  <c:v>ETL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'Normalized graph1.1'!$A$2:$B$5</c:f>
              <c:multiLvlStrCache>
                <c:ptCount val="3"/>
                <c:lvl>
                  <c:pt idx="1">
                    <c:v>ILCD</c:v>
                  </c:pt>
                  <c:pt idx="2">
                    <c:v>ReCiPe</c:v>
                  </c:pt>
                </c:lvl>
                <c:lvl>
                  <c:pt idx="0">
                    <c:v>LU</c:v>
                  </c:pt>
                </c:lvl>
              </c:multiLvlStrCache>
            </c:multiLvlStrRef>
          </c:cat>
          <c:val>
            <c:numRef>
              <c:f>'Normalized graph1.1'!$H$2:$H$5</c:f>
              <c:numCache>
                <c:formatCode>0.0E+00</c:formatCode>
                <c:ptCount val="4"/>
                <c:pt idx="1">
                  <c:v>2.5217047128558699E-10</c:v>
                </c:pt>
                <c:pt idx="2" formatCode="0.00E+00">
                  <c:v>3.8094199655732297E-11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22-4FA3-9F94-2ECB9D59CE39}"/>
            </c:ext>
          </c:extLst>
        </c:ser>
        <c:ser>
          <c:idx val="5"/>
          <c:order val="5"/>
          <c:tx>
            <c:strRef>
              <c:f>'Normalized graph1.1'!$I$1</c:f>
              <c:strCache>
                <c:ptCount val="1"/>
                <c:pt idx="0">
                  <c:v>BEL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5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422-4FA3-9F94-2ECB9D59CE39}"/>
              </c:ext>
            </c:extLst>
          </c:dPt>
          <c:cat>
            <c:multiLvlStrRef>
              <c:f>'Normalized graph1.1'!$A$2:$B$5</c:f>
              <c:multiLvlStrCache>
                <c:ptCount val="3"/>
                <c:lvl>
                  <c:pt idx="1">
                    <c:v>ILCD</c:v>
                  </c:pt>
                  <c:pt idx="2">
                    <c:v>ReCiPe</c:v>
                  </c:pt>
                </c:lvl>
                <c:lvl>
                  <c:pt idx="0">
                    <c:v>LU</c:v>
                  </c:pt>
                </c:lvl>
              </c:multiLvlStrCache>
            </c:multiLvlStrRef>
          </c:cat>
          <c:val>
            <c:numRef>
              <c:f>'Normalized graph1.1'!$I$2:$I$5</c:f>
              <c:numCache>
                <c:formatCode>0.0E+00</c:formatCode>
                <c:ptCount val="4"/>
                <c:pt idx="1">
                  <c:v>4.2221143856230697E-9</c:v>
                </c:pt>
                <c:pt idx="2" formatCode="0.00E+00">
                  <c:v>5.7461185370507505E-10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22-4FA3-9F94-2ECB9D59CE39}"/>
            </c:ext>
          </c:extLst>
        </c:ser>
        <c:ser>
          <c:idx val="6"/>
          <c:order val="6"/>
          <c:tx>
            <c:strRef>
              <c:f>'Normalized graph1.1'!$J$1</c:f>
              <c:strCache>
                <c:ptCount val="1"/>
                <c:pt idx="0">
                  <c:v>GB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'Normalized graph1.1'!$A$2:$B$5</c:f>
              <c:multiLvlStrCache>
                <c:ptCount val="3"/>
                <c:lvl>
                  <c:pt idx="1">
                    <c:v>ILCD</c:v>
                  </c:pt>
                  <c:pt idx="2">
                    <c:v>ReCiPe</c:v>
                  </c:pt>
                </c:lvl>
                <c:lvl>
                  <c:pt idx="0">
                    <c:v>LU</c:v>
                  </c:pt>
                </c:lvl>
              </c:multiLvlStrCache>
            </c:multiLvlStrRef>
          </c:cat>
          <c:val>
            <c:numRef>
              <c:f>'Normalized graph1.1'!$J$2:$J$5</c:f>
              <c:numCache>
                <c:formatCode>0.0E+00</c:formatCode>
                <c:ptCount val="4"/>
                <c:pt idx="1">
                  <c:v>2.7830000936986998E-9</c:v>
                </c:pt>
                <c:pt idx="2" formatCode="0.00E+00">
                  <c:v>3.9038445374559202E-10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422-4FA3-9F94-2ECB9D59CE39}"/>
            </c:ext>
          </c:extLst>
        </c:ser>
        <c:ser>
          <c:idx val="7"/>
          <c:order val="7"/>
          <c:tx>
            <c:strRef>
              <c:f>'Normalized graph1.1'!$K$1</c:f>
              <c:strCache>
                <c:ptCount val="1"/>
                <c:pt idx="0">
                  <c:v> 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'Normalized graph1.1'!$A$2:$B$5</c:f>
              <c:multiLvlStrCache>
                <c:ptCount val="3"/>
                <c:lvl>
                  <c:pt idx="1">
                    <c:v>ILCD</c:v>
                  </c:pt>
                  <c:pt idx="2">
                    <c:v>ReCiPe</c:v>
                  </c:pt>
                </c:lvl>
                <c:lvl>
                  <c:pt idx="0">
                    <c:v>LU</c:v>
                  </c:pt>
                </c:lvl>
              </c:multiLvlStrCache>
            </c:multiLvlStrRef>
          </c:cat>
          <c:val>
            <c:numRef>
              <c:f>'Normalized graph1.1'!$K$2:$K$5</c:f>
              <c:numCache>
                <c:formatCode>0.000E+00</c:formatCode>
                <c:ptCount val="4"/>
                <c:pt idx="1">
                  <c:v>2.075769891051039E-8</c:v>
                </c:pt>
                <c:pt idx="2">
                  <c:v>1.4576554979300206E-9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422-4FA3-9F94-2ECB9D59C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16200671"/>
        <c:axId val="1416198175"/>
      </c:barChart>
      <c:catAx>
        <c:axId val="141620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b" anchorCtr="0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198175"/>
        <c:crosses val="autoZero"/>
        <c:auto val="0"/>
        <c:lblAlgn val="ctr"/>
        <c:lblOffset val="100"/>
        <c:noMultiLvlLbl val="0"/>
      </c:catAx>
      <c:valAx>
        <c:axId val="1416198175"/>
        <c:scaling>
          <c:orientation val="minMax"/>
          <c:max val="2.9000000000000015E-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200671"/>
        <c:crosses val="autoZero"/>
        <c:crossBetween val="midCat"/>
        <c:majorUnit val="7.0000000000000031E-9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309315428964038E-2"/>
          <c:y val="1.8320392569859009E-2"/>
          <c:w val="0.91506842394076171"/>
          <c:h val="0.755147386194168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'Normalized graph_2'!$D$1</c:f>
              <c:strCache>
                <c:ptCount val="1"/>
                <c:pt idx="0">
                  <c:v>FEL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'Normalized graph_2'!$A$2:$B$13</c:f>
              <c:multiLvlStrCache>
                <c:ptCount val="11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  <c:pt idx="9">
                    <c:v>ILCD</c:v>
                  </c:pt>
                  <c:pt idx="10">
                    <c:v>ReCiPe</c:v>
                  </c:pt>
                </c:lvl>
                <c:lvl>
                  <c:pt idx="0">
                    <c:v>EW</c:v>
                  </c:pt>
                  <c:pt idx="4">
                    <c:v>HNCT</c:v>
                  </c:pt>
                  <c:pt idx="8">
                    <c:v>HCT</c:v>
                  </c:pt>
                </c:lvl>
              </c:multiLvlStrCache>
            </c:multiLvlStrRef>
          </c:cat>
          <c:val>
            <c:numRef>
              <c:f>'Normalized graph_2'!$D$2:$D$13</c:f>
              <c:numCache>
                <c:formatCode>0.0E+00</c:formatCode>
                <c:ptCount val="12"/>
                <c:pt idx="1">
                  <c:v>1.39696038656367E-5</c:v>
                </c:pt>
                <c:pt idx="2" formatCode="0.00E+00">
                  <c:v>1.36396966283729E-4</c:v>
                </c:pt>
                <c:pt idx="5">
                  <c:v>4.0849323548669999E-6</c:v>
                </c:pt>
                <c:pt idx="6" formatCode="0.00E+00">
                  <c:v>1.7915888280850101E-5</c:v>
                </c:pt>
                <c:pt idx="9" formatCode="General">
                  <c:v>9.7362356270374802E-6</c:v>
                </c:pt>
                <c:pt idx="10">
                  <c:v>3.15571318969086E-5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E-4F18-A103-C07F5D24D37A}"/>
            </c:ext>
          </c:extLst>
        </c:ser>
        <c:ser>
          <c:idx val="1"/>
          <c:order val="1"/>
          <c:tx>
            <c:strRef>
              <c:f>'Normalized graph_2'!$E$1</c:f>
              <c:strCache>
                <c:ptCount val="1"/>
                <c:pt idx="0">
                  <c:v>HTL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4DE-4F18-A103-C07F5D24D37A}"/>
              </c:ext>
            </c:extLst>
          </c:dPt>
          <c:cat>
            <c:multiLvlStrRef>
              <c:f>'Normalized graph_2'!$A$2:$B$13</c:f>
              <c:multiLvlStrCache>
                <c:ptCount val="11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  <c:pt idx="9">
                    <c:v>ILCD</c:v>
                  </c:pt>
                  <c:pt idx="10">
                    <c:v>ReCiPe</c:v>
                  </c:pt>
                </c:lvl>
                <c:lvl>
                  <c:pt idx="0">
                    <c:v>EW</c:v>
                  </c:pt>
                  <c:pt idx="4">
                    <c:v>HNCT</c:v>
                  </c:pt>
                  <c:pt idx="8">
                    <c:v>HCT</c:v>
                  </c:pt>
                </c:lvl>
              </c:multiLvlStrCache>
            </c:multiLvlStrRef>
          </c:cat>
          <c:val>
            <c:numRef>
              <c:f>'Normalized graph_2'!$E$2:$E$13</c:f>
              <c:numCache>
                <c:formatCode>0.0E+00</c:formatCode>
                <c:ptCount val="12"/>
                <c:pt idx="1">
                  <c:v>2.2875526402726799E-6</c:v>
                </c:pt>
                <c:pt idx="2" formatCode="0.00E+00">
                  <c:v>2.1019438455384399E-5</c:v>
                </c:pt>
                <c:pt idx="5">
                  <c:v>2.6808972014729501E-7</c:v>
                </c:pt>
                <c:pt idx="6" formatCode="0.00E+00">
                  <c:v>1.1801788145727799E-6</c:v>
                </c:pt>
                <c:pt idx="9" formatCode="General">
                  <c:v>6.9664981126649497E-7</c:v>
                </c:pt>
                <c:pt idx="10">
                  <c:v>2.4371641385548801E-6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DE-4F18-A103-C07F5D24D37A}"/>
            </c:ext>
          </c:extLst>
        </c:ser>
        <c:ser>
          <c:idx val="2"/>
          <c:order val="2"/>
          <c:tx>
            <c:strRef>
              <c:f>'Normalized graph_2'!$F$1</c:f>
              <c:strCache>
                <c:ptCount val="1"/>
                <c:pt idx="0">
                  <c:v>MSL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'Normalized graph_2'!$A$2:$B$13</c:f>
              <c:multiLvlStrCache>
                <c:ptCount val="11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  <c:pt idx="9">
                    <c:v>ILCD</c:v>
                  </c:pt>
                  <c:pt idx="10">
                    <c:v>ReCiPe</c:v>
                  </c:pt>
                </c:lvl>
                <c:lvl>
                  <c:pt idx="0">
                    <c:v>EW</c:v>
                  </c:pt>
                  <c:pt idx="4">
                    <c:v>HNCT</c:v>
                  </c:pt>
                  <c:pt idx="8">
                    <c:v>HCT</c:v>
                  </c:pt>
                </c:lvl>
              </c:multiLvlStrCache>
            </c:multiLvlStrRef>
          </c:cat>
          <c:val>
            <c:numRef>
              <c:f>'Normalized graph_2'!$F$2:$F$13</c:f>
              <c:numCache>
                <c:formatCode>0.0E+00</c:formatCode>
                <c:ptCount val="12"/>
                <c:pt idx="1">
                  <c:v>1.5722597847872601E-7</c:v>
                </c:pt>
                <c:pt idx="2" formatCode="0.00E+00">
                  <c:v>1.3697439219330999E-6</c:v>
                </c:pt>
                <c:pt idx="5">
                  <c:v>2.5783607050866299E-8</c:v>
                </c:pt>
                <c:pt idx="6" formatCode="0.00E+00">
                  <c:v>9.9183675976252994E-8</c:v>
                </c:pt>
                <c:pt idx="9" formatCode="General">
                  <c:v>1.8669000125248799E-7</c:v>
                </c:pt>
                <c:pt idx="10">
                  <c:v>5.9785705168361803E-7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DE-4F18-A103-C07F5D24D37A}"/>
            </c:ext>
          </c:extLst>
        </c:ser>
        <c:ser>
          <c:idx val="3"/>
          <c:order val="3"/>
          <c:tx>
            <c:strRef>
              <c:f>'Normalized graph_2'!$G$1</c:f>
              <c:strCache>
                <c:ptCount val="1"/>
                <c:pt idx="0">
                  <c:v>PAL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'Normalized graph_2'!$A$2:$B$13</c:f>
              <c:multiLvlStrCache>
                <c:ptCount val="11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  <c:pt idx="9">
                    <c:v>ILCD</c:v>
                  </c:pt>
                  <c:pt idx="10">
                    <c:v>ReCiPe</c:v>
                  </c:pt>
                </c:lvl>
                <c:lvl>
                  <c:pt idx="0">
                    <c:v>EW</c:v>
                  </c:pt>
                  <c:pt idx="4">
                    <c:v>HNCT</c:v>
                  </c:pt>
                  <c:pt idx="8">
                    <c:v>HCT</c:v>
                  </c:pt>
                </c:lvl>
              </c:multiLvlStrCache>
            </c:multiLvlStrRef>
          </c:cat>
          <c:val>
            <c:numRef>
              <c:f>'Normalized graph_2'!$G$2:$G$13</c:f>
              <c:numCache>
                <c:formatCode>0.0E+00</c:formatCode>
                <c:ptCount val="12"/>
                <c:pt idx="1">
                  <c:v>1.8985278628650601E-6</c:v>
                </c:pt>
                <c:pt idx="2" formatCode="0.00E+00">
                  <c:v>1.9219143552049601E-5</c:v>
                </c:pt>
                <c:pt idx="5">
                  <c:v>1.0929606863293801E-6</c:v>
                </c:pt>
                <c:pt idx="6" formatCode="0.00E+00">
                  <c:v>4.3109815473823998E-6</c:v>
                </c:pt>
                <c:pt idx="9" formatCode="General">
                  <c:v>1.89881367217552E-6</c:v>
                </c:pt>
                <c:pt idx="10">
                  <c:v>5.9545122569397897E-6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DE-4F18-A103-C07F5D24D37A}"/>
            </c:ext>
          </c:extLst>
        </c:ser>
        <c:ser>
          <c:idx val="4"/>
          <c:order val="4"/>
          <c:tx>
            <c:strRef>
              <c:f>'Normalized graph_2'!$H$1</c:f>
              <c:strCache>
                <c:ptCount val="1"/>
                <c:pt idx="0">
                  <c:v>ETL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'Normalized graph_2'!$A$2:$B$13</c:f>
              <c:multiLvlStrCache>
                <c:ptCount val="11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  <c:pt idx="9">
                    <c:v>ILCD</c:v>
                  </c:pt>
                  <c:pt idx="10">
                    <c:v>ReCiPe</c:v>
                  </c:pt>
                </c:lvl>
                <c:lvl>
                  <c:pt idx="0">
                    <c:v>EW</c:v>
                  </c:pt>
                  <c:pt idx="4">
                    <c:v>HNCT</c:v>
                  </c:pt>
                  <c:pt idx="8">
                    <c:v>HCT</c:v>
                  </c:pt>
                </c:lvl>
              </c:multiLvlStrCache>
            </c:multiLvlStrRef>
          </c:cat>
          <c:val>
            <c:numRef>
              <c:f>'Normalized graph_2'!$H$2:$H$13</c:f>
              <c:numCache>
                <c:formatCode>0.0E+00</c:formatCode>
                <c:ptCount val="12"/>
                <c:pt idx="1">
                  <c:v>6.5705479759679904E-7</c:v>
                </c:pt>
                <c:pt idx="2" formatCode="0.00E+00">
                  <c:v>5.7869750040440298E-6</c:v>
                </c:pt>
                <c:pt idx="5">
                  <c:v>2.35354492725498E-7</c:v>
                </c:pt>
                <c:pt idx="6" formatCode="0.00E+00">
                  <c:v>8.4511039310156695E-7</c:v>
                </c:pt>
                <c:pt idx="9" formatCode="General">
                  <c:v>6.0494761923474498E-7</c:v>
                </c:pt>
                <c:pt idx="10">
                  <c:v>2.1121991401474999E-6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DE-4F18-A103-C07F5D24D37A}"/>
            </c:ext>
          </c:extLst>
        </c:ser>
        <c:ser>
          <c:idx val="5"/>
          <c:order val="5"/>
          <c:tx>
            <c:strRef>
              <c:f>'Normalized graph_2'!$I$1</c:f>
              <c:strCache>
                <c:ptCount val="1"/>
                <c:pt idx="0">
                  <c:v>BEL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5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4DE-4F18-A103-C07F5D24D37A}"/>
              </c:ext>
            </c:extLst>
          </c:dPt>
          <c:cat>
            <c:multiLvlStrRef>
              <c:f>'Normalized graph_2'!$A$2:$B$13</c:f>
              <c:multiLvlStrCache>
                <c:ptCount val="11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  <c:pt idx="9">
                    <c:v>ILCD</c:v>
                  </c:pt>
                  <c:pt idx="10">
                    <c:v>ReCiPe</c:v>
                  </c:pt>
                </c:lvl>
                <c:lvl>
                  <c:pt idx="0">
                    <c:v>EW</c:v>
                  </c:pt>
                  <c:pt idx="4">
                    <c:v>HNCT</c:v>
                  </c:pt>
                  <c:pt idx="8">
                    <c:v>HCT</c:v>
                  </c:pt>
                </c:lvl>
              </c:multiLvlStrCache>
            </c:multiLvlStrRef>
          </c:cat>
          <c:val>
            <c:numRef>
              <c:f>'Normalized graph_2'!$I$2:$I$13</c:f>
              <c:numCache>
                <c:formatCode>0.0E+00</c:formatCode>
                <c:ptCount val="12"/>
                <c:pt idx="1">
                  <c:v>7.2994643170302796E-5</c:v>
                </c:pt>
                <c:pt idx="2" formatCode="0.00E+00">
                  <c:v>6.7009507325307505E-4</c:v>
                </c:pt>
                <c:pt idx="5">
                  <c:v>8.5359164443245405E-6</c:v>
                </c:pt>
                <c:pt idx="6" formatCode="0.00E+00">
                  <c:v>3.7757274406709498E-5</c:v>
                </c:pt>
                <c:pt idx="9" formatCode="General">
                  <c:v>2.15056305687149E-5</c:v>
                </c:pt>
                <c:pt idx="10">
                  <c:v>7.5340763964754705E-5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DE-4F18-A103-C07F5D24D37A}"/>
            </c:ext>
          </c:extLst>
        </c:ser>
        <c:ser>
          <c:idx val="6"/>
          <c:order val="6"/>
          <c:tx>
            <c:strRef>
              <c:f>'Normalized graph_2'!$J$1</c:f>
              <c:strCache>
                <c:ptCount val="1"/>
                <c:pt idx="0">
                  <c:v>GB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'Normalized graph_2'!$A$2:$B$13</c:f>
              <c:multiLvlStrCache>
                <c:ptCount val="11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  <c:pt idx="9">
                    <c:v>ILCD</c:v>
                  </c:pt>
                  <c:pt idx="10">
                    <c:v>ReCiPe</c:v>
                  </c:pt>
                </c:lvl>
                <c:lvl>
                  <c:pt idx="0">
                    <c:v>EW</c:v>
                  </c:pt>
                  <c:pt idx="4">
                    <c:v>HNCT</c:v>
                  </c:pt>
                  <c:pt idx="8">
                    <c:v>HCT</c:v>
                  </c:pt>
                </c:lvl>
              </c:multiLvlStrCache>
            </c:multiLvlStrRef>
          </c:cat>
          <c:val>
            <c:numRef>
              <c:f>'Normalized graph_2'!$J$2:$J$13</c:f>
              <c:numCache>
                <c:formatCode>0.0E+00</c:formatCode>
                <c:ptCount val="12"/>
                <c:pt idx="1">
                  <c:v>4.8067978046758198E-5</c:v>
                </c:pt>
                <c:pt idx="2" formatCode="0.00E+00">
                  <c:v>4.4086441068034901E-4</c:v>
                </c:pt>
                <c:pt idx="5">
                  <c:v>5.6739060868135102E-6</c:v>
                </c:pt>
                <c:pt idx="6" formatCode="0.00E+00">
                  <c:v>2.42714591312894E-5</c:v>
                </c:pt>
                <c:pt idx="9" formatCode="General">
                  <c:v>1.4690977135560201E-5</c:v>
                </c:pt>
                <c:pt idx="10">
                  <c:v>5.14499686694138E-5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DE-4F18-A103-C07F5D24D37A}"/>
            </c:ext>
          </c:extLst>
        </c:ser>
        <c:ser>
          <c:idx val="7"/>
          <c:order val="7"/>
          <c:tx>
            <c:strRef>
              <c:f>'Normalized graph_2'!$K$1</c:f>
              <c:strCache>
                <c:ptCount val="1"/>
                <c:pt idx="0">
                  <c:v> 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'Normalized graph_2'!$A$2:$B$13</c:f>
              <c:multiLvlStrCache>
                <c:ptCount val="11"/>
                <c:lvl>
                  <c:pt idx="1">
                    <c:v>ILCD</c:v>
                  </c:pt>
                  <c:pt idx="2">
                    <c:v>ReCiPe</c:v>
                  </c:pt>
                  <c:pt idx="5">
                    <c:v>ILCD</c:v>
                  </c:pt>
                  <c:pt idx="6">
                    <c:v>ReCiPe</c:v>
                  </c:pt>
                  <c:pt idx="9">
                    <c:v>ILCD</c:v>
                  </c:pt>
                  <c:pt idx="10">
                    <c:v>ReCiPe</c:v>
                  </c:pt>
                </c:lvl>
                <c:lvl>
                  <c:pt idx="0">
                    <c:v>EW</c:v>
                  </c:pt>
                  <c:pt idx="4">
                    <c:v>HNCT</c:v>
                  </c:pt>
                  <c:pt idx="8">
                    <c:v>HCT</c:v>
                  </c:pt>
                </c:lvl>
              </c:multiLvlStrCache>
            </c:multiLvlStrRef>
          </c:cat>
          <c:val>
            <c:numRef>
              <c:f>'Normalized graph_2'!$K$2:$K$13</c:f>
              <c:numCache>
                <c:formatCode>0.00E+00</c:formatCode>
                <c:ptCount val="12"/>
                <c:pt idx="1">
                  <c:v>1.4003258636191096E-4</c:v>
                </c:pt>
                <c:pt idx="2" formatCode="0.000E+00">
                  <c:v>1.2947517511505643E-3</c:v>
                </c:pt>
                <c:pt idx="5">
                  <c:v>1.9916943392258091E-5</c:v>
                </c:pt>
                <c:pt idx="6">
                  <c:v>8.6380076249881988E-5</c:v>
                </c:pt>
                <c:pt idx="9" formatCode="General">
                  <c:v>4.9319944435241831E-5</c:v>
                </c:pt>
                <c:pt idx="10" formatCode="0.000E+00">
                  <c:v>1.6944959711840288E-4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DE-4F18-A103-C07F5D24D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16200671"/>
        <c:axId val="1416198175"/>
      </c:barChart>
      <c:catAx>
        <c:axId val="14162006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2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 sz="2400" b="1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Enviromental Categories</a:t>
                </a:r>
                <a:r>
                  <a:rPr lang="es-CO" sz="2400" b="1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endParaRPr lang="es-CO" sz="2400" b="1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4389171199569816"/>
              <c:y val="0.920605025096464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24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b" anchorCtr="0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198175"/>
        <c:crosses val="autoZero"/>
        <c:auto val="0"/>
        <c:lblAlgn val="ctr"/>
        <c:lblOffset val="100"/>
        <c:noMultiLvlLbl val="0"/>
      </c:catAx>
      <c:valAx>
        <c:axId val="1416198175"/>
        <c:scaling>
          <c:orientation val="minMax"/>
          <c:max val="1.5000000000000005E-3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 sz="2400" b="1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Normalized Enviromental impacts</a:t>
                </a:r>
              </a:p>
            </c:rich>
          </c:tx>
          <c:layout>
            <c:manualLayout>
              <c:xMode val="edge"/>
              <c:yMode val="edge"/>
              <c:x val="8.0381034564766182E-3"/>
              <c:y val="0.128058681837848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0.00E+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416200671"/>
        <c:crosses val="autoZero"/>
        <c:crossBetween val="midCat"/>
        <c:majorUnit val="1.5000000000000007E-4"/>
      </c:valAx>
      <c:spPr>
        <a:noFill/>
        <a:ln>
          <a:noFill/>
        </a:ln>
        <a:effectLst/>
      </c:spPr>
    </c:plotArea>
    <c:legend>
      <c:legendPos val="t"/>
      <c:legendEntry>
        <c:idx val="7"/>
        <c:delete val="1"/>
      </c:legendEntry>
      <c:layout>
        <c:manualLayout>
          <c:xMode val="edge"/>
          <c:yMode val="edge"/>
          <c:x val="0.53833980537387349"/>
          <c:y val="0.1053863031751556"/>
          <c:w val="0.42362119237879287"/>
          <c:h val="0.114318666870436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318154</xdr:colOff>
      <xdr:row>3</xdr:row>
      <xdr:rowOff>26364</xdr:rowOff>
    </xdr:from>
    <xdr:to>
      <xdr:col>21</xdr:col>
      <xdr:colOff>496748</xdr:colOff>
      <xdr:row>25</xdr:row>
      <xdr:rowOff>119063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760574</xdr:colOff>
      <xdr:row>13</xdr:row>
      <xdr:rowOff>83467</xdr:rowOff>
    </xdr:from>
    <xdr:to>
      <xdr:col>20</xdr:col>
      <xdr:colOff>514134</xdr:colOff>
      <xdr:row>49</xdr:row>
      <xdr:rowOff>55924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DF0DA53-6BB1-44AE-B626-07C078DFBC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514568</xdr:colOff>
      <xdr:row>23</xdr:row>
      <xdr:rowOff>55139</xdr:rowOff>
    </xdr:from>
    <xdr:to>
      <xdr:col>9</xdr:col>
      <xdr:colOff>1814285</xdr:colOff>
      <xdr:row>59</xdr:row>
      <xdr:rowOff>60476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246565-CDC4-45B9-97F2-57D2C0490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0.40984</cdr:x>
      <cdr:y>0.72351</cdr:y>
    </cdr:from>
    <cdr:to>
      <cdr:x>0.46075</cdr:x>
      <cdr:y>0.7726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0FFEC3C-CAA5-D91D-3DDE-67CFA6080CFC}"/>
            </a:ext>
          </a:extLst>
        </cdr:cNvPr>
        <cdr:cNvSpPr txBox="1"/>
      </cdr:nvSpPr>
      <cdr:spPr>
        <a:xfrm xmlns:a="http://schemas.openxmlformats.org/drawingml/2006/main">
          <a:off x="14763152" y="5901253"/>
          <a:ext cx="1833966" cy="4003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O" sz="1100" kern="12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22302</xdr:colOff>
      <xdr:row>24</xdr:row>
      <xdr:rowOff>7391</xdr:rowOff>
    </xdr:from>
    <xdr:to>
      <xdr:col>27</xdr:col>
      <xdr:colOff>373726</xdr:colOff>
      <xdr:row>53</xdr:row>
      <xdr:rowOff>80243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4CA3C5D-29DA-41C1-8774-67E4849312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446707</xdr:colOff>
      <xdr:row>32</xdr:row>
      <xdr:rowOff>51232</xdr:rowOff>
    </xdr:from>
    <xdr:to>
      <xdr:col>13</xdr:col>
      <xdr:colOff>657189</xdr:colOff>
      <xdr:row>33</xdr:row>
      <xdr:rowOff>111004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00E491B-1CE5-4C06-91B8-48E60BD31045}"/>
            </a:ext>
          </a:extLst>
        </xdr:cNvPr>
        <xdr:cNvGrpSpPr/>
      </xdr:nvGrpSpPr>
      <xdr:grpSpPr>
        <a:xfrm>
          <a:off x="12370275" y="6398346"/>
          <a:ext cx="1007119" cy="241613"/>
          <a:chOff x="12014347" y="996802"/>
          <a:chExt cx="1364955" cy="276890"/>
        </a:xfrm>
      </xdr:grpSpPr>
      <xdr:sp macro="" textlink="">
        <xdr:nvSpPr>
          <xdr:cNvPr id="4" name="Diagrama de flujo: datos 3">
            <a:extLst>
              <a:ext uri="{FF2B5EF4-FFF2-40B4-BE49-F238E27FC236}">
                <a16:creationId xmlns:a16="http://schemas.microsoft.com/office/drawing/2014/main" id="{B96B50AB-AFF9-454B-820C-8FC4C3E35564}"/>
              </a:ext>
            </a:extLst>
          </xdr:cNvPr>
          <xdr:cNvSpPr/>
        </xdr:nvSpPr>
        <xdr:spPr>
          <a:xfrm>
            <a:off x="12017005" y="996802"/>
            <a:ext cx="1362295" cy="276890"/>
          </a:xfrm>
          <a:prstGeom prst="flowChartInputOutpu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576D2B83-FE0C-47B8-95B7-175F60FE829A}"/>
              </a:ext>
            </a:extLst>
          </xdr:cNvPr>
          <xdr:cNvCxnSpPr/>
        </xdr:nvCxnSpPr>
        <xdr:spPr>
          <a:xfrm>
            <a:off x="12282820" y="1007878"/>
            <a:ext cx="1096482" cy="0"/>
          </a:xfrm>
          <a:prstGeom prst="line">
            <a:avLst/>
          </a:prstGeom>
          <a:ln w="381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B5882370-81CA-40F7-8440-7BD7926A2AD8}"/>
              </a:ext>
            </a:extLst>
          </xdr:cNvPr>
          <xdr:cNvCxnSpPr/>
        </xdr:nvCxnSpPr>
        <xdr:spPr>
          <a:xfrm>
            <a:off x="12014347" y="1271034"/>
            <a:ext cx="1096482" cy="0"/>
          </a:xfrm>
          <a:prstGeom prst="line">
            <a:avLst/>
          </a:prstGeom>
          <a:ln w="381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105524</xdr:colOff>
      <xdr:row>27</xdr:row>
      <xdr:rowOff>92927</xdr:rowOff>
    </xdr:from>
    <xdr:to>
      <xdr:col>10</xdr:col>
      <xdr:colOff>290397</xdr:colOff>
      <xdr:row>32</xdr:row>
      <xdr:rowOff>16195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E5B27AF3-3D08-439B-BB80-BEAA9F00C4E4}"/>
            </a:ext>
          </a:extLst>
        </xdr:cNvPr>
        <xdr:cNvSpPr/>
      </xdr:nvSpPr>
      <xdr:spPr>
        <a:xfrm>
          <a:off x="10382999" y="6427052"/>
          <a:ext cx="184873" cy="87576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596520</xdr:colOff>
      <xdr:row>32</xdr:row>
      <xdr:rowOff>23091</xdr:rowOff>
    </xdr:from>
    <xdr:to>
      <xdr:col>11</xdr:col>
      <xdr:colOff>10367</xdr:colOff>
      <xdr:row>33</xdr:row>
      <xdr:rowOff>117431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68F03F26-D8D1-40CA-A3A8-18972118471E}"/>
            </a:ext>
          </a:extLst>
        </xdr:cNvPr>
        <xdr:cNvGrpSpPr/>
      </xdr:nvGrpSpPr>
      <xdr:grpSpPr>
        <a:xfrm>
          <a:off x="10130179" y="6370205"/>
          <a:ext cx="1007120" cy="276181"/>
          <a:chOff x="12014347" y="996802"/>
          <a:chExt cx="1364955" cy="276890"/>
        </a:xfrm>
      </xdr:grpSpPr>
      <xdr:sp macro="" textlink="">
        <xdr:nvSpPr>
          <xdr:cNvPr id="9" name="Diagrama de flujo: datos 8">
            <a:extLst>
              <a:ext uri="{FF2B5EF4-FFF2-40B4-BE49-F238E27FC236}">
                <a16:creationId xmlns:a16="http://schemas.microsoft.com/office/drawing/2014/main" id="{8785806F-136F-4E07-985A-6231621110F1}"/>
              </a:ext>
            </a:extLst>
          </xdr:cNvPr>
          <xdr:cNvSpPr/>
        </xdr:nvSpPr>
        <xdr:spPr>
          <a:xfrm>
            <a:off x="12017005" y="996802"/>
            <a:ext cx="1362295" cy="276890"/>
          </a:xfrm>
          <a:prstGeom prst="flowChartInputOutpu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3D50DD6F-06C2-496A-BEDF-58679D39ABBD}"/>
              </a:ext>
            </a:extLst>
          </xdr:cNvPr>
          <xdr:cNvCxnSpPr/>
        </xdr:nvCxnSpPr>
        <xdr:spPr>
          <a:xfrm>
            <a:off x="12282820" y="1007878"/>
            <a:ext cx="1096482" cy="0"/>
          </a:xfrm>
          <a:prstGeom prst="line">
            <a:avLst/>
          </a:prstGeom>
          <a:ln w="381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53CF4046-A53F-49C3-827B-AB3274CD835F}"/>
              </a:ext>
            </a:extLst>
          </xdr:cNvPr>
          <xdr:cNvCxnSpPr/>
        </xdr:nvCxnSpPr>
        <xdr:spPr>
          <a:xfrm>
            <a:off x="12014347" y="1271034"/>
            <a:ext cx="1096482" cy="0"/>
          </a:xfrm>
          <a:prstGeom prst="line">
            <a:avLst/>
          </a:prstGeom>
          <a:ln w="381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16311</xdr:colOff>
      <xdr:row>31</xdr:row>
      <xdr:rowOff>0</xdr:rowOff>
    </xdr:from>
    <xdr:to>
      <xdr:col>10</xdr:col>
      <xdr:colOff>428000</xdr:colOff>
      <xdr:row>32</xdr:row>
      <xdr:rowOff>13047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F8C410B9-1CB2-4C3A-A7EA-889FABF58833}"/>
            </a:ext>
          </a:extLst>
        </xdr:cNvPr>
        <xdr:cNvSpPr txBox="1"/>
      </xdr:nvSpPr>
      <xdr:spPr>
        <a:xfrm>
          <a:off x="10293786" y="7096125"/>
          <a:ext cx="411689" cy="203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900"/>
            <a:t>24,1</a:t>
          </a:r>
        </a:p>
      </xdr:txBody>
    </xdr:sp>
    <xdr:clientData/>
  </xdr:twoCellAnchor>
  <xdr:twoCellAnchor>
    <xdr:from>
      <xdr:col>10</xdr:col>
      <xdr:colOff>12135</xdr:colOff>
      <xdr:row>30</xdr:row>
      <xdr:rowOff>5204</xdr:rowOff>
    </xdr:from>
    <xdr:to>
      <xdr:col>10</xdr:col>
      <xdr:colOff>423824</xdr:colOff>
      <xdr:row>31</xdr:row>
      <xdr:rowOff>18252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D551FE16-67A6-4984-997A-31B83E169E92}"/>
            </a:ext>
          </a:extLst>
        </xdr:cNvPr>
        <xdr:cNvSpPr txBox="1"/>
      </xdr:nvSpPr>
      <xdr:spPr>
        <a:xfrm>
          <a:off x="10289610" y="6910829"/>
          <a:ext cx="411689" cy="2035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900"/>
            <a:t>25,1</a:t>
          </a:r>
        </a:p>
      </xdr:txBody>
    </xdr:sp>
    <xdr:clientData/>
  </xdr:twoCellAnchor>
  <xdr:twoCellAnchor>
    <xdr:from>
      <xdr:col>10</xdr:col>
      <xdr:colOff>5786</xdr:colOff>
      <xdr:row>28</xdr:row>
      <xdr:rowOff>187369</xdr:rowOff>
    </xdr:from>
    <xdr:to>
      <xdr:col>10</xdr:col>
      <xdr:colOff>417475</xdr:colOff>
      <xdr:row>30</xdr:row>
      <xdr:rowOff>11901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6EFE49A-6CDE-4C04-AB37-6C80E465ED86}"/>
            </a:ext>
          </a:extLst>
        </xdr:cNvPr>
        <xdr:cNvSpPr txBox="1"/>
      </xdr:nvSpPr>
      <xdr:spPr>
        <a:xfrm>
          <a:off x="10283261" y="6711994"/>
          <a:ext cx="411689" cy="205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900"/>
            <a:t>26,1</a:t>
          </a:r>
        </a:p>
      </xdr:txBody>
    </xdr:sp>
    <xdr:clientData/>
  </xdr:twoCellAnchor>
  <xdr:twoCellAnchor>
    <xdr:from>
      <xdr:col>10</xdr:col>
      <xdr:colOff>9358</xdr:colOff>
      <xdr:row>28</xdr:row>
      <xdr:rowOff>42113</xdr:rowOff>
    </xdr:from>
    <xdr:to>
      <xdr:col>10</xdr:col>
      <xdr:colOff>421047</xdr:colOff>
      <xdr:row>29</xdr:row>
      <xdr:rowOff>55161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A42B1391-5F2C-4AFB-8B2D-24AA01777E7B}"/>
            </a:ext>
          </a:extLst>
        </xdr:cNvPr>
        <xdr:cNvSpPr txBox="1"/>
      </xdr:nvSpPr>
      <xdr:spPr>
        <a:xfrm>
          <a:off x="10286833" y="6566738"/>
          <a:ext cx="411689" cy="2035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900"/>
            <a:t>27,1</a:t>
          </a:r>
        </a:p>
      </xdr:txBody>
    </xdr:sp>
    <xdr:clientData/>
  </xdr:twoCellAnchor>
  <xdr:twoCellAnchor>
    <xdr:from>
      <xdr:col>10</xdr:col>
      <xdr:colOff>3007</xdr:colOff>
      <xdr:row>27</xdr:row>
      <xdr:rowOff>65529</xdr:rowOff>
    </xdr:from>
    <xdr:to>
      <xdr:col>10</xdr:col>
      <xdr:colOff>414696</xdr:colOff>
      <xdr:row>28</xdr:row>
      <xdr:rowOff>78576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298EA58C-DBC2-4C19-BCDB-7FA836CF5093}"/>
            </a:ext>
          </a:extLst>
        </xdr:cNvPr>
        <xdr:cNvSpPr txBox="1"/>
      </xdr:nvSpPr>
      <xdr:spPr>
        <a:xfrm>
          <a:off x="10280482" y="6399654"/>
          <a:ext cx="411689" cy="203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900"/>
            <a:t>28,1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1578951</xdr:colOff>
      <xdr:row>37</xdr:row>
      <xdr:rowOff>68747</xdr:rowOff>
    </xdr:from>
    <xdr:to>
      <xdr:col>17</xdr:col>
      <xdr:colOff>569177</xdr:colOff>
      <xdr:row>63</xdr:row>
      <xdr:rowOff>139391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952149C-BACF-4598-8AD2-0B23D779D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1578951</xdr:colOff>
      <xdr:row>36</xdr:row>
      <xdr:rowOff>68747</xdr:rowOff>
    </xdr:from>
    <xdr:to>
      <xdr:col>17</xdr:col>
      <xdr:colOff>569177</xdr:colOff>
      <xdr:row>62</xdr:row>
      <xdr:rowOff>139391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C7B15FC-646D-4ED4-8B22-A0D300B73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308950</xdr:colOff>
      <xdr:row>46</xdr:row>
      <xdr:rowOff>91425</xdr:rowOff>
    </xdr:from>
    <xdr:to>
      <xdr:col>25</xdr:col>
      <xdr:colOff>387598</xdr:colOff>
      <xdr:row>72</xdr:row>
      <xdr:rowOff>162069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AE238E9-BC0D-40C6-B3FE-51848B7BC5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3638550</xdr:colOff>
      <xdr:row>30</xdr:row>
      <xdr:rowOff>71437</xdr:rowOff>
    </xdr:from>
    <xdr:to>
      <xdr:col>10</xdr:col>
      <xdr:colOff>457200</xdr:colOff>
      <xdr:row>62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A58CBB-ADA8-4E5F-8283-2D8E6A8E73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397668</xdr:colOff>
      <xdr:row>31</xdr:row>
      <xdr:rowOff>123825</xdr:rowOff>
    </xdr:from>
    <xdr:to>
      <xdr:col>4</xdr:col>
      <xdr:colOff>326230</xdr:colOff>
      <xdr:row>58</xdr:row>
      <xdr:rowOff>80963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B6BB0E-633A-4E46-94EA-DAF81035C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605432</xdr:colOff>
      <xdr:row>35</xdr:row>
      <xdr:rowOff>31539</xdr:rowOff>
    </xdr:from>
    <xdr:to>
      <xdr:col>23</xdr:col>
      <xdr:colOff>13804</xdr:colOff>
      <xdr:row>80</xdr:row>
      <xdr:rowOff>55217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537932D-1789-472D-A4DA-EF60167632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483152</xdr:colOff>
      <xdr:row>46</xdr:row>
      <xdr:rowOff>88134</xdr:rowOff>
    </xdr:from>
    <xdr:to>
      <xdr:col>22</xdr:col>
      <xdr:colOff>621195</xdr:colOff>
      <xdr:row>60</xdr:row>
      <xdr:rowOff>179456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86DCF43-0069-4508-AE6E-1DB1287DC2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760574</xdr:colOff>
      <xdr:row>18</xdr:row>
      <xdr:rowOff>83466</xdr:rowOff>
    </xdr:from>
    <xdr:to>
      <xdr:col>22</xdr:col>
      <xdr:colOff>728382</xdr:colOff>
      <xdr:row>63</xdr:row>
      <xdr:rowOff>18675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AE0F07-552A-4E96-9791-EE4004BDB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181641</xdr:colOff>
      <xdr:row>28</xdr:row>
      <xdr:rowOff>61917</xdr:rowOff>
    </xdr:from>
    <xdr:to>
      <xdr:col>22</xdr:col>
      <xdr:colOff>666194</xdr:colOff>
      <xdr:row>58</xdr:row>
      <xdr:rowOff>52578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1AFEC6-5FB4-4518-9B37-F0C59BC3D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605433</xdr:colOff>
      <xdr:row>12</xdr:row>
      <xdr:rowOff>31539</xdr:rowOff>
    </xdr:from>
    <xdr:to>
      <xdr:col>19</xdr:col>
      <xdr:colOff>468520</xdr:colOff>
      <xdr:row>47</xdr:row>
      <xdr:rowOff>142191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84722D-B59D-479F-9B29-125EC6D7A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uardono-my.sharepoint.com/Users/monitor.catalisis/Downloads/Normalizaci&#243;n_Datos_EC-JRC%20GLOBAL_RECI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LCD_EC_JRCNormalizados"/>
      <sheetName val="ReCiPe 2016_World 2010 Norma"/>
      <sheetName val="Gráfica Normalizada "/>
    </sheetNames>
    <sheetDataSet>
      <sheetData sheetId="0">
        <row r="15">
          <cell r="C15">
            <v>3.53954606436219E-7</v>
          </cell>
          <cell r="D15">
            <v>2.95122168666712E-8</v>
          </cell>
          <cell r="E15">
            <v>1.87990894445273E-9</v>
          </cell>
          <cell r="F15">
            <v>8.4273274301287003E-8</v>
          </cell>
          <cell r="G15">
            <v>3.4158907184283799E-8</v>
          </cell>
          <cell r="H15">
            <v>9.1758317331999196E-7</v>
          </cell>
          <cell r="I15">
            <v>7.4806388803881302E-7</v>
          </cell>
        </row>
        <row r="19">
          <cell r="C19">
            <v>2.6643135584275302E-7</v>
          </cell>
          <cell r="D19">
            <v>1.84565986707976E-8</v>
          </cell>
          <cell r="E19">
            <v>1.64096078823595E-9</v>
          </cell>
          <cell r="F19">
            <v>7.6692481159998099E-8</v>
          </cell>
          <cell r="G19">
            <v>2.7988023026485701E-8</v>
          </cell>
          <cell r="H19">
            <v>5.3896632277181501E-7</v>
          </cell>
          <cell r="I19">
            <v>4.56384834783365E-7</v>
          </cell>
        </row>
        <row r="23">
          <cell r="C23">
            <v>2.7075629118931802E-7</v>
          </cell>
          <cell r="D23">
            <v>2.8345756921590401E-8</v>
          </cell>
          <cell r="E23">
            <v>1.70896774464324E-9</v>
          </cell>
          <cell r="F23">
            <v>7.4180217321340702E-8</v>
          </cell>
          <cell r="G23">
            <v>1.9617130007641301E-8</v>
          </cell>
          <cell r="H23">
            <v>8.1888399929528096E-7</v>
          </cell>
          <cell r="I23">
            <v>6.9276536294541295E-7</v>
          </cell>
        </row>
        <row r="25">
          <cell r="C25">
            <v>1.23968919366347E-7</v>
          </cell>
          <cell r="D25">
            <v>6.8612912938445599E-9</v>
          </cell>
          <cell r="E25">
            <v>6.2011772316965695E-10</v>
          </cell>
          <cell r="F25">
            <v>2.3834992882836701E-8</v>
          </cell>
          <cell r="G25">
            <v>7.4140843152340197E-9</v>
          </cell>
          <cell r="H25">
            <v>2.1483870711674399E-7</v>
          </cell>
          <cell r="I25">
            <v>1.43765852765618E-7</v>
          </cell>
        </row>
        <row r="29">
          <cell r="C29">
            <v>3.3742273685148398E-7</v>
          </cell>
          <cell r="D29">
            <v>1.27352586282876E-9</v>
          </cell>
          <cell r="E29">
            <v>1.3899897487194799E-10</v>
          </cell>
          <cell r="F29">
            <v>1.5243431358357E-8</v>
          </cell>
          <cell r="G29">
            <v>6.5527157793940297E-9</v>
          </cell>
          <cell r="H29">
            <v>3.7683466351259498E-8</v>
          </cell>
          <cell r="I29">
            <v>3.1179298746702702E-8</v>
          </cell>
        </row>
      </sheetData>
      <sheetData sheetId="1">
        <row r="17">
          <cell r="C17">
            <v>3.2525572234627102E-7</v>
          </cell>
          <cell r="D17">
            <v>2.7281734183359899E-8</v>
          </cell>
          <cell r="E17">
            <v>1.7317071020515199E-9</v>
          </cell>
          <cell r="F17">
            <v>7.8175859879859302E-8</v>
          </cell>
          <cell r="G17">
            <v>3.1592722589362098E-8</v>
          </cell>
          <cell r="H17">
            <v>8.4832429213385399E-7</v>
          </cell>
          <cell r="I17">
            <v>6.9063348071681E-7</v>
          </cell>
        </row>
        <row r="21">
          <cell r="C21">
            <v>1.5131794330688799E-7</v>
          </cell>
          <cell r="D21">
            <v>1.43477243401956E-8</v>
          </cell>
          <cell r="E21">
            <v>9.7254840253856604E-10</v>
          </cell>
          <cell r="F21">
            <v>3.5467163025981099E-8</v>
          </cell>
          <cell r="G21">
            <v>1.20657864523192E-8</v>
          </cell>
          <cell r="H21">
            <v>4.1502933738728698E-7</v>
          </cell>
          <cell r="I21">
            <v>3.5024775218709301E-7</v>
          </cell>
        </row>
        <row r="23">
          <cell r="C23">
            <v>2.5648863657598602E-7</v>
          </cell>
          <cell r="D23">
            <v>2.7583799883179601E-8</v>
          </cell>
          <cell r="E23">
            <v>1.6314419602078299E-9</v>
          </cell>
          <cell r="F23">
            <v>7.0978429093744905E-8</v>
          </cell>
          <cell r="G23">
            <v>1.8558065190930601E-8</v>
          </cell>
          <cell r="H23">
            <v>7.9241692285855397E-7</v>
          </cell>
          <cell r="I23">
            <v>6.7315453453365204E-7</v>
          </cell>
        </row>
        <row r="24">
          <cell r="C24">
            <v>1.2468812097142701E-6</v>
          </cell>
          <cell r="D24">
            <v>6.9063234870574497E-8</v>
          </cell>
          <cell r="E24">
            <v>6.2401842910564099E-9</v>
          </cell>
          <cell r="F24">
            <v>2.39604249625145E-7</v>
          </cell>
          <cell r="G24">
            <v>7.4577012849158296E-8</v>
          </cell>
          <cell r="H24">
            <v>2.1625407805337999E-6</v>
          </cell>
          <cell r="I24">
            <v>1.44606053083299E-6</v>
          </cell>
        </row>
        <row r="34">
          <cell r="C34">
            <v>5.3515053556877501E-7</v>
          </cell>
          <cell r="D34">
            <v>9.5119818600080097E-9</v>
          </cell>
          <cell r="E34">
            <v>7.08815600415438E-10</v>
          </cell>
          <cell r="F34">
            <v>3.6934445097153698E-8</v>
          </cell>
          <cell r="G34">
            <v>1.2789045059534501E-8</v>
          </cell>
          <cell r="H34">
            <v>2.9269633052187002E-7</v>
          </cell>
          <cell r="I34">
            <v>2.0889173908324099E-7</v>
          </cell>
        </row>
      </sheetData>
      <sheetData sheetId="2">
        <row r="1">
          <cell r="D1" t="str">
            <v>CED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opLeftCell="A3" zoomScale="78" zoomScaleNormal="78" workbookViewId="0">
      <selection activeCell="M38" sqref="M38"/>
    </sheetView>
  </sheetViews>
  <sheetFormatPr defaultColWidth="11.5546875" defaultRowHeight="14.4" x14ac:dyDescent="0.3"/>
  <cols>
    <col min="1" max="1" width="38.88671875" bestFit="1" customWidth="1"/>
    <col min="2" max="2" width="38.88671875" hidden="1" customWidth="1"/>
    <col min="3" max="3" width="14" customWidth="1"/>
    <col min="4" max="8" width="9.88671875" bestFit="1" customWidth="1"/>
  </cols>
  <sheetData>
    <row r="1" spans="1:11" ht="17.399999999999999" x14ac:dyDescent="0.3">
      <c r="A1" s="185" t="s">
        <v>220</v>
      </c>
      <c r="B1" s="186"/>
      <c r="C1" s="186"/>
      <c r="D1" s="186"/>
      <c r="E1" s="186"/>
      <c r="F1" s="186"/>
      <c r="G1" s="186"/>
      <c r="H1" s="186"/>
      <c r="I1" s="186"/>
      <c r="J1" s="186"/>
      <c r="K1" s="187"/>
    </row>
    <row r="2" spans="1:11" ht="15.6" x14ac:dyDescent="0.3">
      <c r="A2" s="78" t="s">
        <v>0</v>
      </c>
      <c r="B2" s="121" t="s">
        <v>117</v>
      </c>
      <c r="C2" s="79" t="s">
        <v>1</v>
      </c>
      <c r="D2" s="128" t="s">
        <v>214</v>
      </c>
      <c r="E2" s="128" t="s">
        <v>213</v>
      </c>
      <c r="F2" s="128" t="s">
        <v>210</v>
      </c>
      <c r="G2" s="128" t="s">
        <v>209</v>
      </c>
      <c r="H2" s="128" t="s">
        <v>212</v>
      </c>
      <c r="I2" s="128" t="s">
        <v>215</v>
      </c>
      <c r="J2" s="128" t="s">
        <v>67</v>
      </c>
      <c r="K2" s="128" t="s">
        <v>120</v>
      </c>
    </row>
    <row r="3" spans="1:11" x14ac:dyDescent="0.3">
      <c r="A3" s="80" t="s">
        <v>16</v>
      </c>
      <c r="B3" s="122" t="s">
        <v>118</v>
      </c>
      <c r="C3" s="72" t="s">
        <v>2</v>
      </c>
      <c r="D3" s="138">
        <v>2.5024540375714502E-3</v>
      </c>
      <c r="E3" s="138">
        <v>2.0865095385894799E-4</v>
      </c>
      <c r="F3" s="138">
        <v>1.32909295225125E-5</v>
      </c>
      <c r="G3" s="138">
        <v>5.9581085173028602E-4</v>
      </c>
      <c r="H3" s="138">
        <v>2.4150298837187999E-4</v>
      </c>
      <c r="I3" s="138">
        <v>6.4872999958993502E-3</v>
      </c>
      <c r="J3" s="138">
        <v>5.2888010579442797E-3</v>
      </c>
      <c r="K3" s="138">
        <f>SUM(D3:J3)</f>
        <v>1.5337810814898708E-2</v>
      </c>
    </row>
    <row r="4" spans="1:11" x14ac:dyDescent="0.3">
      <c r="A4" s="80" t="s">
        <v>217</v>
      </c>
      <c r="B4" s="122" t="s">
        <v>119</v>
      </c>
      <c r="C4" s="72" t="s">
        <v>3</v>
      </c>
      <c r="D4" s="138">
        <v>6.3316578133594696E-10</v>
      </c>
      <c r="E4" s="138">
        <v>4.1553989730810197E-11</v>
      </c>
      <c r="F4" s="138">
        <v>3.9964670858184401E-12</v>
      </c>
      <c r="G4" s="138">
        <v>1.6940924519954399E-10</v>
      </c>
      <c r="H4" s="138">
        <v>3.6480019332490803E-11</v>
      </c>
      <c r="I4" s="138">
        <v>1.3230696950096901E-9</v>
      </c>
      <c r="J4" s="138">
        <v>8.7945720237049896E-10</v>
      </c>
      <c r="K4" s="138">
        <f t="shared" ref="K4:K13" si="0">SUM(D4:J4)</f>
        <v>3.0871324000647995E-9</v>
      </c>
    </row>
    <row r="5" spans="1:11" x14ac:dyDescent="0.3">
      <c r="A5" s="80" t="s">
        <v>216</v>
      </c>
      <c r="B5" s="122" t="s">
        <v>119</v>
      </c>
      <c r="C5" s="72" t="s">
        <v>3</v>
      </c>
      <c r="D5" s="138">
        <v>1.20729563234391E-10</v>
      </c>
      <c r="E5" s="138">
        <v>8.6384749366543993E-12</v>
      </c>
      <c r="F5" s="138">
        <v>2.31496064545214E-12</v>
      </c>
      <c r="G5" s="138">
        <v>2.3545336625649699E-11</v>
      </c>
      <c r="H5" s="138">
        <v>7.5013654812418102E-12</v>
      </c>
      <c r="I5" s="138">
        <v>2.6667035239276998E-10</v>
      </c>
      <c r="J5" s="138">
        <v>1.82168480817908E-10</v>
      </c>
      <c r="K5" s="138">
        <f t="shared" si="0"/>
        <v>6.1156853413406699E-10</v>
      </c>
    </row>
    <row r="6" spans="1:11" x14ac:dyDescent="0.3">
      <c r="A6" s="80" t="s">
        <v>201</v>
      </c>
      <c r="B6" s="122" t="s">
        <v>118</v>
      </c>
      <c r="C6" s="72" t="s">
        <v>4</v>
      </c>
      <c r="D6" s="138">
        <v>1.3508046372307299E-6</v>
      </c>
      <c r="E6" s="138">
        <v>9.3574793376551401E-8</v>
      </c>
      <c r="F6" s="138">
        <v>8.3196568033499996E-9</v>
      </c>
      <c r="G6" s="138">
        <v>3.88830206804932E-7</v>
      </c>
      <c r="H6" s="138">
        <v>1.4189903125895801E-7</v>
      </c>
      <c r="I6" s="138">
        <v>2.7325545291337601E-6</v>
      </c>
      <c r="J6" s="138">
        <v>2.3138671093615598E-6</v>
      </c>
      <c r="K6" s="138">
        <f t="shared" si="0"/>
        <v>7.029849963969841E-6</v>
      </c>
    </row>
    <row r="7" spans="1:11" x14ac:dyDescent="0.3">
      <c r="A7" s="80" t="s">
        <v>206</v>
      </c>
      <c r="B7" s="122" t="s">
        <v>119</v>
      </c>
      <c r="C7" s="72" t="s">
        <v>6</v>
      </c>
      <c r="D7" s="138">
        <v>1.5189438112644301E-5</v>
      </c>
      <c r="E7" s="138">
        <v>1.5901980287338999E-6</v>
      </c>
      <c r="F7" s="138">
        <v>9.5873154709499497E-8</v>
      </c>
      <c r="G7" s="138">
        <v>4.1615129799409101E-6</v>
      </c>
      <c r="H7" s="138">
        <v>1.10052173077824E-6</v>
      </c>
      <c r="I7" s="138">
        <v>4.5939423139878701E-5</v>
      </c>
      <c r="J7" s="138">
        <v>3.8864162900226802E-5</v>
      </c>
      <c r="K7" s="138">
        <f t="shared" si="0"/>
        <v>1.0694113004691236E-4</v>
      </c>
    </row>
    <row r="8" spans="1:11" x14ac:dyDescent="0.3">
      <c r="A8" s="80" t="s">
        <v>207</v>
      </c>
      <c r="B8" s="122" t="s">
        <v>118</v>
      </c>
      <c r="C8" s="72" t="s">
        <v>7</v>
      </c>
      <c r="D8" s="138">
        <v>8.1075778664103401E-7</v>
      </c>
      <c r="E8" s="138">
        <v>4.4872903396517801E-8</v>
      </c>
      <c r="F8" s="138">
        <v>4.05557518177729E-9</v>
      </c>
      <c r="G8" s="138">
        <v>1.5588105609912499E-7</v>
      </c>
      <c r="H8" s="138">
        <v>4.8488174456257301E-8</v>
      </c>
      <c r="I8" s="138">
        <v>1.4050469711045699E-6</v>
      </c>
      <c r="J8" s="138">
        <v>9.40229899386008E-7</v>
      </c>
      <c r="K8" s="138">
        <f t="shared" si="0"/>
        <v>3.4093323662652895E-6</v>
      </c>
    </row>
    <row r="9" spans="1:11" x14ac:dyDescent="0.3">
      <c r="A9" s="80" t="s">
        <v>208</v>
      </c>
      <c r="B9" s="122" t="s">
        <v>119</v>
      </c>
      <c r="C9" s="72" t="s">
        <v>5</v>
      </c>
      <c r="D9" s="138">
        <v>5.2246255761974399E-2</v>
      </c>
      <c r="E9" s="138">
        <v>8.5554366080958805E-3</v>
      </c>
      <c r="F9" s="138">
        <v>5.8802445388108997E-4</v>
      </c>
      <c r="G9" s="138">
        <v>7.1004856865324898E-3</v>
      </c>
      <c r="H9" s="138">
        <v>2.4573819941536299E-3</v>
      </c>
      <c r="I9" s="138">
        <v>0.27299963785736697</v>
      </c>
      <c r="J9" s="138">
        <v>0.17977402216604901</v>
      </c>
      <c r="K9" s="138">
        <f t="shared" si="0"/>
        <v>0.52372124452805346</v>
      </c>
    </row>
    <row r="10" spans="1:11" x14ac:dyDescent="0.3">
      <c r="A10" s="80" t="s">
        <v>211</v>
      </c>
      <c r="B10" s="122" t="s">
        <v>119</v>
      </c>
      <c r="C10" s="72" t="s">
        <v>8</v>
      </c>
      <c r="D10" s="138">
        <v>1.7797293428685401E-3</v>
      </c>
      <c r="E10" s="138">
        <v>9.7970766556647394E-5</v>
      </c>
      <c r="F10" s="138">
        <v>9.3051908566351698E-6</v>
      </c>
      <c r="G10" s="138">
        <v>4.7672887002633499E-4</v>
      </c>
      <c r="H10" s="138">
        <v>1.9808952126657399E-4</v>
      </c>
      <c r="I10" s="138">
        <v>2.9879768585034101E-3</v>
      </c>
      <c r="J10" s="138">
        <v>2.0299959114836201E-3</v>
      </c>
      <c r="K10" s="138">
        <f t="shared" si="0"/>
        <v>7.5797964615617617E-3</v>
      </c>
    </row>
    <row r="11" spans="1:11" x14ac:dyDescent="0.3">
      <c r="A11" s="80" t="s">
        <v>204</v>
      </c>
      <c r="B11" s="122" t="s">
        <v>119</v>
      </c>
      <c r="C11" s="72" t="s">
        <v>9</v>
      </c>
      <c r="D11" s="138">
        <v>1.7797293428685401E-3</v>
      </c>
      <c r="E11" s="138">
        <v>9.7970766556647394E-5</v>
      </c>
      <c r="F11" s="138">
        <v>9.3051908566351698E-6</v>
      </c>
      <c r="G11" s="138">
        <v>4.7672887002633499E-4</v>
      </c>
      <c r="H11" s="138">
        <v>1.9808952126657399E-4</v>
      </c>
      <c r="I11" s="138">
        <v>2.9879768585034101E-3</v>
      </c>
      <c r="J11" s="138">
        <v>2.0299959114836201E-3</v>
      </c>
      <c r="K11" s="138">
        <f t="shared" si="0"/>
        <v>7.5797964615617617E-3</v>
      </c>
    </row>
    <row r="12" spans="1:11" x14ac:dyDescent="0.3">
      <c r="A12" s="80" t="s">
        <v>205</v>
      </c>
      <c r="B12" s="122" t="s">
        <v>119</v>
      </c>
      <c r="C12" s="72" t="s">
        <v>10</v>
      </c>
      <c r="D12" s="138">
        <v>2.32484075053738E-5</v>
      </c>
      <c r="E12" s="138">
        <v>8.7745859997283505E-8</v>
      </c>
      <c r="F12" s="138">
        <v>9.5770215155224501E-9</v>
      </c>
      <c r="G12" s="138">
        <v>1.0502715593682501E-6</v>
      </c>
      <c r="H12" s="138">
        <v>4.5148174698519598E-7</v>
      </c>
      <c r="I12" s="138">
        <v>2.5963887025625998E-6</v>
      </c>
      <c r="J12" s="138">
        <v>2.14825192208096E-6</v>
      </c>
      <c r="K12" s="138">
        <f t="shared" si="0"/>
        <v>2.9592124317883611E-5</v>
      </c>
    </row>
    <row r="13" spans="1:11" x14ac:dyDescent="0.3">
      <c r="A13" s="80" t="s">
        <v>108</v>
      </c>
      <c r="B13" s="122" t="s">
        <v>119</v>
      </c>
      <c r="C13" s="72" t="s">
        <v>26</v>
      </c>
      <c r="D13" s="138">
        <f>CED!D23</f>
        <v>6.0026363607782164E-2</v>
      </c>
      <c r="E13" s="138">
        <f>CED!E23</f>
        <v>4.5953268086440634E-3</v>
      </c>
      <c r="F13" s="138">
        <f>CED!F23</f>
        <v>2.5761301940301204E-4</v>
      </c>
      <c r="G13" s="138">
        <f>CED!G23</f>
        <v>1.5757882086775487E-2</v>
      </c>
      <c r="H13" s="138">
        <f>CED!H23</f>
        <v>5.0365405712921515E-3</v>
      </c>
      <c r="I13" s="138">
        <f>CED!I23</f>
        <v>0.14314440644770393</v>
      </c>
      <c r="J13" s="138">
        <f>CED!J23</f>
        <v>0.11632508368429281</v>
      </c>
      <c r="K13" s="2">
        <f t="shared" si="0"/>
        <v>0.34514321622589361</v>
      </c>
    </row>
    <row r="14" spans="1:11" ht="15" thickBot="1" x14ac:dyDescent="0.35">
      <c r="A14" s="73"/>
      <c r="B14" s="73"/>
      <c r="C14" s="73"/>
      <c r="D14" s="73"/>
      <c r="E14" s="73"/>
      <c r="F14" s="73"/>
      <c r="G14" s="73"/>
      <c r="H14" s="73"/>
    </row>
    <row r="15" spans="1:11" x14ac:dyDescent="0.3">
      <c r="A15" s="82" t="s">
        <v>32</v>
      </c>
      <c r="B15" s="124"/>
      <c r="C15" s="83" t="s">
        <v>28</v>
      </c>
      <c r="D15" s="74">
        <v>5</v>
      </c>
      <c r="E15" s="74">
        <v>5</v>
      </c>
      <c r="F15" s="74">
        <v>5</v>
      </c>
      <c r="G15" s="74">
        <v>5</v>
      </c>
      <c r="H15" s="74">
        <v>5</v>
      </c>
    </row>
    <row r="16" spans="1:11" x14ac:dyDescent="0.3">
      <c r="A16" s="84" t="s">
        <v>31</v>
      </c>
      <c r="B16" s="125"/>
      <c r="C16" s="85" t="s">
        <v>29</v>
      </c>
      <c r="D16" s="86">
        <v>0.15</v>
      </c>
      <c r="E16" s="86">
        <v>0.154</v>
      </c>
      <c r="F16" s="86">
        <v>0.115</v>
      </c>
      <c r="G16" s="86">
        <v>0.114</v>
      </c>
      <c r="H16" s="86">
        <v>9.7000000000000003E-2</v>
      </c>
      <c r="J16" s="3"/>
    </row>
    <row r="17" spans="1:11" x14ac:dyDescent="0.3">
      <c r="A17" s="84" t="s">
        <v>27</v>
      </c>
      <c r="B17" s="125"/>
      <c r="C17" s="85" t="s">
        <v>29</v>
      </c>
      <c r="D17" s="86">
        <v>0.75</v>
      </c>
      <c r="E17" s="86">
        <v>0.75</v>
      </c>
      <c r="F17" s="86">
        <v>0.75</v>
      </c>
      <c r="G17" s="86">
        <v>0.75</v>
      </c>
      <c r="H17" s="86">
        <v>0.75</v>
      </c>
    </row>
    <row r="18" spans="1:11" ht="15" thickBot="1" x14ac:dyDescent="0.35">
      <c r="A18" s="87" t="s">
        <v>30</v>
      </c>
      <c r="B18" s="126"/>
      <c r="C18" s="88" t="s">
        <v>33</v>
      </c>
      <c r="D18" s="76">
        <v>1700</v>
      </c>
      <c r="E18" s="76">
        <v>1700</v>
      </c>
      <c r="F18" s="76">
        <v>1700</v>
      </c>
      <c r="G18" s="76">
        <v>1700</v>
      </c>
      <c r="H18" s="76">
        <v>1700</v>
      </c>
    </row>
    <row r="19" spans="1:11" x14ac:dyDescent="0.3">
      <c r="A19" s="73"/>
      <c r="B19" s="73"/>
      <c r="C19" s="73"/>
      <c r="D19" s="73"/>
      <c r="E19" s="73"/>
      <c r="F19" s="73"/>
      <c r="G19" s="73"/>
      <c r="H19" s="73"/>
    </row>
    <row r="20" spans="1:11" x14ac:dyDescent="0.3">
      <c r="A20" s="73"/>
      <c r="B20" s="73"/>
      <c r="C20" s="73"/>
      <c r="D20" s="73"/>
      <c r="E20" s="73"/>
      <c r="F20" s="73"/>
      <c r="G20" s="73"/>
      <c r="H20" s="73"/>
      <c r="I20" s="5"/>
      <c r="J20" s="4"/>
    </row>
    <row r="21" spans="1:11" x14ac:dyDescent="0.3">
      <c r="A21" s="73"/>
      <c r="B21" s="73"/>
      <c r="C21" s="73"/>
      <c r="D21" s="73"/>
      <c r="E21" s="73"/>
      <c r="F21" s="73"/>
      <c r="G21" s="73"/>
      <c r="H21" s="73"/>
    </row>
    <row r="22" spans="1:11" x14ac:dyDescent="0.3">
      <c r="A22" s="73"/>
      <c r="B22" s="73"/>
      <c r="C22" s="73"/>
      <c r="D22" s="73"/>
      <c r="E22" s="73"/>
      <c r="F22" s="73"/>
      <c r="G22" s="73"/>
      <c r="H22" s="73"/>
    </row>
    <row r="23" spans="1:11" ht="15" thickBot="1" x14ac:dyDescent="0.35">
      <c r="A23" s="73"/>
      <c r="B23" s="73"/>
      <c r="C23" s="73"/>
      <c r="D23" s="73"/>
      <c r="E23" s="73"/>
      <c r="F23" s="73"/>
      <c r="G23" s="73"/>
      <c r="H23" s="73"/>
    </row>
    <row r="24" spans="1:11" ht="15" thickBot="1" x14ac:dyDescent="0.35">
      <c r="A24" s="182" t="s">
        <v>221</v>
      </c>
      <c r="B24" s="183"/>
      <c r="C24" s="183"/>
      <c r="D24" s="183"/>
      <c r="E24" s="183"/>
      <c r="F24" s="183"/>
      <c r="G24" s="183"/>
      <c r="H24" s="184"/>
    </row>
    <row r="25" spans="1:11" x14ac:dyDescent="0.3">
      <c r="A25" s="89" t="s">
        <v>223</v>
      </c>
      <c r="B25" s="127"/>
      <c r="C25" s="90" t="s">
        <v>222</v>
      </c>
      <c r="D25" s="90" t="s">
        <v>11</v>
      </c>
      <c r="E25" s="90" t="s">
        <v>12</v>
      </c>
      <c r="F25" s="90" t="s">
        <v>13</v>
      </c>
      <c r="G25" s="90" t="s">
        <v>14</v>
      </c>
      <c r="H25" s="91" t="s">
        <v>15</v>
      </c>
    </row>
    <row r="26" spans="1:11" ht="15" thickBot="1" x14ac:dyDescent="0.35">
      <c r="A26" s="81" t="s">
        <v>16</v>
      </c>
      <c r="B26" s="123"/>
      <c r="C26" s="75" t="s">
        <v>34</v>
      </c>
      <c r="D26" s="76">
        <f>((D3*10000)/(D16*D15*D17*D18))*1000</f>
        <v>26.169453987675293</v>
      </c>
      <c r="E26" s="76">
        <f t="shared" ref="E26:G26" si="1">((E3*10000)/(E16*E15*E17*E18))*1000</f>
        <v>2.1252961941323965</v>
      </c>
      <c r="F26" s="76">
        <f t="shared" si="1"/>
        <v>0.18129145128746804</v>
      </c>
      <c r="G26" s="76">
        <f t="shared" si="1"/>
        <v>8.1982917334748659</v>
      </c>
      <c r="H26" s="77">
        <f>((H3*10000)/(H16*H15*H17*H18))*1000</f>
        <v>3.9054455366384477</v>
      </c>
    </row>
    <row r="28" spans="1:11" ht="15" thickBot="1" x14ac:dyDescent="0.35"/>
    <row r="29" spans="1:11" ht="15.6" x14ac:dyDescent="0.3">
      <c r="A29" s="89" t="s">
        <v>223</v>
      </c>
      <c r="B29" s="90" t="s">
        <v>117</v>
      </c>
      <c r="C29" s="90" t="s">
        <v>222</v>
      </c>
      <c r="D29" s="153" t="s">
        <v>214</v>
      </c>
      <c r="E29" s="153" t="s">
        <v>213</v>
      </c>
      <c r="F29" s="153" t="s">
        <v>210</v>
      </c>
      <c r="G29" s="153" t="s">
        <v>209</v>
      </c>
      <c r="H29" s="153" t="s">
        <v>212</v>
      </c>
      <c r="I29" s="153" t="s">
        <v>215</v>
      </c>
      <c r="J29" s="153" t="s">
        <v>67</v>
      </c>
      <c r="K29" s="154" t="s">
        <v>120</v>
      </c>
    </row>
    <row r="30" spans="1:11" x14ac:dyDescent="0.3">
      <c r="A30" s="80" t="s">
        <v>16</v>
      </c>
      <c r="B30" s="122" t="s">
        <v>118</v>
      </c>
      <c r="C30" s="72" t="s">
        <v>2</v>
      </c>
      <c r="D30" s="129">
        <f>D3/$K$3</f>
        <v>0.16315588109488469</v>
      </c>
      <c r="E30" s="129">
        <f t="shared" ref="E30:J30" si="2">E3/$K$3</f>
        <v>1.3603698492373532E-2</v>
      </c>
      <c r="F30" s="129">
        <f t="shared" si="2"/>
        <v>8.6654671145128964E-4</v>
      </c>
      <c r="G30" s="129">
        <f t="shared" si="2"/>
        <v>3.8845886086398489E-2</v>
      </c>
      <c r="H30" s="129">
        <f t="shared" si="2"/>
        <v>1.5745597027268778E-2</v>
      </c>
      <c r="I30" s="129">
        <f t="shared" si="2"/>
        <v>0.4229612735604858</v>
      </c>
      <c r="J30" s="129">
        <f t="shared" si="2"/>
        <v>0.3448211170271373</v>
      </c>
      <c r="K30" s="155">
        <f>SUM(D30:J30)</f>
        <v>0.99999999999999978</v>
      </c>
    </row>
    <row r="31" spans="1:11" x14ac:dyDescent="0.3">
      <c r="A31" s="80" t="s">
        <v>203</v>
      </c>
      <c r="B31" s="122" t="s">
        <v>119</v>
      </c>
      <c r="C31" s="72" t="s">
        <v>3</v>
      </c>
      <c r="D31" s="129">
        <f>D4/$K$4</f>
        <v>0.20509835643027707</v>
      </c>
      <c r="E31" s="129">
        <f t="shared" ref="E31:J31" si="3">E4/$K$4</f>
        <v>1.346038470197714E-2</v>
      </c>
      <c r="F31" s="129">
        <f t="shared" si="3"/>
        <v>1.2945564258062122E-3</v>
      </c>
      <c r="G31" s="129">
        <f t="shared" si="3"/>
        <v>5.4875924724183539E-2</v>
      </c>
      <c r="H31" s="129">
        <f t="shared" si="3"/>
        <v>1.1816797793228783E-2</v>
      </c>
      <c r="I31" s="129">
        <f t="shared" si="3"/>
        <v>0.42857562409112049</v>
      </c>
      <c r="J31" s="129">
        <f t="shared" si="3"/>
        <v>0.28487835583340676</v>
      </c>
      <c r="K31" s="155">
        <f t="shared" ref="K31:K39" si="4">SUM(D31:J31)</f>
        <v>1</v>
      </c>
    </row>
    <row r="32" spans="1:11" x14ac:dyDescent="0.3">
      <c r="A32" s="80" t="s">
        <v>202</v>
      </c>
      <c r="B32" s="122" t="s">
        <v>119</v>
      </c>
      <c r="C32" s="72" t="s">
        <v>3</v>
      </c>
      <c r="D32" s="129">
        <f>D5/$K$5</f>
        <v>0.19740970389415896</v>
      </c>
      <c r="E32" s="129">
        <f t="shared" ref="E32:J32" si="5">E5/$K$5</f>
        <v>1.4125113465632763E-2</v>
      </c>
      <c r="F32" s="129">
        <f t="shared" si="5"/>
        <v>3.7852840953139333E-3</v>
      </c>
      <c r="G32" s="129">
        <f t="shared" si="5"/>
        <v>3.8499915073276367E-2</v>
      </c>
      <c r="H32" s="129">
        <f t="shared" si="5"/>
        <v>1.2265780632195465E-2</v>
      </c>
      <c r="I32" s="129">
        <f t="shared" si="5"/>
        <v>0.43604328461789527</v>
      </c>
      <c r="J32" s="129">
        <f t="shared" si="5"/>
        <v>0.29787091822152728</v>
      </c>
      <c r="K32" s="155">
        <f t="shared" si="4"/>
        <v>1</v>
      </c>
    </row>
    <row r="33" spans="1:11" x14ac:dyDescent="0.3">
      <c r="A33" s="80" t="s">
        <v>201</v>
      </c>
      <c r="B33" s="122" t="s">
        <v>118</v>
      </c>
      <c r="C33" s="72" t="s">
        <v>4</v>
      </c>
      <c r="D33" s="129">
        <f>D6/$K$6</f>
        <v>0.19215269801688831</v>
      </c>
      <c r="E33" s="129">
        <f t="shared" ref="E33:J33" si="6">E6/$K$6</f>
        <v>1.3311065507251394E-2</v>
      </c>
      <c r="F33" s="129">
        <f t="shared" si="6"/>
        <v>1.1834757279302998E-3</v>
      </c>
      <c r="G33" s="129">
        <f t="shared" si="6"/>
        <v>5.531130945863813E-2</v>
      </c>
      <c r="H33" s="129">
        <f t="shared" si="6"/>
        <v>2.0185214760803503E-2</v>
      </c>
      <c r="I33" s="129">
        <f t="shared" si="6"/>
        <v>0.38870737542606865</v>
      </c>
      <c r="J33" s="129">
        <f t="shared" si="6"/>
        <v>0.32914886110241975</v>
      </c>
      <c r="K33" s="155">
        <f t="shared" si="4"/>
        <v>1</v>
      </c>
    </row>
    <row r="34" spans="1:11" x14ac:dyDescent="0.3">
      <c r="A34" s="80" t="s">
        <v>206</v>
      </c>
      <c r="B34" s="122" t="s">
        <v>119</v>
      </c>
      <c r="C34" s="72" t="s">
        <v>6</v>
      </c>
      <c r="D34" s="129">
        <f>D7/$K$7</f>
        <v>0.14203551155650851</v>
      </c>
      <c r="E34" s="129">
        <f t="shared" ref="E34:J34" si="7">E7/$K$7</f>
        <v>1.4869845007588011E-2</v>
      </c>
      <c r="F34" s="129">
        <f t="shared" si="7"/>
        <v>8.9650403607519742E-4</v>
      </c>
      <c r="G34" s="129">
        <f t="shared" si="7"/>
        <v>3.8914054659001267E-2</v>
      </c>
      <c r="H34" s="129">
        <f t="shared" si="7"/>
        <v>1.0290911740837872E-2</v>
      </c>
      <c r="I34" s="129">
        <f t="shared" si="7"/>
        <v>0.42957675049558802</v>
      </c>
      <c r="J34" s="129">
        <f t="shared" si="7"/>
        <v>0.36341642250440109</v>
      </c>
      <c r="K34" s="155">
        <f t="shared" si="4"/>
        <v>1</v>
      </c>
    </row>
    <row r="35" spans="1:11" x14ac:dyDescent="0.3">
      <c r="A35" s="80" t="s">
        <v>207</v>
      </c>
      <c r="B35" s="122" t="s">
        <v>118</v>
      </c>
      <c r="C35" s="72" t="s">
        <v>7</v>
      </c>
      <c r="D35" s="129">
        <f>D8/$K$8</f>
        <v>0.23780544093128958</v>
      </c>
      <c r="E35" s="129">
        <f t="shared" ref="E35:J35" si="8">E8/$K$8</f>
        <v>1.316178611405765E-2</v>
      </c>
      <c r="F35" s="129">
        <f t="shared" si="8"/>
        <v>1.1895511337957111E-3</v>
      </c>
      <c r="G35" s="129">
        <f t="shared" si="8"/>
        <v>4.5721871426071301E-2</v>
      </c>
      <c r="H35" s="129">
        <f t="shared" si="8"/>
        <v>1.4222190519187505E-2</v>
      </c>
      <c r="I35" s="129">
        <f t="shared" si="8"/>
        <v>0.412117922267494</v>
      </c>
      <c r="J35" s="129">
        <f t="shared" si="8"/>
        <v>0.27578123760810425</v>
      </c>
      <c r="K35" s="155">
        <f t="shared" si="4"/>
        <v>1</v>
      </c>
    </row>
    <row r="36" spans="1:11" x14ac:dyDescent="0.3">
      <c r="A36" s="80" t="s">
        <v>208</v>
      </c>
      <c r="B36" s="122" t="s">
        <v>119</v>
      </c>
      <c r="C36" s="72" t="s">
        <v>5</v>
      </c>
      <c r="D36" s="129">
        <f>D9/$K$9</f>
        <v>9.9759664722128327E-2</v>
      </c>
      <c r="E36" s="129">
        <f t="shared" ref="E36:J36" si="9">E9/$K$9</f>
        <v>1.6335859386047119E-2</v>
      </c>
      <c r="F36" s="129">
        <f t="shared" si="9"/>
        <v>1.1227813651343908E-3</v>
      </c>
      <c r="G36" s="129">
        <f t="shared" si="9"/>
        <v>1.3557757606207147E-2</v>
      </c>
      <c r="H36" s="129">
        <f t="shared" si="9"/>
        <v>4.6921564092136017E-3</v>
      </c>
      <c r="I36" s="129">
        <f t="shared" si="9"/>
        <v>0.52126897793382065</v>
      </c>
      <c r="J36" s="129">
        <f t="shared" si="9"/>
        <v>0.34326280257744884</v>
      </c>
      <c r="K36" s="155">
        <f t="shared" si="4"/>
        <v>1</v>
      </c>
    </row>
    <row r="37" spans="1:11" x14ac:dyDescent="0.3">
      <c r="A37" s="80" t="s">
        <v>23</v>
      </c>
      <c r="B37" s="122" t="s">
        <v>119</v>
      </c>
      <c r="C37" s="72" t="s">
        <v>8</v>
      </c>
      <c r="D37" s="129">
        <f>D10/$K$10</f>
        <v>0.23479909413053551</v>
      </c>
      <c r="E37" s="129">
        <f t="shared" ref="E37:J37" si="10">E10/$K$10</f>
        <v>1.2925250308958986E-2</v>
      </c>
      <c r="F37" s="129">
        <f t="shared" si="10"/>
        <v>1.2276307027270629E-3</v>
      </c>
      <c r="G37" s="129">
        <f t="shared" si="10"/>
        <v>6.2894679618891572E-2</v>
      </c>
      <c r="H37" s="129">
        <f t="shared" si="10"/>
        <v>2.6133883973153429E-2</v>
      </c>
      <c r="I37" s="129">
        <f t="shared" si="10"/>
        <v>0.39420278283933752</v>
      </c>
      <c r="J37" s="129">
        <f t="shared" si="10"/>
        <v>0.26781667842639595</v>
      </c>
      <c r="K37" s="155">
        <f t="shared" si="4"/>
        <v>1</v>
      </c>
    </row>
    <row r="38" spans="1:11" x14ac:dyDescent="0.3">
      <c r="A38" s="80" t="s">
        <v>204</v>
      </c>
      <c r="B38" s="122" t="s">
        <v>119</v>
      </c>
      <c r="C38" s="72" t="s">
        <v>9</v>
      </c>
      <c r="D38" s="129">
        <f>D11/$K$11</f>
        <v>0.23479909413053551</v>
      </c>
      <c r="E38" s="129">
        <f t="shared" ref="E38:J38" si="11">E11/$K$11</f>
        <v>1.2925250308958986E-2</v>
      </c>
      <c r="F38" s="129">
        <f t="shared" si="11"/>
        <v>1.2276307027270629E-3</v>
      </c>
      <c r="G38" s="129">
        <f t="shared" si="11"/>
        <v>6.2894679618891572E-2</v>
      </c>
      <c r="H38" s="129">
        <f t="shared" si="11"/>
        <v>2.6133883973153429E-2</v>
      </c>
      <c r="I38" s="129">
        <f t="shared" si="11"/>
        <v>0.39420278283933752</v>
      </c>
      <c r="J38" s="129">
        <f t="shared" si="11"/>
        <v>0.26781667842639595</v>
      </c>
      <c r="K38" s="155">
        <f t="shared" si="4"/>
        <v>1</v>
      </c>
    </row>
    <row r="39" spans="1:11" ht="15" thickBot="1" x14ac:dyDescent="0.35">
      <c r="A39" s="81" t="s">
        <v>205</v>
      </c>
      <c r="B39" s="123" t="s">
        <v>119</v>
      </c>
      <c r="C39" s="75" t="s">
        <v>10</v>
      </c>
      <c r="D39" s="156">
        <f>D12/$K$12</f>
        <v>0.78562820484381146</v>
      </c>
      <c r="E39" s="156">
        <f t="shared" ref="E39:J39" si="12">E12/$K$12</f>
        <v>2.9651761074907168E-3</v>
      </c>
      <c r="F39" s="156">
        <f t="shared" si="12"/>
        <v>3.2363413361759577E-4</v>
      </c>
      <c r="G39" s="156">
        <f t="shared" si="12"/>
        <v>3.5491590535578155E-2</v>
      </c>
      <c r="H39" s="156">
        <f t="shared" si="12"/>
        <v>1.5256821110079918E-2</v>
      </c>
      <c r="I39" s="156">
        <f t="shared" si="12"/>
        <v>8.7739179339467246E-2</v>
      </c>
      <c r="J39" s="156">
        <f t="shared" si="12"/>
        <v>7.2595393929954941E-2</v>
      </c>
      <c r="K39" s="157">
        <f t="shared" si="4"/>
        <v>1</v>
      </c>
    </row>
    <row r="40" spans="1:11" x14ac:dyDescent="0.3">
      <c r="K40" s="114"/>
    </row>
    <row r="42" spans="1:11" ht="15" thickBot="1" x14ac:dyDescent="0.35"/>
    <row r="43" spans="1:11" ht="15" thickBot="1" x14ac:dyDescent="0.35">
      <c r="A43" s="131" t="s">
        <v>0</v>
      </c>
      <c r="B43" s="132" t="s">
        <v>1</v>
      </c>
      <c r="C43" s="133" t="s">
        <v>35</v>
      </c>
      <c r="D43" s="133" t="s">
        <v>36</v>
      </c>
      <c r="E43" s="133" t="s">
        <v>37</v>
      </c>
      <c r="F43" s="133" t="s">
        <v>38</v>
      </c>
      <c r="G43" s="133" t="s">
        <v>39</v>
      </c>
    </row>
    <row r="44" spans="1:11" ht="16.2" thickBot="1" x14ac:dyDescent="0.35">
      <c r="A44" s="134" t="s">
        <v>16</v>
      </c>
      <c r="B44" s="135" t="s">
        <v>121</v>
      </c>
      <c r="C44" s="136">
        <v>1.5299999999999999E-2</v>
      </c>
      <c r="D44" s="136">
        <v>3.5900000000000001E-2</v>
      </c>
      <c r="E44" s="136">
        <v>3.61E-2</v>
      </c>
      <c r="F44" s="136">
        <v>4.9000000000000002E-2</v>
      </c>
      <c r="G44" s="136">
        <v>4.4900000000000002E-2</v>
      </c>
    </row>
    <row r="45" spans="1:11" ht="15" thickBot="1" x14ac:dyDescent="0.35">
      <c r="A45" s="134" t="s">
        <v>122</v>
      </c>
      <c r="B45" s="135" t="s">
        <v>3</v>
      </c>
      <c r="C45" s="136">
        <v>3.0899999999999999E-9</v>
      </c>
      <c r="D45" s="136">
        <v>5.4900000000000002E-8</v>
      </c>
      <c r="E45" s="136">
        <v>5.5000000000000003E-8</v>
      </c>
      <c r="F45" s="136">
        <v>5.84E-8</v>
      </c>
      <c r="G45" s="136">
        <v>5.7299999999999997E-8</v>
      </c>
    </row>
    <row r="46" spans="1:11" ht="15" thickBot="1" x14ac:dyDescent="0.35">
      <c r="A46" s="134" t="s">
        <v>18</v>
      </c>
      <c r="B46" s="135" t="s">
        <v>3</v>
      </c>
      <c r="C46" s="136">
        <v>6.1199999999999995E-10</v>
      </c>
      <c r="D46" s="136">
        <v>6.5300000000000004E-9</v>
      </c>
      <c r="E46" s="136">
        <v>6.5400000000000002E-9</v>
      </c>
      <c r="F46" s="136">
        <v>7.4600000000000003E-9</v>
      </c>
      <c r="G46" s="136">
        <v>7.1699999999999998E-9</v>
      </c>
    </row>
    <row r="47" spans="1:11" ht="15" thickBot="1" x14ac:dyDescent="0.35">
      <c r="A47" s="134" t="s">
        <v>19</v>
      </c>
      <c r="B47" s="135" t="s">
        <v>4</v>
      </c>
      <c r="C47" s="136">
        <v>7.0299999999999996E-6</v>
      </c>
      <c r="D47" s="137" t="s">
        <v>123</v>
      </c>
      <c r="E47" s="137" t="s">
        <v>123</v>
      </c>
      <c r="F47" s="137" t="s">
        <v>123</v>
      </c>
      <c r="G47" s="137" t="s">
        <v>123</v>
      </c>
    </row>
    <row r="48" spans="1:11" ht="15" thickBot="1" x14ac:dyDescent="0.35">
      <c r="A48" s="134" t="s">
        <v>20</v>
      </c>
      <c r="B48" s="135" t="s">
        <v>6</v>
      </c>
      <c r="C48" s="136">
        <v>1.07E-4</v>
      </c>
      <c r="D48" s="137" t="s">
        <v>123</v>
      </c>
      <c r="E48" s="137" t="s">
        <v>123</v>
      </c>
      <c r="F48" s="137" t="s">
        <v>123</v>
      </c>
      <c r="G48" s="137" t="s">
        <v>123</v>
      </c>
    </row>
    <row r="49" spans="1:7" ht="15" thickBot="1" x14ac:dyDescent="0.35">
      <c r="A49" s="134" t="s">
        <v>21</v>
      </c>
      <c r="B49" s="135" t="s">
        <v>7</v>
      </c>
      <c r="C49" s="136">
        <v>3.41E-6</v>
      </c>
      <c r="D49" s="137" t="s">
        <v>123</v>
      </c>
      <c r="E49" s="137" t="s">
        <v>123</v>
      </c>
      <c r="F49" s="137" t="s">
        <v>123</v>
      </c>
      <c r="G49" s="137" t="s">
        <v>123</v>
      </c>
    </row>
    <row r="50" spans="1:7" ht="15" thickBot="1" x14ac:dyDescent="0.35">
      <c r="A50" s="134" t="s">
        <v>22</v>
      </c>
      <c r="B50" s="135" t="s">
        <v>5</v>
      </c>
      <c r="C50" s="136">
        <v>0.52400000000000002</v>
      </c>
      <c r="D50" s="136">
        <v>1.3037000000000001</v>
      </c>
      <c r="E50" s="136">
        <v>1.3042</v>
      </c>
      <c r="F50" s="136">
        <v>1.3822000000000001</v>
      </c>
      <c r="G50" s="136">
        <v>1.3601000000000001</v>
      </c>
    </row>
    <row r="51" spans="1:7" ht="15" thickBot="1" x14ac:dyDescent="0.35">
      <c r="A51" s="134" t="s">
        <v>23</v>
      </c>
      <c r="B51" s="135" t="s">
        <v>8</v>
      </c>
      <c r="C51" s="136">
        <v>7.5799999999999999E-3</v>
      </c>
      <c r="D51" s="137" t="s">
        <v>123</v>
      </c>
      <c r="E51" s="137" t="s">
        <v>123</v>
      </c>
      <c r="F51" s="137" t="s">
        <v>123</v>
      </c>
      <c r="G51" s="137" t="s">
        <v>123</v>
      </c>
    </row>
    <row r="52" spans="1:7" ht="15" thickBot="1" x14ac:dyDescent="0.35">
      <c r="A52" s="134" t="s">
        <v>24</v>
      </c>
      <c r="B52" s="135" t="s">
        <v>9</v>
      </c>
      <c r="C52" s="136">
        <v>7.5799999999999999E-3</v>
      </c>
      <c r="D52" s="136">
        <v>2.12E-4</v>
      </c>
      <c r="E52" s="136">
        <v>2.12E-4</v>
      </c>
      <c r="F52" s="136">
        <v>2.92E-4</v>
      </c>
      <c r="G52" s="136">
        <v>2.6699999999999998E-4</v>
      </c>
    </row>
    <row r="53" spans="1:7" ht="15" thickBot="1" x14ac:dyDescent="0.35">
      <c r="A53" s="134" t="s">
        <v>25</v>
      </c>
      <c r="B53" s="135" t="s">
        <v>10</v>
      </c>
      <c r="C53" s="136">
        <v>2.9600000000000001E-5</v>
      </c>
      <c r="D53" s="136">
        <v>3.1999999999999999E-6</v>
      </c>
      <c r="E53" s="136">
        <v>3.1999999999999999E-6</v>
      </c>
      <c r="F53" s="136">
        <v>3.2600000000000001E-6</v>
      </c>
      <c r="G53" s="136">
        <v>3.2399999999999999E-6</v>
      </c>
    </row>
    <row r="54" spans="1:7" ht="15" thickBot="1" x14ac:dyDescent="0.35">
      <c r="A54" s="134" t="s">
        <v>40</v>
      </c>
      <c r="B54" s="135" t="s">
        <v>26</v>
      </c>
      <c r="C54" s="139">
        <f>K13</f>
        <v>0.34514321622589361</v>
      </c>
      <c r="D54" s="137">
        <v>0.65969999999999995</v>
      </c>
      <c r="E54" s="137">
        <v>0.66279999999999994</v>
      </c>
      <c r="F54" s="137">
        <v>0.93200000000000005</v>
      </c>
      <c r="G54" s="137">
        <v>0.84599999999999997</v>
      </c>
    </row>
  </sheetData>
  <mergeCells count="2">
    <mergeCell ref="A24:H24"/>
    <mergeCell ref="A1:K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A2C86-25DB-4953-BE16-A4631DC0868E}">
  <dimension ref="A1:K28"/>
  <sheetViews>
    <sheetView topLeftCell="A48" zoomScale="69" zoomScaleNormal="69" workbookViewId="0">
      <selection activeCell="J20" sqref="J20"/>
    </sheetView>
  </sheetViews>
  <sheetFormatPr defaultColWidth="11.5546875" defaultRowHeight="14.4" x14ac:dyDescent="0.3"/>
  <cols>
    <col min="1" max="1" width="28" bestFit="1" customWidth="1"/>
    <col min="4" max="6" width="11.5546875" bestFit="1" customWidth="1"/>
    <col min="7" max="7" width="12.33203125" bestFit="1" customWidth="1"/>
    <col min="8" max="8" width="11.5546875" bestFit="1" customWidth="1"/>
    <col min="9" max="9" width="10.109375" bestFit="1" customWidth="1"/>
    <col min="10" max="10" width="13" customWidth="1"/>
    <col min="11" max="11" width="11.5546875" bestFit="1" customWidth="1"/>
  </cols>
  <sheetData>
    <row r="1" spans="1:11" ht="15.6" x14ac:dyDescent="0.3">
      <c r="D1" s="153" t="s">
        <v>214</v>
      </c>
      <c r="E1" s="153" t="s">
        <v>213</v>
      </c>
      <c r="F1" s="153" t="s">
        <v>210</v>
      </c>
      <c r="G1" s="153" t="s">
        <v>209</v>
      </c>
      <c r="H1" s="153" t="s">
        <v>212</v>
      </c>
      <c r="I1" s="153" t="s">
        <v>215</v>
      </c>
      <c r="J1" s="153" t="s">
        <v>67</v>
      </c>
      <c r="K1" s="159" t="s">
        <v>47</v>
      </c>
    </row>
    <row r="2" spans="1:11" x14ac:dyDescent="0.3">
      <c r="A2" s="8" t="s">
        <v>16</v>
      </c>
    </row>
    <row r="3" spans="1:11" x14ac:dyDescent="0.3">
      <c r="B3" s="9" t="s">
        <v>119</v>
      </c>
      <c r="C3" s="9"/>
      <c r="D3" s="7">
        <f>[1]ILCD_EC_JRCNormalizados!C15</f>
        <v>3.53954606436219E-7</v>
      </c>
      <c r="E3" s="7">
        <f>[1]ILCD_EC_JRCNormalizados!D15</f>
        <v>2.95122168666712E-8</v>
      </c>
      <c r="F3" s="7">
        <f>[1]ILCD_EC_JRCNormalizados!E15</f>
        <v>1.87990894445273E-9</v>
      </c>
      <c r="G3" s="7">
        <f>[1]ILCD_EC_JRCNormalizados!F15</f>
        <v>8.4273274301287003E-8</v>
      </c>
      <c r="H3" s="7">
        <f>[1]ILCD_EC_JRCNormalizados!G15</f>
        <v>3.4158907184283799E-8</v>
      </c>
      <c r="I3" s="7">
        <f>[1]ILCD_EC_JRCNormalizados!H15</f>
        <v>9.1758317331999196E-7</v>
      </c>
      <c r="J3" s="7">
        <f>[1]ILCD_EC_JRCNormalizados!I15</f>
        <v>7.4806388803881302E-7</v>
      </c>
      <c r="K3" s="14">
        <f>SUM(D3:J3)</f>
        <v>2.1694259750917187E-6</v>
      </c>
    </row>
    <row r="4" spans="1:11" x14ac:dyDescent="0.3">
      <c r="B4" s="9" t="s">
        <v>118</v>
      </c>
      <c r="C4" s="9"/>
      <c r="D4" s="14">
        <f>'[1]ReCiPe 2016_World 2010 Norma'!C17</f>
        <v>3.2525572234627102E-7</v>
      </c>
      <c r="E4" s="14">
        <f>'[1]ReCiPe 2016_World 2010 Norma'!D17</f>
        <v>2.7281734183359899E-8</v>
      </c>
      <c r="F4" s="14">
        <f>'[1]ReCiPe 2016_World 2010 Norma'!E17</f>
        <v>1.7317071020515199E-9</v>
      </c>
      <c r="G4" s="14">
        <f>'[1]ReCiPe 2016_World 2010 Norma'!F17</f>
        <v>7.8175859879859302E-8</v>
      </c>
      <c r="H4" s="14">
        <f>'[1]ReCiPe 2016_World 2010 Norma'!G17</f>
        <v>3.1592722589362098E-8</v>
      </c>
      <c r="I4" s="14">
        <f>'[1]ReCiPe 2016_World 2010 Norma'!H17</f>
        <v>8.4832429213385399E-7</v>
      </c>
      <c r="J4" s="14">
        <f>'[1]ReCiPe 2016_World 2010 Norma'!I17</f>
        <v>6.9063348071681E-7</v>
      </c>
      <c r="K4" s="14">
        <f>SUM(D4:J4)</f>
        <v>2.002995518951568E-6</v>
      </c>
    </row>
    <row r="5" spans="1:11" x14ac:dyDescent="0.3">
      <c r="B5" s="9"/>
      <c r="C5" s="9"/>
      <c r="D5" s="10"/>
      <c r="E5" s="10"/>
      <c r="F5" s="10"/>
      <c r="G5" s="10"/>
      <c r="H5" s="10"/>
      <c r="I5" s="10"/>
      <c r="J5" s="10"/>
      <c r="K5" s="11"/>
    </row>
    <row r="6" spans="1:11" x14ac:dyDescent="0.3">
      <c r="A6" s="7" t="s">
        <v>19</v>
      </c>
      <c r="D6" s="10"/>
      <c r="E6" s="10"/>
      <c r="F6" s="10"/>
      <c r="G6" s="10"/>
      <c r="H6" s="10"/>
      <c r="I6" s="10"/>
      <c r="J6" s="10"/>
      <c r="K6" s="10"/>
    </row>
    <row r="7" spans="1:11" x14ac:dyDescent="0.3">
      <c r="B7" s="9" t="s">
        <v>119</v>
      </c>
      <c r="D7" s="7">
        <f>[1]ILCD_EC_JRCNormalizados!C19</f>
        <v>2.6643135584275302E-7</v>
      </c>
      <c r="E7" s="7">
        <f>[1]ILCD_EC_JRCNormalizados!D19</f>
        <v>1.84565986707976E-8</v>
      </c>
      <c r="F7" s="7">
        <f>[1]ILCD_EC_JRCNormalizados!E19</f>
        <v>1.64096078823595E-9</v>
      </c>
      <c r="G7" s="7">
        <f>[1]ILCD_EC_JRCNormalizados!F19</f>
        <v>7.6692481159998099E-8</v>
      </c>
      <c r="H7" s="7">
        <f>[1]ILCD_EC_JRCNormalizados!G19</f>
        <v>2.7988023026485701E-8</v>
      </c>
      <c r="I7" s="7">
        <f>[1]ILCD_EC_JRCNormalizados!H19</f>
        <v>5.3896632277181501E-7</v>
      </c>
      <c r="J7" s="7">
        <f>[1]ILCD_EC_JRCNormalizados!I19</f>
        <v>4.56384834783365E-7</v>
      </c>
      <c r="K7" s="14">
        <f>SUM(D7:J7)</f>
        <v>1.3865605770434503E-6</v>
      </c>
    </row>
    <row r="8" spans="1:11" x14ac:dyDescent="0.3">
      <c r="B8" s="9" t="s">
        <v>118</v>
      </c>
      <c r="D8" s="14">
        <f>'[1]ReCiPe 2016_World 2010 Norma'!C21</f>
        <v>1.5131794330688799E-7</v>
      </c>
      <c r="E8" s="14">
        <f>'[1]ReCiPe 2016_World 2010 Norma'!D21</f>
        <v>1.43477243401956E-8</v>
      </c>
      <c r="F8" s="14">
        <f>'[1]ReCiPe 2016_World 2010 Norma'!E21</f>
        <v>9.7254840253856604E-10</v>
      </c>
      <c r="G8" s="14">
        <f>'[1]ReCiPe 2016_World 2010 Norma'!F21</f>
        <v>3.5467163025981099E-8</v>
      </c>
      <c r="H8" s="14">
        <f>'[1]ReCiPe 2016_World 2010 Norma'!G21</f>
        <v>1.20657864523192E-8</v>
      </c>
      <c r="I8" s="14">
        <f>'[1]ReCiPe 2016_World 2010 Norma'!H21</f>
        <v>4.1502933738728698E-7</v>
      </c>
      <c r="J8" s="14">
        <f>'[1]ReCiPe 2016_World 2010 Norma'!I21</f>
        <v>3.5024775218709301E-7</v>
      </c>
      <c r="K8" s="14">
        <f>SUM(D8:J8)</f>
        <v>9.7944825510230244E-7</v>
      </c>
    </row>
    <row r="9" spans="1:11" x14ac:dyDescent="0.3">
      <c r="D9" s="10"/>
      <c r="E9" s="10"/>
      <c r="F9" s="10"/>
      <c r="G9" s="10"/>
      <c r="H9" s="10"/>
      <c r="I9" s="10"/>
      <c r="J9" s="10"/>
      <c r="K9" s="10"/>
    </row>
    <row r="10" spans="1:11" x14ac:dyDescent="0.3">
      <c r="A10" s="7" t="s">
        <v>206</v>
      </c>
      <c r="D10" s="10"/>
      <c r="E10" s="10"/>
      <c r="F10" s="10"/>
      <c r="G10" s="10"/>
      <c r="H10" s="10"/>
      <c r="I10" s="10"/>
      <c r="J10" s="10"/>
      <c r="K10" s="10"/>
    </row>
    <row r="11" spans="1:11" x14ac:dyDescent="0.3">
      <c r="B11" s="9" t="s">
        <v>119</v>
      </c>
      <c r="D11" s="7">
        <f>[1]ILCD_EC_JRCNormalizados!C23</f>
        <v>2.7075629118931802E-7</v>
      </c>
      <c r="E11" s="7">
        <f>[1]ILCD_EC_JRCNormalizados!D23</f>
        <v>2.8345756921590401E-8</v>
      </c>
      <c r="F11" s="7">
        <f>[1]ILCD_EC_JRCNormalizados!E23</f>
        <v>1.70896774464324E-9</v>
      </c>
      <c r="G11" s="7">
        <f>[1]ILCD_EC_JRCNormalizados!F23</f>
        <v>7.4180217321340702E-8</v>
      </c>
      <c r="H11" s="7">
        <f>[1]ILCD_EC_JRCNormalizados!G23</f>
        <v>1.9617130007641301E-8</v>
      </c>
      <c r="I11" s="7">
        <f>[1]ILCD_EC_JRCNormalizados!H23</f>
        <v>8.1888399929528096E-7</v>
      </c>
      <c r="J11" s="7">
        <f>[1]ILCD_EC_JRCNormalizados!I23</f>
        <v>6.9276536294541295E-7</v>
      </c>
      <c r="K11" s="12">
        <f>SUM(D11:J11)</f>
        <v>1.9062577254252274E-6</v>
      </c>
    </row>
    <row r="12" spans="1:11" x14ac:dyDescent="0.3">
      <c r="B12" s="9" t="s">
        <v>118</v>
      </c>
      <c r="D12" s="14">
        <f>'[1]ReCiPe 2016_World 2010 Norma'!C23</f>
        <v>2.5648863657598602E-7</v>
      </c>
      <c r="E12" s="14">
        <f>'[1]ReCiPe 2016_World 2010 Norma'!D23</f>
        <v>2.7583799883179601E-8</v>
      </c>
      <c r="F12" s="14">
        <f>'[1]ReCiPe 2016_World 2010 Norma'!E23</f>
        <v>1.6314419602078299E-9</v>
      </c>
      <c r="G12" s="14">
        <f>'[1]ReCiPe 2016_World 2010 Norma'!F23</f>
        <v>7.0978429093744905E-8</v>
      </c>
      <c r="H12" s="14">
        <f>'[1]ReCiPe 2016_World 2010 Norma'!G23</f>
        <v>1.8558065190930601E-8</v>
      </c>
      <c r="I12" s="14">
        <f>'[1]ReCiPe 2016_World 2010 Norma'!H23</f>
        <v>7.9241692285855397E-7</v>
      </c>
      <c r="J12" s="14">
        <f>'[1]ReCiPe 2016_World 2010 Norma'!I23</f>
        <v>6.7315453453365204E-7</v>
      </c>
      <c r="K12" s="12">
        <f>SUM(D12:J12)</f>
        <v>1.8408118300962549E-6</v>
      </c>
    </row>
    <row r="13" spans="1:11" x14ac:dyDescent="0.3">
      <c r="B13" s="9"/>
      <c r="D13" s="12"/>
      <c r="E13" s="12"/>
      <c r="F13" s="12"/>
      <c r="G13" s="12"/>
      <c r="H13" s="12"/>
      <c r="I13" s="12"/>
      <c r="J13" s="12"/>
      <c r="K13" s="12"/>
    </row>
    <row r="14" spans="1:11" x14ac:dyDescent="0.3">
      <c r="A14" s="7" t="s">
        <v>207</v>
      </c>
      <c r="D14" s="10"/>
      <c r="E14" s="10"/>
      <c r="F14" s="10"/>
      <c r="G14" s="10"/>
      <c r="H14" s="10"/>
      <c r="I14" s="10"/>
      <c r="J14" s="10"/>
      <c r="K14" s="10"/>
    </row>
    <row r="15" spans="1:11" x14ac:dyDescent="0.3">
      <c r="B15" s="9" t="s">
        <v>119</v>
      </c>
      <c r="D15" s="7">
        <f>[1]ILCD_EC_JRCNormalizados!C25</f>
        <v>1.23968919366347E-7</v>
      </c>
      <c r="E15" s="7">
        <f>[1]ILCD_EC_JRCNormalizados!D25</f>
        <v>6.8612912938445599E-9</v>
      </c>
      <c r="F15" s="7">
        <f>[1]ILCD_EC_JRCNormalizados!E25</f>
        <v>6.2011772316965695E-10</v>
      </c>
      <c r="G15" s="7">
        <f>[1]ILCD_EC_JRCNormalizados!F25</f>
        <v>2.3834992882836701E-8</v>
      </c>
      <c r="H15" s="7">
        <f>[1]ILCD_EC_JRCNormalizados!G25</f>
        <v>7.4140843152340197E-9</v>
      </c>
      <c r="I15" s="7">
        <f>[1]ILCD_EC_JRCNormalizados!H25</f>
        <v>2.1483870711674399E-7</v>
      </c>
      <c r="J15" s="7">
        <f>[1]ILCD_EC_JRCNormalizados!I25</f>
        <v>1.43765852765618E-7</v>
      </c>
      <c r="K15" s="12">
        <f>SUM(D15:J15)</f>
        <v>5.2130396546379403E-7</v>
      </c>
    </row>
    <row r="16" spans="1:11" x14ac:dyDescent="0.3">
      <c r="B16" s="9" t="s">
        <v>118</v>
      </c>
      <c r="D16" s="14">
        <f>'[1]ReCiPe 2016_World 2010 Norma'!C24</f>
        <v>1.2468812097142701E-6</v>
      </c>
      <c r="E16" s="14">
        <f>'[1]ReCiPe 2016_World 2010 Norma'!D24</f>
        <v>6.9063234870574497E-8</v>
      </c>
      <c r="F16" s="14">
        <f>'[1]ReCiPe 2016_World 2010 Norma'!E24</f>
        <v>6.2401842910564099E-9</v>
      </c>
      <c r="G16" s="14">
        <f>'[1]ReCiPe 2016_World 2010 Norma'!F24</f>
        <v>2.39604249625145E-7</v>
      </c>
      <c r="H16" s="14">
        <f>'[1]ReCiPe 2016_World 2010 Norma'!G24</f>
        <v>7.4577012849158296E-8</v>
      </c>
      <c r="I16" s="14">
        <f>'[1]ReCiPe 2016_World 2010 Norma'!H24</f>
        <v>2.1625407805337999E-6</v>
      </c>
      <c r="J16" s="14">
        <f>'[1]ReCiPe 2016_World 2010 Norma'!I24</f>
        <v>1.44606053083299E-6</v>
      </c>
      <c r="K16" s="12">
        <f>SUM(D16:J16)</f>
        <v>5.2449672027169939E-6</v>
      </c>
    </row>
    <row r="18" spans="1:11" x14ac:dyDescent="0.3">
      <c r="A18" s="9" t="s">
        <v>205</v>
      </c>
    </row>
    <row r="19" spans="1:11" x14ac:dyDescent="0.3">
      <c r="B19" t="s">
        <v>119</v>
      </c>
      <c r="D19">
        <v>3.3416392315053098E-6</v>
      </c>
      <c r="E19">
        <v>1.0218191629026601E-8</v>
      </c>
      <c r="F19">
        <v>5.3552484981724599E-9</v>
      </c>
      <c r="G19">
        <v>7.1782380223900102E-7</v>
      </c>
      <c r="H19">
        <v>1.25640798314131E-8</v>
      </c>
      <c r="I19">
        <v>7.2845106449999204E-7</v>
      </c>
      <c r="J19">
        <v>2.0514151645826199E-7</v>
      </c>
      <c r="K19">
        <v>5.0211931346611772E-6</v>
      </c>
    </row>
    <row r="20" spans="1:11" x14ac:dyDescent="0.3">
      <c r="B20" t="s">
        <v>118</v>
      </c>
      <c r="D20">
        <v>1.0680361589504267E-6</v>
      </c>
      <c r="E20">
        <v>5.241522661699782E-8</v>
      </c>
      <c r="F20">
        <v>3.3404317508191598E-9</v>
      </c>
      <c r="G20">
        <v>3.2553192398513062E-7</v>
      </c>
      <c r="H20">
        <v>1.0052580768596881E-7</v>
      </c>
      <c r="I20">
        <v>1.6310518341551882E-6</v>
      </c>
      <c r="J20">
        <v>1.2690450065298329E-6</v>
      </c>
      <c r="K20">
        <v>4.4499463896743644E-6</v>
      </c>
    </row>
    <row r="22" spans="1:11" x14ac:dyDescent="0.3">
      <c r="A22" s="9" t="s">
        <v>204</v>
      </c>
    </row>
    <row r="23" spans="1:11" x14ac:dyDescent="0.3">
      <c r="B23" s="9" t="s">
        <v>119</v>
      </c>
      <c r="D23" s="7">
        <f>[1]ILCD_EC_JRCNormalizados!C29</f>
        <v>3.3742273685148398E-7</v>
      </c>
      <c r="E23" s="7">
        <f>[1]ILCD_EC_JRCNormalizados!D29</f>
        <v>1.27352586282876E-9</v>
      </c>
      <c r="F23" s="7">
        <f>[1]ILCD_EC_JRCNormalizados!E29</f>
        <v>1.3899897487194799E-10</v>
      </c>
      <c r="G23" s="7">
        <f>[1]ILCD_EC_JRCNormalizados!F29</f>
        <v>1.5243431358357E-8</v>
      </c>
      <c r="H23" s="7">
        <f>[1]ILCD_EC_JRCNormalizados!G29</f>
        <v>6.5527157793940297E-9</v>
      </c>
      <c r="I23" s="7">
        <f>[1]ILCD_EC_JRCNormalizados!H29</f>
        <v>3.7683466351259498E-8</v>
      </c>
      <c r="J23" s="7">
        <f>[1]ILCD_EC_JRCNormalizados!I29</f>
        <v>3.1179298746702702E-8</v>
      </c>
      <c r="K23" s="12">
        <f>SUM(D23:J23)</f>
        <v>4.2949417392489795E-7</v>
      </c>
    </row>
    <row r="24" spans="1:11" x14ac:dyDescent="0.3">
      <c r="B24" s="9" t="s">
        <v>118</v>
      </c>
      <c r="D24" s="14">
        <f>'[1]ReCiPe 2016_World 2010 Norma'!C34</f>
        <v>5.3515053556877501E-7</v>
      </c>
      <c r="E24" s="14">
        <f>'[1]ReCiPe 2016_World 2010 Norma'!D34</f>
        <v>9.5119818600080097E-9</v>
      </c>
      <c r="F24" s="14">
        <f>'[1]ReCiPe 2016_World 2010 Norma'!E34</f>
        <v>7.08815600415438E-10</v>
      </c>
      <c r="G24" s="14">
        <f>'[1]ReCiPe 2016_World 2010 Norma'!F34</f>
        <v>3.6934445097153698E-8</v>
      </c>
      <c r="H24" s="14">
        <f>'[1]ReCiPe 2016_World 2010 Norma'!G34</f>
        <v>1.2789045059534501E-8</v>
      </c>
      <c r="I24" s="14">
        <f>'[1]ReCiPe 2016_World 2010 Norma'!H34</f>
        <v>2.9269633052187002E-7</v>
      </c>
      <c r="J24" s="14">
        <f>'[1]ReCiPe 2016_World 2010 Norma'!I34</f>
        <v>2.0889173908324099E-7</v>
      </c>
      <c r="K24" s="12">
        <f>SUM(D24:J24)</f>
        <v>1.0966828927909977E-6</v>
      </c>
    </row>
    <row r="26" spans="1:11" x14ac:dyDescent="0.3">
      <c r="A26" s="9" t="s">
        <v>211</v>
      </c>
    </row>
    <row r="27" spans="1:11" x14ac:dyDescent="0.3">
      <c r="B27" s="9" t="s">
        <v>119</v>
      </c>
      <c r="D27" s="7">
        <v>3.42256190468363E-10</v>
      </c>
      <c r="E27" s="7">
        <v>1.88405621749758E-11</v>
      </c>
      <c r="F27" s="7">
        <v>1.7894626432577999E-12</v>
      </c>
      <c r="G27" s="7">
        <v>9.1678775537024495E-11</v>
      </c>
      <c r="H27" s="7">
        <v>3.8094199655732297E-11</v>
      </c>
      <c r="I27" s="7">
        <v>5.7461185370507505E-10</v>
      </c>
      <c r="J27" s="7">
        <v>3.9038445374559202E-10</v>
      </c>
      <c r="K27" s="12">
        <v>1.4576554979300206E-9</v>
      </c>
    </row>
    <row r="28" spans="1:11" x14ac:dyDescent="0.3">
      <c r="B28" s="9" t="s">
        <v>118</v>
      </c>
      <c r="D28" s="14">
        <v>1.2318948861568399E-8</v>
      </c>
      <c r="E28" s="14">
        <v>1.3557028138946499E-10</v>
      </c>
      <c r="F28" s="14">
        <v>1.9228012955105901E-11</v>
      </c>
      <c r="G28" s="14">
        <v>1.0266668039900599E-9</v>
      </c>
      <c r="H28" s="14">
        <v>2.5217047128558699E-10</v>
      </c>
      <c r="I28" s="14">
        <v>4.2221143856230697E-9</v>
      </c>
      <c r="J28" s="14">
        <v>2.7830000936986998E-9</v>
      </c>
      <c r="K28" s="12">
        <v>2.075769891051039E-8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4F3AE-7DFD-4754-9706-FB5FBA65A830}">
  <dimension ref="A1:L13"/>
  <sheetViews>
    <sheetView topLeftCell="A33" zoomScale="80" zoomScaleNormal="80" workbookViewId="0">
      <selection activeCell="X67" sqref="X67"/>
    </sheetView>
  </sheetViews>
  <sheetFormatPr defaultColWidth="11.5546875" defaultRowHeight="14.4" x14ac:dyDescent="0.3"/>
  <cols>
    <col min="1" max="1" width="28" bestFit="1" customWidth="1"/>
    <col min="4" max="6" width="11.5546875" bestFit="1" customWidth="1"/>
    <col min="7" max="7" width="12.33203125" bestFit="1" customWidth="1"/>
    <col min="8" max="8" width="11.5546875" bestFit="1" customWidth="1"/>
    <col min="9" max="9" width="10.109375" bestFit="1" customWidth="1"/>
    <col min="10" max="10" width="13" customWidth="1"/>
    <col min="11" max="11" width="11.5546875" bestFit="1" customWidth="1"/>
  </cols>
  <sheetData>
    <row r="1" spans="1:12" ht="15.6" x14ac:dyDescent="0.3">
      <c r="D1" s="153" t="s">
        <v>214</v>
      </c>
      <c r="E1" s="153" t="s">
        <v>213</v>
      </c>
      <c r="F1" s="153" t="s">
        <v>210</v>
      </c>
      <c r="G1" s="153" t="s">
        <v>209</v>
      </c>
      <c r="H1" s="153" t="s">
        <v>212</v>
      </c>
      <c r="I1" s="153" t="s">
        <v>215</v>
      </c>
      <c r="J1" s="153" t="s">
        <v>67</v>
      </c>
      <c r="K1" s="159" t="s">
        <v>47</v>
      </c>
    </row>
    <row r="2" spans="1:12" x14ac:dyDescent="0.3">
      <c r="A2" s="7" t="s">
        <v>208</v>
      </c>
      <c r="D2" s="10"/>
      <c r="E2" s="10"/>
      <c r="F2" s="10"/>
      <c r="G2" s="10"/>
      <c r="H2" s="10"/>
      <c r="I2" s="10"/>
      <c r="J2" s="10"/>
      <c r="K2" s="12"/>
    </row>
    <row r="3" spans="1:12" x14ac:dyDescent="0.3">
      <c r="B3" s="9" t="s">
        <v>119</v>
      </c>
      <c r="C3" s="9"/>
      <c r="D3" s="7">
        <v>1.39696038656367E-5</v>
      </c>
      <c r="E3" s="7">
        <v>2.2875526402726799E-6</v>
      </c>
      <c r="F3" s="7">
        <v>1.5722597847872601E-7</v>
      </c>
      <c r="G3" s="7">
        <v>1.8985278628650601E-6</v>
      </c>
      <c r="H3" s="7">
        <v>6.5705479759679904E-7</v>
      </c>
      <c r="I3" s="7">
        <v>7.2994643170302796E-5</v>
      </c>
      <c r="J3" s="7">
        <v>4.8067978046758198E-5</v>
      </c>
      <c r="K3" s="14">
        <v>1.4003258636191096E-4</v>
      </c>
    </row>
    <row r="4" spans="1:12" x14ac:dyDescent="0.3">
      <c r="B4" s="9" t="s">
        <v>118</v>
      </c>
      <c r="C4" s="9"/>
      <c r="D4" s="14">
        <v>1.36396966283729E-4</v>
      </c>
      <c r="E4" s="14">
        <v>2.1019438455384399E-5</v>
      </c>
      <c r="F4" s="14">
        <v>1.3697439219330999E-6</v>
      </c>
      <c r="G4" s="14">
        <v>1.9219143552049601E-5</v>
      </c>
      <c r="H4" s="14">
        <v>5.7869750040440298E-6</v>
      </c>
      <c r="I4" s="14">
        <v>6.7009507325307505E-4</v>
      </c>
      <c r="J4" s="14">
        <v>4.4086441068034901E-4</v>
      </c>
      <c r="K4" s="12">
        <v>1.2947517511505643E-3</v>
      </c>
    </row>
    <row r="5" spans="1:12" x14ac:dyDescent="0.3">
      <c r="D5" s="10"/>
      <c r="E5" s="10"/>
      <c r="F5" s="10"/>
      <c r="G5" s="10"/>
      <c r="H5" s="10"/>
      <c r="I5" s="10"/>
      <c r="J5" s="10"/>
      <c r="K5" s="10"/>
    </row>
    <row r="6" spans="1:12" x14ac:dyDescent="0.3">
      <c r="A6" s="176" t="s">
        <v>203</v>
      </c>
      <c r="D6" s="13"/>
      <c r="E6" s="13"/>
      <c r="F6" s="13"/>
      <c r="G6" s="13"/>
      <c r="H6" s="13"/>
      <c r="I6" s="13"/>
      <c r="J6" s="13"/>
      <c r="K6" s="13"/>
    </row>
    <row r="7" spans="1:12" x14ac:dyDescent="0.3">
      <c r="B7" s="9" t="s">
        <v>119</v>
      </c>
      <c r="D7" s="7">
        <v>4.0849323548669999E-6</v>
      </c>
      <c r="E7" s="7">
        <v>2.6808972014729501E-7</v>
      </c>
      <c r="F7" s="7">
        <v>2.5783607050866299E-8</v>
      </c>
      <c r="G7" s="7">
        <v>1.0929606863293801E-6</v>
      </c>
      <c r="H7" s="7">
        <v>2.35354492725498E-7</v>
      </c>
      <c r="I7" s="7">
        <v>8.5359164443245405E-6</v>
      </c>
      <c r="J7" s="7">
        <v>5.6739060868135102E-6</v>
      </c>
      <c r="K7" s="14">
        <v>1.9916943392258091E-5</v>
      </c>
      <c r="L7" s="10"/>
    </row>
    <row r="8" spans="1:12" x14ac:dyDescent="0.3">
      <c r="B8" s="9" t="s">
        <v>118</v>
      </c>
      <c r="D8" s="14">
        <v>1.7915888280850101E-5</v>
      </c>
      <c r="E8" s="14">
        <v>1.1801788145727799E-6</v>
      </c>
      <c r="F8" s="14">
        <v>9.9183675976252994E-8</v>
      </c>
      <c r="G8" s="14">
        <v>4.3109815473823998E-6</v>
      </c>
      <c r="H8" s="14">
        <v>8.4511039310156695E-7</v>
      </c>
      <c r="I8" s="14">
        <v>3.7757274406709498E-5</v>
      </c>
      <c r="J8" s="14">
        <v>2.42714591312894E-5</v>
      </c>
      <c r="K8" s="14">
        <v>8.6380076249881988E-5</v>
      </c>
      <c r="L8" s="10"/>
    </row>
    <row r="9" spans="1:12" x14ac:dyDescent="0.3">
      <c r="D9" s="13"/>
      <c r="E9" s="13"/>
      <c r="F9" s="13"/>
      <c r="G9" s="13"/>
      <c r="H9" s="13"/>
      <c r="I9" s="13"/>
      <c r="J9" s="13"/>
      <c r="K9" s="13"/>
    </row>
    <row r="10" spans="1:12" x14ac:dyDescent="0.3">
      <c r="A10" s="175" t="s">
        <v>202</v>
      </c>
      <c r="B10" s="9"/>
      <c r="D10" s="12"/>
      <c r="E10" s="12"/>
      <c r="F10" s="12"/>
      <c r="G10" s="12"/>
      <c r="H10" s="12"/>
      <c r="I10" s="12"/>
      <c r="J10" s="12"/>
      <c r="K10" s="12"/>
    </row>
    <row r="11" spans="1:12" x14ac:dyDescent="0.3">
      <c r="A11" s="7"/>
      <c r="B11" t="s">
        <v>119</v>
      </c>
      <c r="D11" s="13">
        <v>9.7362356270374802E-6</v>
      </c>
      <c r="E11" s="13">
        <v>6.9664981126649497E-7</v>
      </c>
      <c r="F11" s="13">
        <v>1.8669000125248799E-7</v>
      </c>
      <c r="G11" s="13">
        <v>1.89881367217552E-6</v>
      </c>
      <c r="H11" s="13">
        <v>6.0494761923474498E-7</v>
      </c>
      <c r="I11" s="13">
        <v>2.15056305687149E-5</v>
      </c>
      <c r="J11" s="13">
        <v>1.4690977135560201E-5</v>
      </c>
      <c r="K11" s="13">
        <v>4.9319944435241831E-5</v>
      </c>
    </row>
    <row r="12" spans="1:12" x14ac:dyDescent="0.3">
      <c r="B12" s="9" t="s">
        <v>118</v>
      </c>
      <c r="D12" s="7">
        <v>3.15571318969086E-5</v>
      </c>
      <c r="E12" s="7">
        <v>2.4371641385548801E-6</v>
      </c>
      <c r="F12" s="7">
        <v>5.9785705168361803E-7</v>
      </c>
      <c r="G12" s="7">
        <v>5.9545122569397897E-6</v>
      </c>
      <c r="H12" s="7">
        <v>2.1121991401474999E-6</v>
      </c>
      <c r="I12" s="7">
        <v>7.5340763964754705E-5</v>
      </c>
      <c r="J12" s="7">
        <v>5.14499686694138E-5</v>
      </c>
      <c r="K12" s="12">
        <v>1.6944959711840288E-4</v>
      </c>
    </row>
    <row r="13" spans="1:12" x14ac:dyDescent="0.3">
      <c r="B13" s="9"/>
      <c r="D13" s="14"/>
      <c r="E13" s="14"/>
      <c r="F13" s="14"/>
      <c r="G13" s="14"/>
      <c r="H13" s="14"/>
      <c r="I13" s="14"/>
      <c r="J13" s="14"/>
      <c r="K13" s="12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4CD8A-958D-4FE9-938F-A885F9A6BE6F}">
  <dimension ref="A1:K4"/>
  <sheetViews>
    <sheetView topLeftCell="A12" zoomScale="64" zoomScaleNormal="64" workbookViewId="0">
      <selection activeCell="J58" sqref="J58"/>
    </sheetView>
  </sheetViews>
  <sheetFormatPr defaultColWidth="11.5546875" defaultRowHeight="14.4" x14ac:dyDescent="0.3"/>
  <cols>
    <col min="1" max="1" width="28" bestFit="1" customWidth="1"/>
    <col min="4" max="6" width="11.5546875" bestFit="1" customWidth="1"/>
    <col min="7" max="7" width="12.33203125" bestFit="1" customWidth="1"/>
    <col min="8" max="8" width="11.5546875" bestFit="1" customWidth="1"/>
    <col min="9" max="9" width="10.109375" bestFit="1" customWidth="1"/>
    <col min="10" max="10" width="13" customWidth="1"/>
    <col min="11" max="11" width="11.5546875" bestFit="1" customWidth="1"/>
  </cols>
  <sheetData>
    <row r="1" spans="1:11" ht="15.6" x14ac:dyDescent="0.3">
      <c r="D1" s="153" t="s">
        <v>214</v>
      </c>
      <c r="E1" s="153" t="s">
        <v>213</v>
      </c>
      <c r="F1" s="153" t="s">
        <v>210</v>
      </c>
      <c r="G1" s="153" t="s">
        <v>209</v>
      </c>
      <c r="H1" s="153" t="s">
        <v>212</v>
      </c>
      <c r="I1" s="153" t="s">
        <v>215</v>
      </c>
      <c r="J1" s="153" t="s">
        <v>67</v>
      </c>
      <c r="K1" s="159" t="s">
        <v>47</v>
      </c>
    </row>
    <row r="2" spans="1:11" x14ac:dyDescent="0.3">
      <c r="A2" s="9" t="s">
        <v>211</v>
      </c>
    </row>
    <row r="3" spans="1:11" x14ac:dyDescent="0.3">
      <c r="B3" s="9" t="s">
        <v>119</v>
      </c>
      <c r="D3" s="7">
        <v>1.2318948861568399E-8</v>
      </c>
      <c r="E3" s="7">
        <v>1.3557028138946499E-10</v>
      </c>
      <c r="F3" s="7">
        <v>1.9228012955105901E-11</v>
      </c>
      <c r="G3" s="7">
        <v>1.0266668039900599E-9</v>
      </c>
      <c r="H3" s="7">
        <v>2.5217047128558699E-10</v>
      </c>
      <c r="I3" s="7">
        <v>4.2221143856230697E-9</v>
      </c>
      <c r="J3" s="7">
        <v>2.7830000936986998E-9</v>
      </c>
      <c r="K3" s="12">
        <v>2.075769891051039E-8</v>
      </c>
    </row>
    <row r="4" spans="1:11" x14ac:dyDescent="0.3">
      <c r="B4" s="9" t="s">
        <v>118</v>
      </c>
      <c r="D4" s="14">
        <v>3.42256190468363E-10</v>
      </c>
      <c r="E4" s="14">
        <v>1.88405621749758E-11</v>
      </c>
      <c r="F4" s="14">
        <v>1.7894626432577999E-12</v>
      </c>
      <c r="G4" s="14">
        <v>9.1678775537024495E-11</v>
      </c>
      <c r="H4" s="14">
        <v>3.8094199655732297E-11</v>
      </c>
      <c r="I4" s="14">
        <v>5.7461185370507505E-10</v>
      </c>
      <c r="J4" s="14">
        <v>3.9038445374559202E-10</v>
      </c>
      <c r="K4" s="12">
        <v>1.4576554979300206E-9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9FEEA-FBF0-49A5-BE22-A2278D950807}">
  <dimension ref="A1:L9"/>
  <sheetViews>
    <sheetView topLeftCell="A9" zoomScale="64" zoomScaleNormal="64" workbookViewId="0">
      <selection activeCell="O57" sqref="O57"/>
    </sheetView>
  </sheetViews>
  <sheetFormatPr defaultColWidth="11.5546875" defaultRowHeight="14.4" x14ac:dyDescent="0.3"/>
  <cols>
    <col min="1" max="1" width="28" bestFit="1" customWidth="1"/>
    <col min="4" max="6" width="11.5546875" bestFit="1" customWidth="1"/>
    <col min="7" max="7" width="12.33203125" bestFit="1" customWidth="1"/>
    <col min="8" max="8" width="11.5546875" bestFit="1" customWidth="1"/>
    <col min="9" max="9" width="10.109375" bestFit="1" customWidth="1"/>
    <col min="10" max="10" width="13" customWidth="1"/>
    <col min="11" max="11" width="11.5546875" bestFit="1" customWidth="1"/>
  </cols>
  <sheetData>
    <row r="1" spans="1:12" ht="15.6" x14ac:dyDescent="0.3">
      <c r="D1" s="153" t="s">
        <v>214</v>
      </c>
      <c r="E1" s="153" t="s">
        <v>213</v>
      </c>
      <c r="F1" s="153" t="s">
        <v>210</v>
      </c>
      <c r="G1" s="153" t="s">
        <v>209</v>
      </c>
      <c r="H1" s="153" t="s">
        <v>212</v>
      </c>
      <c r="I1" s="153" t="s">
        <v>215</v>
      </c>
      <c r="J1" s="153" t="s">
        <v>67</v>
      </c>
      <c r="K1" s="159" t="s">
        <v>47</v>
      </c>
    </row>
    <row r="2" spans="1:12" x14ac:dyDescent="0.3">
      <c r="A2" s="7" t="s">
        <v>202</v>
      </c>
      <c r="D2" s="10"/>
      <c r="E2" s="10"/>
      <c r="F2" s="10"/>
      <c r="G2" s="10"/>
      <c r="H2" s="10"/>
      <c r="I2" s="10"/>
      <c r="J2" s="10"/>
      <c r="K2" s="12"/>
    </row>
    <row r="3" spans="1:12" x14ac:dyDescent="0.3">
      <c r="B3" s="9" t="s">
        <v>119</v>
      </c>
      <c r="C3" s="9"/>
      <c r="D3" s="7">
        <v>9.7362356270374802E-6</v>
      </c>
      <c r="E3" s="7">
        <v>6.9664981126649497E-7</v>
      </c>
      <c r="F3" s="7">
        <v>1.8669000125248799E-7</v>
      </c>
      <c r="G3" s="7">
        <v>1.89881367217552E-6</v>
      </c>
      <c r="H3" s="7">
        <v>6.0494761923474498E-7</v>
      </c>
      <c r="I3" s="7">
        <v>2.15056305687149E-5</v>
      </c>
      <c r="J3" s="7">
        <v>1.4690977135560201E-5</v>
      </c>
      <c r="K3" s="14">
        <v>4.9319944435241831E-5</v>
      </c>
    </row>
    <row r="4" spans="1:12" x14ac:dyDescent="0.3">
      <c r="B4" s="9" t="s">
        <v>118</v>
      </c>
      <c r="C4" s="9"/>
      <c r="D4" s="14">
        <v>3.15571318969086E-5</v>
      </c>
      <c r="E4" s="14">
        <v>2.4371641385548801E-6</v>
      </c>
      <c r="F4" s="14">
        <v>5.9785705168361803E-7</v>
      </c>
      <c r="G4" s="14">
        <v>5.9545122569397897E-6</v>
      </c>
      <c r="H4" s="14">
        <v>2.1121991401474999E-6</v>
      </c>
      <c r="I4" s="14">
        <v>7.5340763964754705E-5</v>
      </c>
      <c r="J4" s="14">
        <v>5.14499686694138E-5</v>
      </c>
      <c r="K4" s="12">
        <v>1.6944959711840288E-4</v>
      </c>
    </row>
    <row r="5" spans="1:12" x14ac:dyDescent="0.3">
      <c r="D5" s="10"/>
      <c r="E5" s="10"/>
      <c r="F5" s="10"/>
      <c r="G5" s="10"/>
      <c r="H5" s="10"/>
      <c r="I5" s="10"/>
      <c r="J5" s="10"/>
      <c r="K5" s="10"/>
    </row>
    <row r="6" spans="1:12" x14ac:dyDescent="0.3">
      <c r="A6" s="7" t="s">
        <v>203</v>
      </c>
      <c r="D6" s="10"/>
      <c r="E6" s="10"/>
      <c r="F6" s="10"/>
      <c r="G6" s="10"/>
      <c r="H6" s="10"/>
      <c r="I6" s="10"/>
      <c r="J6" s="10"/>
      <c r="K6" s="10"/>
    </row>
    <row r="7" spans="1:12" x14ac:dyDescent="0.3">
      <c r="B7" s="9" t="s">
        <v>119</v>
      </c>
      <c r="D7" s="7">
        <v>4.0849323548669999E-6</v>
      </c>
      <c r="E7" s="7">
        <v>2.6808972014729501E-7</v>
      </c>
      <c r="F7" s="7">
        <v>2.5783607050866299E-8</v>
      </c>
      <c r="G7" s="7">
        <v>1.0929606863293801E-6</v>
      </c>
      <c r="H7" s="7">
        <v>2.35354492725498E-7</v>
      </c>
      <c r="I7" s="7">
        <v>8.5359164443245405E-6</v>
      </c>
      <c r="J7" s="7">
        <v>5.6739060868135102E-6</v>
      </c>
      <c r="K7" s="14">
        <v>1.9916943392258091E-5</v>
      </c>
      <c r="L7" s="10"/>
    </row>
    <row r="8" spans="1:12" x14ac:dyDescent="0.3">
      <c r="B8" s="9" t="s">
        <v>118</v>
      </c>
      <c r="D8" s="14">
        <v>1.7915888280850101E-5</v>
      </c>
      <c r="E8" s="14">
        <v>1.1801788145727799E-6</v>
      </c>
      <c r="F8" s="14">
        <v>9.9183675976252994E-8</v>
      </c>
      <c r="G8" s="14">
        <v>4.3109815473823998E-6</v>
      </c>
      <c r="H8" s="14">
        <v>8.4511039310156695E-7</v>
      </c>
      <c r="I8" s="14">
        <v>3.7757274406709498E-5</v>
      </c>
      <c r="J8" s="14">
        <v>2.42714591312894E-5</v>
      </c>
      <c r="K8" s="14">
        <v>8.6380076249881988E-5</v>
      </c>
      <c r="L8" s="10"/>
    </row>
    <row r="9" spans="1:12" x14ac:dyDescent="0.3">
      <c r="D9" s="10"/>
      <c r="E9" s="10"/>
      <c r="F9" s="10"/>
      <c r="G9" s="10"/>
      <c r="H9" s="10"/>
      <c r="I9" s="10"/>
      <c r="J9" s="10"/>
      <c r="K9" s="10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3A0A3-ECA0-47EC-80CE-55B37ACE401D}">
  <dimension ref="A1:K41"/>
  <sheetViews>
    <sheetView zoomScale="55" zoomScaleNormal="55" workbookViewId="0">
      <selection activeCell="D34" sqref="D34:J34"/>
    </sheetView>
  </sheetViews>
  <sheetFormatPr defaultColWidth="11.5546875" defaultRowHeight="14.4" x14ac:dyDescent="0.3"/>
  <cols>
    <col min="1" max="1" width="31.88671875" bestFit="1" customWidth="1"/>
    <col min="4" max="7" width="10.88671875" bestFit="1" customWidth="1"/>
    <col min="9" max="9" width="11.88671875" bestFit="1" customWidth="1"/>
    <col min="10" max="10" width="10.88671875" bestFit="1" customWidth="1"/>
  </cols>
  <sheetData>
    <row r="1" spans="1:10" x14ac:dyDescent="0.3">
      <c r="A1" t="s">
        <v>124</v>
      </c>
      <c r="B1" t="s">
        <v>125</v>
      </c>
      <c r="G1" t="s">
        <v>126</v>
      </c>
      <c r="H1" s="140">
        <v>45394</v>
      </c>
      <c r="I1" t="s">
        <v>127</v>
      </c>
      <c r="J1" s="141">
        <v>0.45966414351851898</v>
      </c>
    </row>
    <row r="2" spans="1:10" x14ac:dyDescent="0.3">
      <c r="A2" t="s">
        <v>128</v>
      </c>
      <c r="B2" t="s">
        <v>129</v>
      </c>
    </row>
    <row r="5" spans="1:10" x14ac:dyDescent="0.3">
      <c r="A5" t="s">
        <v>130</v>
      </c>
      <c r="B5" t="s">
        <v>131</v>
      </c>
    </row>
    <row r="6" spans="1:10" x14ac:dyDescent="0.3">
      <c r="A6" t="s">
        <v>132</v>
      </c>
      <c r="B6" t="s">
        <v>133</v>
      </c>
    </row>
    <row r="7" spans="1:10" x14ac:dyDescent="0.3">
      <c r="A7" t="s">
        <v>134</v>
      </c>
      <c r="B7" t="s">
        <v>135</v>
      </c>
    </row>
    <row r="8" spans="1:10" x14ac:dyDescent="0.3">
      <c r="A8" t="s">
        <v>136</v>
      </c>
      <c r="B8" t="s">
        <v>137</v>
      </c>
    </row>
    <row r="9" spans="1:10" x14ac:dyDescent="0.3">
      <c r="A9" t="s">
        <v>138</v>
      </c>
      <c r="B9" t="s">
        <v>139</v>
      </c>
    </row>
    <row r="10" spans="1:10" x14ac:dyDescent="0.3">
      <c r="A10" t="s">
        <v>140</v>
      </c>
      <c r="B10" t="s">
        <v>141</v>
      </c>
    </row>
    <row r="11" spans="1:10" x14ac:dyDescent="0.3">
      <c r="A11" t="s">
        <v>142</v>
      </c>
      <c r="B11" t="s">
        <v>143</v>
      </c>
    </row>
    <row r="12" spans="1:10" x14ac:dyDescent="0.3">
      <c r="A12" t="s">
        <v>144</v>
      </c>
      <c r="B12" t="s">
        <v>143</v>
      </c>
    </row>
    <row r="13" spans="1:10" x14ac:dyDescent="0.3">
      <c r="A13" t="s">
        <v>145</v>
      </c>
      <c r="B13" t="s">
        <v>0</v>
      </c>
    </row>
    <row r="14" spans="1:10" x14ac:dyDescent="0.3">
      <c r="A14" t="s">
        <v>146</v>
      </c>
      <c r="B14" t="s">
        <v>147</v>
      </c>
    </row>
    <row r="16" spans="1:10" ht="15.6" x14ac:dyDescent="0.3">
      <c r="A16" s="1" t="s">
        <v>0</v>
      </c>
      <c r="B16" s="1" t="s">
        <v>1</v>
      </c>
      <c r="C16" s="1" t="s">
        <v>70</v>
      </c>
      <c r="D16" s="120" t="s">
        <v>214</v>
      </c>
      <c r="E16" s="120" t="s">
        <v>213</v>
      </c>
      <c r="F16" s="120" t="s">
        <v>210</v>
      </c>
      <c r="G16" s="120" t="s">
        <v>209</v>
      </c>
      <c r="H16" s="120" t="s">
        <v>212</v>
      </c>
      <c r="I16" s="120" t="s">
        <v>215</v>
      </c>
      <c r="J16" s="120" t="s">
        <v>67</v>
      </c>
    </row>
    <row r="17" spans="1:11" x14ac:dyDescent="0.3">
      <c r="A17" s="1" t="s">
        <v>148</v>
      </c>
      <c r="B17" s="1" t="s">
        <v>26</v>
      </c>
      <c r="C17" s="2">
        <v>0.130954277092348</v>
      </c>
      <c r="D17" s="2">
        <v>9.4070595015763106E-3</v>
      </c>
      <c r="E17" s="2">
        <v>2.2324464517283001E-3</v>
      </c>
      <c r="F17" s="2">
        <v>9.9410308664741104E-5</v>
      </c>
      <c r="G17" s="2">
        <v>5.4350236899719398E-4</v>
      </c>
      <c r="H17" s="2">
        <v>3.8117067481922601E-4</v>
      </c>
      <c r="I17" s="2">
        <v>6.9654743502377298E-2</v>
      </c>
      <c r="J17" s="2">
        <v>4.8635944284185301E-2</v>
      </c>
    </row>
    <row r="18" spans="1:11" x14ac:dyDescent="0.3">
      <c r="A18" s="1" t="s">
        <v>149</v>
      </c>
      <c r="B18" s="1" t="s">
        <v>26</v>
      </c>
      <c r="C18" s="2">
        <v>6.7163066538023896E-4</v>
      </c>
      <c r="D18" s="2">
        <v>9.5148503640957895E-5</v>
      </c>
      <c r="E18" s="2">
        <v>3.4519432924532798E-6</v>
      </c>
      <c r="F18" s="2">
        <v>8.8075205021661303E-7</v>
      </c>
      <c r="G18" s="2">
        <v>2.75190587957033E-5</v>
      </c>
      <c r="H18" s="2">
        <v>8.2925039735636205E-6</v>
      </c>
      <c r="I18" s="2">
        <v>1.0497109178041401E-4</v>
      </c>
      <c r="J18" s="2">
        <v>4.3136681184692901E-4</v>
      </c>
    </row>
    <row r="19" spans="1:11" x14ac:dyDescent="0.3">
      <c r="A19" s="1" t="s">
        <v>150</v>
      </c>
      <c r="B19" s="1" t="s">
        <v>26</v>
      </c>
      <c r="C19" s="2">
        <v>1.08551514364021E-3</v>
      </c>
      <c r="D19" s="2">
        <v>7.26266443095142E-4</v>
      </c>
      <c r="E19" s="2">
        <v>4.7322101874567498E-6</v>
      </c>
      <c r="F19" s="2">
        <v>1.1809785116343299E-6</v>
      </c>
      <c r="G19" s="2">
        <v>9.8961811425364295E-5</v>
      </c>
      <c r="H19" s="2">
        <v>1.96785577611815E-5</v>
      </c>
      <c r="I19" s="2">
        <v>1.4026880382490199E-4</v>
      </c>
      <c r="J19" s="2">
        <v>9.4426338834525399E-5</v>
      </c>
    </row>
    <row r="20" spans="1:11" x14ac:dyDescent="0.3">
      <c r="A20" s="1" t="s">
        <v>151</v>
      </c>
      <c r="B20" s="1" t="s">
        <v>26</v>
      </c>
      <c r="C20" s="2">
        <v>6.8373662835067802E-5</v>
      </c>
      <c r="D20" s="2">
        <v>6.8046665368546805E-5</v>
      </c>
      <c r="E20" s="2">
        <v>5.2076060018829802E-9</v>
      </c>
      <c r="F20" s="2">
        <v>1.3485880489340599E-9</v>
      </c>
      <c r="G20" s="2">
        <v>4.2270770663150897E-8</v>
      </c>
      <c r="H20" s="2">
        <v>1.5823769424322901E-8</v>
      </c>
      <c r="I20" s="2">
        <v>1.56739558873465E-7</v>
      </c>
      <c r="J20" s="2">
        <v>1.0560717350927E-7</v>
      </c>
    </row>
    <row r="21" spans="1:11" x14ac:dyDescent="0.3">
      <c r="A21" s="1" t="s">
        <v>152</v>
      </c>
      <c r="B21" s="1" t="s">
        <v>26</v>
      </c>
      <c r="C21" s="2">
        <v>1.03015305057018E-2</v>
      </c>
      <c r="D21" s="2">
        <v>1.87937027318251E-3</v>
      </c>
      <c r="E21" s="2">
        <v>9.4610799304119102E-6</v>
      </c>
      <c r="F21" s="2">
        <v>6.3750765770360601E-6</v>
      </c>
      <c r="G21" s="2">
        <v>5.0580769571216197E-4</v>
      </c>
      <c r="H21" s="2">
        <v>1.15558911683366E-4</v>
      </c>
      <c r="I21" s="2">
        <v>2.6639742239462099E-4</v>
      </c>
      <c r="J21" s="2">
        <v>7.5185600462216503E-3</v>
      </c>
    </row>
    <row r="22" spans="1:11" x14ac:dyDescent="0.3">
      <c r="A22" s="1" t="s">
        <v>153</v>
      </c>
      <c r="B22" s="1" t="s">
        <v>26</v>
      </c>
      <c r="C22" s="2">
        <v>0.20206188915598799</v>
      </c>
      <c r="D22" s="2">
        <v>4.7850472220918698E-2</v>
      </c>
      <c r="E22" s="2">
        <v>2.3452299158994399E-3</v>
      </c>
      <c r="F22" s="2">
        <v>1.49764555011335E-4</v>
      </c>
      <c r="G22" s="2">
        <v>1.4582048881074399E-2</v>
      </c>
      <c r="H22" s="2">
        <v>4.51182409928539E-3</v>
      </c>
      <c r="I22" s="2">
        <v>7.2977868887767805E-2</v>
      </c>
      <c r="J22" s="2">
        <v>5.9644680596030897E-2</v>
      </c>
    </row>
    <row r="23" spans="1:11" x14ac:dyDescent="0.3">
      <c r="C23" s="9" t="s">
        <v>112</v>
      </c>
      <c r="D23" s="3">
        <f>SUM(D17:D22)</f>
        <v>6.0026363607782164E-2</v>
      </c>
      <c r="E23" s="3">
        <f t="shared" ref="E23:J23" si="0">SUM(E17:E22)</f>
        <v>4.5953268086440634E-3</v>
      </c>
      <c r="F23" s="3">
        <f t="shared" si="0"/>
        <v>2.5761301940301204E-4</v>
      </c>
      <c r="G23" s="3">
        <f t="shared" si="0"/>
        <v>1.5757882086775487E-2</v>
      </c>
      <c r="H23" s="3">
        <f t="shared" si="0"/>
        <v>5.0365405712921515E-3</v>
      </c>
      <c r="I23" s="142">
        <f>SUM(I17:I22)</f>
        <v>0.14314440644770393</v>
      </c>
      <c r="J23" s="3">
        <f t="shared" si="0"/>
        <v>0.11632508368429281</v>
      </c>
      <c r="K23" s="28"/>
    </row>
    <row r="24" spans="1:11" x14ac:dyDescent="0.3">
      <c r="C24" s="28">
        <f>SUM(C17:C22)</f>
        <v>0.34514321622589328</v>
      </c>
      <c r="D24" s="151">
        <f>D23/$C$24</f>
        <v>0.17391726328613519</v>
      </c>
      <c r="E24" s="151">
        <f t="shared" ref="E24:J24" si="1">E23/$C$24</f>
        <v>1.331426084190066E-2</v>
      </c>
      <c r="F24" s="151">
        <f t="shared" si="1"/>
        <v>7.4639456113315735E-4</v>
      </c>
      <c r="G24" s="151">
        <f t="shared" si="1"/>
        <v>4.5656067817546463E-2</v>
      </c>
      <c r="H24" s="151">
        <f t="shared" si="1"/>
        <v>1.4592610645419085E-2</v>
      </c>
      <c r="I24" s="151">
        <f t="shared" si="1"/>
        <v>0.41473915672738343</v>
      </c>
      <c r="J24" s="151">
        <f t="shared" si="1"/>
        <v>0.33703424612048305</v>
      </c>
    </row>
    <row r="26" spans="1:11" ht="15.6" x14ac:dyDescent="0.3">
      <c r="A26" s="1" t="s">
        <v>0</v>
      </c>
      <c r="B26" s="1" t="s">
        <v>1</v>
      </c>
      <c r="C26" s="1" t="s">
        <v>70</v>
      </c>
      <c r="D26" s="120" t="s">
        <v>214</v>
      </c>
      <c r="E26" s="120" t="s">
        <v>213</v>
      </c>
      <c r="F26" s="120" t="s">
        <v>210</v>
      </c>
      <c r="G26" s="120" t="s">
        <v>209</v>
      </c>
      <c r="H26" s="120" t="s">
        <v>212</v>
      </c>
      <c r="I26" s="120" t="s">
        <v>215</v>
      </c>
      <c r="J26" s="120" t="s">
        <v>67</v>
      </c>
    </row>
    <row r="27" spans="1:11" x14ac:dyDescent="0.3">
      <c r="A27" s="1" t="s">
        <v>148</v>
      </c>
      <c r="B27" s="1" t="s">
        <v>26</v>
      </c>
      <c r="C27" s="150">
        <f>SUM(D27:J27)</f>
        <v>1.0000000000000027</v>
      </c>
      <c r="D27" s="129">
        <f>D17/$C$17</f>
        <v>7.1834686964386205E-2</v>
      </c>
      <c r="E27" s="129">
        <f t="shared" ref="E27:J27" si="2">E17/$C$17</f>
        <v>1.704752606250497E-2</v>
      </c>
      <c r="F27" s="129">
        <f t="shared" si="2"/>
        <v>7.591222743693792E-4</v>
      </c>
      <c r="G27" s="129">
        <f t="shared" si="2"/>
        <v>4.1503216318312386E-3</v>
      </c>
      <c r="H27" s="129">
        <f t="shared" si="2"/>
        <v>2.910715734396573E-3</v>
      </c>
      <c r="I27" s="129">
        <f t="shared" si="2"/>
        <v>0.53190124865686728</v>
      </c>
      <c r="J27" s="129">
        <f t="shared" si="2"/>
        <v>0.37139637867564712</v>
      </c>
    </row>
    <row r="28" spans="1:11" x14ac:dyDescent="0.3">
      <c r="A28" s="1" t="s">
        <v>149</v>
      </c>
      <c r="B28" s="1" t="s">
        <v>26</v>
      </c>
      <c r="C28" s="150">
        <f t="shared" ref="C28:C32" si="3">SUM(D28:J28)</f>
        <v>0.99999999999999822</v>
      </c>
      <c r="D28" s="129">
        <f>D18/$C$18</f>
        <v>0.14166789657689355</v>
      </c>
      <c r="E28" s="129">
        <f t="shared" ref="E28:J28" si="4">E18/$C$18</f>
        <v>5.1396451508047012E-3</v>
      </c>
      <c r="F28" s="129">
        <f t="shared" si="4"/>
        <v>1.3113636640131395E-3</v>
      </c>
      <c r="G28" s="129">
        <f t="shared" si="4"/>
        <v>4.0973499594637447E-2</v>
      </c>
      <c r="H28" s="129">
        <f t="shared" si="4"/>
        <v>1.2346821550902352E-2</v>
      </c>
      <c r="I28" s="129">
        <f t="shared" si="4"/>
        <v>0.15629288117895176</v>
      </c>
      <c r="J28" s="129">
        <f t="shared" si="4"/>
        <v>0.64226789228379522</v>
      </c>
    </row>
    <row r="29" spans="1:11" x14ac:dyDescent="0.3">
      <c r="A29" s="1" t="s">
        <v>150</v>
      </c>
      <c r="B29" s="1" t="s">
        <v>26</v>
      </c>
      <c r="C29" s="150">
        <f t="shared" si="3"/>
        <v>0.99999999999999656</v>
      </c>
      <c r="D29" s="129">
        <f>D19/$C$19</f>
        <v>0.66905233644152673</v>
      </c>
      <c r="E29" s="129">
        <f t="shared" ref="E29:J29" si="5">E19/$C$19</f>
        <v>4.3594142515484095E-3</v>
      </c>
      <c r="F29" s="129">
        <f t="shared" si="5"/>
        <v>1.0879429168293214E-3</v>
      </c>
      <c r="G29" s="129">
        <f t="shared" si="5"/>
        <v>9.116575849278509E-2</v>
      </c>
      <c r="H29" s="129">
        <f t="shared" si="5"/>
        <v>1.8128312512703082E-2</v>
      </c>
      <c r="I29" s="129">
        <f t="shared" si="5"/>
        <v>0.12921865221936837</v>
      </c>
      <c r="J29" s="129">
        <f t="shared" si="5"/>
        <v>8.6987583165235569E-2</v>
      </c>
    </row>
    <row r="30" spans="1:11" x14ac:dyDescent="0.3">
      <c r="A30" s="1" t="s">
        <v>151</v>
      </c>
      <c r="B30" s="1" t="s">
        <v>26</v>
      </c>
      <c r="C30" s="150">
        <f t="shared" si="3"/>
        <v>1.0000000000000004</v>
      </c>
      <c r="D30" s="129">
        <f>D20/$C$20</f>
        <v>0.99521749379860214</v>
      </c>
      <c r="E30" s="129">
        <f t="shared" ref="E30:J30" si="6">E20/$C$20</f>
        <v>7.6163917303141454E-5</v>
      </c>
      <c r="F30" s="129">
        <f t="shared" si="6"/>
        <v>1.9723794119193944E-5</v>
      </c>
      <c r="G30" s="129">
        <f t="shared" si="6"/>
        <v>6.1823177098347391E-4</v>
      </c>
      <c r="H30" s="129">
        <f t="shared" si="6"/>
        <v>2.3143076980522876E-4</v>
      </c>
      <c r="I30" s="129">
        <f t="shared" si="6"/>
        <v>2.2923966974177619E-3</v>
      </c>
      <c r="J30" s="129">
        <f t="shared" si="6"/>
        <v>1.5445592517694651E-3</v>
      </c>
    </row>
    <row r="31" spans="1:11" x14ac:dyDescent="0.3">
      <c r="A31" s="1" t="s">
        <v>152</v>
      </c>
      <c r="B31" s="1" t="s">
        <v>26</v>
      </c>
      <c r="C31" s="150">
        <f t="shared" si="3"/>
        <v>0.999999999999996</v>
      </c>
      <c r="D31" s="129">
        <f>D21/$C$21</f>
        <v>0.18243602464141578</v>
      </c>
      <c r="E31" s="129">
        <f t="shared" ref="E31:J31" si="7">E21/$C$21</f>
        <v>9.1841497971347971E-4</v>
      </c>
      <c r="F31" s="129">
        <f t="shared" si="7"/>
        <v>6.1884751722159298E-4</v>
      </c>
      <c r="G31" s="129">
        <f t="shared" si="7"/>
        <v>4.9100247330452713E-2</v>
      </c>
      <c r="H31" s="129">
        <f t="shared" si="7"/>
        <v>1.1217644952796601E-2</v>
      </c>
      <c r="I31" s="129">
        <f t="shared" si="7"/>
        <v>2.5859984809749634E-2</v>
      </c>
      <c r="J31" s="129">
        <f t="shared" si="7"/>
        <v>0.72984883576864612</v>
      </c>
    </row>
    <row r="32" spans="1:11" x14ac:dyDescent="0.3">
      <c r="A32" s="1" t="s">
        <v>153</v>
      </c>
      <c r="B32" s="1" t="s">
        <v>26</v>
      </c>
      <c r="C32" s="150">
        <f t="shared" si="3"/>
        <v>0.99999999999999978</v>
      </c>
      <c r="D32" s="129">
        <f>D22/$C$22</f>
        <v>0.23681097123653549</v>
      </c>
      <c r="E32" s="129">
        <f t="shared" ref="E32:J32" si="8">E22/$C$22</f>
        <v>1.1606493068512126E-2</v>
      </c>
      <c r="F32" s="129">
        <f t="shared" si="8"/>
        <v>7.4118160350227923E-4</v>
      </c>
      <c r="G32" s="129">
        <f t="shared" si="8"/>
        <v>7.2166250360142528E-2</v>
      </c>
      <c r="H32" s="129">
        <f t="shared" si="8"/>
        <v>2.2328921688950194E-2</v>
      </c>
      <c r="I32" s="129">
        <f t="shared" si="8"/>
        <v>0.36116592392853586</v>
      </c>
      <c r="J32" s="129">
        <f t="shared" si="8"/>
        <v>0.29518025811382137</v>
      </c>
    </row>
    <row r="34" spans="1:10" ht="15.6" x14ac:dyDescent="0.3">
      <c r="A34" s="1" t="s">
        <v>0</v>
      </c>
      <c r="B34" s="1" t="s">
        <v>1</v>
      </c>
      <c r="C34" s="1" t="s">
        <v>70</v>
      </c>
      <c r="D34" s="120" t="s">
        <v>214</v>
      </c>
      <c r="E34" s="120" t="s">
        <v>213</v>
      </c>
      <c r="F34" s="120" t="s">
        <v>210</v>
      </c>
      <c r="G34" s="120" t="s">
        <v>209</v>
      </c>
      <c r="H34" s="120" t="s">
        <v>212</v>
      </c>
      <c r="I34" s="120" t="s">
        <v>215</v>
      </c>
      <c r="J34" s="120" t="s">
        <v>67</v>
      </c>
    </row>
    <row r="35" spans="1:10" x14ac:dyDescent="0.3">
      <c r="A35" s="1" t="s">
        <v>148</v>
      </c>
      <c r="B35" s="1" t="s">
        <v>26</v>
      </c>
      <c r="C35" s="129">
        <f>C17/$C$24</f>
        <v>0.37942011007581139</v>
      </c>
      <c r="D35" s="129">
        <f>D17/$D$23</f>
        <v>0.15671546527527322</v>
      </c>
      <c r="E35" s="129">
        <f>E17/$E$23</f>
        <v>0.48580798378233842</v>
      </c>
      <c r="F35" s="129">
        <f>F17/$F$23</f>
        <v>0.38589007999328928</v>
      </c>
      <c r="G35" s="129">
        <f>G17/$G$23</f>
        <v>3.4490825988177584E-2</v>
      </c>
      <c r="H35" s="129">
        <f>H17/$H$23</f>
        <v>7.568104920902774E-2</v>
      </c>
      <c r="I35" s="129">
        <f>I17/$I$23</f>
        <v>0.48660471778773146</v>
      </c>
      <c r="J35" s="129">
        <f>J17/$J$23</f>
        <v>0.41810366899183699</v>
      </c>
    </row>
    <row r="36" spans="1:10" x14ac:dyDescent="0.3">
      <c r="A36" s="1" t="s">
        <v>149</v>
      </c>
      <c r="B36" s="1" t="s">
        <v>26</v>
      </c>
      <c r="C36" s="129">
        <f t="shared" ref="C36:C40" si="9">C18/$C$24</f>
        <v>1.94594775097843E-3</v>
      </c>
      <c r="D36" s="129">
        <f>D18/$D$23</f>
        <v>1.5851119062061973E-3</v>
      </c>
      <c r="E36" s="129">
        <f t="shared" ref="E36:E40" si="10">E18/$E$23</f>
        <v>7.5118559271127006E-4</v>
      </c>
      <c r="F36" s="129">
        <f t="shared" ref="F36:F40" si="11">F18/$F$23</f>
        <v>3.4188957229632751E-3</v>
      </c>
      <c r="G36" s="129">
        <f t="shared" ref="G36:G40" si="12">G18/$G$23</f>
        <v>1.7463678585841282E-3</v>
      </c>
      <c r="H36" s="129">
        <f t="shared" ref="H36:H40" si="13">H18/$H$23</f>
        <v>1.6464682168610297E-3</v>
      </c>
      <c r="I36" s="129">
        <f t="shared" ref="I36:I39" si="14">I18/$I$23</f>
        <v>7.3332304338950133E-4</v>
      </c>
      <c r="J36" s="129">
        <f t="shared" ref="J36:J40" si="15">J18/$J$23</f>
        <v>3.7082871396650952E-3</v>
      </c>
    </row>
    <row r="37" spans="1:10" x14ac:dyDescent="0.3">
      <c r="A37" s="1" t="s">
        <v>150</v>
      </c>
      <c r="B37" s="1" t="s">
        <v>26</v>
      </c>
      <c r="C37" s="129">
        <f t="shared" si="9"/>
        <v>3.1451151076072421E-3</v>
      </c>
      <c r="D37" s="129">
        <f t="shared" ref="D37:D40" si="16">D19/$D$23</f>
        <v>1.2099124442064063E-2</v>
      </c>
      <c r="E37" s="129">
        <f t="shared" si="10"/>
        <v>1.0297875177354527E-3</v>
      </c>
      <c r="F37" s="129">
        <f t="shared" si="11"/>
        <v>4.5843122151633066E-3</v>
      </c>
      <c r="G37" s="129">
        <f t="shared" si="12"/>
        <v>6.2801467151741269E-3</v>
      </c>
      <c r="H37" s="129">
        <f t="shared" si="13"/>
        <v>3.9071575980838096E-3</v>
      </c>
      <c r="I37" s="129">
        <f t="shared" si="14"/>
        <v>9.7991117715205646E-4</v>
      </c>
      <c r="J37" s="129">
        <f t="shared" si="15"/>
        <v>8.1174529038637293E-4</v>
      </c>
    </row>
    <row r="38" spans="1:10" x14ac:dyDescent="0.3">
      <c r="A38" s="1" t="s">
        <v>151</v>
      </c>
      <c r="B38" s="1" t="s">
        <v>26</v>
      </c>
      <c r="C38" s="129">
        <f t="shared" si="9"/>
        <v>1.9810229383247628E-4</v>
      </c>
      <c r="D38" s="129">
        <f t="shared" si="16"/>
        <v>1.1336129873395302E-3</v>
      </c>
      <c r="E38" s="129">
        <f t="shared" si="10"/>
        <v>1.133239531971303E-6</v>
      </c>
      <c r="F38" s="129">
        <f t="shared" si="11"/>
        <v>5.2349374734990281E-6</v>
      </c>
      <c r="G38" s="129">
        <f t="shared" si="12"/>
        <v>2.6825159897995343E-6</v>
      </c>
      <c r="H38" s="129">
        <f t="shared" si="13"/>
        <v>3.1417933004485315E-6</v>
      </c>
      <c r="I38" s="129">
        <f t="shared" si="14"/>
        <v>1.0949750867892131E-6</v>
      </c>
      <c r="J38" s="129">
        <f t="shared" si="15"/>
        <v>9.0786243314372933E-7</v>
      </c>
    </row>
    <row r="39" spans="1:10" x14ac:dyDescent="0.3">
      <c r="A39" s="1" t="s">
        <v>152</v>
      </c>
      <c r="B39" s="1" t="s">
        <v>26</v>
      </c>
      <c r="C39" s="129">
        <f t="shared" si="9"/>
        <v>2.984711859137204E-2</v>
      </c>
      <c r="D39" s="129">
        <f t="shared" si="16"/>
        <v>3.130908088090243E-2</v>
      </c>
      <c r="E39" s="129">
        <f t="shared" si="10"/>
        <v>2.0588481133953511E-3</v>
      </c>
      <c r="F39" s="129">
        <f t="shared" si="11"/>
        <v>2.4746717350736202E-2</v>
      </c>
      <c r="G39" s="129">
        <f t="shared" si="12"/>
        <v>3.2098710532721383E-2</v>
      </c>
      <c r="H39" s="129">
        <f t="shared" si="13"/>
        <v>2.2944104201610499E-2</v>
      </c>
      <c r="I39" s="129">
        <f t="shared" si="14"/>
        <v>1.8610396941493208E-3</v>
      </c>
      <c r="J39" s="129">
        <f t="shared" si="15"/>
        <v>6.4634039435785676E-2</v>
      </c>
    </row>
    <row r="40" spans="1:10" x14ac:dyDescent="0.3">
      <c r="A40" s="1" t="s">
        <v>153</v>
      </c>
      <c r="B40" s="1" t="s">
        <v>26</v>
      </c>
      <c r="C40" s="129">
        <f t="shared" si="9"/>
        <v>0.58544360618039848</v>
      </c>
      <c r="D40" s="129">
        <f t="shared" si="16"/>
        <v>0.7971576045082146</v>
      </c>
      <c r="E40" s="129">
        <f t="shared" si="10"/>
        <v>0.51035106175428768</v>
      </c>
      <c r="F40" s="129">
        <f t="shared" si="11"/>
        <v>0.58135475978037443</v>
      </c>
      <c r="G40" s="129">
        <f t="shared" si="12"/>
        <v>0.92538126638935292</v>
      </c>
      <c r="H40" s="129">
        <f t="shared" si="13"/>
        <v>0.89581807898111643</v>
      </c>
      <c r="I40" s="129">
        <f>I22/$I$23</f>
        <v>0.50981991332249077</v>
      </c>
      <c r="J40" s="129">
        <f t="shared" si="15"/>
        <v>0.51274135127989273</v>
      </c>
    </row>
    <row r="41" spans="1:10" x14ac:dyDescent="0.3">
      <c r="A41" s="6"/>
      <c r="B41" s="6"/>
      <c r="C41" s="6" t="s">
        <v>70</v>
      </c>
      <c r="D41" s="152">
        <f>SUM(D35:D40)</f>
        <v>1</v>
      </c>
      <c r="E41" s="152">
        <f t="shared" ref="E41:J41" si="17">SUM(E35:E40)</f>
        <v>1.0000000000000002</v>
      </c>
      <c r="F41" s="152">
        <f t="shared" si="17"/>
        <v>1</v>
      </c>
      <c r="G41" s="152">
        <f t="shared" si="17"/>
        <v>1</v>
      </c>
      <c r="H41" s="152">
        <f t="shared" si="17"/>
        <v>1</v>
      </c>
      <c r="I41" s="152">
        <f t="shared" si="17"/>
        <v>0.99999999999999989</v>
      </c>
      <c r="J41" s="152">
        <f t="shared" si="17"/>
        <v>1</v>
      </c>
    </row>
  </sheetData>
  <pageMargins left="0.7" right="0.7" top="0.75" bottom="0.75" header="0.3" footer="0.3"/>
  <pageSetup paperSize="5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BB597-E58A-4744-9D45-ED2D279E36C2}">
  <dimension ref="A1:N56"/>
  <sheetViews>
    <sheetView tabSelected="1" zoomScale="50" zoomScaleNormal="50" workbookViewId="0">
      <selection activeCell="K31" sqref="K31"/>
    </sheetView>
  </sheetViews>
  <sheetFormatPr defaultColWidth="11.5546875" defaultRowHeight="14.4" x14ac:dyDescent="0.3"/>
  <cols>
    <col min="1" max="1" width="28" bestFit="1" customWidth="1"/>
    <col min="3" max="3" width="34.44140625" bestFit="1" customWidth="1"/>
    <col min="4" max="4" width="12" style="112" bestFit="1" customWidth="1"/>
    <col min="5" max="5" width="29" bestFit="1" customWidth="1"/>
    <col min="6" max="6" width="42.88671875" customWidth="1"/>
    <col min="7" max="7" width="31.33203125" customWidth="1"/>
    <col min="8" max="8" width="34.44140625" bestFit="1" customWidth="1"/>
    <col min="9" max="9" width="47.6640625" bestFit="1" customWidth="1"/>
    <col min="10" max="11" width="35.109375" bestFit="1" customWidth="1"/>
    <col min="12" max="12" width="33.33203125" bestFit="1" customWidth="1"/>
  </cols>
  <sheetData>
    <row r="1" spans="1:13" ht="15.6" x14ac:dyDescent="0.3">
      <c r="D1" s="120" t="s">
        <v>214</v>
      </c>
      <c r="E1" s="120" t="s">
        <v>213</v>
      </c>
      <c r="F1" s="120" t="s">
        <v>210</v>
      </c>
      <c r="G1" s="120" t="s">
        <v>209</v>
      </c>
      <c r="H1" s="120" t="s">
        <v>212</v>
      </c>
      <c r="I1" s="120" t="s">
        <v>215</v>
      </c>
      <c r="J1" s="120" t="s">
        <v>67</v>
      </c>
      <c r="K1" s="7" t="s">
        <v>47</v>
      </c>
      <c r="L1" s="180" t="s">
        <v>29</v>
      </c>
    </row>
    <row r="2" spans="1:13" x14ac:dyDescent="0.3">
      <c r="A2" s="7" t="str">
        <f>CED!A17</f>
        <v>Renewable, water</v>
      </c>
    </row>
    <row r="3" spans="1:13" x14ac:dyDescent="0.3">
      <c r="B3" s="9" t="s">
        <v>35</v>
      </c>
      <c r="C3" s="9"/>
      <c r="D3" s="106">
        <f>CED!D17</f>
        <v>9.4070595015763106E-3</v>
      </c>
      <c r="E3" s="106">
        <f>CED!E17</f>
        <v>2.2324464517283001E-3</v>
      </c>
      <c r="F3" s="106">
        <f>CED!F17</f>
        <v>9.9410308664741104E-5</v>
      </c>
      <c r="G3" s="106">
        <f>CED!G17</f>
        <v>5.4350236899719398E-4</v>
      </c>
      <c r="H3" s="106">
        <f>CED!H17</f>
        <v>3.8117067481922601E-4</v>
      </c>
      <c r="I3" s="106">
        <f>CED!I17</f>
        <v>6.9654743502377298E-2</v>
      </c>
      <c r="J3" s="106">
        <f>CED!J17</f>
        <v>4.8635944284185301E-2</v>
      </c>
      <c r="K3" s="11">
        <f>SUM(D3:J3)</f>
        <v>0.13095427709234836</v>
      </c>
      <c r="L3" s="114">
        <f>K3/$K$20</f>
        <v>0.37942011007581211</v>
      </c>
      <c r="M3" s="177"/>
    </row>
    <row r="4" spans="1:13" x14ac:dyDescent="0.3">
      <c r="B4" s="9"/>
      <c r="C4" s="9"/>
      <c r="D4" s="106"/>
      <c r="E4" s="27"/>
      <c r="F4" s="27"/>
      <c r="G4" s="27"/>
      <c r="H4" s="27"/>
      <c r="I4" s="27"/>
      <c r="J4" s="27"/>
      <c r="K4" s="11"/>
      <c r="L4" s="177"/>
    </row>
    <row r="5" spans="1:13" x14ac:dyDescent="0.3">
      <c r="A5" s="7" t="str">
        <f>CED!A22</f>
        <v>Non renewable, fossil</v>
      </c>
      <c r="D5" s="106"/>
      <c r="E5" s="27"/>
      <c r="F5" s="27"/>
      <c r="G5" s="27"/>
      <c r="H5" s="27"/>
      <c r="I5" s="27"/>
      <c r="J5" s="27"/>
      <c r="K5" s="12"/>
      <c r="L5" s="177"/>
    </row>
    <row r="6" spans="1:13" x14ac:dyDescent="0.3">
      <c r="B6" s="9" t="s">
        <v>35</v>
      </c>
      <c r="C6" s="9"/>
      <c r="D6" s="106">
        <f>CED!D22</f>
        <v>4.7850472220918698E-2</v>
      </c>
      <c r="E6" s="106">
        <f>CED!E22</f>
        <v>2.3452299158994399E-3</v>
      </c>
      <c r="F6" s="106">
        <f>CED!F22</f>
        <v>1.49764555011335E-4</v>
      </c>
      <c r="G6" s="106">
        <f>CED!G22</f>
        <v>1.4582048881074399E-2</v>
      </c>
      <c r="H6" s="106">
        <f>CED!H22</f>
        <v>4.51182409928539E-3</v>
      </c>
      <c r="I6" s="106">
        <f>CED!I22</f>
        <v>7.2977868887767805E-2</v>
      </c>
      <c r="J6" s="106">
        <f>CED!J22</f>
        <v>5.9644680596030897E-2</v>
      </c>
      <c r="K6" s="12">
        <f>SUM(D6:J6)</f>
        <v>0.20206188915598797</v>
      </c>
      <c r="L6" s="114">
        <f>K6/$K$20</f>
        <v>0.58544360618039792</v>
      </c>
    </row>
    <row r="7" spans="1:13" x14ac:dyDescent="0.3">
      <c r="D7" s="106"/>
      <c r="E7" s="27"/>
      <c r="F7" s="27"/>
      <c r="G7" s="27"/>
      <c r="H7" s="27"/>
      <c r="I7" s="27"/>
      <c r="J7" s="27"/>
      <c r="K7" s="10"/>
      <c r="L7" s="177"/>
    </row>
    <row r="8" spans="1:13" x14ac:dyDescent="0.3">
      <c r="A8" s="7" t="str">
        <f>CED!A21</f>
        <v>Non-renewable, nuclear</v>
      </c>
      <c r="D8" s="106"/>
      <c r="E8" s="27"/>
      <c r="F8" s="27"/>
      <c r="G8" s="27"/>
      <c r="H8" s="27"/>
      <c r="I8" s="27"/>
      <c r="J8" s="27"/>
      <c r="K8" s="10"/>
      <c r="L8" s="177"/>
    </row>
    <row r="9" spans="1:13" x14ac:dyDescent="0.3">
      <c r="B9" s="9" t="s">
        <v>35</v>
      </c>
      <c r="D9" s="106">
        <f>CED!D21</f>
        <v>1.87937027318251E-3</v>
      </c>
      <c r="E9" s="106">
        <f>CED!E21</f>
        <v>9.4610799304119102E-6</v>
      </c>
      <c r="F9" s="106">
        <f>CED!F21</f>
        <v>6.3750765770360601E-6</v>
      </c>
      <c r="G9" s="106">
        <f>CED!G21</f>
        <v>5.0580769571216197E-4</v>
      </c>
      <c r="H9" s="106">
        <f>CED!H21</f>
        <v>1.15558911683366E-4</v>
      </c>
      <c r="I9" s="106">
        <f>CED!I21</f>
        <v>2.6639742239462099E-4</v>
      </c>
      <c r="J9" s="106">
        <f>CED!J21</f>
        <v>7.5185600462216503E-3</v>
      </c>
      <c r="K9" s="12">
        <f>SUM(D9:J9)</f>
        <v>1.0301530505701758E-2</v>
      </c>
      <c r="L9" s="181">
        <f>K9/$K$20</f>
        <v>2.9847118591371895E-2</v>
      </c>
    </row>
    <row r="10" spans="1:13" x14ac:dyDescent="0.3">
      <c r="D10" s="106"/>
      <c r="E10" s="27"/>
      <c r="F10" s="27"/>
      <c r="G10" s="27"/>
      <c r="H10" s="27"/>
      <c r="I10" s="27"/>
      <c r="J10" s="27"/>
      <c r="K10" s="10"/>
      <c r="L10" s="4"/>
    </row>
    <row r="11" spans="1:13" x14ac:dyDescent="0.3">
      <c r="A11" s="7" t="str">
        <f>CED!A19</f>
        <v>Renewable, biomass</v>
      </c>
      <c r="D11" s="106"/>
      <c r="E11" s="27"/>
      <c r="F11" s="27"/>
      <c r="G11" s="27"/>
      <c r="H11" s="27"/>
      <c r="I11" s="27"/>
      <c r="J11" s="27"/>
      <c r="K11" s="10"/>
      <c r="L11" s="4"/>
    </row>
    <row r="12" spans="1:13" x14ac:dyDescent="0.3">
      <c r="B12" s="9" t="s">
        <v>35</v>
      </c>
      <c r="D12" s="106">
        <f>CED!D19</f>
        <v>7.26266443095142E-4</v>
      </c>
      <c r="E12" s="106">
        <f>CED!E19</f>
        <v>4.7322101874567498E-6</v>
      </c>
      <c r="F12" s="106">
        <f>CED!F19</f>
        <v>1.1809785116343299E-6</v>
      </c>
      <c r="G12" s="106">
        <f>CED!G19</f>
        <v>9.8961811425364295E-5</v>
      </c>
      <c r="H12" s="106">
        <f>CED!H19</f>
        <v>1.96785577611815E-5</v>
      </c>
      <c r="I12" s="106">
        <f>CED!I19</f>
        <v>1.4026880382490199E-4</v>
      </c>
      <c r="J12" s="106">
        <f>CED!J19</f>
        <v>9.4426338834525399E-5</v>
      </c>
      <c r="K12" s="12">
        <f>SUM(D12:J12)</f>
        <v>1.0855151436402063E-3</v>
      </c>
      <c r="L12" s="181">
        <f>K12/$K$20</f>
        <v>3.1451151076072291E-3</v>
      </c>
    </row>
    <row r="13" spans="1:13" x14ac:dyDescent="0.3">
      <c r="D13" s="106"/>
      <c r="E13" s="27"/>
      <c r="F13" s="27"/>
      <c r="G13" s="27"/>
      <c r="H13" s="27"/>
      <c r="I13" s="27"/>
      <c r="J13" s="27"/>
      <c r="K13" s="10"/>
      <c r="L13" s="4"/>
    </row>
    <row r="14" spans="1:13" x14ac:dyDescent="0.3">
      <c r="A14" s="7" t="str">
        <f>CED!A18</f>
        <v>Renewable, wind, solar, geothe</v>
      </c>
      <c r="D14" s="106"/>
      <c r="E14" s="27"/>
      <c r="F14" s="27"/>
      <c r="G14" s="27"/>
      <c r="H14" s="27"/>
      <c r="I14" s="27"/>
      <c r="J14" s="27"/>
      <c r="K14" s="10"/>
      <c r="L14" s="4"/>
    </row>
    <row r="15" spans="1:13" x14ac:dyDescent="0.3">
      <c r="B15" s="9" t="s">
        <v>35</v>
      </c>
      <c r="D15" s="106">
        <f>CED!D18</f>
        <v>9.5148503640957895E-5</v>
      </c>
      <c r="E15" s="106">
        <f>CED!E18</f>
        <v>3.4519432924532798E-6</v>
      </c>
      <c r="F15" s="106">
        <f>CED!F18</f>
        <v>8.8075205021661303E-7</v>
      </c>
      <c r="G15" s="106">
        <f>CED!G18</f>
        <v>2.75190587957033E-5</v>
      </c>
      <c r="H15" s="106">
        <f>CED!H18</f>
        <v>8.2925039735636205E-6</v>
      </c>
      <c r="I15" s="106">
        <f>CED!I18</f>
        <v>1.0497109178041401E-4</v>
      </c>
      <c r="J15" s="106">
        <f>CED!J18</f>
        <v>4.3136681184692901E-4</v>
      </c>
      <c r="K15" s="12">
        <f>SUM(D15:J15)</f>
        <v>6.7163066538023777E-4</v>
      </c>
      <c r="L15" s="181">
        <f>K15/$K$20</f>
        <v>1.9459477509784248E-3</v>
      </c>
    </row>
    <row r="16" spans="1:13" x14ac:dyDescent="0.3">
      <c r="B16" s="9"/>
      <c r="D16" s="106"/>
      <c r="E16" s="14"/>
      <c r="F16" s="14"/>
      <c r="G16" s="14"/>
      <c r="H16" s="14"/>
      <c r="I16" s="14"/>
      <c r="J16" s="14"/>
      <c r="K16" s="12"/>
      <c r="L16" s="4"/>
    </row>
    <row r="17" spans="1:13" x14ac:dyDescent="0.3">
      <c r="A17" s="7" t="str">
        <f>CED!A20</f>
        <v>Non-renewable, biomass</v>
      </c>
      <c r="D17" s="106"/>
      <c r="E17" s="27"/>
      <c r="F17" s="27"/>
      <c r="G17" s="27"/>
      <c r="H17" s="27"/>
      <c r="I17" s="27"/>
      <c r="J17" s="27"/>
      <c r="K17" s="10"/>
      <c r="L17" s="4"/>
      <c r="M17" s="4">
        <f>L9+L12+L15+L18</f>
        <v>3.513628374379002E-2</v>
      </c>
    </row>
    <row r="18" spans="1:13" x14ac:dyDescent="0.3">
      <c r="B18" s="9" t="s">
        <v>35</v>
      </c>
      <c r="D18" s="106">
        <f>CED!D20</f>
        <v>6.8046665368546805E-5</v>
      </c>
      <c r="E18" s="106">
        <f>CED!E20</f>
        <v>5.2076060018829802E-9</v>
      </c>
      <c r="F18" s="106">
        <f>CED!F20</f>
        <v>1.3485880489340599E-9</v>
      </c>
      <c r="G18" s="106">
        <f>CED!G20</f>
        <v>4.2270770663150897E-8</v>
      </c>
      <c r="H18" s="106">
        <f>CED!H20</f>
        <v>1.5823769424322901E-8</v>
      </c>
      <c r="I18" s="106">
        <f>CED!I20</f>
        <v>1.56739558873465E-7</v>
      </c>
      <c r="J18" s="106">
        <f>CED!J20</f>
        <v>1.0560717350927E-7</v>
      </c>
      <c r="K18" s="12">
        <f>SUM(D18:J18)</f>
        <v>6.8373662835067816E-5</v>
      </c>
      <c r="L18" s="181">
        <f>K18/$K$20</f>
        <v>1.9810229383247614E-4</v>
      </c>
    </row>
    <row r="19" spans="1:13" x14ac:dyDescent="0.3">
      <c r="B19" s="9"/>
      <c r="D19" s="106"/>
      <c r="E19" s="14"/>
      <c r="F19" s="14"/>
      <c r="G19" s="14"/>
      <c r="H19" s="14"/>
      <c r="I19" s="14"/>
      <c r="J19" s="10"/>
      <c r="K19" s="12"/>
    </row>
    <row r="20" spans="1:13" x14ac:dyDescent="0.3">
      <c r="D20" s="110"/>
      <c r="E20" s="10"/>
      <c r="F20" s="115">
        <f>F18+F15+F12+F9+F6+F3</f>
        <v>2.5761301940301204E-4</v>
      </c>
      <c r="G20" s="10"/>
      <c r="H20" s="10"/>
      <c r="I20" s="10"/>
      <c r="J20" s="13" t="s">
        <v>112</v>
      </c>
      <c r="K20" s="179">
        <f>K3+K6+K9+K12+K15+K18</f>
        <v>0.34514321622589356</v>
      </c>
      <c r="L20" s="178"/>
    </row>
    <row r="21" spans="1:13" x14ac:dyDescent="0.3">
      <c r="A21" s="7"/>
      <c r="C21" s="28"/>
      <c r="D21" s="110"/>
      <c r="E21" s="10"/>
      <c r="F21" s="10"/>
      <c r="G21" s="10"/>
      <c r="H21" s="10"/>
      <c r="I21" s="10"/>
      <c r="J21" s="10"/>
      <c r="K21" s="10"/>
    </row>
    <row r="22" spans="1:13" x14ac:dyDescent="0.3">
      <c r="B22" s="9"/>
      <c r="D22" s="108"/>
      <c r="E22" s="7"/>
      <c r="F22" s="7"/>
      <c r="G22" s="7"/>
      <c r="H22" s="7"/>
      <c r="I22" s="7"/>
      <c r="J22" s="7"/>
      <c r="K22" s="12"/>
    </row>
    <row r="23" spans="1:13" x14ac:dyDescent="0.3">
      <c r="B23" s="9"/>
      <c r="D23" s="110"/>
      <c r="E23" s="13"/>
      <c r="F23" s="13"/>
      <c r="G23" s="13"/>
      <c r="H23" s="13"/>
      <c r="I23" s="10"/>
      <c r="J23" s="10"/>
      <c r="K23" s="12"/>
    </row>
    <row r="24" spans="1:13" x14ac:dyDescent="0.3">
      <c r="B24" s="9"/>
      <c r="D24" s="111"/>
      <c r="E24" s="12"/>
      <c r="F24" s="12"/>
      <c r="G24" s="12"/>
      <c r="H24" s="12"/>
      <c r="I24" s="10"/>
      <c r="J24" s="10"/>
      <c r="K24" s="12"/>
    </row>
    <row r="25" spans="1:13" x14ac:dyDescent="0.3">
      <c r="B25" s="9"/>
      <c r="D25" s="110"/>
      <c r="E25" s="14"/>
      <c r="F25" s="14"/>
      <c r="G25" s="14"/>
      <c r="H25" s="14"/>
      <c r="I25" s="14"/>
      <c r="J25" s="10"/>
      <c r="K25" s="12"/>
    </row>
    <row r="26" spans="1:13" x14ac:dyDescent="0.3">
      <c r="B26" s="9"/>
      <c r="D26" s="106"/>
      <c r="E26" s="14"/>
      <c r="F26" s="14"/>
      <c r="G26" s="14"/>
      <c r="H26" s="14"/>
      <c r="I26" s="14"/>
      <c r="J26" s="10"/>
      <c r="K26" s="12"/>
    </row>
    <row r="27" spans="1:13" x14ac:dyDescent="0.3">
      <c r="D27" s="110"/>
      <c r="E27" s="10"/>
      <c r="F27" s="10"/>
      <c r="G27" s="10"/>
      <c r="H27" s="10"/>
      <c r="I27" s="10"/>
      <c r="J27" s="10"/>
      <c r="K27" s="10"/>
    </row>
    <row r="28" spans="1:13" x14ac:dyDescent="0.3">
      <c r="A28" s="7"/>
      <c r="D28" s="110"/>
      <c r="E28" s="10"/>
      <c r="F28" s="10"/>
      <c r="G28" s="10"/>
      <c r="H28" s="10"/>
      <c r="I28" s="10"/>
      <c r="J28" s="10"/>
      <c r="K28" s="10"/>
    </row>
    <row r="29" spans="1:13" x14ac:dyDescent="0.3">
      <c r="B29" s="9"/>
      <c r="D29" s="108"/>
      <c r="E29" s="7"/>
      <c r="F29" s="7"/>
      <c r="G29" s="7"/>
      <c r="H29" s="7"/>
      <c r="I29" s="7"/>
      <c r="J29" s="7"/>
      <c r="K29" s="12"/>
    </row>
    <row r="30" spans="1:13" x14ac:dyDescent="0.3">
      <c r="B30" s="9"/>
      <c r="D30" s="110"/>
      <c r="E30" s="13"/>
      <c r="F30" s="13"/>
      <c r="G30" s="13"/>
      <c r="H30" s="13"/>
      <c r="I30" s="10"/>
      <c r="J30" s="10"/>
      <c r="K30" s="12"/>
    </row>
    <row r="31" spans="1:13" x14ac:dyDescent="0.3">
      <c r="B31" s="9"/>
      <c r="D31" s="111"/>
      <c r="E31" s="12"/>
      <c r="F31" s="12"/>
      <c r="G31" s="12"/>
      <c r="H31" s="12"/>
      <c r="I31" s="10"/>
      <c r="J31" s="10"/>
      <c r="K31" s="12"/>
    </row>
    <row r="32" spans="1:13" x14ac:dyDescent="0.3">
      <c r="B32" s="9"/>
      <c r="D32" s="110"/>
      <c r="E32" s="14"/>
      <c r="F32" s="14"/>
      <c r="G32" s="14"/>
      <c r="H32" s="14"/>
      <c r="I32" s="14"/>
      <c r="J32" s="10"/>
      <c r="K32" s="12"/>
    </row>
    <row r="33" spans="1:14" x14ac:dyDescent="0.3">
      <c r="B33" s="9"/>
      <c r="D33" s="106"/>
      <c r="E33" s="14"/>
      <c r="F33" s="14"/>
      <c r="G33" s="14"/>
      <c r="H33" s="14"/>
      <c r="I33" s="14"/>
      <c r="J33" s="10"/>
      <c r="K33" s="12"/>
    </row>
    <row r="34" spans="1:14" x14ac:dyDescent="0.3">
      <c r="D34" s="110"/>
      <c r="E34" s="10"/>
      <c r="F34" s="10"/>
      <c r="G34" s="10"/>
      <c r="H34" s="10"/>
      <c r="I34" s="10"/>
      <c r="J34" s="10"/>
      <c r="K34" s="10"/>
    </row>
    <row r="35" spans="1:14" x14ac:dyDescent="0.3">
      <c r="A35" s="7"/>
      <c r="D35" s="110"/>
      <c r="E35" s="10"/>
      <c r="F35" s="10"/>
      <c r="G35" s="10"/>
      <c r="H35" s="10"/>
      <c r="I35" s="10"/>
      <c r="J35" s="10"/>
      <c r="K35" s="13"/>
    </row>
    <row r="36" spans="1:14" x14ac:dyDescent="0.3">
      <c r="B36" s="9"/>
      <c r="D36" s="108"/>
      <c r="E36" s="7"/>
      <c r="F36" s="7"/>
      <c r="G36" s="7"/>
      <c r="H36" s="7"/>
      <c r="I36" s="7"/>
      <c r="J36" s="7"/>
      <c r="K36" s="12"/>
    </row>
    <row r="37" spans="1:14" x14ac:dyDescent="0.3">
      <c r="B37" s="9"/>
      <c r="D37" s="110"/>
      <c r="E37" s="14"/>
      <c r="F37" s="14"/>
      <c r="G37" s="14"/>
      <c r="H37" s="14"/>
      <c r="I37" s="27"/>
      <c r="J37" s="27"/>
      <c r="K37" s="12"/>
      <c r="L37" s="28"/>
      <c r="M37" s="28"/>
    </row>
    <row r="38" spans="1:14" x14ac:dyDescent="0.3">
      <c r="B38" s="9"/>
      <c r="D38" s="111"/>
      <c r="E38" s="12"/>
      <c r="F38" s="12"/>
      <c r="G38" s="12"/>
      <c r="H38" s="12"/>
      <c r="I38" s="27"/>
      <c r="J38" s="27"/>
      <c r="K38" s="12"/>
      <c r="M38" s="28"/>
    </row>
    <row r="39" spans="1:14" x14ac:dyDescent="0.3">
      <c r="B39" s="9"/>
      <c r="D39" s="110"/>
      <c r="E39" s="14"/>
      <c r="F39" s="14"/>
      <c r="G39" s="14"/>
      <c r="H39" s="14"/>
      <c r="I39" s="14"/>
      <c r="J39" s="27"/>
      <c r="K39" s="12"/>
      <c r="L39" s="28"/>
    </row>
    <row r="40" spans="1:14" x14ac:dyDescent="0.3">
      <c r="B40" s="9"/>
      <c r="D40" s="106"/>
      <c r="E40" s="14"/>
      <c r="F40" s="14"/>
      <c r="G40" s="14"/>
      <c r="H40" s="14"/>
      <c r="I40" s="14"/>
      <c r="J40" s="27"/>
      <c r="K40" s="12"/>
      <c r="L40" s="28"/>
      <c r="M40" s="28"/>
      <c r="N40" s="28"/>
    </row>
    <row r="41" spans="1:14" x14ac:dyDescent="0.3">
      <c r="D41" s="110"/>
      <c r="E41" s="10"/>
      <c r="F41" s="10"/>
      <c r="G41" s="10"/>
      <c r="H41" s="10"/>
      <c r="I41" s="10"/>
      <c r="J41" s="27"/>
      <c r="K41" s="27"/>
      <c r="L41" s="28"/>
      <c r="M41" s="28"/>
    </row>
    <row r="42" spans="1:14" x14ac:dyDescent="0.3">
      <c r="A42" s="7"/>
      <c r="D42" s="110"/>
      <c r="E42" s="10"/>
      <c r="F42" s="10"/>
      <c r="G42" s="10"/>
      <c r="H42" s="10"/>
      <c r="I42" s="27"/>
      <c r="J42" s="27"/>
      <c r="K42" s="27"/>
      <c r="L42" s="28"/>
    </row>
    <row r="43" spans="1:14" x14ac:dyDescent="0.3">
      <c r="B43" s="9"/>
      <c r="D43" s="108"/>
      <c r="E43" s="7"/>
      <c r="F43" s="7"/>
      <c r="G43" s="7"/>
      <c r="H43" s="7"/>
      <c r="I43" s="7"/>
      <c r="J43" s="7"/>
      <c r="K43" s="12"/>
    </row>
    <row r="44" spans="1:14" x14ac:dyDescent="0.3">
      <c r="B44" s="9"/>
      <c r="D44" s="110"/>
      <c r="E44" s="13"/>
      <c r="F44" s="13"/>
      <c r="G44" s="13"/>
      <c r="H44" s="13"/>
      <c r="I44" s="10"/>
      <c r="J44" s="10"/>
      <c r="K44" s="12"/>
    </row>
    <row r="45" spans="1:14" x14ac:dyDescent="0.3">
      <c r="B45" s="9"/>
      <c r="D45" s="111"/>
      <c r="E45" s="12"/>
      <c r="F45" s="12"/>
      <c r="G45" s="12"/>
      <c r="H45" s="12"/>
      <c r="I45" s="10"/>
      <c r="J45" s="10"/>
      <c r="K45" s="12"/>
    </row>
    <row r="46" spans="1:14" x14ac:dyDescent="0.3">
      <c r="B46" s="9"/>
      <c r="D46" s="110"/>
      <c r="E46" s="14"/>
      <c r="F46" s="14"/>
      <c r="G46" s="14"/>
      <c r="H46" s="14"/>
      <c r="I46" s="14"/>
      <c r="J46" s="10"/>
      <c r="K46" s="12"/>
    </row>
    <row r="47" spans="1:14" x14ac:dyDescent="0.3">
      <c r="B47" s="9"/>
      <c r="D47" s="106"/>
      <c r="E47" s="14"/>
      <c r="F47" s="14"/>
      <c r="G47" s="14"/>
      <c r="H47" s="14"/>
      <c r="I47" s="14"/>
      <c r="J47" s="10"/>
      <c r="K47" s="12"/>
    </row>
    <row r="52" spans="3:10" ht="15" thickBot="1" x14ac:dyDescent="0.35"/>
    <row r="53" spans="3:10" ht="15" thickBot="1" x14ac:dyDescent="0.35">
      <c r="C53" s="188" t="s">
        <v>200</v>
      </c>
      <c r="D53" s="189"/>
      <c r="E53" s="189"/>
      <c r="F53" s="189"/>
      <c r="G53" s="189"/>
      <c r="H53" s="189"/>
      <c r="I53" s="189"/>
      <c r="J53" s="190"/>
    </row>
    <row r="54" spans="3:10" ht="15.6" x14ac:dyDescent="0.3">
      <c r="C54" s="117"/>
      <c r="D54" s="148" t="s">
        <v>108</v>
      </c>
      <c r="E54" s="148" t="s">
        <v>110</v>
      </c>
      <c r="F54" s="148" t="s">
        <v>115</v>
      </c>
      <c r="G54" s="148" t="s">
        <v>116</v>
      </c>
      <c r="H54" s="148" t="s">
        <v>109</v>
      </c>
      <c r="I54" s="148" t="s">
        <v>111</v>
      </c>
      <c r="J54" s="149" t="s">
        <v>67</v>
      </c>
    </row>
    <row r="55" spans="3:10" x14ac:dyDescent="0.3">
      <c r="C55" s="113" t="s">
        <v>35</v>
      </c>
      <c r="D55" s="3">
        <f t="shared" ref="D55:J55" si="0">D3+D6+D9+D12+D15++D18</f>
        <v>6.0026363607782164E-2</v>
      </c>
      <c r="E55" s="3">
        <f t="shared" si="0"/>
        <v>4.5953268086440634E-3</v>
      </c>
      <c r="F55" s="3">
        <f t="shared" si="0"/>
        <v>2.5761301940301209E-4</v>
      </c>
      <c r="G55" s="3">
        <f t="shared" si="0"/>
        <v>1.5757882086775487E-2</v>
      </c>
      <c r="H55" s="3">
        <f t="shared" si="0"/>
        <v>5.0365405712921507E-3</v>
      </c>
      <c r="I55" s="3">
        <f t="shared" si="0"/>
        <v>0.1431444064477039</v>
      </c>
      <c r="J55" s="67">
        <f t="shared" si="0"/>
        <v>0.1163250836842928</v>
      </c>
    </row>
    <row r="56" spans="3:10" ht="15" thickBot="1" x14ac:dyDescent="0.35">
      <c r="C56" s="103" t="s">
        <v>113</v>
      </c>
      <c r="D56" s="116">
        <f t="shared" ref="D56:J56" si="1">SUM(D55:D55)</f>
        <v>6.0026363607782164E-2</v>
      </c>
      <c r="E56" s="116">
        <f t="shared" si="1"/>
        <v>4.5953268086440634E-3</v>
      </c>
      <c r="F56" s="116">
        <f t="shared" si="1"/>
        <v>2.5761301940301209E-4</v>
      </c>
      <c r="G56" s="116">
        <f t="shared" si="1"/>
        <v>1.5757882086775487E-2</v>
      </c>
      <c r="H56" s="116">
        <f t="shared" si="1"/>
        <v>5.0365405712921507E-3</v>
      </c>
      <c r="I56" s="116">
        <f t="shared" si="1"/>
        <v>0.1431444064477039</v>
      </c>
      <c r="J56" s="118">
        <f t="shared" si="1"/>
        <v>0.1163250836842928</v>
      </c>
    </row>
  </sheetData>
  <mergeCells count="1">
    <mergeCell ref="C53:J5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67476-1399-42AC-8208-821CFF9EA98B}">
  <dimension ref="A1:H65"/>
  <sheetViews>
    <sheetView zoomScale="88" zoomScaleNormal="88" workbookViewId="0">
      <selection activeCell="J9" sqref="J9"/>
    </sheetView>
  </sheetViews>
  <sheetFormatPr defaultColWidth="11.5546875" defaultRowHeight="14.4" x14ac:dyDescent="0.3"/>
  <cols>
    <col min="1" max="1" width="31.6640625" bestFit="1" customWidth="1"/>
    <col min="3" max="3" width="16.33203125" bestFit="1" customWidth="1"/>
    <col min="4" max="5" width="16.33203125" customWidth="1"/>
    <col min="6" max="6" width="12" bestFit="1" customWidth="1"/>
    <col min="7" max="7" width="11.5546875" bestFit="1" customWidth="1"/>
  </cols>
  <sheetData>
    <row r="1" spans="1:7" x14ac:dyDescent="0.3">
      <c r="A1" s="15"/>
      <c r="B1" s="15"/>
      <c r="C1" s="16" t="s">
        <v>219</v>
      </c>
      <c r="D1" s="16"/>
      <c r="E1" s="16" t="s">
        <v>48</v>
      </c>
      <c r="F1" s="16" t="s">
        <v>49</v>
      </c>
      <c r="G1" s="16" t="s">
        <v>47</v>
      </c>
    </row>
    <row r="2" spans="1:7" ht="17.399999999999999" x14ac:dyDescent="0.3">
      <c r="A2" s="17" t="s">
        <v>226</v>
      </c>
      <c r="B2" s="15"/>
      <c r="C2" s="15"/>
      <c r="D2" s="15"/>
      <c r="E2" s="15"/>
      <c r="F2" s="15"/>
      <c r="G2" s="15"/>
    </row>
    <row r="3" spans="1:7" ht="15.6" x14ac:dyDescent="0.3">
      <c r="A3" s="18"/>
      <c r="B3" s="19" t="s">
        <v>50</v>
      </c>
      <c r="C3" s="20">
        <v>2.81E-3</v>
      </c>
      <c r="D3" s="20">
        <f>C3</f>
        <v>2.81E-3</v>
      </c>
      <c r="E3" s="21">
        <f>IF($C$3&lt;=2,C3,NA())</f>
        <v>2.81E-3</v>
      </c>
      <c r="F3" s="22" t="e">
        <f>IF(C3&gt;10,C3,NA())</f>
        <v>#N/A</v>
      </c>
      <c r="G3" s="23">
        <f>SUM(C3:C3)</f>
        <v>2.81E-3</v>
      </c>
    </row>
    <row r="4" spans="1:7" ht="15.6" x14ac:dyDescent="0.3">
      <c r="A4" s="18"/>
      <c r="B4" s="19" t="s">
        <v>51</v>
      </c>
      <c r="C4" s="20">
        <v>2.5100000000000001E-3</v>
      </c>
      <c r="D4" s="20">
        <f t="shared" ref="D4" si="0">C4</f>
        <v>2.5100000000000001E-3</v>
      </c>
      <c r="E4" s="21">
        <f t="shared" ref="E4:E13" si="1">IF(C4&lt;=2,C4,NA())</f>
        <v>2.5100000000000001E-3</v>
      </c>
      <c r="F4" s="22" t="e">
        <f t="shared" ref="F4:F19" si="2">IF(C4&gt;10,C4,NA())</f>
        <v>#N/A</v>
      </c>
      <c r="G4" s="23">
        <f>SUM(C4:C4)</f>
        <v>2.5100000000000001E-3</v>
      </c>
    </row>
    <row r="5" spans="1:7" ht="15.6" x14ac:dyDescent="0.3">
      <c r="A5" s="18"/>
      <c r="B5" s="19" t="s">
        <v>52</v>
      </c>
      <c r="C5" s="20">
        <v>0.35099999999999998</v>
      </c>
      <c r="D5" s="20">
        <f>C5/3</f>
        <v>0.11699999999999999</v>
      </c>
      <c r="E5" s="21">
        <f t="shared" si="1"/>
        <v>0.35099999999999998</v>
      </c>
      <c r="F5" s="22" t="e">
        <f t="shared" si="2"/>
        <v>#N/A</v>
      </c>
      <c r="G5" s="23">
        <f>SUM(C5:C5)</f>
        <v>0.35099999999999998</v>
      </c>
    </row>
    <row r="6" spans="1:7" ht="15.6" x14ac:dyDescent="0.3">
      <c r="A6" s="18"/>
      <c r="B6" s="19" t="s">
        <v>53</v>
      </c>
      <c r="C6" s="20">
        <v>28.1</v>
      </c>
      <c r="D6" s="20">
        <f>C6/100</f>
        <v>0.28100000000000003</v>
      </c>
      <c r="E6" s="21" t="e">
        <f>IF(C6&lt;=2,C6,NA())</f>
        <v>#N/A</v>
      </c>
      <c r="F6" s="22">
        <f>IF(C6&gt;10,C6,NA())/11</f>
        <v>2.5545454545454547</v>
      </c>
      <c r="G6" s="23">
        <f>SUM(C6:C6)</f>
        <v>28.1</v>
      </c>
    </row>
    <row r="7" spans="1:7" ht="15.6" x14ac:dyDescent="0.3">
      <c r="A7" s="18"/>
      <c r="B7" s="19" t="s">
        <v>54</v>
      </c>
      <c r="C7" s="20">
        <v>6.4299999999999996E-2</v>
      </c>
      <c r="D7" s="20">
        <f t="shared" ref="D7:D19" si="3">C7/3</f>
        <v>2.1433333333333332E-2</v>
      </c>
      <c r="E7" s="21">
        <f t="shared" si="1"/>
        <v>6.4299999999999996E-2</v>
      </c>
      <c r="F7" s="22" t="e">
        <f>IF(C7&gt;10,C7,NA())</f>
        <v>#N/A</v>
      </c>
      <c r="G7" s="23">
        <f>SUM(C7:C7)</f>
        <v>6.4299999999999996E-2</v>
      </c>
    </row>
    <row r="8" spans="1:7" ht="15.6" x14ac:dyDescent="0.3">
      <c r="A8" s="18"/>
      <c r="B8" s="19" t="s">
        <v>55</v>
      </c>
      <c r="C8" s="20">
        <v>9.5899999999999999E-2</v>
      </c>
      <c r="D8" s="20">
        <f t="shared" si="3"/>
        <v>3.1966666666666664E-2</v>
      </c>
      <c r="E8" s="21">
        <f t="shared" si="1"/>
        <v>9.5899999999999999E-2</v>
      </c>
      <c r="F8" s="22" t="e">
        <f t="shared" si="2"/>
        <v>#N/A</v>
      </c>
      <c r="G8" s="23">
        <f t="shared" ref="G8:G19" si="4">SUM(C8:C8)</f>
        <v>9.5899999999999999E-2</v>
      </c>
    </row>
    <row r="9" spans="1:7" ht="15.6" x14ac:dyDescent="0.3">
      <c r="A9" s="16"/>
      <c r="B9" s="19" t="s">
        <v>56</v>
      </c>
      <c r="C9" s="20">
        <v>0.111</v>
      </c>
      <c r="D9" s="20">
        <f t="shared" si="3"/>
        <v>3.6999999999999998E-2</v>
      </c>
      <c r="E9" s="21">
        <f t="shared" si="1"/>
        <v>0.111</v>
      </c>
      <c r="F9" s="22" t="e">
        <f t="shared" si="2"/>
        <v>#N/A</v>
      </c>
      <c r="G9" s="23">
        <f t="shared" si="4"/>
        <v>0.111</v>
      </c>
    </row>
    <row r="10" spans="1:7" ht="15.6" x14ac:dyDescent="0.3">
      <c r="A10" s="18"/>
      <c r="B10" s="19" t="s">
        <v>57</v>
      </c>
      <c r="C10" s="20">
        <v>5.0500000000000003E-2</v>
      </c>
      <c r="D10" s="20">
        <f t="shared" si="3"/>
        <v>1.6833333333333336E-2</v>
      </c>
      <c r="E10" s="21">
        <f t="shared" si="1"/>
        <v>5.0500000000000003E-2</v>
      </c>
      <c r="F10" s="22" t="e">
        <f t="shared" si="2"/>
        <v>#N/A</v>
      </c>
      <c r="G10" s="23">
        <f t="shared" si="4"/>
        <v>5.0500000000000003E-2</v>
      </c>
    </row>
    <row r="11" spans="1:7" ht="15.6" x14ac:dyDescent="0.3">
      <c r="A11" s="18"/>
      <c r="B11" s="19" t="s">
        <v>58</v>
      </c>
      <c r="C11" s="20">
        <v>0.158</v>
      </c>
      <c r="D11" s="20">
        <f t="shared" si="3"/>
        <v>5.2666666666666667E-2</v>
      </c>
      <c r="E11" s="21">
        <f t="shared" si="1"/>
        <v>0.158</v>
      </c>
      <c r="F11" s="22" t="e">
        <f t="shared" si="2"/>
        <v>#N/A</v>
      </c>
      <c r="G11" s="23">
        <f t="shared" si="4"/>
        <v>0.158</v>
      </c>
    </row>
    <row r="12" spans="1:7" ht="15.6" x14ac:dyDescent="0.3">
      <c r="A12" s="18"/>
      <c r="B12" s="19" t="s">
        <v>59</v>
      </c>
      <c r="C12" s="20">
        <v>0.159</v>
      </c>
      <c r="D12" s="20">
        <f t="shared" si="3"/>
        <v>5.2999999999999999E-2</v>
      </c>
      <c r="E12" s="21">
        <f t="shared" si="1"/>
        <v>0.159</v>
      </c>
      <c r="F12" s="22" t="e">
        <f t="shared" si="2"/>
        <v>#N/A</v>
      </c>
      <c r="G12" s="23">
        <f t="shared" si="4"/>
        <v>0.159</v>
      </c>
    </row>
    <row r="13" spans="1:7" ht="15.6" x14ac:dyDescent="0.3">
      <c r="A13" s="18"/>
      <c r="B13" s="19" t="s">
        <v>60</v>
      </c>
      <c r="C13" s="20">
        <v>0.252</v>
      </c>
      <c r="D13" s="20">
        <f t="shared" si="3"/>
        <v>8.4000000000000005E-2</v>
      </c>
      <c r="E13" s="21">
        <f t="shared" si="1"/>
        <v>0.252</v>
      </c>
      <c r="F13" s="22" t="e">
        <f t="shared" si="2"/>
        <v>#N/A</v>
      </c>
      <c r="G13" s="23">
        <f t="shared" si="4"/>
        <v>0.252</v>
      </c>
    </row>
    <row r="14" spans="1:7" ht="15.6" x14ac:dyDescent="0.3">
      <c r="A14" s="18"/>
      <c r="B14" s="18"/>
      <c r="C14" s="24"/>
      <c r="D14" s="20"/>
      <c r="E14" s="21"/>
      <c r="F14" s="24"/>
      <c r="G14" s="24"/>
    </row>
    <row r="15" spans="1:7" ht="17.399999999999999" x14ac:dyDescent="0.3">
      <c r="A15" s="17" t="s">
        <v>228</v>
      </c>
      <c r="B15" s="19" t="s">
        <v>61</v>
      </c>
      <c r="C15" s="25">
        <v>1.22</v>
      </c>
      <c r="D15" s="20">
        <f t="shared" si="3"/>
        <v>0.40666666666666668</v>
      </c>
      <c r="E15" s="21">
        <f>IF(C15&lt;=2,C15,NA())</f>
        <v>1.22</v>
      </c>
      <c r="F15" s="22" t="e">
        <f t="shared" si="2"/>
        <v>#N/A</v>
      </c>
      <c r="G15" s="23">
        <f t="shared" si="4"/>
        <v>1.22</v>
      </c>
    </row>
    <row r="16" spans="1:7" ht="15.6" x14ac:dyDescent="0.3">
      <c r="A16" s="17"/>
      <c r="B16" s="19" t="s">
        <v>62</v>
      </c>
      <c r="C16" s="25">
        <v>1.43</v>
      </c>
      <c r="D16" s="20">
        <f t="shared" si="3"/>
        <v>0.47666666666666663</v>
      </c>
      <c r="E16" s="21">
        <f>IF(C16&lt;=2,C16,NA())</f>
        <v>1.43</v>
      </c>
      <c r="F16" s="22" t="e">
        <f t="shared" si="2"/>
        <v>#N/A</v>
      </c>
      <c r="G16" s="23">
        <f t="shared" si="4"/>
        <v>1.43</v>
      </c>
    </row>
    <row r="17" spans="1:8" ht="15.6" x14ac:dyDescent="0.3">
      <c r="A17" s="18"/>
      <c r="B17" s="19" t="s">
        <v>63</v>
      </c>
      <c r="C17" s="25">
        <v>1.4379999999999999</v>
      </c>
      <c r="D17" s="20">
        <f t="shared" si="3"/>
        <v>0.47933333333333333</v>
      </c>
      <c r="E17" s="21">
        <f>IF(C17&lt;=2,C17,NA())</f>
        <v>1.4379999999999999</v>
      </c>
      <c r="F17" s="22" t="e">
        <f t="shared" si="2"/>
        <v>#N/A</v>
      </c>
      <c r="G17" s="23">
        <f t="shared" si="4"/>
        <v>1.4379999999999999</v>
      </c>
      <c r="H17" s="10"/>
    </row>
    <row r="18" spans="1:8" ht="15.6" x14ac:dyDescent="0.3">
      <c r="A18" s="18"/>
      <c r="B18" s="19" t="s">
        <v>64</v>
      </c>
      <c r="C18" s="25">
        <v>1.9</v>
      </c>
      <c r="D18" s="20">
        <f t="shared" si="3"/>
        <v>0.6333333333333333</v>
      </c>
      <c r="E18" s="21">
        <f>IF(C18&lt;=2,C18,NA())</f>
        <v>1.9</v>
      </c>
      <c r="F18" s="22" t="e">
        <f t="shared" si="2"/>
        <v>#N/A</v>
      </c>
      <c r="G18" s="23">
        <f t="shared" si="4"/>
        <v>1.9</v>
      </c>
      <c r="H18" s="10"/>
    </row>
    <row r="19" spans="1:8" ht="15.6" x14ac:dyDescent="0.3">
      <c r="A19" s="18"/>
      <c r="B19" s="19" t="s">
        <v>65</v>
      </c>
      <c r="C19" s="25">
        <v>1.98</v>
      </c>
      <c r="D19" s="20">
        <f t="shared" si="3"/>
        <v>0.66</v>
      </c>
      <c r="E19" s="21">
        <f>IF(C19&lt;=2,C19,NA())</f>
        <v>1.98</v>
      </c>
      <c r="F19" s="22" t="e">
        <f t="shared" si="2"/>
        <v>#N/A</v>
      </c>
      <c r="G19" s="23">
        <f t="shared" si="4"/>
        <v>1.98</v>
      </c>
      <c r="H19" s="10"/>
    </row>
    <row r="20" spans="1:8" ht="15.6" x14ac:dyDescent="0.3">
      <c r="A20" s="9"/>
      <c r="B20" s="9"/>
      <c r="C20" s="14"/>
      <c r="D20" s="20"/>
      <c r="E20" s="21"/>
      <c r="F20" s="14"/>
      <c r="G20" s="14"/>
      <c r="H20" s="10"/>
    </row>
    <row r="21" spans="1:8" ht="15.6" x14ac:dyDescent="0.3">
      <c r="A21" s="17" t="s">
        <v>227</v>
      </c>
      <c r="B21" s="9"/>
      <c r="C21" s="14"/>
      <c r="D21" s="20"/>
      <c r="E21" s="21"/>
      <c r="F21" s="14"/>
      <c r="G21" s="14"/>
      <c r="H21" s="10"/>
    </row>
    <row r="22" spans="1:8" ht="15.6" x14ac:dyDescent="0.3">
      <c r="A22" s="9"/>
      <c r="B22" s="19" t="s">
        <v>35</v>
      </c>
      <c r="C22" s="26">
        <f>CED!C24</f>
        <v>0.34514321622589328</v>
      </c>
      <c r="D22" s="20">
        <f>C22/3</f>
        <v>0.11504773874196443</v>
      </c>
      <c r="E22" s="21">
        <f>IF(C22&lt;=2,C22,NA())</f>
        <v>0.34514321622589328</v>
      </c>
      <c r="F22" s="22" t="e">
        <f>IF(C22&gt;10,C22,NA())</f>
        <v>#N/A</v>
      </c>
      <c r="G22" s="23">
        <f t="shared" ref="G22" si="5">SUM(C22:C22)</f>
        <v>0.34514321622589328</v>
      </c>
    </row>
    <row r="23" spans="1:8" x14ac:dyDescent="0.3">
      <c r="B23" s="9"/>
      <c r="C23" s="13"/>
      <c r="D23" s="13"/>
      <c r="E23" s="13"/>
      <c r="F23" s="13"/>
      <c r="G23" s="12"/>
    </row>
    <row r="24" spans="1:8" ht="17.399999999999999" x14ac:dyDescent="0.3">
      <c r="A24" s="17" t="s">
        <v>225</v>
      </c>
      <c r="B24" s="9"/>
      <c r="C24" s="14"/>
      <c r="D24" s="20"/>
      <c r="E24" s="21"/>
      <c r="F24" s="14"/>
      <c r="G24" s="14"/>
    </row>
    <row r="25" spans="1:8" ht="15.6" x14ac:dyDescent="0.3">
      <c r="A25" s="7"/>
      <c r="B25" s="19" t="s">
        <v>36</v>
      </c>
      <c r="C25" s="26">
        <v>0.66</v>
      </c>
      <c r="D25" s="20">
        <f t="shared" ref="D25:D28" si="6">C25/3</f>
        <v>0.22</v>
      </c>
      <c r="E25" s="21">
        <f>IF(C25&lt;=2,C25,NA())</f>
        <v>0.66</v>
      </c>
      <c r="F25" s="22" t="e">
        <f>IF(C25&gt;10,C25,NA())</f>
        <v>#N/A</v>
      </c>
      <c r="G25" s="23">
        <f t="shared" ref="G25:G28" si="7">SUM(C25:C25)</f>
        <v>0.66</v>
      </c>
    </row>
    <row r="26" spans="1:8" ht="15.6" x14ac:dyDescent="0.3">
      <c r="A26" s="9"/>
      <c r="B26" s="9" t="s">
        <v>37</v>
      </c>
      <c r="C26" s="26">
        <v>0.66</v>
      </c>
      <c r="D26" s="20">
        <f t="shared" si="6"/>
        <v>0.22</v>
      </c>
      <c r="E26" s="21">
        <f>IF(C26&lt;=2,C26,NA())</f>
        <v>0.66</v>
      </c>
      <c r="F26" s="22" t="e">
        <f>IF(C26&gt;10,C26,NA())</f>
        <v>#N/A</v>
      </c>
      <c r="G26" s="23">
        <f t="shared" si="7"/>
        <v>0.66</v>
      </c>
    </row>
    <row r="27" spans="1:8" ht="15.6" x14ac:dyDescent="0.3">
      <c r="B27" s="9" t="s">
        <v>38</v>
      </c>
      <c r="C27" s="26">
        <v>0.93</v>
      </c>
      <c r="D27" s="20">
        <f t="shared" si="6"/>
        <v>0.31</v>
      </c>
      <c r="E27" s="21">
        <f>IF(C27&lt;=2,C27,NA())</f>
        <v>0.93</v>
      </c>
      <c r="F27" s="22" t="e">
        <f>IF(C27&gt;10,C27,NA())</f>
        <v>#N/A</v>
      </c>
      <c r="G27" s="23">
        <f t="shared" si="7"/>
        <v>0.93</v>
      </c>
    </row>
    <row r="28" spans="1:8" ht="15.6" x14ac:dyDescent="0.3">
      <c r="B28" s="9" t="s">
        <v>39</v>
      </c>
      <c r="C28" s="26">
        <v>0.84</v>
      </c>
      <c r="D28" s="20">
        <f t="shared" si="6"/>
        <v>0.27999999999999997</v>
      </c>
      <c r="E28" s="21">
        <f>IF(C28&lt;=2,C28,NA())</f>
        <v>0.84</v>
      </c>
      <c r="F28" s="22" t="e">
        <f>IF(C28&gt;10,C28,NA())</f>
        <v>#N/A</v>
      </c>
      <c r="G28" s="23">
        <f t="shared" si="7"/>
        <v>0.84</v>
      </c>
    </row>
    <row r="29" spans="1:8" x14ac:dyDescent="0.3">
      <c r="B29" s="9"/>
      <c r="C29" s="13"/>
      <c r="D29" s="13"/>
      <c r="E29" s="13"/>
      <c r="F29" s="13"/>
      <c r="G29" s="12"/>
    </row>
    <row r="30" spans="1:8" x14ac:dyDescent="0.3">
      <c r="B30" s="9"/>
      <c r="C30" s="14"/>
      <c r="D30" s="14"/>
      <c r="E30" s="14"/>
      <c r="F30" s="14"/>
      <c r="G30" s="12"/>
    </row>
    <row r="31" spans="1:8" x14ac:dyDescent="0.3">
      <c r="C31" s="10"/>
      <c r="D31" s="10"/>
      <c r="E31" s="10"/>
      <c r="F31" s="10"/>
      <c r="G31" s="10"/>
    </row>
    <row r="32" spans="1:8" x14ac:dyDescent="0.3">
      <c r="A32" s="7"/>
      <c r="C32" s="10"/>
      <c r="D32" s="10"/>
      <c r="E32" s="10"/>
      <c r="F32" s="10"/>
      <c r="G32" s="10"/>
    </row>
    <row r="33" spans="1:7" x14ac:dyDescent="0.3">
      <c r="B33" s="9"/>
      <c r="C33" s="7"/>
      <c r="D33" s="7"/>
      <c r="E33" s="7"/>
      <c r="F33" s="7"/>
      <c r="G33" s="12"/>
    </row>
    <row r="34" spans="1:7" x14ac:dyDescent="0.3">
      <c r="B34" s="9"/>
      <c r="C34" s="13"/>
      <c r="D34" s="13"/>
      <c r="E34" s="13"/>
      <c r="F34" s="13"/>
      <c r="G34" s="12"/>
    </row>
    <row r="35" spans="1:7" x14ac:dyDescent="0.3">
      <c r="B35" s="9"/>
      <c r="C35" s="12"/>
      <c r="D35" s="12"/>
      <c r="E35" s="12"/>
      <c r="F35" s="12"/>
      <c r="G35" s="12"/>
    </row>
    <row r="36" spans="1:7" x14ac:dyDescent="0.3">
      <c r="B36" s="9"/>
      <c r="C36" s="13"/>
      <c r="D36" s="13"/>
      <c r="E36" s="13"/>
      <c r="F36" s="13"/>
      <c r="G36" s="12"/>
    </row>
    <row r="37" spans="1:7" x14ac:dyDescent="0.3">
      <c r="B37" s="9"/>
      <c r="C37" s="14"/>
      <c r="D37" s="14"/>
      <c r="E37" s="14"/>
      <c r="F37" s="14"/>
      <c r="G37" s="12"/>
    </row>
    <row r="38" spans="1:7" x14ac:dyDescent="0.3">
      <c r="C38" s="10"/>
      <c r="D38" s="10"/>
      <c r="E38" s="10"/>
      <c r="F38" s="10"/>
      <c r="G38" s="10"/>
    </row>
    <row r="39" spans="1:7" x14ac:dyDescent="0.3">
      <c r="A39" s="7"/>
      <c r="C39" s="10"/>
      <c r="D39" s="10"/>
      <c r="E39" s="10"/>
      <c r="F39" s="10"/>
      <c r="G39" s="10"/>
    </row>
    <row r="40" spans="1:7" x14ac:dyDescent="0.3">
      <c r="B40" s="9"/>
      <c r="C40" s="7"/>
      <c r="D40" s="7"/>
      <c r="E40" s="7"/>
      <c r="F40" s="7"/>
      <c r="G40" s="12"/>
    </row>
    <row r="41" spans="1:7" x14ac:dyDescent="0.3">
      <c r="B41" s="9"/>
      <c r="C41" s="13"/>
      <c r="D41" s="13"/>
      <c r="E41" s="13"/>
      <c r="F41" s="13"/>
      <c r="G41" s="12"/>
    </row>
    <row r="42" spans="1:7" x14ac:dyDescent="0.3">
      <c r="B42" s="9"/>
      <c r="C42" s="12"/>
      <c r="D42" s="12"/>
      <c r="E42" s="12"/>
      <c r="F42" s="12"/>
      <c r="G42" s="12"/>
    </row>
    <row r="43" spans="1:7" x14ac:dyDescent="0.3">
      <c r="B43" s="9"/>
      <c r="C43" s="13"/>
      <c r="D43" s="13"/>
      <c r="E43" s="13"/>
      <c r="F43" s="13"/>
      <c r="G43" s="12"/>
    </row>
    <row r="44" spans="1:7" x14ac:dyDescent="0.3">
      <c r="B44" s="9"/>
      <c r="C44" s="14"/>
      <c r="D44" s="14"/>
      <c r="E44" s="14"/>
      <c r="F44" s="14"/>
      <c r="G44" s="12"/>
    </row>
    <row r="45" spans="1:7" x14ac:dyDescent="0.3">
      <c r="C45" s="10"/>
      <c r="D45" s="10"/>
      <c r="E45" s="10"/>
      <c r="F45" s="10"/>
      <c r="G45" s="10"/>
    </row>
    <row r="46" spans="1:7" x14ac:dyDescent="0.3">
      <c r="A46" s="7"/>
      <c r="C46" s="10"/>
      <c r="D46" s="10"/>
      <c r="E46" s="10"/>
      <c r="F46" s="10"/>
      <c r="G46" s="10"/>
    </row>
    <row r="47" spans="1:7" x14ac:dyDescent="0.3">
      <c r="B47" s="9"/>
      <c r="C47" s="7"/>
      <c r="D47" s="7"/>
      <c r="E47" s="7"/>
      <c r="F47" s="7"/>
      <c r="G47" s="12"/>
    </row>
    <row r="48" spans="1:7" x14ac:dyDescent="0.3">
      <c r="B48" s="9"/>
      <c r="C48" s="13"/>
      <c r="D48" s="13"/>
      <c r="E48" s="13"/>
      <c r="F48" s="13"/>
      <c r="G48" s="12"/>
    </row>
    <row r="49" spans="1:7" x14ac:dyDescent="0.3">
      <c r="B49" s="9"/>
      <c r="C49" s="12"/>
      <c r="D49" s="12"/>
      <c r="E49" s="12"/>
      <c r="F49" s="12"/>
      <c r="G49" s="12"/>
    </row>
    <row r="50" spans="1:7" x14ac:dyDescent="0.3">
      <c r="B50" s="9"/>
      <c r="C50" s="13"/>
      <c r="D50" s="13"/>
      <c r="E50" s="13"/>
      <c r="F50" s="13"/>
      <c r="G50" s="12"/>
    </row>
    <row r="51" spans="1:7" x14ac:dyDescent="0.3">
      <c r="B51" s="9"/>
      <c r="C51" s="14"/>
      <c r="D51" s="14"/>
      <c r="E51" s="14"/>
      <c r="F51" s="14"/>
      <c r="G51" s="12"/>
    </row>
    <row r="52" spans="1:7" x14ac:dyDescent="0.3">
      <c r="C52" s="10"/>
      <c r="D52" s="10"/>
      <c r="E52" s="10"/>
      <c r="F52" s="10"/>
      <c r="G52" s="10"/>
    </row>
    <row r="53" spans="1:7" x14ac:dyDescent="0.3">
      <c r="A53" s="7"/>
      <c r="C53" s="10"/>
      <c r="D53" s="10"/>
      <c r="E53" s="10"/>
      <c r="F53" s="10"/>
      <c r="G53" s="10"/>
    </row>
    <row r="54" spans="1:7" x14ac:dyDescent="0.3">
      <c r="B54" s="9"/>
      <c r="C54" s="7"/>
      <c r="D54" s="7"/>
      <c r="E54" s="7"/>
      <c r="F54" s="7"/>
      <c r="G54" s="12"/>
    </row>
    <row r="55" spans="1:7" x14ac:dyDescent="0.3">
      <c r="B55" s="9"/>
      <c r="C55" s="13"/>
      <c r="D55" s="13"/>
      <c r="E55" s="13"/>
      <c r="F55" s="13"/>
      <c r="G55" s="12"/>
    </row>
    <row r="56" spans="1:7" x14ac:dyDescent="0.3">
      <c r="B56" s="9"/>
      <c r="C56" s="12"/>
      <c r="D56" s="12"/>
      <c r="E56" s="12"/>
      <c r="F56" s="12"/>
      <c r="G56" s="12"/>
    </row>
    <row r="57" spans="1:7" x14ac:dyDescent="0.3">
      <c r="B57" s="9"/>
      <c r="C57" s="13"/>
      <c r="D57" s="13"/>
      <c r="E57" s="13"/>
      <c r="F57" s="13"/>
      <c r="G57" s="12"/>
    </row>
    <row r="58" spans="1:7" x14ac:dyDescent="0.3">
      <c r="B58" s="9"/>
      <c r="C58" s="14"/>
      <c r="D58" s="14"/>
      <c r="E58" s="14"/>
      <c r="F58" s="14"/>
      <c r="G58" s="12"/>
    </row>
    <row r="59" spans="1:7" x14ac:dyDescent="0.3">
      <c r="C59" s="10"/>
      <c r="D59" s="10"/>
      <c r="E59" s="10"/>
      <c r="F59" s="10"/>
      <c r="G59" s="10"/>
    </row>
    <row r="60" spans="1:7" x14ac:dyDescent="0.3">
      <c r="A60" s="7"/>
      <c r="C60" s="10"/>
      <c r="D60" s="10"/>
      <c r="E60" s="10"/>
      <c r="F60" s="10"/>
      <c r="G60" s="10"/>
    </row>
    <row r="61" spans="1:7" x14ac:dyDescent="0.3">
      <c r="B61" s="9"/>
      <c r="C61" s="7"/>
      <c r="D61" s="7"/>
      <c r="E61" s="7"/>
      <c r="F61" s="7"/>
      <c r="G61" s="12"/>
    </row>
    <row r="62" spans="1:7" x14ac:dyDescent="0.3">
      <c r="B62" s="9"/>
      <c r="C62" s="13"/>
      <c r="D62" s="13"/>
      <c r="E62" s="13"/>
      <c r="F62" s="13"/>
      <c r="G62" s="12"/>
    </row>
    <row r="63" spans="1:7" x14ac:dyDescent="0.3">
      <c r="B63" s="9"/>
      <c r="C63" s="12"/>
      <c r="D63" s="12"/>
      <c r="E63" s="12"/>
      <c r="F63" s="12"/>
      <c r="G63" s="12"/>
    </row>
    <row r="64" spans="1:7" x14ac:dyDescent="0.3">
      <c r="B64" s="9"/>
      <c r="C64" s="13"/>
      <c r="D64" s="13"/>
      <c r="E64" s="13"/>
      <c r="F64" s="13"/>
      <c r="G64" s="12"/>
    </row>
    <row r="65" spans="2:7" x14ac:dyDescent="0.3">
      <c r="B65" s="9"/>
      <c r="C65" s="14"/>
      <c r="D65" s="14"/>
      <c r="E65" s="14"/>
      <c r="F65" s="14"/>
      <c r="G65" s="1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B674-99F6-4E6D-B8A4-E310DC03BAF1}">
  <dimension ref="A1:J66"/>
  <sheetViews>
    <sheetView topLeftCell="C1" zoomScale="85" zoomScaleNormal="85" workbookViewId="0">
      <selection activeCell="C54" sqref="C54"/>
    </sheetView>
  </sheetViews>
  <sheetFormatPr defaultColWidth="11.5546875" defaultRowHeight="14.4" x14ac:dyDescent="0.3"/>
  <cols>
    <col min="1" max="1" width="32.88671875" bestFit="1" customWidth="1"/>
    <col min="3" max="3" width="34.44140625" bestFit="1" customWidth="1"/>
    <col min="4" max="4" width="38.44140625" bestFit="1" customWidth="1"/>
    <col min="5" max="5" width="40.88671875" bestFit="1" customWidth="1"/>
    <col min="6" max="6" width="32.88671875" bestFit="1" customWidth="1"/>
    <col min="7" max="7" width="32.6640625" customWidth="1"/>
    <col min="8" max="8" width="10.44140625" bestFit="1" customWidth="1"/>
    <col min="9" max="9" width="46" bestFit="1" customWidth="1"/>
  </cols>
  <sheetData>
    <row r="1" spans="1:10" ht="15" thickBot="1" x14ac:dyDescent="0.35">
      <c r="A1" s="188" t="s">
        <v>69</v>
      </c>
      <c r="B1" s="189"/>
      <c r="C1" s="189"/>
      <c r="D1" s="189"/>
      <c r="E1" s="189"/>
      <c r="F1" s="189"/>
      <c r="G1" s="189"/>
      <c r="H1" s="189"/>
      <c r="I1" s="190"/>
      <c r="J1" s="34"/>
    </row>
    <row r="2" spans="1:10" ht="15" thickBot="1" x14ac:dyDescent="0.35">
      <c r="A2" s="35" t="s">
        <v>0</v>
      </c>
      <c r="B2" s="36" t="s">
        <v>70</v>
      </c>
      <c r="C2" s="37" t="s">
        <v>71</v>
      </c>
      <c r="D2" s="37" t="s">
        <v>72</v>
      </c>
      <c r="E2" s="37" t="s">
        <v>73</v>
      </c>
      <c r="F2" s="37" t="s">
        <v>74</v>
      </c>
      <c r="G2" s="37" t="s">
        <v>75</v>
      </c>
      <c r="H2" s="38" t="s">
        <v>76</v>
      </c>
      <c r="I2" s="39" t="s">
        <v>77</v>
      </c>
    </row>
    <row r="3" spans="1:10" x14ac:dyDescent="0.3">
      <c r="A3" s="40" t="s">
        <v>78</v>
      </c>
      <c r="B3" s="54">
        <f>SUM(C3:I3)</f>
        <v>2.1461375417299109E-6</v>
      </c>
      <c r="C3" s="92">
        <v>3.5572172263240699E-7</v>
      </c>
      <c r="D3" s="92">
        <v>3.4158907184283799E-8</v>
      </c>
      <c r="E3" s="92">
        <v>8.56231017196858E-8</v>
      </c>
      <c r="F3" s="92">
        <v>3.10683989027674E-9</v>
      </c>
      <c r="G3" s="92">
        <v>9.1758317331999196E-7</v>
      </c>
      <c r="H3" s="93">
        <v>7.4806388803881302E-7</v>
      </c>
      <c r="I3" s="94">
        <v>1.87990894445273E-9</v>
      </c>
    </row>
    <row r="4" spans="1:10" x14ac:dyDescent="0.3">
      <c r="A4" s="40" t="s">
        <v>79</v>
      </c>
      <c r="B4" s="50">
        <f t="shared" ref="B4:B12" si="0">SUM(C4:I4)</f>
        <v>1.9712638362984286E-5</v>
      </c>
      <c r="C4" s="7">
        <v>4.1004349644548499E-6</v>
      </c>
      <c r="D4" s="7">
        <v>2.35354492725498E-7</v>
      </c>
      <c r="E4" s="7">
        <v>1.10480249250123E-6</v>
      </c>
      <c r="F4" s="7">
        <v>3.6440275113790901E-8</v>
      </c>
      <c r="G4" s="7">
        <v>8.5359164443245405E-6</v>
      </c>
      <c r="H4" s="41">
        <v>5.6739060868135102E-6</v>
      </c>
      <c r="I4" s="40">
        <v>2.5783607050866299E-8</v>
      </c>
    </row>
    <row r="5" spans="1:10" x14ac:dyDescent="0.3">
      <c r="A5" s="40" t="s">
        <v>80</v>
      </c>
      <c r="B5" s="50">
        <f t="shared" si="0"/>
        <v>4.8776707224948623E-5</v>
      </c>
      <c r="C5" s="7">
        <v>9.7774565729662592E-6</v>
      </c>
      <c r="D5" s="7">
        <v>6.0494761923474498E-7</v>
      </c>
      <c r="E5" s="7">
        <v>1.9303006582305501E-6</v>
      </c>
      <c r="F5" s="7">
        <v>8.0704668989484705E-8</v>
      </c>
      <c r="G5" s="7">
        <v>2.15056305687149E-5</v>
      </c>
      <c r="H5" s="41">
        <v>1.4690977135560201E-5</v>
      </c>
      <c r="I5" s="40">
        <v>1.8669000125248799E-7</v>
      </c>
    </row>
    <row r="6" spans="1:10" x14ac:dyDescent="0.3">
      <c r="A6" s="40" t="s">
        <v>81</v>
      </c>
      <c r="B6" s="50">
        <f t="shared" si="0"/>
        <v>1.3729165440673763E-6</v>
      </c>
      <c r="C6" s="7">
        <v>2.6746666310869499E-7</v>
      </c>
      <c r="D6" s="7">
        <v>2.7988023026485701E-8</v>
      </c>
      <c r="E6" s="7">
        <v>7.7483309820304004E-8</v>
      </c>
      <c r="F6" s="7">
        <v>2.9864297684755698E-9</v>
      </c>
      <c r="G6" s="7">
        <v>5.3896632277181501E-7</v>
      </c>
      <c r="H6" s="41">
        <v>4.56384834783365E-7</v>
      </c>
      <c r="I6" s="40">
        <v>1.64096078823595E-9</v>
      </c>
    </row>
    <row r="7" spans="1:10" x14ac:dyDescent="0.3">
      <c r="A7" s="40" t="s">
        <v>82</v>
      </c>
      <c r="B7" s="50">
        <f t="shared" si="0"/>
        <v>1.8854990931743971E-6</v>
      </c>
      <c r="C7" s="7">
        <v>2.7233144588491502E-7</v>
      </c>
      <c r="D7" s="7">
        <v>1.9617130007641301E-8</v>
      </c>
      <c r="E7" s="7">
        <v>7.5383413240727502E-8</v>
      </c>
      <c r="F7" s="7">
        <v>4.8087740557759799E-9</v>
      </c>
      <c r="G7" s="7">
        <v>8.1888399929528096E-7</v>
      </c>
      <c r="H7" s="41">
        <v>6.9276536294541295E-7</v>
      </c>
      <c r="I7" s="40">
        <v>1.70896774464324E-9</v>
      </c>
    </row>
    <row r="8" spans="1:10" x14ac:dyDescent="0.3">
      <c r="A8" s="40" t="s">
        <v>83</v>
      </c>
      <c r="B8" s="50">
        <f t="shared" si="0"/>
        <v>5.1597623264290159E-7</v>
      </c>
      <c r="C8" s="7">
        <v>1.24373187157256E-7</v>
      </c>
      <c r="D8" s="7">
        <v>7.4140843152340197E-9</v>
      </c>
      <c r="E8" s="7">
        <v>2.4143796429384201E-8</v>
      </c>
      <c r="F8" s="7">
        <v>8.2048713549578795E-10</v>
      </c>
      <c r="G8" s="7">
        <v>2.1483870711674399E-7</v>
      </c>
      <c r="H8" s="41">
        <v>1.43765852765618E-7</v>
      </c>
      <c r="I8" s="40">
        <v>6.2011772316965695E-10</v>
      </c>
    </row>
    <row r="9" spans="1:10" x14ac:dyDescent="0.3">
      <c r="A9" s="40" t="s">
        <v>84</v>
      </c>
      <c r="B9" s="50">
        <f t="shared" si="0"/>
        <v>1.3825017639972114E-4</v>
      </c>
      <c r="C9" s="7">
        <v>1.4104852124489499E-5</v>
      </c>
      <c r="D9" s="7">
        <v>6.5705479759679904E-7</v>
      </c>
      <c r="E9" s="7">
        <v>2.0018384479210698E-6</v>
      </c>
      <c r="F9" s="7">
        <v>2.6658383417405498E-7</v>
      </c>
      <c r="G9" s="7">
        <v>7.2994643170302796E-5</v>
      </c>
      <c r="H9" s="41">
        <v>4.8067978046758198E-5</v>
      </c>
      <c r="I9" s="40">
        <v>1.5722597847872601E-7</v>
      </c>
    </row>
    <row r="10" spans="1:10" x14ac:dyDescent="0.3">
      <c r="A10" s="40" t="s">
        <v>85</v>
      </c>
      <c r="B10" s="50">
        <f t="shared" si="0"/>
        <v>1.4431756105484194E-9</v>
      </c>
      <c r="C10" s="7">
        <v>3.4335492128778601E-10</v>
      </c>
      <c r="D10" s="7">
        <v>3.8094199655732297E-11</v>
      </c>
      <c r="E10" s="7">
        <v>9.2518050842574204E-11</v>
      </c>
      <c r="F10" s="7">
        <v>2.4226686684020301E-12</v>
      </c>
      <c r="G10" s="7">
        <v>5.7461185370507505E-10</v>
      </c>
      <c r="H10" s="41">
        <v>3.9038445374559202E-10</v>
      </c>
      <c r="I10" s="40">
        <v>1.7894626432577999E-12</v>
      </c>
    </row>
    <row r="11" spans="1:10" x14ac:dyDescent="0.3">
      <c r="A11" s="40" t="s">
        <v>86</v>
      </c>
      <c r="B11" s="50">
        <f t="shared" si="0"/>
        <v>4.2853588091138239E-7</v>
      </c>
      <c r="C11" s="7">
        <v>3.3749551004518801E-7</v>
      </c>
      <c r="D11" s="7">
        <v>6.5527157793940297E-9</v>
      </c>
      <c r="E11" s="7">
        <v>1.5299019809415201E-8</v>
      </c>
      <c r="F11" s="7">
        <v>1.8687120455097701E-10</v>
      </c>
      <c r="G11" s="7">
        <v>3.7683466351259498E-8</v>
      </c>
      <c r="H11" s="41">
        <v>3.1179298746702702E-8</v>
      </c>
      <c r="I11" s="40">
        <v>1.3899897487194799E-10</v>
      </c>
    </row>
    <row r="12" spans="1:10" ht="15" thickBot="1" x14ac:dyDescent="0.35">
      <c r="A12" s="42" t="s">
        <v>87</v>
      </c>
      <c r="B12" s="95">
        <f t="shared" si="0"/>
        <v>5.0141154284976086E-6</v>
      </c>
      <c r="C12" s="44">
        <v>3.3421762934389899E-6</v>
      </c>
      <c r="D12" s="44">
        <v>1.25640798314131E-8</v>
      </c>
      <c r="E12" s="44">
        <v>7.1823404177221197E-7</v>
      </c>
      <c r="F12" s="44">
        <v>2.1931839985668299E-9</v>
      </c>
      <c r="G12" s="44">
        <v>7.2845106449999204E-7</v>
      </c>
      <c r="H12" s="45">
        <v>2.0514151645826199E-7</v>
      </c>
      <c r="I12" s="42">
        <v>5.3552484981724599E-9</v>
      </c>
    </row>
    <row r="13" spans="1:10" ht="15" thickBot="1" x14ac:dyDescent="0.35"/>
    <row r="14" spans="1:10" ht="15" thickBot="1" x14ac:dyDescent="0.35">
      <c r="A14" s="188" t="s">
        <v>88</v>
      </c>
      <c r="B14" s="189"/>
      <c r="C14" s="189"/>
      <c r="D14" s="189"/>
      <c r="E14" s="189"/>
      <c r="F14" s="189"/>
      <c r="G14" s="190"/>
    </row>
    <row r="15" spans="1:10" ht="15" thickBot="1" x14ac:dyDescent="0.35">
      <c r="A15" s="46" t="s">
        <v>0</v>
      </c>
      <c r="B15" s="47" t="s">
        <v>70</v>
      </c>
      <c r="C15" s="47" t="s">
        <v>89</v>
      </c>
      <c r="D15" s="47" t="s">
        <v>90</v>
      </c>
      <c r="E15" s="47" t="s">
        <v>91</v>
      </c>
      <c r="F15" s="47" t="s">
        <v>92</v>
      </c>
      <c r="G15" s="48" t="s">
        <v>93</v>
      </c>
    </row>
    <row r="16" spans="1:10" x14ac:dyDescent="0.3">
      <c r="A16" s="49" t="s">
        <v>0</v>
      </c>
      <c r="B16" s="54">
        <f>SUM(C16:G16)</f>
        <v>7.306995004348935E-6</v>
      </c>
      <c r="C16" s="96">
        <v>2.0877600825261599E-6</v>
      </c>
      <c r="D16" s="96">
        <v>2.2346397889079501E-7</v>
      </c>
      <c r="E16" s="96">
        <v>2.44279572983383E-6</v>
      </c>
      <c r="F16" s="96">
        <v>1.62622828143351E-6</v>
      </c>
      <c r="G16" s="97">
        <v>9.2674693166464001E-7</v>
      </c>
    </row>
    <row r="17" spans="1:7" x14ac:dyDescent="0.3">
      <c r="A17" s="49" t="s">
        <v>79</v>
      </c>
      <c r="B17" s="50">
        <f t="shared" ref="B17:B25" si="1">SUM(C17:G17)</f>
        <v>6.7381007448466212E-5</v>
      </c>
      <c r="C17" s="3">
        <v>1.94826705337575E-5</v>
      </c>
      <c r="D17" s="3">
        <v>1.8290547725757201E-6</v>
      </c>
      <c r="E17" s="3">
        <v>2.1609717423062902E-5</v>
      </c>
      <c r="F17" s="3">
        <v>1.3372389454223299E-5</v>
      </c>
      <c r="G17" s="67">
        <v>1.10871752648468E-5</v>
      </c>
    </row>
    <row r="18" spans="1:7" x14ac:dyDescent="0.3">
      <c r="A18" s="49" t="s">
        <v>80</v>
      </c>
      <c r="B18" s="50">
        <f t="shared" si="1"/>
        <v>1.7480452402977498E-4</v>
      </c>
      <c r="C18" s="3">
        <v>4.9078989051315403E-5</v>
      </c>
      <c r="D18" s="3">
        <v>5.18349103850476E-6</v>
      </c>
      <c r="E18" s="3">
        <v>6.08869041939761E-5</v>
      </c>
      <c r="F18" s="3">
        <v>3.7348533531605501E-5</v>
      </c>
      <c r="G18" s="67">
        <v>2.2306606214373201E-5</v>
      </c>
    </row>
    <row r="19" spans="1:7" x14ac:dyDescent="0.3">
      <c r="A19" s="49" t="s">
        <v>81</v>
      </c>
      <c r="B19" s="50">
        <f t="shared" si="1"/>
        <v>5.024144169151194E-6</v>
      </c>
      <c r="C19" s="3">
        <v>1.2506540580777499E-6</v>
      </c>
      <c r="D19" s="3">
        <v>1.5249355296790299E-7</v>
      </c>
      <c r="E19" s="3">
        <v>1.90352969833252E-6</v>
      </c>
      <c r="F19" s="3">
        <v>1.1651551330708899E-6</v>
      </c>
      <c r="G19" s="67">
        <v>5.5231172670213098E-7</v>
      </c>
    </row>
    <row r="20" spans="1:7" x14ac:dyDescent="0.3">
      <c r="A20" s="49" t="s">
        <v>82</v>
      </c>
      <c r="B20" s="50">
        <f t="shared" si="1"/>
        <v>6.2039468207552019E-6</v>
      </c>
      <c r="C20" s="3">
        <v>1.86868905029041E-6</v>
      </c>
      <c r="D20" s="3">
        <v>1.9683404908948E-7</v>
      </c>
      <c r="E20" s="3">
        <v>2.0297321507025899E-6</v>
      </c>
      <c r="F20" s="3">
        <v>1.2759809176411301E-6</v>
      </c>
      <c r="G20" s="67">
        <v>8.3271065303159198E-7</v>
      </c>
    </row>
    <row r="21" spans="1:7" x14ac:dyDescent="0.3">
      <c r="A21" s="49" t="s">
        <v>83</v>
      </c>
      <c r="B21" s="50">
        <f t="shared" si="1"/>
        <v>1.9362629712117062E-6</v>
      </c>
      <c r="C21" s="3">
        <v>4.8333281283108195E-7</v>
      </c>
      <c r="D21" s="3">
        <v>5.3693165905673203E-8</v>
      </c>
      <c r="E21" s="3">
        <v>7.1827801025763696E-7</v>
      </c>
      <c r="F21" s="3">
        <v>4.3554552683451198E-7</v>
      </c>
      <c r="G21" s="67">
        <v>2.4541345538280199E-7</v>
      </c>
    </row>
    <row r="22" spans="1:7" x14ac:dyDescent="0.3">
      <c r="A22" s="49" t="s">
        <v>84</v>
      </c>
      <c r="B22" s="50">
        <f t="shared" si="1"/>
        <v>5.0068135872490753E-4</v>
      </c>
      <c r="C22" s="3">
        <v>1.58681018607626E-4</v>
      </c>
      <c r="D22" s="3">
        <v>1.5926398316816799E-5</v>
      </c>
      <c r="E22" s="3">
        <v>1.4955878803237001E-4</v>
      </c>
      <c r="F22" s="3">
        <v>9.4565040772318505E-5</v>
      </c>
      <c r="G22" s="67">
        <v>8.1950112995776296E-5</v>
      </c>
    </row>
    <row r="23" spans="1:7" x14ac:dyDescent="0.3">
      <c r="A23" s="49" t="s">
        <v>85</v>
      </c>
      <c r="B23" s="50">
        <f t="shared" si="1"/>
        <v>5.1580562455758E-9</v>
      </c>
      <c r="C23" s="3">
        <v>1.5118650167267101E-9</v>
      </c>
      <c r="D23" s="3">
        <v>1.94881177706308E-10</v>
      </c>
      <c r="E23" s="3">
        <v>1.7519913680453E-9</v>
      </c>
      <c r="F23" s="3">
        <v>1.09533404554901E-9</v>
      </c>
      <c r="G23" s="67">
        <v>6.03984637548472E-10</v>
      </c>
    </row>
    <row r="24" spans="1:7" x14ac:dyDescent="0.3">
      <c r="A24" s="49" t="s">
        <v>86</v>
      </c>
      <c r="B24" s="50">
        <f t="shared" si="1"/>
        <v>2.4495028384293447E-7</v>
      </c>
      <c r="C24" s="3">
        <v>8.8421850521802598E-8</v>
      </c>
      <c r="D24" s="3">
        <v>9.3543219925288293E-9</v>
      </c>
      <c r="E24" s="3">
        <v>1.10507750879334E-7</v>
      </c>
      <c r="F24" s="3">
        <v>-7.9059293963404302E-10</v>
      </c>
      <c r="G24" s="67">
        <v>3.7456953388903098E-8</v>
      </c>
    </row>
    <row r="25" spans="1:7" ht="15" thickBot="1" x14ac:dyDescent="0.35">
      <c r="A25" s="51" t="s">
        <v>87</v>
      </c>
      <c r="B25" s="95">
        <f t="shared" si="1"/>
        <v>7.1478599433199089E-6</v>
      </c>
      <c r="C25" s="70">
        <v>2.3343640938457998E-6</v>
      </c>
      <c r="D25" s="70">
        <v>4.1425565366848201E-7</v>
      </c>
      <c r="E25" s="70">
        <v>6.3041108948481797E-7</v>
      </c>
      <c r="F25" s="70">
        <v>4.3572967477369899E-7</v>
      </c>
      <c r="G25" s="71">
        <v>3.3330994315471101E-6</v>
      </c>
    </row>
    <row r="27" spans="1:7" ht="15" thickBot="1" x14ac:dyDescent="0.35"/>
    <row r="28" spans="1:7" ht="15" thickBot="1" x14ac:dyDescent="0.35">
      <c r="A28" s="188" t="s">
        <v>94</v>
      </c>
      <c r="B28" s="189"/>
      <c r="C28" s="189"/>
      <c r="D28" s="189"/>
      <c r="E28" s="189"/>
      <c r="F28" s="189"/>
      <c r="G28" s="190"/>
    </row>
    <row r="29" spans="1:7" ht="15" thickBot="1" x14ac:dyDescent="0.35">
      <c r="A29" s="46" t="s">
        <v>0</v>
      </c>
      <c r="B29" s="99" t="s">
        <v>70</v>
      </c>
      <c r="C29" s="47" t="s">
        <v>95</v>
      </c>
      <c r="D29" s="47" t="s">
        <v>96</v>
      </c>
      <c r="E29" s="48" t="s">
        <v>97</v>
      </c>
      <c r="F29" s="47" t="s">
        <v>98</v>
      </c>
      <c r="G29" s="48" t="s">
        <v>99</v>
      </c>
    </row>
    <row r="30" spans="1:7" x14ac:dyDescent="0.3">
      <c r="A30" s="8" t="s">
        <v>78</v>
      </c>
      <c r="B30" s="54">
        <f t="shared" ref="B30:B39" si="2">SUM(C30:G30)</f>
        <v>4.7648310277213075E-6</v>
      </c>
      <c r="C30" s="55">
        <v>6.2861343080203E-7</v>
      </c>
      <c r="D30" s="55">
        <v>4.2214145352241501E-7</v>
      </c>
      <c r="E30" s="55">
        <v>2.7931400601548402E-6</v>
      </c>
      <c r="F30" s="55">
        <v>4.69403654797338E-9</v>
      </c>
      <c r="G30" s="58">
        <v>9.1624204669404902E-7</v>
      </c>
    </row>
    <row r="31" spans="1:7" x14ac:dyDescent="0.3">
      <c r="A31" s="8" t="s">
        <v>79</v>
      </c>
      <c r="B31" s="50">
        <f t="shared" si="2"/>
        <v>4.3249280180927509E-5</v>
      </c>
      <c r="C31" s="14">
        <v>6.9222805603901497E-6</v>
      </c>
      <c r="D31" s="14">
        <v>3.7065495707912402E-6</v>
      </c>
      <c r="E31" s="14">
        <v>2.4550163794435999E-5</v>
      </c>
      <c r="F31" s="14">
        <v>3.2109945868141802E-8</v>
      </c>
      <c r="G31" s="60">
        <v>8.0381763094419808E-6</v>
      </c>
    </row>
    <row r="32" spans="1:7" x14ac:dyDescent="0.3">
      <c r="A32" s="8" t="s">
        <v>80</v>
      </c>
      <c r="B32" s="50">
        <f t="shared" si="2"/>
        <v>1.2229913791332472E-4</v>
      </c>
      <c r="C32" s="14">
        <v>1.5688954555892201E-5</v>
      </c>
      <c r="D32" s="14">
        <v>1.8952450732871299E-5</v>
      </c>
      <c r="E32" s="14">
        <v>6.61837571692508E-5</v>
      </c>
      <c r="F32" s="14">
        <v>7.9591923389531197E-8</v>
      </c>
      <c r="G32" s="60">
        <v>2.1394383531920899E-5</v>
      </c>
    </row>
    <row r="33" spans="1:8" x14ac:dyDescent="0.3">
      <c r="A33" s="8" t="s">
        <v>81</v>
      </c>
      <c r="B33" s="50">
        <f t="shared" si="2"/>
        <v>2.9316812784797856E-6</v>
      </c>
      <c r="C33" s="14">
        <v>3.8119962526500603E-7</v>
      </c>
      <c r="D33" s="14">
        <v>2.4821074457643501E-7</v>
      </c>
      <c r="E33" s="14">
        <v>1.7620438340687399E-6</v>
      </c>
      <c r="F33" s="14">
        <v>3.1673237455949499E-9</v>
      </c>
      <c r="G33" s="60">
        <v>5.3705975082400997E-7</v>
      </c>
    </row>
    <row r="34" spans="1:8" x14ac:dyDescent="0.3">
      <c r="A34" s="8" t="s">
        <v>82</v>
      </c>
      <c r="B34" s="50">
        <f t="shared" si="2"/>
        <v>4.2181317460139676E-6</v>
      </c>
      <c r="C34" s="14">
        <v>5.7163105876084996E-7</v>
      </c>
      <c r="D34" s="14">
        <v>3.7617994553582498E-7</v>
      </c>
      <c r="E34" s="14">
        <v>2.4504040765644799E-6</v>
      </c>
      <c r="F34" s="14">
        <v>3.20198887896906E-9</v>
      </c>
      <c r="G34" s="60">
        <v>8.1671467627384399E-7</v>
      </c>
    </row>
    <row r="35" spans="1:8" x14ac:dyDescent="0.3">
      <c r="A35" s="8" t="s">
        <v>83</v>
      </c>
      <c r="B35" s="50">
        <f t="shared" si="2"/>
        <v>1.1370446560233636E-6</v>
      </c>
      <c r="C35" s="14">
        <v>1.4850219452667299E-7</v>
      </c>
      <c r="D35" s="14">
        <v>9.6526999087195197E-8</v>
      </c>
      <c r="E35" s="14">
        <v>6.8151185331918898E-7</v>
      </c>
      <c r="F35" s="14">
        <v>8.5734516973839703E-10</v>
      </c>
      <c r="G35" s="60">
        <v>2.09646263920568E-7</v>
      </c>
    </row>
    <row r="36" spans="1:8" x14ac:dyDescent="0.3">
      <c r="A36" s="8" t="s">
        <v>84</v>
      </c>
      <c r="B36" s="50">
        <f t="shared" si="2"/>
        <v>3.5675893813553729E-4</v>
      </c>
      <c r="C36" s="14">
        <v>4.8609467982177202E-5</v>
      </c>
      <c r="D36" s="14">
        <v>3.3993228430486499E-5</v>
      </c>
      <c r="E36" s="14">
        <v>2.0385774592730999E-4</v>
      </c>
      <c r="F36" s="14">
        <v>1.86441959471423E-7</v>
      </c>
      <c r="G36" s="60">
        <v>7.0112053836092196E-5</v>
      </c>
    </row>
    <row r="37" spans="1:8" x14ac:dyDescent="0.3">
      <c r="A37" s="8" t="s">
        <v>85</v>
      </c>
      <c r="B37" s="50">
        <f t="shared" si="2"/>
        <v>3.0679686551466087E-9</v>
      </c>
      <c r="C37" s="14">
        <v>4.3204511247725002E-10</v>
      </c>
      <c r="D37" s="14">
        <v>2.6506008672107399E-10</v>
      </c>
      <c r="E37" s="14">
        <v>1.7967595376180599E-9</v>
      </c>
      <c r="F37" s="14">
        <v>4.3832548400646798E-12</v>
      </c>
      <c r="G37" s="60">
        <v>5.6972066349015999E-10</v>
      </c>
    </row>
    <row r="38" spans="1:8" x14ac:dyDescent="0.3">
      <c r="A38" s="8" t="s">
        <v>86</v>
      </c>
      <c r="B38" s="50">
        <f t="shared" si="2"/>
        <v>2.0345770094425999E-7</v>
      </c>
      <c r="C38" s="14">
        <v>2.8582303735683801E-8</v>
      </c>
      <c r="D38" s="14">
        <v>1.91173076079074E-8</v>
      </c>
      <c r="E38" s="14">
        <v>1.17429455090023E-7</v>
      </c>
      <c r="F38" s="14">
        <v>5.8143812744007303E-10</v>
      </c>
      <c r="G38" s="60">
        <v>3.7747196383205703E-8</v>
      </c>
    </row>
    <row r="39" spans="1:8" ht="15" thickBot="1" x14ac:dyDescent="0.35">
      <c r="A39" s="52" t="s">
        <v>87</v>
      </c>
      <c r="B39" s="95">
        <f t="shared" si="2"/>
        <v>4.2880259356646922E-6</v>
      </c>
      <c r="C39" s="43">
        <v>3.0578607695394099E-6</v>
      </c>
      <c r="D39" s="43">
        <v>1.3194206318571901E-7</v>
      </c>
      <c r="E39" s="43">
        <v>8.1872673717122601E-7</v>
      </c>
      <c r="F39" s="43">
        <v>9.7650751864999997E-10</v>
      </c>
      <c r="G39" s="62">
        <v>2.7851985824968699E-7</v>
      </c>
    </row>
    <row r="41" spans="1:8" ht="15" thickBot="1" x14ac:dyDescent="0.35"/>
    <row r="42" spans="1:8" ht="15" thickBot="1" x14ac:dyDescent="0.35">
      <c r="A42" s="188" t="s">
        <v>100</v>
      </c>
      <c r="B42" s="189"/>
      <c r="C42" s="189"/>
      <c r="D42" s="189"/>
      <c r="E42" s="189"/>
      <c r="F42" s="189"/>
      <c r="G42" s="189"/>
      <c r="H42" s="190"/>
    </row>
    <row r="43" spans="1:8" ht="15" thickBot="1" x14ac:dyDescent="0.35">
      <c r="A43" s="54" t="s">
        <v>0</v>
      </c>
      <c r="B43" s="98" t="s">
        <v>70</v>
      </c>
      <c r="C43" s="56" t="s">
        <v>101</v>
      </c>
      <c r="D43" s="55" t="s">
        <v>102</v>
      </c>
      <c r="E43" s="55" t="s">
        <v>103</v>
      </c>
      <c r="F43" s="55" t="s">
        <v>104</v>
      </c>
      <c r="G43" s="55" t="s">
        <v>105</v>
      </c>
      <c r="H43" s="53" t="s">
        <v>76</v>
      </c>
    </row>
    <row r="44" spans="1:8" x14ac:dyDescent="0.3">
      <c r="A44" s="57" t="s">
        <v>78</v>
      </c>
      <c r="B44" s="50">
        <f>SUM(C44:H44)</f>
        <v>8.4224387023360163E-6</v>
      </c>
      <c r="C44" s="55">
        <v>5.4829611282856799E-6</v>
      </c>
      <c r="D44" s="55">
        <v>7.3822621157280601E-7</v>
      </c>
      <c r="E44" s="55">
        <v>2.75977000607417E-7</v>
      </c>
      <c r="F44" s="55">
        <v>5.0219662014070303E-8</v>
      </c>
      <c r="G44" s="55">
        <v>1.1269908118172301E-6</v>
      </c>
      <c r="H44" s="58">
        <v>7.4806388803881302E-7</v>
      </c>
    </row>
    <row r="45" spans="1:8" x14ac:dyDescent="0.3">
      <c r="A45" s="59" t="s">
        <v>79</v>
      </c>
      <c r="B45" s="50">
        <f t="shared" ref="B45:B53" si="3">SUM(C45:H45)</f>
        <v>2.880700607123365E-4</v>
      </c>
      <c r="C45" s="14">
        <v>3.7204633875186801E-5</v>
      </c>
      <c r="D45" s="14">
        <v>6.4777822917904303E-6</v>
      </c>
      <c r="E45" s="14">
        <v>2.4560676880126502E-6</v>
      </c>
      <c r="F45" s="14">
        <v>5.0801024477406301E-7</v>
      </c>
      <c r="G45" s="14">
        <v>2.35749660525759E-4</v>
      </c>
      <c r="H45" s="60">
        <v>5.6739060868135102E-6</v>
      </c>
    </row>
    <row r="46" spans="1:8" x14ac:dyDescent="0.3">
      <c r="A46" s="59" t="s">
        <v>80</v>
      </c>
      <c r="B46" s="50">
        <f t="shared" si="3"/>
        <v>1.9214093295287477E-4</v>
      </c>
      <c r="C46" s="14">
        <v>7.1284005218063697E-5</v>
      </c>
      <c r="D46" s="14">
        <v>1.7285893542128998E-5</v>
      </c>
      <c r="E46" s="14">
        <v>7.2048014160556798E-6</v>
      </c>
      <c r="F46" s="14">
        <v>1.3270372206873201E-6</v>
      </c>
      <c r="G46" s="14">
        <v>8.0348218420378894E-5</v>
      </c>
      <c r="H46" s="60">
        <v>1.4690977135560201E-5</v>
      </c>
    </row>
    <row r="47" spans="1:8" x14ac:dyDescent="0.3">
      <c r="A47" s="59" t="s">
        <v>81</v>
      </c>
      <c r="B47" s="50">
        <f t="shared" si="3"/>
        <v>8.2216983239533588E-6</v>
      </c>
      <c r="C47" s="14">
        <v>5.7952169555606602E-6</v>
      </c>
      <c r="D47" s="14">
        <v>4.3374153135081602E-7</v>
      </c>
      <c r="E47" s="14">
        <v>2.5533269868450399E-7</v>
      </c>
      <c r="F47" s="14">
        <v>4.4703685294494202E-8</v>
      </c>
      <c r="G47" s="14">
        <v>1.2363186182795199E-6</v>
      </c>
      <c r="H47" s="60">
        <v>4.56384834783365E-7</v>
      </c>
    </row>
    <row r="48" spans="1:8" x14ac:dyDescent="0.3">
      <c r="A48" s="59" t="s">
        <v>82</v>
      </c>
      <c r="B48" s="50">
        <f t="shared" si="3"/>
        <v>9.7468171239705879E-6</v>
      </c>
      <c r="C48" s="14">
        <v>6.9407972484312099E-6</v>
      </c>
      <c r="D48" s="14">
        <v>6.5702305727351204E-7</v>
      </c>
      <c r="E48" s="14">
        <v>2.1668237920819099E-7</v>
      </c>
      <c r="F48" s="14">
        <v>3.9040704308473402E-8</v>
      </c>
      <c r="G48" s="14">
        <v>1.20050837180379E-6</v>
      </c>
      <c r="H48" s="60">
        <v>6.9276536294541295E-7</v>
      </c>
    </row>
    <row r="49" spans="1:8" x14ac:dyDescent="0.3">
      <c r="A49" s="59" t="s">
        <v>83</v>
      </c>
      <c r="B49" s="50">
        <f t="shared" si="3"/>
        <v>4.6938253140179376E-6</v>
      </c>
      <c r="C49" s="14">
        <v>9.7831567828929704E-7</v>
      </c>
      <c r="D49" s="14">
        <v>1.70007573807316E-7</v>
      </c>
      <c r="E49" s="14">
        <v>9.4829180232703495E-8</v>
      </c>
      <c r="F49" s="14">
        <v>1.50484767242127E-8</v>
      </c>
      <c r="G49" s="14">
        <v>3.2918585521987899E-6</v>
      </c>
      <c r="H49" s="60">
        <v>1.43765852765618E-7</v>
      </c>
    </row>
    <row r="50" spans="1:8" x14ac:dyDescent="0.3">
      <c r="A50" s="59" t="s">
        <v>84</v>
      </c>
      <c r="B50" s="50">
        <f t="shared" si="3"/>
        <v>1.1536141523130767E-3</v>
      </c>
      <c r="C50" s="14">
        <v>4.7233818452964303E-5</v>
      </c>
      <c r="D50" s="14">
        <v>5.6290657169299601E-5</v>
      </c>
      <c r="E50" s="14">
        <v>1.3727489620706499E-5</v>
      </c>
      <c r="F50" s="14">
        <v>2.3476518220532499E-6</v>
      </c>
      <c r="G50" s="14">
        <v>9.85946557201295E-4</v>
      </c>
      <c r="H50" s="60">
        <v>4.8067978046758198E-5</v>
      </c>
    </row>
    <row r="51" spans="1:8" x14ac:dyDescent="0.3">
      <c r="A51" s="59" t="s">
        <v>85</v>
      </c>
      <c r="B51" s="50">
        <f t="shared" si="3"/>
        <v>1.3998467747338067E-8</v>
      </c>
      <c r="C51" s="14">
        <v>1.0546288901517301E-8</v>
      </c>
      <c r="D51" s="14">
        <v>4.6057336068869002E-10</v>
      </c>
      <c r="E51" s="14">
        <v>2.16657456573304E-10</v>
      </c>
      <c r="F51" s="14">
        <v>5.1453579648319703E-11</v>
      </c>
      <c r="G51" s="14">
        <v>2.3331099951648601E-9</v>
      </c>
      <c r="H51" s="60">
        <v>3.9038445374559202E-10</v>
      </c>
    </row>
    <row r="52" spans="1:8" x14ac:dyDescent="0.3">
      <c r="A52" s="59" t="s">
        <v>86</v>
      </c>
      <c r="B52" s="50">
        <f t="shared" si="3"/>
        <v>6.0140289480839659E-7</v>
      </c>
      <c r="C52" s="14">
        <v>5.07924866577653E-7</v>
      </c>
      <c r="D52" s="14">
        <v>3.0093832548251502E-8</v>
      </c>
      <c r="E52" s="14">
        <v>1.31366295201236E-8</v>
      </c>
      <c r="F52" s="14">
        <v>6.1361199184757702E-9</v>
      </c>
      <c r="G52" s="14">
        <v>1.293214749719E-8</v>
      </c>
      <c r="H52" s="60">
        <v>3.1179298746702702E-8</v>
      </c>
    </row>
    <row r="53" spans="1:8" ht="15" thickBot="1" x14ac:dyDescent="0.35">
      <c r="A53" s="61" t="s">
        <v>87</v>
      </c>
      <c r="B53" s="95">
        <f t="shared" si="3"/>
        <v>6.6993492952219152E-5</v>
      </c>
      <c r="C53" s="43">
        <v>8.7455240250422294E-6</v>
      </c>
      <c r="D53" s="43">
        <v>2.4340787203978502E-7</v>
      </c>
      <c r="E53" s="43">
        <v>6.1472450015641205E-8</v>
      </c>
      <c r="F53" s="43">
        <v>8.1818930475230003E-8</v>
      </c>
      <c r="G53" s="43">
        <v>5.7656128158187999E-5</v>
      </c>
      <c r="H53" s="62">
        <v>2.0514151645826199E-7</v>
      </c>
    </row>
    <row r="54" spans="1:8" ht="15" thickBot="1" x14ac:dyDescent="0.35"/>
    <row r="55" spans="1:8" ht="15" thickBot="1" x14ac:dyDescent="0.35">
      <c r="A55" s="188" t="s">
        <v>106</v>
      </c>
      <c r="B55" s="189"/>
      <c r="C55" s="189"/>
      <c r="D55" s="189"/>
      <c r="E55" s="189"/>
      <c r="F55" s="189"/>
      <c r="G55" s="189"/>
      <c r="H55" s="190"/>
    </row>
    <row r="56" spans="1:8" ht="15" thickBot="1" x14ac:dyDescent="0.35">
      <c r="A56" s="63" t="s">
        <v>0</v>
      </c>
      <c r="B56" s="64" t="s">
        <v>70</v>
      </c>
      <c r="C56" s="64" t="s">
        <v>101</v>
      </c>
      <c r="D56" s="64" t="s">
        <v>102</v>
      </c>
      <c r="E56" s="64" t="s">
        <v>107</v>
      </c>
      <c r="F56" s="64" t="s">
        <v>104</v>
      </c>
      <c r="G56" s="64" t="s">
        <v>105</v>
      </c>
      <c r="H56" s="65" t="s">
        <v>76</v>
      </c>
    </row>
    <row r="57" spans="1:8" x14ac:dyDescent="0.3">
      <c r="A57" s="66" t="s">
        <v>78</v>
      </c>
      <c r="B57" s="54">
        <f>SUM(C57:H57)</f>
        <v>8.2040437133232492E-6</v>
      </c>
      <c r="C57" s="96">
        <v>5.4829611282856799E-6</v>
      </c>
      <c r="D57" s="96">
        <v>7.3822621157280601E-7</v>
      </c>
      <c r="E57" s="96">
        <v>5.7582011594648799E-8</v>
      </c>
      <c r="F57" s="96">
        <v>5.0219662014070303E-8</v>
      </c>
      <c r="G57" s="96">
        <v>1.1269908118172301E-6</v>
      </c>
      <c r="H57" s="97">
        <v>7.4806388803881302E-7</v>
      </c>
    </row>
    <row r="58" spans="1:8" x14ac:dyDescent="0.3">
      <c r="A58" s="68" t="s">
        <v>79</v>
      </c>
      <c r="B58" s="50">
        <f t="shared" ref="B58:B66" si="4">SUM(C58:H58)</f>
        <v>2.8612528337600921E-4</v>
      </c>
      <c r="C58" s="3">
        <v>3.7204633875186801E-5</v>
      </c>
      <c r="D58" s="3">
        <v>6.4777822917904303E-6</v>
      </c>
      <c r="E58" s="3">
        <v>5.1129035168540596E-7</v>
      </c>
      <c r="F58" s="3">
        <v>5.0801024477406301E-7</v>
      </c>
      <c r="G58" s="3">
        <v>2.35749660525759E-4</v>
      </c>
      <c r="H58" s="67">
        <v>5.6739060868135102E-6</v>
      </c>
    </row>
    <row r="59" spans="1:8" x14ac:dyDescent="0.3">
      <c r="A59" s="68" t="s">
        <v>80</v>
      </c>
      <c r="B59" s="50">
        <f t="shared" si="4"/>
        <v>1.8628128179203418E-4</v>
      </c>
      <c r="C59" s="3">
        <v>7.1284005218063697E-5</v>
      </c>
      <c r="D59" s="3">
        <v>1.7285893542128998E-5</v>
      </c>
      <c r="E59" s="3">
        <v>1.3451502552150701E-6</v>
      </c>
      <c r="F59" s="3">
        <v>1.3270372206873201E-6</v>
      </c>
      <c r="G59" s="3">
        <v>8.0348218420378894E-5</v>
      </c>
      <c r="H59" s="67">
        <v>1.4690977135560201E-5</v>
      </c>
    </row>
    <row r="60" spans="1:8" x14ac:dyDescent="0.3">
      <c r="A60" s="68" t="s">
        <v>81</v>
      </c>
      <c r="B60" s="50">
        <f t="shared" si="4"/>
        <v>8.0004212551063706E-6</v>
      </c>
      <c r="C60" s="3">
        <v>5.7952169555606602E-6</v>
      </c>
      <c r="D60" s="3">
        <v>4.3374153135081602E-7</v>
      </c>
      <c r="E60" s="3">
        <v>3.4055629837514601E-8</v>
      </c>
      <c r="F60" s="3">
        <v>4.4703685294494202E-8</v>
      </c>
      <c r="G60" s="3">
        <v>1.2363186182795199E-6</v>
      </c>
      <c r="H60" s="67">
        <v>4.56384834783365E-7</v>
      </c>
    </row>
    <row r="61" spans="1:8" x14ac:dyDescent="0.3">
      <c r="A61" s="68" t="s">
        <v>82</v>
      </c>
      <c r="B61" s="50">
        <f t="shared" si="4"/>
        <v>9.5812769539418293E-6</v>
      </c>
      <c r="C61" s="3">
        <v>6.9407972484312099E-6</v>
      </c>
      <c r="D61" s="3">
        <v>6.5702305727351204E-7</v>
      </c>
      <c r="E61" s="3">
        <v>5.1142209179430297E-8</v>
      </c>
      <c r="F61" s="3">
        <v>3.9040704308473402E-8</v>
      </c>
      <c r="G61" s="3">
        <v>1.20050837180379E-6</v>
      </c>
      <c r="H61" s="67">
        <v>6.9276536294541295E-7</v>
      </c>
    </row>
    <row r="62" spans="1:8" x14ac:dyDescent="0.3">
      <c r="A62" s="68" t="s">
        <v>83</v>
      </c>
      <c r="B62" s="50">
        <f t="shared" si="4"/>
        <v>4.6122776580825839E-6</v>
      </c>
      <c r="C62" s="3">
        <v>9.7831567828929704E-7</v>
      </c>
      <c r="D62" s="3">
        <v>1.70007573807316E-7</v>
      </c>
      <c r="E62" s="3">
        <v>1.3281524297350301E-8</v>
      </c>
      <c r="F62" s="3">
        <v>1.50484767242127E-8</v>
      </c>
      <c r="G62" s="3">
        <v>3.2918585521987899E-6</v>
      </c>
      <c r="H62" s="67">
        <v>1.43765852765618E-7</v>
      </c>
    </row>
    <row r="63" spans="1:8" x14ac:dyDescent="0.3">
      <c r="A63" s="68" t="s">
        <v>84</v>
      </c>
      <c r="B63" s="50">
        <f t="shared" si="4"/>
        <v>1.1442338374593832E-3</v>
      </c>
      <c r="C63" s="3">
        <v>4.7233818452964303E-5</v>
      </c>
      <c r="D63" s="3">
        <v>5.6290657169299601E-5</v>
      </c>
      <c r="E63" s="3">
        <v>4.3471747670129801E-6</v>
      </c>
      <c r="F63" s="3">
        <v>2.3476518220532499E-6</v>
      </c>
      <c r="G63" s="3">
        <v>9.85946557201295E-4</v>
      </c>
      <c r="H63" s="67">
        <v>4.8067978046758198E-5</v>
      </c>
    </row>
    <row r="64" spans="1:8" x14ac:dyDescent="0.3">
      <c r="A64" s="68" t="s">
        <v>85</v>
      </c>
      <c r="B64" s="50">
        <f t="shared" si="4"/>
        <v>1.3818411072871236E-8</v>
      </c>
      <c r="C64" s="3">
        <v>1.0546288901517301E-8</v>
      </c>
      <c r="D64" s="3">
        <v>4.6057336068869002E-10</v>
      </c>
      <c r="E64" s="3">
        <v>3.6600782106472401E-11</v>
      </c>
      <c r="F64" s="3">
        <v>5.1453579648319703E-11</v>
      </c>
      <c r="G64" s="3">
        <v>2.3331099951648601E-9</v>
      </c>
      <c r="H64" s="67">
        <v>3.9038445374559202E-10</v>
      </c>
    </row>
    <row r="65" spans="1:8" x14ac:dyDescent="0.3">
      <c r="A65" s="68" t="s">
        <v>86</v>
      </c>
      <c r="B65" s="50">
        <f t="shared" si="4"/>
        <v>5.9068726008324139E-7</v>
      </c>
      <c r="C65" s="3">
        <v>5.07924866577653E-7</v>
      </c>
      <c r="D65" s="3">
        <v>3.0093832548251502E-8</v>
      </c>
      <c r="E65" s="3">
        <v>2.4209947949683598E-9</v>
      </c>
      <c r="F65" s="3">
        <v>6.1361199184757702E-9</v>
      </c>
      <c r="G65" s="3">
        <v>1.293214749719E-8</v>
      </c>
      <c r="H65" s="67">
        <v>3.1179298746702702E-8</v>
      </c>
    </row>
    <row r="66" spans="1:8" ht="15" thickBot="1" x14ac:dyDescent="0.35">
      <c r="A66" s="69" t="s">
        <v>87</v>
      </c>
      <c r="B66" s="95">
        <f t="shared" si="4"/>
        <v>6.6958613191351961E-5</v>
      </c>
      <c r="C66" s="70">
        <v>8.7455240250422294E-6</v>
      </c>
      <c r="D66" s="70">
        <v>2.4340787203978502E-7</v>
      </c>
      <c r="E66" s="70">
        <v>2.6592689148453901E-8</v>
      </c>
      <c r="F66" s="70">
        <v>8.1818930475230003E-8</v>
      </c>
      <c r="G66" s="70">
        <v>5.7656128158187999E-5</v>
      </c>
      <c r="H66" s="71">
        <v>2.0514151645826199E-7</v>
      </c>
    </row>
  </sheetData>
  <mergeCells count="5">
    <mergeCell ref="A1:I1"/>
    <mergeCell ref="A14:G14"/>
    <mergeCell ref="A28:G28"/>
    <mergeCell ref="A42:H42"/>
    <mergeCell ref="A55:H5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44CF1-1E26-4FB4-934B-DE0B0D933579}">
  <dimension ref="A1:P36"/>
  <sheetViews>
    <sheetView topLeftCell="A40" zoomScale="82" zoomScaleNormal="82" workbookViewId="0">
      <selection activeCell="H68" sqref="H68"/>
    </sheetView>
  </sheetViews>
  <sheetFormatPr defaultColWidth="11.5546875" defaultRowHeight="14.4" x14ac:dyDescent="0.3"/>
  <cols>
    <col min="1" max="1" width="28" bestFit="1" customWidth="1"/>
    <col min="4" max="6" width="11.5546875" bestFit="1" customWidth="1"/>
    <col min="7" max="7" width="12.33203125" bestFit="1" customWidth="1"/>
    <col min="8" max="8" width="11.5546875" bestFit="1" customWidth="1"/>
    <col min="9" max="9" width="10.109375" bestFit="1" customWidth="1"/>
    <col min="10" max="10" width="13" customWidth="1"/>
    <col min="11" max="11" width="11.5546875" bestFit="1" customWidth="1"/>
  </cols>
  <sheetData>
    <row r="1" spans="1:11" x14ac:dyDescent="0.3">
      <c r="D1" s="7" t="s">
        <v>108</v>
      </c>
      <c r="E1" s="7" t="s">
        <v>109</v>
      </c>
      <c r="F1" s="7" t="s">
        <v>66</v>
      </c>
      <c r="G1" s="7" t="s">
        <v>110</v>
      </c>
      <c r="H1" s="7" t="s">
        <v>111</v>
      </c>
      <c r="I1" s="7" t="s">
        <v>67</v>
      </c>
      <c r="J1" s="7" t="s">
        <v>46</v>
      </c>
      <c r="K1" s="7" t="s">
        <v>47</v>
      </c>
    </row>
    <row r="2" spans="1:11" x14ac:dyDescent="0.3">
      <c r="A2" s="8" t="s">
        <v>16</v>
      </c>
    </row>
    <row r="3" spans="1:11" x14ac:dyDescent="0.3">
      <c r="B3" s="9" t="s">
        <v>35</v>
      </c>
      <c r="C3" s="9"/>
      <c r="D3" s="7">
        <f>'IA Normalizados'!C3</f>
        <v>3.5572172263240699E-7</v>
      </c>
      <c r="E3" s="7">
        <f>'IA Normalizados'!D3</f>
        <v>3.4158907184283799E-8</v>
      </c>
      <c r="F3" s="7">
        <f>'IA Normalizados'!E3</f>
        <v>8.56231017196858E-8</v>
      </c>
      <c r="G3" s="7">
        <f>'IA Normalizados'!F3</f>
        <v>3.10683989027674E-9</v>
      </c>
      <c r="H3" s="7">
        <f>'IA Normalizados'!G3</f>
        <v>9.1758317331999196E-7</v>
      </c>
      <c r="I3" s="7">
        <f>'IA Normalizados'!H3</f>
        <v>7.4806388803881302E-7</v>
      </c>
      <c r="J3" s="7">
        <f>'IA Normalizados'!I3</f>
        <v>1.87990894445273E-9</v>
      </c>
      <c r="K3" s="14">
        <f>SUM(D3:J3)</f>
        <v>2.1461375417299109E-6</v>
      </c>
    </row>
    <row r="4" spans="1:11" x14ac:dyDescent="0.3">
      <c r="B4" s="9" t="s">
        <v>36</v>
      </c>
      <c r="C4" s="9"/>
      <c r="D4" s="14">
        <f>'IA Normalizados'!C16</f>
        <v>2.0877600825261599E-6</v>
      </c>
      <c r="E4" s="14">
        <f>'IA Normalizados'!D16</f>
        <v>2.2346397889079501E-7</v>
      </c>
      <c r="F4" s="14">
        <f>'IA Normalizados'!E16</f>
        <v>2.44279572983383E-6</v>
      </c>
      <c r="G4" s="14">
        <f>'IA Normalizados'!F16</f>
        <v>1.62622828143351E-6</v>
      </c>
      <c r="H4" s="14">
        <f>'IA Normalizados'!G16</f>
        <v>9.2674693166464001E-7</v>
      </c>
      <c r="I4" s="14">
        <f>'IA Normalizados'!H16</f>
        <v>0</v>
      </c>
      <c r="J4" s="14">
        <f>'IA Normalizados'!I16</f>
        <v>0</v>
      </c>
      <c r="K4" s="14">
        <f t="shared" ref="K4:K7" si="0">SUM(D4:J4)</f>
        <v>7.306995004348935E-6</v>
      </c>
    </row>
    <row r="5" spans="1:11" x14ac:dyDescent="0.3">
      <c r="B5" s="9" t="s">
        <v>37</v>
      </c>
      <c r="C5" s="9"/>
      <c r="D5" s="12">
        <f>'IA Normalizados'!C30</f>
        <v>6.2861343080203E-7</v>
      </c>
      <c r="E5" s="12">
        <f>'IA Normalizados'!D30</f>
        <v>4.2214145352241501E-7</v>
      </c>
      <c r="F5" s="12">
        <f>'IA Normalizados'!E30</f>
        <v>2.7931400601548402E-6</v>
      </c>
      <c r="G5" s="12">
        <f>'IA Normalizados'!F30</f>
        <v>4.69403654797338E-9</v>
      </c>
      <c r="H5" s="12">
        <f>'IA Normalizados'!G30</f>
        <v>9.1624204669404902E-7</v>
      </c>
      <c r="I5" s="12">
        <f>'IA Normalizados'!H30</f>
        <v>0</v>
      </c>
      <c r="J5" s="12">
        <f>'IA Normalizados'!I30</f>
        <v>0</v>
      </c>
      <c r="K5" s="14">
        <f t="shared" si="0"/>
        <v>4.7648310277213075E-6</v>
      </c>
    </row>
    <row r="6" spans="1:11" x14ac:dyDescent="0.3">
      <c r="B6" s="9" t="s">
        <v>38</v>
      </c>
      <c r="C6" s="9"/>
      <c r="D6" s="14">
        <f>'IA Normalizados'!C44</f>
        <v>5.4829611282856799E-6</v>
      </c>
      <c r="E6" s="14">
        <f>'IA Normalizados'!D44</f>
        <v>7.3822621157280601E-7</v>
      </c>
      <c r="F6" s="14">
        <f>'IA Normalizados'!E44</f>
        <v>2.75977000607417E-7</v>
      </c>
      <c r="G6" s="14">
        <f>'IA Normalizados'!F44</f>
        <v>5.0219662014070303E-8</v>
      </c>
      <c r="H6" s="14">
        <f>'IA Normalizados'!G44</f>
        <v>1.1269908118172301E-6</v>
      </c>
      <c r="I6" s="14">
        <f>'IA Normalizados'!H44</f>
        <v>7.4806388803881302E-7</v>
      </c>
      <c r="J6" s="14">
        <f>'IA Normalizados'!I44</f>
        <v>0</v>
      </c>
      <c r="K6" s="14">
        <f t="shared" si="0"/>
        <v>8.4224387023360163E-6</v>
      </c>
    </row>
    <row r="7" spans="1:11" x14ac:dyDescent="0.3">
      <c r="B7" s="9" t="s">
        <v>39</v>
      </c>
      <c r="C7" s="9"/>
      <c r="D7" s="14">
        <f>'IA Normalizados'!C57</f>
        <v>5.4829611282856799E-6</v>
      </c>
      <c r="E7" s="14">
        <f>'IA Normalizados'!D57</f>
        <v>7.3822621157280601E-7</v>
      </c>
      <c r="F7" s="14">
        <f>'IA Normalizados'!E57</f>
        <v>5.7582011594648799E-8</v>
      </c>
      <c r="G7" s="14">
        <f>'IA Normalizados'!F57</f>
        <v>5.0219662014070303E-8</v>
      </c>
      <c r="H7" s="14">
        <f>'IA Normalizados'!G57</f>
        <v>1.1269908118172301E-6</v>
      </c>
      <c r="I7" s="14">
        <f>'IA Normalizados'!H57</f>
        <v>7.4806388803881302E-7</v>
      </c>
      <c r="J7" s="14">
        <f>'IA Normalizados'!I57</f>
        <v>0</v>
      </c>
      <c r="K7" s="14">
        <f t="shared" si="0"/>
        <v>8.2040437133232492E-6</v>
      </c>
    </row>
    <row r="8" spans="1:11" x14ac:dyDescent="0.3">
      <c r="B8" s="9"/>
      <c r="C8" s="9"/>
      <c r="D8" s="10"/>
      <c r="E8" s="10"/>
      <c r="F8" s="10"/>
      <c r="G8" s="10"/>
      <c r="H8" s="10"/>
      <c r="I8" s="10"/>
      <c r="J8" s="10"/>
      <c r="K8" s="11"/>
    </row>
    <row r="9" spans="1:11" x14ac:dyDescent="0.3">
      <c r="A9" s="7" t="s">
        <v>17</v>
      </c>
      <c r="D9" s="10"/>
      <c r="E9" s="10"/>
      <c r="F9" s="10"/>
      <c r="G9" s="10"/>
      <c r="H9" s="10"/>
      <c r="I9" s="10"/>
      <c r="J9" s="10"/>
      <c r="K9" s="12"/>
    </row>
    <row r="10" spans="1:11" ht="15" thickBot="1" x14ac:dyDescent="0.35">
      <c r="B10" s="9" t="s">
        <v>35</v>
      </c>
      <c r="C10" s="9"/>
      <c r="D10" s="7">
        <f>'IA Normalizados'!C4</f>
        <v>4.1004349644548499E-6</v>
      </c>
      <c r="E10" s="7">
        <f>'IA Normalizados'!D4</f>
        <v>2.35354492725498E-7</v>
      </c>
      <c r="F10" s="7">
        <f>'IA Normalizados'!E4</f>
        <v>1.10480249250123E-6</v>
      </c>
      <c r="G10" s="7">
        <f>'IA Normalizados'!F4</f>
        <v>3.6440275113790901E-8</v>
      </c>
      <c r="H10" s="7">
        <f>'IA Normalizados'!G4</f>
        <v>8.5359164443245405E-6</v>
      </c>
      <c r="I10" s="7">
        <f>'IA Normalizados'!H4</f>
        <v>5.6739060868135102E-6</v>
      </c>
      <c r="J10" s="7">
        <f>'IA Normalizados'!I4</f>
        <v>2.5783607050866299E-8</v>
      </c>
      <c r="K10" s="14">
        <f t="shared" ref="K10:K14" si="1">SUM(D10:J10)</f>
        <v>1.9712638362984286E-5</v>
      </c>
    </row>
    <row r="11" spans="1:11" x14ac:dyDescent="0.3">
      <c r="B11" s="100" t="s">
        <v>36</v>
      </c>
      <c r="C11" s="101"/>
      <c r="D11" s="102">
        <f>'IA Normalizados'!C17</f>
        <v>1.94826705337575E-5</v>
      </c>
      <c r="E11" s="55">
        <f>'IA Normalizados'!D17</f>
        <v>1.8290547725757201E-6</v>
      </c>
      <c r="F11" s="55">
        <f>'IA Normalizados'!E17</f>
        <v>2.1609717423062902E-5</v>
      </c>
      <c r="G11" s="102">
        <f>'IA Normalizados'!F17</f>
        <v>1.3372389454223299E-5</v>
      </c>
      <c r="H11" s="102">
        <f>'IA Normalizados'!G17</f>
        <v>1.10871752648468E-5</v>
      </c>
      <c r="I11" s="55">
        <f>'IA Normalizados'!H17</f>
        <v>0</v>
      </c>
      <c r="J11" s="55">
        <f>'IA Normalizados'!I17</f>
        <v>0</v>
      </c>
      <c r="K11" s="58">
        <f t="shared" si="1"/>
        <v>6.7381007448466212E-5</v>
      </c>
    </row>
    <row r="12" spans="1:11" ht="15" thickBot="1" x14ac:dyDescent="0.35">
      <c r="B12" s="103" t="s">
        <v>37</v>
      </c>
      <c r="C12" s="104"/>
      <c r="D12" s="105">
        <f>'IA Normalizados'!C31</f>
        <v>6.9222805603901497E-6</v>
      </c>
      <c r="E12" s="105">
        <f>'IA Normalizados'!D31</f>
        <v>3.7065495707912402E-6</v>
      </c>
      <c r="F12" s="105">
        <f>'IA Normalizados'!E31</f>
        <v>2.4550163794435999E-5</v>
      </c>
      <c r="G12" s="105">
        <f>'IA Normalizados'!F31</f>
        <v>3.2109945868141802E-8</v>
      </c>
      <c r="H12" s="105">
        <f>'IA Normalizados'!G31</f>
        <v>8.0381763094419808E-6</v>
      </c>
      <c r="I12" s="105">
        <f>'IA Normalizados'!H31</f>
        <v>0</v>
      </c>
      <c r="J12" s="105">
        <f>'IA Normalizados'!I31</f>
        <v>0</v>
      </c>
      <c r="K12" s="62">
        <f t="shared" si="1"/>
        <v>4.3249280180927509E-5</v>
      </c>
    </row>
    <row r="13" spans="1:11" x14ac:dyDescent="0.3">
      <c r="B13" s="9" t="s">
        <v>38</v>
      </c>
      <c r="C13" s="9"/>
      <c r="D13" s="14">
        <f>'IA Normalizados'!C45</f>
        <v>3.7204633875186801E-5</v>
      </c>
      <c r="E13" s="14">
        <f>'IA Normalizados'!D45</f>
        <v>6.4777822917904303E-6</v>
      </c>
      <c r="F13" s="14">
        <f>'IA Normalizados'!E45</f>
        <v>2.4560676880126502E-6</v>
      </c>
      <c r="G13" s="14">
        <f>'IA Normalizados'!F45</f>
        <v>5.0801024477406301E-7</v>
      </c>
      <c r="H13" s="14">
        <f>'IA Normalizados'!G45</f>
        <v>2.35749660525759E-4</v>
      </c>
      <c r="I13" s="14">
        <f>'IA Normalizados'!H45</f>
        <v>5.6739060868135102E-6</v>
      </c>
      <c r="J13" s="14">
        <f>'IA Normalizados'!I45</f>
        <v>0</v>
      </c>
      <c r="K13" s="14">
        <f t="shared" si="1"/>
        <v>2.880700607123365E-4</v>
      </c>
    </row>
    <row r="14" spans="1:11" x14ac:dyDescent="0.3">
      <c r="B14" s="9" t="s">
        <v>39</v>
      </c>
      <c r="C14" s="9"/>
      <c r="D14" s="14">
        <f>'IA Normalizados'!C58</f>
        <v>3.7204633875186801E-5</v>
      </c>
      <c r="E14" s="14">
        <f>'IA Normalizados'!D58</f>
        <v>6.4777822917904303E-6</v>
      </c>
      <c r="F14" s="14">
        <f>'IA Normalizados'!E58</f>
        <v>5.1129035168540596E-7</v>
      </c>
      <c r="G14" s="14">
        <f>'IA Normalizados'!F58</f>
        <v>5.0801024477406301E-7</v>
      </c>
      <c r="H14" s="14">
        <f>'IA Normalizados'!G58</f>
        <v>2.35749660525759E-4</v>
      </c>
      <c r="I14" s="14">
        <f>'IA Normalizados'!H58</f>
        <v>5.6739060868135102E-6</v>
      </c>
      <c r="J14" s="14">
        <f>'IA Normalizados'!I58</f>
        <v>0</v>
      </c>
      <c r="K14" s="14">
        <f t="shared" si="1"/>
        <v>2.8612528337600921E-4</v>
      </c>
    </row>
    <row r="15" spans="1:11" x14ac:dyDescent="0.3">
      <c r="D15" s="10"/>
      <c r="E15" s="10"/>
      <c r="F15" s="10"/>
      <c r="G15" s="10"/>
      <c r="H15" s="10"/>
      <c r="I15" s="10"/>
      <c r="J15" s="10"/>
      <c r="K15" s="10"/>
    </row>
    <row r="16" spans="1:11" x14ac:dyDescent="0.3">
      <c r="A16" s="7" t="s">
        <v>18</v>
      </c>
      <c r="D16" s="10"/>
      <c r="E16" s="10"/>
      <c r="F16" s="10"/>
      <c r="G16" s="10"/>
      <c r="H16" s="10"/>
      <c r="I16" s="10"/>
      <c r="J16" s="10"/>
      <c r="K16" s="10"/>
    </row>
    <row r="17" spans="1:16" x14ac:dyDescent="0.3">
      <c r="B17" s="9" t="s">
        <v>35</v>
      </c>
      <c r="D17" s="7">
        <f>'IA Normalizados'!C5</f>
        <v>9.7774565729662592E-6</v>
      </c>
      <c r="E17" s="7">
        <f>'IA Normalizados'!D5</f>
        <v>6.0494761923474498E-7</v>
      </c>
      <c r="F17" s="7">
        <f>'IA Normalizados'!E5</f>
        <v>1.9303006582305501E-6</v>
      </c>
      <c r="G17" s="7">
        <f>'IA Normalizados'!F5</f>
        <v>8.0704668989484705E-8</v>
      </c>
      <c r="H17" s="7">
        <f>'IA Normalizados'!G5</f>
        <v>2.15056305687149E-5</v>
      </c>
      <c r="I17" s="7">
        <f>'IA Normalizados'!H5</f>
        <v>1.4690977135560201E-5</v>
      </c>
      <c r="J17" s="7">
        <f>'IA Normalizados'!I5</f>
        <v>1.8669000125248799E-7</v>
      </c>
      <c r="K17" s="14">
        <f t="shared" ref="K17:K21" si="2">SUM(D17:J17)</f>
        <v>4.8776707224948623E-5</v>
      </c>
      <c r="L17" s="10"/>
    </row>
    <row r="18" spans="1:16" x14ac:dyDescent="0.3">
      <c r="B18" s="9" t="s">
        <v>36</v>
      </c>
      <c r="D18" s="14">
        <f>'IA Normalizados'!C18</f>
        <v>4.9078989051315403E-5</v>
      </c>
      <c r="E18" s="14">
        <f>'IA Normalizados'!D18</f>
        <v>5.18349103850476E-6</v>
      </c>
      <c r="F18" s="14">
        <f>'IA Normalizados'!E18</f>
        <v>6.08869041939761E-5</v>
      </c>
      <c r="G18" s="14">
        <f>'IA Normalizados'!F18</f>
        <v>3.7348533531605501E-5</v>
      </c>
      <c r="H18" s="14">
        <f>'IA Normalizados'!G18</f>
        <v>2.2306606214373201E-5</v>
      </c>
      <c r="I18" s="14">
        <f>'IA Normalizados'!H18</f>
        <v>0</v>
      </c>
      <c r="J18" s="14">
        <f>'IA Normalizados'!I18</f>
        <v>0</v>
      </c>
      <c r="K18" s="14">
        <f t="shared" si="2"/>
        <v>1.7480452402977498E-4</v>
      </c>
      <c r="L18" s="10"/>
    </row>
    <row r="19" spans="1:16" x14ac:dyDescent="0.3">
      <c r="B19" s="9" t="s">
        <v>37</v>
      </c>
      <c r="D19" s="12">
        <f>'IA Normalizados'!C32</f>
        <v>1.5688954555892201E-5</v>
      </c>
      <c r="E19" s="12">
        <f>'IA Normalizados'!D32</f>
        <v>1.8952450732871299E-5</v>
      </c>
      <c r="F19" s="12">
        <f>'IA Normalizados'!E32</f>
        <v>6.61837571692508E-5</v>
      </c>
      <c r="G19" s="12">
        <f>'IA Normalizados'!F32</f>
        <v>7.9591923389531197E-8</v>
      </c>
      <c r="H19" s="12">
        <f>'IA Normalizados'!G32</f>
        <v>2.1394383531920899E-5</v>
      </c>
      <c r="I19" s="12">
        <f>'IA Normalizados'!H32</f>
        <v>0</v>
      </c>
      <c r="J19" s="12">
        <f>'IA Normalizados'!I32</f>
        <v>0</v>
      </c>
      <c r="K19" s="14">
        <f t="shared" si="2"/>
        <v>1.2229913791332472E-4</v>
      </c>
      <c r="L19" s="10"/>
    </row>
    <row r="20" spans="1:16" x14ac:dyDescent="0.3">
      <c r="B20" s="9" t="s">
        <v>38</v>
      </c>
      <c r="D20" s="14">
        <f>'IA Normalizados'!C46</f>
        <v>7.1284005218063697E-5</v>
      </c>
      <c r="E20" s="14">
        <f>'IA Normalizados'!D46</f>
        <v>1.7285893542128998E-5</v>
      </c>
      <c r="F20" s="14">
        <f>'IA Normalizados'!E46</f>
        <v>7.2048014160556798E-6</v>
      </c>
      <c r="G20" s="14">
        <f>'IA Normalizados'!F46</f>
        <v>1.3270372206873201E-6</v>
      </c>
      <c r="H20" s="14">
        <f>'IA Normalizados'!G46</f>
        <v>8.0348218420378894E-5</v>
      </c>
      <c r="I20" s="14">
        <f>'IA Normalizados'!H46</f>
        <v>1.4690977135560201E-5</v>
      </c>
      <c r="J20" s="14">
        <f>'IA Normalizados'!I46</f>
        <v>0</v>
      </c>
      <c r="K20" s="14">
        <f t="shared" si="2"/>
        <v>1.9214093295287477E-4</v>
      </c>
      <c r="L20" s="114">
        <f>H20/K20</f>
        <v>0.418173354243499</v>
      </c>
      <c r="N20" s="5"/>
    </row>
    <row r="21" spans="1:16" x14ac:dyDescent="0.3">
      <c r="B21" s="9" t="s">
        <v>39</v>
      </c>
      <c r="D21" s="14">
        <f>'IA Normalizados'!C59</f>
        <v>7.1284005218063697E-5</v>
      </c>
      <c r="E21" s="14">
        <f>'IA Normalizados'!D59</f>
        <v>1.7285893542128998E-5</v>
      </c>
      <c r="F21" s="14">
        <f>'IA Normalizados'!E59</f>
        <v>1.3451502552150701E-6</v>
      </c>
      <c r="G21" s="14">
        <f>'IA Normalizados'!F59</f>
        <v>1.3270372206873201E-6</v>
      </c>
      <c r="H21" s="14">
        <f>'IA Normalizados'!G59</f>
        <v>8.0348218420378894E-5</v>
      </c>
      <c r="I21" s="14">
        <f>'IA Normalizados'!H59</f>
        <v>1.4690977135560201E-5</v>
      </c>
      <c r="J21" s="14">
        <f>'IA Normalizados'!I59</f>
        <v>0</v>
      </c>
      <c r="K21" s="14">
        <f t="shared" si="2"/>
        <v>1.8628128179203418E-4</v>
      </c>
      <c r="L21" s="10"/>
      <c r="N21" s="5"/>
      <c r="P21" s="5"/>
    </row>
    <row r="22" spans="1:16" x14ac:dyDescent="0.3">
      <c r="D22" s="10"/>
      <c r="E22" s="10"/>
      <c r="F22" s="10"/>
      <c r="G22" s="10"/>
      <c r="H22" s="10"/>
      <c r="I22" s="10"/>
      <c r="J22" s="10"/>
      <c r="K22" s="10"/>
    </row>
    <row r="23" spans="1:16" x14ac:dyDescent="0.3">
      <c r="A23" s="7" t="s">
        <v>19</v>
      </c>
      <c r="D23" s="10"/>
      <c r="E23" s="10"/>
      <c r="F23" s="10"/>
      <c r="G23" s="10"/>
      <c r="H23" s="10"/>
      <c r="I23" s="10"/>
      <c r="J23" s="10"/>
      <c r="K23" s="10"/>
    </row>
    <row r="24" spans="1:16" x14ac:dyDescent="0.3">
      <c r="B24" s="9" t="s">
        <v>35</v>
      </c>
      <c r="D24" s="7">
        <f>'IA Normalizados'!C6</f>
        <v>2.6746666310869499E-7</v>
      </c>
      <c r="E24" s="7">
        <f>'IA Normalizados'!D6</f>
        <v>2.7988023026485701E-8</v>
      </c>
      <c r="F24" s="7">
        <f>'IA Normalizados'!E6</f>
        <v>7.7483309820304004E-8</v>
      </c>
      <c r="G24" s="7">
        <f>'IA Normalizados'!F6</f>
        <v>2.9864297684755698E-9</v>
      </c>
      <c r="H24" s="7">
        <f>'IA Normalizados'!G6</f>
        <v>5.3896632277181501E-7</v>
      </c>
      <c r="I24" s="7">
        <f>'IA Normalizados'!H6</f>
        <v>4.56384834783365E-7</v>
      </c>
      <c r="J24" s="7">
        <f>'IA Normalizados'!I6</f>
        <v>1.64096078823595E-9</v>
      </c>
      <c r="K24" s="14">
        <f t="shared" ref="K24:K28" si="3">SUM(D24:J24)</f>
        <v>1.3729165440673763E-6</v>
      </c>
    </row>
    <row r="25" spans="1:16" x14ac:dyDescent="0.3">
      <c r="B25" s="9" t="s">
        <v>36</v>
      </c>
      <c r="D25" s="14">
        <f>'IA Normalizados'!C19</f>
        <v>1.2506540580777499E-6</v>
      </c>
      <c r="E25" s="14">
        <f>'IA Normalizados'!D19</f>
        <v>1.5249355296790299E-7</v>
      </c>
      <c r="F25" s="14">
        <f>'IA Normalizados'!E19</f>
        <v>1.90352969833252E-6</v>
      </c>
      <c r="G25" s="14">
        <f>'IA Normalizados'!F19</f>
        <v>1.1651551330708899E-6</v>
      </c>
      <c r="H25" s="14">
        <f>'IA Normalizados'!G19</f>
        <v>5.5231172670213098E-7</v>
      </c>
      <c r="I25" s="14">
        <f>'IA Normalizados'!H19</f>
        <v>0</v>
      </c>
      <c r="J25" s="14">
        <f>'IA Normalizados'!I19</f>
        <v>0</v>
      </c>
      <c r="K25" s="14">
        <f t="shared" si="3"/>
        <v>5.024144169151194E-6</v>
      </c>
    </row>
    <row r="26" spans="1:16" x14ac:dyDescent="0.3">
      <c r="B26" s="9" t="s">
        <v>37</v>
      </c>
      <c r="D26" s="12">
        <f>'IA Normalizados'!C33</f>
        <v>3.8119962526500603E-7</v>
      </c>
      <c r="E26" s="12">
        <f>'IA Normalizados'!D33</f>
        <v>2.4821074457643501E-7</v>
      </c>
      <c r="F26" s="12">
        <f>'IA Normalizados'!E33</f>
        <v>1.7620438340687399E-6</v>
      </c>
      <c r="G26" s="12">
        <f>'IA Normalizados'!F33</f>
        <v>3.1673237455949499E-9</v>
      </c>
      <c r="H26" s="12">
        <f>'IA Normalizados'!G33</f>
        <v>5.3705975082400997E-7</v>
      </c>
      <c r="I26" s="12">
        <f>'IA Normalizados'!H33</f>
        <v>0</v>
      </c>
      <c r="J26" s="12">
        <f>'IA Normalizados'!I33</f>
        <v>0</v>
      </c>
      <c r="K26" s="14">
        <f t="shared" si="3"/>
        <v>2.9316812784797856E-6</v>
      </c>
    </row>
    <row r="27" spans="1:16" x14ac:dyDescent="0.3">
      <c r="B27" s="9" t="s">
        <v>38</v>
      </c>
      <c r="D27" s="14">
        <f>'IA Normalizados'!C47</f>
        <v>5.7952169555606602E-6</v>
      </c>
      <c r="E27" s="14">
        <f>'IA Normalizados'!D47</f>
        <v>4.3374153135081602E-7</v>
      </c>
      <c r="F27" s="14">
        <f>'IA Normalizados'!E47</f>
        <v>2.5533269868450399E-7</v>
      </c>
      <c r="G27" s="14">
        <f>'IA Normalizados'!F47</f>
        <v>4.4703685294494202E-8</v>
      </c>
      <c r="H27" s="14">
        <f>'IA Normalizados'!G47</f>
        <v>1.2363186182795199E-6</v>
      </c>
      <c r="I27" s="14">
        <f>'IA Normalizados'!H47</f>
        <v>4.56384834783365E-7</v>
      </c>
      <c r="J27" s="14">
        <f>'IA Normalizados'!I47</f>
        <v>0</v>
      </c>
      <c r="K27" s="14">
        <f t="shared" si="3"/>
        <v>8.2216983239533588E-6</v>
      </c>
    </row>
    <row r="28" spans="1:16" x14ac:dyDescent="0.3">
      <c r="B28" s="9" t="s">
        <v>39</v>
      </c>
      <c r="D28" s="14">
        <f>'IA Normalizados'!C60</f>
        <v>5.7952169555606602E-6</v>
      </c>
      <c r="E28" s="14">
        <f>'IA Normalizados'!D60</f>
        <v>4.3374153135081602E-7</v>
      </c>
      <c r="F28" s="14">
        <f>'IA Normalizados'!E60</f>
        <v>3.4055629837514601E-8</v>
      </c>
      <c r="G28" s="14">
        <f>'IA Normalizados'!F60</f>
        <v>4.4703685294494202E-8</v>
      </c>
      <c r="H28" s="14">
        <f>'IA Normalizados'!G60</f>
        <v>1.2363186182795199E-6</v>
      </c>
      <c r="I28" s="14">
        <f>'IA Normalizados'!H60</f>
        <v>4.56384834783365E-7</v>
      </c>
      <c r="J28" s="14">
        <f>'IA Normalizados'!I60</f>
        <v>0</v>
      </c>
      <c r="K28" s="14">
        <f t="shared" si="3"/>
        <v>8.0004212551063706E-6</v>
      </c>
    </row>
    <row r="29" spans="1:16" x14ac:dyDescent="0.3">
      <c r="D29" s="10"/>
      <c r="E29" s="10"/>
      <c r="F29" s="10"/>
      <c r="G29" s="10"/>
      <c r="H29" s="10"/>
      <c r="I29" s="10"/>
      <c r="J29" s="10"/>
      <c r="K29" s="10"/>
    </row>
    <row r="30" spans="1:16" x14ac:dyDescent="0.3">
      <c r="A30" s="7" t="s">
        <v>20</v>
      </c>
      <c r="D30" s="10"/>
      <c r="E30" s="10"/>
      <c r="F30" s="10"/>
      <c r="G30" s="10"/>
      <c r="H30" s="10"/>
      <c r="I30" s="10"/>
      <c r="J30" s="10"/>
      <c r="K30" s="10"/>
    </row>
    <row r="31" spans="1:16" x14ac:dyDescent="0.3">
      <c r="B31" s="9" t="s">
        <v>35</v>
      </c>
      <c r="D31" s="7">
        <f>'IA Normalizados'!C7</f>
        <v>2.7233144588491502E-7</v>
      </c>
      <c r="E31" s="7">
        <f>'IA Normalizados'!D7</f>
        <v>1.9617130007641301E-8</v>
      </c>
      <c r="F31" s="7">
        <f>'IA Normalizados'!E7</f>
        <v>7.5383413240727502E-8</v>
      </c>
      <c r="G31" s="7">
        <f>'IA Normalizados'!F7</f>
        <v>4.8087740557759799E-9</v>
      </c>
      <c r="H31" s="7">
        <f>'IA Normalizados'!G7</f>
        <v>8.1888399929528096E-7</v>
      </c>
      <c r="I31" s="7">
        <f>'IA Normalizados'!H7</f>
        <v>6.9276536294541295E-7</v>
      </c>
      <c r="J31" s="7">
        <f>'IA Normalizados'!I7</f>
        <v>1.70896774464324E-9</v>
      </c>
      <c r="K31" s="12">
        <f t="shared" ref="K31:K35" si="4">SUM(D31:J31)</f>
        <v>1.8854990931743971E-6</v>
      </c>
    </row>
    <row r="32" spans="1:16" x14ac:dyDescent="0.3">
      <c r="B32" s="9" t="s">
        <v>36</v>
      </c>
      <c r="D32" s="14">
        <f>'IA Normalizados'!C20</f>
        <v>1.86868905029041E-6</v>
      </c>
      <c r="E32" s="14">
        <f>'IA Normalizados'!D20</f>
        <v>1.9683404908948E-7</v>
      </c>
      <c r="F32" s="14">
        <f>'IA Normalizados'!E20</f>
        <v>2.0297321507025899E-6</v>
      </c>
      <c r="G32" s="14">
        <f>'IA Normalizados'!F20</f>
        <v>1.2759809176411301E-6</v>
      </c>
      <c r="H32" s="14">
        <f>'IA Normalizados'!G20</f>
        <v>8.3271065303159198E-7</v>
      </c>
      <c r="I32" s="14">
        <f>'IA Normalizados'!H20</f>
        <v>0</v>
      </c>
      <c r="J32" s="14">
        <f>'IA Normalizados'!I20</f>
        <v>0</v>
      </c>
      <c r="K32" s="12">
        <f t="shared" si="4"/>
        <v>6.2039468207552019E-6</v>
      </c>
    </row>
    <row r="33" spans="2:11" x14ac:dyDescent="0.3">
      <c r="B33" s="9" t="s">
        <v>37</v>
      </c>
      <c r="D33" s="12">
        <f>'IA Normalizados'!C34</f>
        <v>5.7163105876084996E-7</v>
      </c>
      <c r="E33" s="12">
        <f>'IA Normalizados'!D34</f>
        <v>3.7617994553582498E-7</v>
      </c>
      <c r="F33" s="12">
        <f>'IA Normalizados'!E34</f>
        <v>2.4504040765644799E-6</v>
      </c>
      <c r="G33" s="12">
        <f>'IA Normalizados'!F34</f>
        <v>3.20198887896906E-9</v>
      </c>
      <c r="H33" s="12">
        <f>'IA Normalizados'!G34</f>
        <v>8.1671467627384399E-7</v>
      </c>
      <c r="I33" s="12">
        <f>'IA Normalizados'!H34</f>
        <v>0</v>
      </c>
      <c r="J33" s="12">
        <f>'IA Normalizados'!I34</f>
        <v>0</v>
      </c>
      <c r="K33" s="12">
        <f t="shared" si="4"/>
        <v>4.2181317460139676E-6</v>
      </c>
    </row>
    <row r="34" spans="2:11" x14ac:dyDescent="0.3">
      <c r="B34" s="9" t="s">
        <v>38</v>
      </c>
      <c r="D34" s="14">
        <f>'IA Normalizados'!C48</f>
        <v>6.9407972484312099E-6</v>
      </c>
      <c r="E34" s="14">
        <f>'IA Normalizados'!D48</f>
        <v>6.5702305727351204E-7</v>
      </c>
      <c r="F34" s="14">
        <f>'IA Normalizados'!E48</f>
        <v>2.1668237920819099E-7</v>
      </c>
      <c r="G34" s="14">
        <f>'IA Normalizados'!F48</f>
        <v>3.9040704308473402E-8</v>
      </c>
      <c r="H34" s="14">
        <f>'IA Normalizados'!G48</f>
        <v>1.20050837180379E-6</v>
      </c>
      <c r="I34" s="14">
        <f>'IA Normalizados'!H48</f>
        <v>6.9276536294541295E-7</v>
      </c>
      <c r="J34" s="14">
        <f>'IA Normalizados'!I48</f>
        <v>0</v>
      </c>
      <c r="K34" s="12">
        <f t="shared" si="4"/>
        <v>9.7468171239705879E-6</v>
      </c>
    </row>
    <row r="35" spans="2:11" x14ac:dyDescent="0.3">
      <c r="B35" s="9" t="s">
        <v>39</v>
      </c>
      <c r="D35" s="14">
        <f>'IA Normalizados'!C61</f>
        <v>6.9407972484312099E-6</v>
      </c>
      <c r="E35" s="14">
        <f>'IA Normalizados'!D61</f>
        <v>6.5702305727351204E-7</v>
      </c>
      <c r="F35" s="14">
        <f>'IA Normalizados'!E61</f>
        <v>5.1142209179430297E-8</v>
      </c>
      <c r="G35" s="14">
        <f>'IA Normalizados'!F61</f>
        <v>3.9040704308473402E-8</v>
      </c>
      <c r="H35" s="14">
        <f>'IA Normalizados'!G61</f>
        <v>1.20050837180379E-6</v>
      </c>
      <c r="I35" s="14">
        <f>'IA Normalizados'!H61</f>
        <v>6.9276536294541295E-7</v>
      </c>
      <c r="J35" s="14">
        <f>'IA Normalizados'!I61</f>
        <v>0</v>
      </c>
      <c r="K35" s="12">
        <f t="shared" si="4"/>
        <v>9.5812769539418293E-6</v>
      </c>
    </row>
    <row r="36" spans="2:11" x14ac:dyDescent="0.3">
      <c r="D36" s="10"/>
      <c r="E36" s="10"/>
      <c r="F36" s="10"/>
      <c r="G36" s="10"/>
      <c r="H36" s="10"/>
      <c r="I36" s="10"/>
      <c r="J36" s="10"/>
      <c r="K36" s="1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FD75A-70E3-4FBE-9C27-EA8F5607B2E3}">
  <dimension ref="A1:L35"/>
  <sheetViews>
    <sheetView topLeftCell="A43" zoomScale="82" zoomScaleNormal="82" workbookViewId="0">
      <selection activeCell="A65" sqref="A65"/>
    </sheetView>
  </sheetViews>
  <sheetFormatPr defaultColWidth="11.5546875" defaultRowHeight="14.4" x14ac:dyDescent="0.3"/>
  <cols>
    <col min="1" max="1" width="28" bestFit="1" customWidth="1"/>
    <col min="4" max="6" width="11.5546875" bestFit="1" customWidth="1"/>
    <col min="7" max="7" width="12.33203125" bestFit="1" customWidth="1"/>
    <col min="8" max="8" width="11.5546875" bestFit="1" customWidth="1"/>
    <col min="9" max="10" width="10.109375" bestFit="1" customWidth="1"/>
    <col min="11" max="11" width="11.5546875" bestFit="1" customWidth="1"/>
  </cols>
  <sheetData>
    <row r="1" spans="1:12" x14ac:dyDescent="0.3">
      <c r="D1" s="7" t="s">
        <v>108</v>
      </c>
      <c r="E1" s="7" t="s">
        <v>109</v>
      </c>
      <c r="F1" s="7" t="s">
        <v>66</v>
      </c>
      <c r="G1" s="7" t="s">
        <v>110</v>
      </c>
      <c r="H1" s="7" t="s">
        <v>111</v>
      </c>
      <c r="I1" s="7" t="s">
        <v>67</v>
      </c>
      <c r="J1" s="7" t="s">
        <v>46</v>
      </c>
      <c r="K1" s="7" t="s">
        <v>47</v>
      </c>
    </row>
    <row r="2" spans="1:12" x14ac:dyDescent="0.3">
      <c r="A2" s="7" t="s">
        <v>21</v>
      </c>
      <c r="D2" s="10"/>
      <c r="E2" s="10"/>
      <c r="F2" s="10"/>
      <c r="G2" s="10"/>
      <c r="H2" s="10"/>
      <c r="I2" s="10"/>
      <c r="J2" s="10"/>
      <c r="K2" s="10"/>
    </row>
    <row r="3" spans="1:12" x14ac:dyDescent="0.3">
      <c r="B3" s="9" t="s">
        <v>35</v>
      </c>
      <c r="D3" s="7">
        <f>'IA Normalizados'!C8</f>
        <v>1.24373187157256E-7</v>
      </c>
      <c r="E3" s="7">
        <f>'IA Normalizados'!D8</f>
        <v>7.4140843152340197E-9</v>
      </c>
      <c r="F3" s="7">
        <f>'IA Normalizados'!E8</f>
        <v>2.4143796429384201E-8</v>
      </c>
      <c r="G3" s="7">
        <f>'IA Normalizados'!F8</f>
        <v>8.2048713549578795E-10</v>
      </c>
      <c r="H3" s="7">
        <f>'IA Normalizados'!G8</f>
        <v>2.1483870711674399E-7</v>
      </c>
      <c r="I3" s="7">
        <f>'IA Normalizados'!H8</f>
        <v>1.43765852765618E-7</v>
      </c>
      <c r="J3" s="7">
        <f>'IA Normalizados'!I8</f>
        <v>6.2011772316965695E-10</v>
      </c>
      <c r="K3" s="12">
        <f t="shared" ref="K3:K7" si="0">SUM(D3:J3)</f>
        <v>5.1597623264290159E-7</v>
      </c>
    </row>
    <row r="4" spans="1:12" x14ac:dyDescent="0.3">
      <c r="B4" s="9" t="s">
        <v>36</v>
      </c>
      <c r="D4" s="14">
        <f>'IA Normalizados'!C21</f>
        <v>4.8333281283108195E-7</v>
      </c>
      <c r="E4" s="14">
        <f>'IA Normalizados'!D21</f>
        <v>5.3693165905673203E-8</v>
      </c>
      <c r="F4" s="14">
        <f>'IA Normalizados'!E21</f>
        <v>7.1827801025763696E-7</v>
      </c>
      <c r="G4" s="14">
        <f>'IA Normalizados'!F21</f>
        <v>4.3554552683451198E-7</v>
      </c>
      <c r="H4" s="14">
        <f>'IA Normalizados'!G21</f>
        <v>2.4541345538280199E-7</v>
      </c>
      <c r="I4" s="14">
        <f>'IA Normalizados'!H21</f>
        <v>0</v>
      </c>
      <c r="J4" s="14">
        <f>'IA Normalizados'!I21</f>
        <v>0</v>
      </c>
      <c r="K4" s="12">
        <f t="shared" si="0"/>
        <v>1.9362629712117062E-6</v>
      </c>
    </row>
    <row r="5" spans="1:12" x14ac:dyDescent="0.3">
      <c r="B5" s="9" t="s">
        <v>37</v>
      </c>
      <c r="D5" s="12">
        <f>'IA Normalizados'!C35</f>
        <v>1.4850219452667299E-7</v>
      </c>
      <c r="E5" s="12">
        <f>'IA Normalizados'!D35</f>
        <v>9.6526999087195197E-8</v>
      </c>
      <c r="F5" s="12">
        <f>'IA Normalizados'!E35</f>
        <v>6.8151185331918898E-7</v>
      </c>
      <c r="G5" s="12">
        <f>'IA Normalizados'!F35</f>
        <v>8.5734516973839703E-10</v>
      </c>
      <c r="H5" s="12">
        <f>'IA Normalizados'!G35</f>
        <v>2.09646263920568E-7</v>
      </c>
      <c r="I5" s="12">
        <f>'IA Normalizados'!H35</f>
        <v>0</v>
      </c>
      <c r="J5" s="12">
        <f>'IA Normalizados'!I35</f>
        <v>0</v>
      </c>
      <c r="K5" s="12">
        <f t="shared" si="0"/>
        <v>1.1370446560233636E-6</v>
      </c>
    </row>
    <row r="6" spans="1:12" x14ac:dyDescent="0.3">
      <c r="B6" s="9" t="s">
        <v>38</v>
      </c>
      <c r="D6" s="14">
        <f>'IA Normalizados'!C49</f>
        <v>9.7831567828929704E-7</v>
      </c>
      <c r="E6" s="14">
        <f>'IA Normalizados'!D49</f>
        <v>1.70007573807316E-7</v>
      </c>
      <c r="F6" s="14">
        <f>'IA Normalizados'!E49</f>
        <v>9.4829180232703495E-8</v>
      </c>
      <c r="G6" s="14">
        <f>'IA Normalizados'!F49</f>
        <v>1.50484767242127E-8</v>
      </c>
      <c r="H6" s="14">
        <f>'IA Normalizados'!G49</f>
        <v>3.2918585521987899E-6</v>
      </c>
      <c r="I6" s="14">
        <f>'IA Normalizados'!H49</f>
        <v>1.43765852765618E-7</v>
      </c>
      <c r="J6" s="14">
        <f>'IA Normalizados'!I49</f>
        <v>0</v>
      </c>
      <c r="K6" s="12">
        <f t="shared" si="0"/>
        <v>4.6938253140179376E-6</v>
      </c>
    </row>
    <row r="7" spans="1:12" x14ac:dyDescent="0.3">
      <c r="B7" s="9" t="s">
        <v>39</v>
      </c>
      <c r="D7" s="14">
        <f>'IA Normalizados'!C62</f>
        <v>9.7831567828929704E-7</v>
      </c>
      <c r="E7" s="14">
        <f>'IA Normalizados'!D62</f>
        <v>1.70007573807316E-7</v>
      </c>
      <c r="F7" s="14">
        <f>'IA Normalizados'!E62</f>
        <v>1.3281524297350301E-8</v>
      </c>
      <c r="G7" s="14">
        <f>'IA Normalizados'!F62</f>
        <v>1.50484767242127E-8</v>
      </c>
      <c r="H7" s="14">
        <f>'IA Normalizados'!G62</f>
        <v>3.2918585521987899E-6</v>
      </c>
      <c r="I7" s="14">
        <f>'IA Normalizados'!H62</f>
        <v>1.43765852765618E-7</v>
      </c>
      <c r="J7" s="14">
        <f>'IA Normalizados'!I62</f>
        <v>0</v>
      </c>
      <c r="K7" s="12">
        <f t="shared" si="0"/>
        <v>4.6122776580825839E-6</v>
      </c>
    </row>
    <row r="8" spans="1:12" x14ac:dyDescent="0.3">
      <c r="D8" s="10"/>
      <c r="E8" s="10"/>
      <c r="F8" s="10"/>
      <c r="G8" s="10"/>
      <c r="H8" s="10"/>
      <c r="I8" s="10"/>
      <c r="J8" s="10"/>
      <c r="K8" s="10"/>
    </row>
    <row r="9" spans="1:12" x14ac:dyDescent="0.3">
      <c r="A9" s="7" t="s">
        <v>22</v>
      </c>
      <c r="D9" s="10"/>
      <c r="E9" s="10"/>
      <c r="F9" s="10"/>
      <c r="G9" s="10"/>
      <c r="H9" s="10"/>
      <c r="I9" s="10"/>
      <c r="J9" s="10"/>
      <c r="K9" s="10"/>
    </row>
    <row r="10" spans="1:12" x14ac:dyDescent="0.3">
      <c r="B10" s="9" t="s">
        <v>35</v>
      </c>
      <c r="D10" s="7">
        <f>'IA Normalizados'!C9</f>
        <v>1.4104852124489499E-5</v>
      </c>
      <c r="E10" s="7">
        <f>'IA Normalizados'!D9</f>
        <v>6.5705479759679904E-7</v>
      </c>
      <c r="F10" s="7">
        <f>'IA Normalizados'!E9</f>
        <v>2.0018384479210698E-6</v>
      </c>
      <c r="G10" s="7">
        <f>'IA Normalizados'!F9</f>
        <v>2.6658383417405498E-7</v>
      </c>
      <c r="H10" s="7">
        <f>'IA Normalizados'!G9</f>
        <v>7.2994643170302796E-5</v>
      </c>
      <c r="I10" s="7">
        <f>'IA Normalizados'!H9</f>
        <v>4.8067978046758198E-5</v>
      </c>
      <c r="J10" s="7">
        <f>'IA Normalizados'!I9</f>
        <v>1.5722597847872601E-7</v>
      </c>
      <c r="K10" s="12">
        <f t="shared" ref="K10:K14" si="1">SUM(D10:J10)</f>
        <v>1.3825017639972114E-4</v>
      </c>
    </row>
    <row r="11" spans="1:12" x14ac:dyDescent="0.3">
      <c r="B11" s="9" t="s">
        <v>36</v>
      </c>
      <c r="D11" s="14">
        <f>'IA Normalizados'!C22</f>
        <v>1.58681018607626E-4</v>
      </c>
      <c r="E11" s="14">
        <f>'IA Normalizados'!D22</f>
        <v>1.5926398316816799E-5</v>
      </c>
      <c r="F11" s="14">
        <f>'IA Normalizados'!E22</f>
        <v>1.4955878803237001E-4</v>
      </c>
      <c r="G11" s="14">
        <f>'IA Normalizados'!F22</f>
        <v>9.4565040772318505E-5</v>
      </c>
      <c r="H11" s="14">
        <f>'IA Normalizados'!G22</f>
        <v>8.1950112995776296E-5</v>
      </c>
      <c r="I11" s="14">
        <f>'IA Normalizados'!H22</f>
        <v>0</v>
      </c>
      <c r="J11" s="14">
        <f>'IA Normalizados'!I22</f>
        <v>0</v>
      </c>
      <c r="K11" s="12">
        <f>SUM(D11:J11)</f>
        <v>5.0068135872490753E-4</v>
      </c>
      <c r="L11">
        <v>3</v>
      </c>
    </row>
    <row r="12" spans="1:12" x14ac:dyDescent="0.3">
      <c r="B12" s="9" t="s">
        <v>37</v>
      </c>
      <c r="D12" s="12">
        <f>'IA Normalizados'!C36</f>
        <v>4.8609467982177202E-5</v>
      </c>
      <c r="E12" s="12">
        <f>'IA Normalizados'!D36</f>
        <v>3.3993228430486499E-5</v>
      </c>
      <c r="F12" s="12">
        <f>'IA Normalizados'!E36</f>
        <v>2.0385774592730999E-4</v>
      </c>
      <c r="G12" s="12">
        <f>'IA Normalizados'!F36</f>
        <v>1.86441959471423E-7</v>
      </c>
      <c r="H12" s="12">
        <f>'IA Normalizados'!G36</f>
        <v>7.0112053836092196E-5</v>
      </c>
      <c r="I12" s="12">
        <f>'IA Normalizados'!H36</f>
        <v>0</v>
      </c>
      <c r="J12" s="12">
        <f>'IA Normalizados'!I36</f>
        <v>0</v>
      </c>
      <c r="K12" s="12">
        <f t="shared" si="1"/>
        <v>3.5675893813553729E-4</v>
      </c>
      <c r="L12">
        <v>4</v>
      </c>
    </row>
    <row r="13" spans="1:12" x14ac:dyDescent="0.3">
      <c r="B13" s="9" t="s">
        <v>38</v>
      </c>
      <c r="D13" s="14">
        <f>'IA Normalizados'!C50</f>
        <v>4.7233818452964303E-5</v>
      </c>
      <c r="E13" s="14">
        <f>'IA Normalizados'!D50</f>
        <v>5.6290657169299601E-5</v>
      </c>
      <c r="F13" s="14">
        <f>'IA Normalizados'!E50</f>
        <v>1.3727489620706499E-5</v>
      </c>
      <c r="G13" s="14">
        <f>'IA Normalizados'!F50</f>
        <v>2.3476518220532499E-6</v>
      </c>
      <c r="H13" s="14">
        <f>'IA Normalizados'!G50</f>
        <v>9.85946557201295E-4</v>
      </c>
      <c r="I13" s="14">
        <f>'IA Normalizados'!H50</f>
        <v>4.8067978046758198E-5</v>
      </c>
      <c r="J13" s="14">
        <f>'IA Normalizados'!I50</f>
        <v>0</v>
      </c>
      <c r="K13" s="12">
        <f t="shared" si="1"/>
        <v>1.1536141523130767E-3</v>
      </c>
      <c r="L13">
        <v>1</v>
      </c>
    </row>
    <row r="14" spans="1:12" x14ac:dyDescent="0.3">
      <c r="B14" s="9" t="s">
        <v>39</v>
      </c>
      <c r="D14" s="14">
        <f>'IA Normalizados'!C63</f>
        <v>4.7233818452964303E-5</v>
      </c>
      <c r="E14" s="14">
        <f>'IA Normalizados'!D63</f>
        <v>5.6290657169299601E-5</v>
      </c>
      <c r="F14" s="14">
        <f>'IA Normalizados'!E63</f>
        <v>4.3471747670129801E-6</v>
      </c>
      <c r="G14" s="14">
        <f>'IA Normalizados'!F63</f>
        <v>2.3476518220532499E-6</v>
      </c>
      <c r="H14" s="14">
        <f>'IA Normalizados'!G63</f>
        <v>9.85946557201295E-4</v>
      </c>
      <c r="I14" s="14">
        <f>'IA Normalizados'!H63</f>
        <v>4.8067978046758198E-5</v>
      </c>
      <c r="J14" s="14">
        <f>'IA Normalizados'!I63</f>
        <v>0</v>
      </c>
      <c r="K14" s="12">
        <f t="shared" si="1"/>
        <v>1.1442338374593832E-3</v>
      </c>
      <c r="L14">
        <v>2</v>
      </c>
    </row>
    <row r="15" spans="1:12" x14ac:dyDescent="0.3">
      <c r="D15" s="10"/>
      <c r="E15" s="10"/>
      <c r="F15" s="10"/>
      <c r="G15" s="10"/>
      <c r="H15" s="10"/>
      <c r="I15" s="10"/>
      <c r="J15" s="10"/>
      <c r="K15" s="10"/>
    </row>
    <row r="16" spans="1:12" x14ac:dyDescent="0.3">
      <c r="A16" s="7" t="s">
        <v>23</v>
      </c>
      <c r="D16" s="10"/>
      <c r="E16" s="10"/>
      <c r="F16" s="10"/>
      <c r="G16" s="10"/>
      <c r="H16" s="10"/>
      <c r="I16" s="10"/>
      <c r="J16" s="10"/>
      <c r="K16" s="10"/>
    </row>
    <row r="17" spans="1:11" x14ac:dyDescent="0.3">
      <c r="B17" s="9" t="s">
        <v>35</v>
      </c>
      <c r="D17" s="7">
        <f>'IA Normalizados'!C10</f>
        <v>3.4335492128778601E-10</v>
      </c>
      <c r="E17" s="7">
        <f>'IA Normalizados'!D10</f>
        <v>3.8094199655732297E-11</v>
      </c>
      <c r="F17" s="7">
        <f>'IA Normalizados'!E10</f>
        <v>9.2518050842574204E-11</v>
      </c>
      <c r="G17" s="7">
        <f>'IA Normalizados'!F10</f>
        <v>2.4226686684020301E-12</v>
      </c>
      <c r="H17" s="7">
        <f>'IA Normalizados'!G10</f>
        <v>5.7461185370507505E-10</v>
      </c>
      <c r="I17" s="7">
        <f>'IA Normalizados'!H10</f>
        <v>3.9038445374559202E-10</v>
      </c>
      <c r="J17" s="7">
        <f>'IA Normalizados'!I10</f>
        <v>1.7894626432577999E-12</v>
      </c>
      <c r="K17" s="12">
        <f t="shared" ref="K17:K21" si="2">SUM(D17:J17)</f>
        <v>1.4431756105484194E-9</v>
      </c>
    </row>
    <row r="18" spans="1:11" x14ac:dyDescent="0.3">
      <c r="B18" s="9" t="s">
        <v>36</v>
      </c>
      <c r="D18" s="14">
        <f>'IA Normalizados'!C23</f>
        <v>1.5118650167267101E-9</v>
      </c>
      <c r="E18" s="14">
        <f>'IA Normalizados'!D23</f>
        <v>1.94881177706308E-10</v>
      </c>
      <c r="F18" s="14">
        <f>'IA Normalizados'!E23</f>
        <v>1.7519913680453E-9</v>
      </c>
      <c r="G18" s="14">
        <f>'IA Normalizados'!F23</f>
        <v>1.09533404554901E-9</v>
      </c>
      <c r="H18" s="14">
        <f>'IA Normalizados'!G23</f>
        <v>6.03984637548472E-10</v>
      </c>
      <c r="I18" s="14">
        <f>'IA Normalizados'!H23</f>
        <v>0</v>
      </c>
      <c r="J18" s="14">
        <f>'IA Normalizados'!I23</f>
        <v>0</v>
      </c>
      <c r="K18" s="12">
        <f t="shared" si="2"/>
        <v>5.1580562455758E-9</v>
      </c>
    </row>
    <row r="19" spans="1:11" x14ac:dyDescent="0.3">
      <c r="B19" s="9" t="s">
        <v>37</v>
      </c>
      <c r="D19" s="12">
        <f>'IA Normalizados'!C37</f>
        <v>4.3204511247725002E-10</v>
      </c>
      <c r="E19" s="12">
        <f>'IA Normalizados'!D37</f>
        <v>2.6506008672107399E-10</v>
      </c>
      <c r="F19" s="12">
        <f>'IA Normalizados'!E37</f>
        <v>1.7967595376180599E-9</v>
      </c>
      <c r="G19" s="12">
        <f>'IA Normalizados'!F37</f>
        <v>4.3832548400646798E-12</v>
      </c>
      <c r="H19" s="12">
        <f>'IA Normalizados'!G37</f>
        <v>5.6972066349015999E-10</v>
      </c>
      <c r="I19" s="12">
        <f>'IA Normalizados'!H37</f>
        <v>0</v>
      </c>
      <c r="J19" s="12">
        <f>'IA Normalizados'!I37</f>
        <v>0</v>
      </c>
      <c r="K19" s="12">
        <f t="shared" si="2"/>
        <v>3.0679686551466087E-9</v>
      </c>
    </row>
    <row r="20" spans="1:11" x14ac:dyDescent="0.3">
      <c r="B20" s="9" t="s">
        <v>38</v>
      </c>
      <c r="D20" s="14">
        <f>'IA Normalizados'!C51</f>
        <v>1.0546288901517301E-8</v>
      </c>
      <c r="E20" s="14">
        <f>'IA Normalizados'!D51</f>
        <v>4.6057336068869002E-10</v>
      </c>
      <c r="F20" s="14">
        <f>'IA Normalizados'!E51</f>
        <v>2.16657456573304E-10</v>
      </c>
      <c r="G20" s="14">
        <f>'IA Normalizados'!F51</f>
        <v>5.1453579648319703E-11</v>
      </c>
      <c r="H20" s="14">
        <f>'IA Normalizados'!G51</f>
        <v>2.3331099951648601E-9</v>
      </c>
      <c r="I20" s="14">
        <f>'IA Normalizados'!H51</f>
        <v>3.9038445374559202E-10</v>
      </c>
      <c r="J20" s="14">
        <f>'IA Normalizados'!I51</f>
        <v>0</v>
      </c>
      <c r="K20" s="12">
        <f t="shared" si="2"/>
        <v>1.3998467747338067E-8</v>
      </c>
    </row>
    <row r="21" spans="1:11" x14ac:dyDescent="0.3">
      <c r="B21" s="9" t="s">
        <v>39</v>
      </c>
      <c r="D21" s="14">
        <f>'IA Normalizados'!C64</f>
        <v>1.0546288901517301E-8</v>
      </c>
      <c r="E21" s="14">
        <f>'IA Normalizados'!D64</f>
        <v>4.6057336068869002E-10</v>
      </c>
      <c r="F21" s="14">
        <f>'IA Normalizados'!E64</f>
        <v>3.6600782106472401E-11</v>
      </c>
      <c r="G21" s="14">
        <f>'IA Normalizados'!F64</f>
        <v>5.1453579648319703E-11</v>
      </c>
      <c r="H21" s="14">
        <f>'IA Normalizados'!G64</f>
        <v>2.3331099951648601E-9</v>
      </c>
      <c r="I21" s="14">
        <f>'IA Normalizados'!H64</f>
        <v>3.9038445374559202E-10</v>
      </c>
      <c r="J21" s="14">
        <f>'IA Normalizados'!I64</f>
        <v>0</v>
      </c>
      <c r="K21" s="12">
        <f t="shared" si="2"/>
        <v>1.3818411072871236E-8</v>
      </c>
    </row>
    <row r="22" spans="1:11" x14ac:dyDescent="0.3">
      <c r="D22" s="10"/>
      <c r="E22" s="10"/>
      <c r="F22" s="10"/>
      <c r="G22" s="10"/>
      <c r="H22" s="10"/>
      <c r="I22" s="10"/>
      <c r="J22" s="10"/>
      <c r="K22" s="10"/>
    </row>
    <row r="23" spans="1:11" x14ac:dyDescent="0.3">
      <c r="A23" s="7" t="s">
        <v>24</v>
      </c>
      <c r="D23" s="10"/>
      <c r="E23" s="10"/>
      <c r="F23" s="10"/>
      <c r="G23" s="10"/>
      <c r="H23" s="10"/>
      <c r="I23" s="10"/>
      <c r="J23" s="10"/>
      <c r="K23" s="10"/>
    </row>
    <row r="24" spans="1:11" x14ac:dyDescent="0.3">
      <c r="B24" s="9" t="s">
        <v>35</v>
      </c>
      <c r="D24" s="7">
        <f>'IA Normalizados'!C11</f>
        <v>3.3749551004518801E-7</v>
      </c>
      <c r="E24" s="7">
        <f>'IA Normalizados'!D11</f>
        <v>6.5527157793940297E-9</v>
      </c>
      <c r="F24" s="7">
        <f>'IA Normalizados'!E11</f>
        <v>1.5299019809415201E-8</v>
      </c>
      <c r="G24" s="7">
        <f>'IA Normalizados'!F11</f>
        <v>1.8687120455097701E-10</v>
      </c>
      <c r="H24" s="7">
        <f>'IA Normalizados'!G11</f>
        <v>3.7683466351259498E-8</v>
      </c>
      <c r="I24" s="7">
        <f>'IA Normalizados'!H11</f>
        <v>3.1179298746702702E-8</v>
      </c>
      <c r="J24" s="7">
        <f>'IA Normalizados'!I11</f>
        <v>1.3899897487194799E-10</v>
      </c>
      <c r="K24" s="14">
        <f t="shared" ref="K24:K28" si="3">SUM(D24:J24)</f>
        <v>4.2853588091138239E-7</v>
      </c>
    </row>
    <row r="25" spans="1:11" x14ac:dyDescent="0.3">
      <c r="B25" s="9" t="s">
        <v>36</v>
      </c>
      <c r="D25" s="14">
        <f>'IA Normalizados'!C24</f>
        <v>8.8421850521802598E-8</v>
      </c>
      <c r="E25" s="14">
        <f>'IA Normalizados'!D24</f>
        <v>9.3543219925288293E-9</v>
      </c>
      <c r="F25" s="14">
        <f>'IA Normalizados'!E24</f>
        <v>1.10507750879334E-7</v>
      </c>
      <c r="G25" s="14">
        <f>'IA Normalizados'!F24</f>
        <v>-7.9059293963404302E-10</v>
      </c>
      <c r="H25" s="14">
        <f>'IA Normalizados'!G24</f>
        <v>3.7456953388903098E-8</v>
      </c>
      <c r="I25" s="14">
        <f>'IA Normalizados'!H24</f>
        <v>0</v>
      </c>
      <c r="J25" s="14">
        <f>'IA Normalizados'!I24</f>
        <v>0</v>
      </c>
      <c r="K25" s="14">
        <f t="shared" si="3"/>
        <v>2.4495028384293447E-7</v>
      </c>
    </row>
    <row r="26" spans="1:11" x14ac:dyDescent="0.3">
      <c r="B26" s="9" t="s">
        <v>37</v>
      </c>
      <c r="D26" s="12">
        <f>'IA Normalizados'!C38</f>
        <v>2.8582303735683801E-8</v>
      </c>
      <c r="E26" s="12">
        <f>'IA Normalizados'!D38</f>
        <v>1.91173076079074E-8</v>
      </c>
      <c r="F26" s="12">
        <f>'IA Normalizados'!E38</f>
        <v>1.17429455090023E-7</v>
      </c>
      <c r="G26" s="12">
        <f>'IA Normalizados'!F38</f>
        <v>5.8143812744007303E-10</v>
      </c>
      <c r="H26" s="12">
        <f>'IA Normalizados'!G38</f>
        <v>3.7747196383205703E-8</v>
      </c>
      <c r="I26" s="12">
        <f>'IA Normalizados'!H38</f>
        <v>0</v>
      </c>
      <c r="J26" s="12">
        <f>'IA Normalizados'!I38</f>
        <v>0</v>
      </c>
      <c r="K26" s="14">
        <f t="shared" si="3"/>
        <v>2.0345770094425999E-7</v>
      </c>
    </row>
    <row r="27" spans="1:11" x14ac:dyDescent="0.3">
      <c r="B27" s="9" t="s">
        <v>38</v>
      </c>
      <c r="D27" s="14">
        <f>'IA Normalizados'!C52</f>
        <v>5.07924866577653E-7</v>
      </c>
      <c r="E27" s="14">
        <f>'IA Normalizados'!D52</f>
        <v>3.0093832548251502E-8</v>
      </c>
      <c r="F27" s="14">
        <f>'IA Normalizados'!E52</f>
        <v>1.31366295201236E-8</v>
      </c>
      <c r="G27" s="14">
        <f>'IA Normalizados'!F52</f>
        <v>6.1361199184757702E-9</v>
      </c>
      <c r="H27" s="14">
        <f>'IA Normalizados'!G52</f>
        <v>1.293214749719E-8</v>
      </c>
      <c r="I27" s="14">
        <f>'IA Normalizados'!H52</f>
        <v>3.1179298746702702E-8</v>
      </c>
      <c r="J27" s="14">
        <f>'IA Normalizados'!I52</f>
        <v>0</v>
      </c>
      <c r="K27" s="14">
        <f t="shared" si="3"/>
        <v>6.0140289480839659E-7</v>
      </c>
    </row>
    <row r="28" spans="1:11" x14ac:dyDescent="0.3">
      <c r="B28" s="9" t="s">
        <v>39</v>
      </c>
      <c r="D28" s="14">
        <f>'IA Normalizados'!C65</f>
        <v>5.07924866577653E-7</v>
      </c>
      <c r="E28" s="14">
        <f>'IA Normalizados'!D65</f>
        <v>3.0093832548251502E-8</v>
      </c>
      <c r="F28" s="14">
        <f>'IA Normalizados'!E65</f>
        <v>2.4209947949683598E-9</v>
      </c>
      <c r="G28" s="14">
        <f>'IA Normalizados'!F65</f>
        <v>6.1361199184757702E-9</v>
      </c>
      <c r="H28" s="14">
        <f>'IA Normalizados'!G65</f>
        <v>1.293214749719E-8</v>
      </c>
      <c r="I28" s="14">
        <f>'IA Normalizados'!H65</f>
        <v>3.1179298746702702E-8</v>
      </c>
      <c r="J28" s="14">
        <f>'IA Normalizados'!I65</f>
        <v>0</v>
      </c>
      <c r="K28" s="14">
        <f t="shared" si="3"/>
        <v>5.9068726008324139E-7</v>
      </c>
    </row>
    <row r="29" spans="1:11" x14ac:dyDescent="0.3">
      <c r="D29" s="10"/>
      <c r="E29" s="10"/>
      <c r="F29" s="10"/>
      <c r="G29" s="10"/>
      <c r="H29" s="10"/>
      <c r="I29" s="10"/>
      <c r="J29" s="10"/>
      <c r="K29" s="10"/>
    </row>
    <row r="30" spans="1:11" x14ac:dyDescent="0.3">
      <c r="A30" s="7" t="s">
        <v>25</v>
      </c>
      <c r="D30" s="10"/>
      <c r="E30" s="10"/>
      <c r="F30" s="10"/>
      <c r="G30" s="10"/>
      <c r="H30" s="10"/>
      <c r="I30" s="10"/>
      <c r="J30" s="10"/>
      <c r="K30" s="10"/>
    </row>
    <row r="31" spans="1:11" x14ac:dyDescent="0.3">
      <c r="B31" s="9" t="s">
        <v>35</v>
      </c>
      <c r="D31" s="7">
        <f>'IA Normalizados'!C12</f>
        <v>3.3421762934389899E-6</v>
      </c>
      <c r="E31" s="7">
        <f>'IA Normalizados'!D12</f>
        <v>1.25640798314131E-8</v>
      </c>
      <c r="F31" s="7">
        <f>'IA Normalizados'!E12</f>
        <v>7.1823404177221197E-7</v>
      </c>
      <c r="G31" s="7">
        <f>'IA Normalizados'!F12</f>
        <v>2.1931839985668299E-9</v>
      </c>
      <c r="H31" s="7">
        <f>'IA Normalizados'!G12</f>
        <v>7.2845106449999204E-7</v>
      </c>
      <c r="I31" s="7">
        <f>'IA Normalizados'!H12</f>
        <v>2.0514151645826199E-7</v>
      </c>
      <c r="J31" s="7">
        <f>'IA Normalizados'!I12</f>
        <v>5.3552484981724599E-9</v>
      </c>
      <c r="K31" s="12">
        <f t="shared" ref="K31:K35" si="4">SUM(D31:J31)</f>
        <v>5.0141154284976086E-6</v>
      </c>
    </row>
    <row r="32" spans="1:11" x14ac:dyDescent="0.3">
      <c r="B32" s="9" t="s">
        <v>36</v>
      </c>
      <c r="D32" s="14">
        <f>'IA Normalizados'!C25</f>
        <v>2.3343640938457998E-6</v>
      </c>
      <c r="E32" s="14">
        <f>'IA Normalizados'!D25</f>
        <v>4.1425565366848201E-7</v>
      </c>
      <c r="F32" s="14">
        <f>'IA Normalizados'!E25</f>
        <v>6.3041108948481797E-7</v>
      </c>
      <c r="G32" s="14">
        <f>'IA Normalizados'!F25</f>
        <v>4.3572967477369899E-7</v>
      </c>
      <c r="H32" s="14">
        <f>'IA Normalizados'!G25</f>
        <v>3.3330994315471101E-6</v>
      </c>
      <c r="I32" s="14">
        <f>'IA Normalizados'!H25</f>
        <v>0</v>
      </c>
      <c r="J32" s="14">
        <f>'IA Normalizados'!I25</f>
        <v>0</v>
      </c>
      <c r="K32" s="12">
        <f t="shared" si="4"/>
        <v>7.1478599433199089E-6</v>
      </c>
    </row>
    <row r="33" spans="2:11" x14ac:dyDescent="0.3">
      <c r="B33" s="9" t="s">
        <v>37</v>
      </c>
      <c r="D33" s="12">
        <f>'IA Normalizados'!C39</f>
        <v>3.0578607695394099E-6</v>
      </c>
      <c r="E33" s="12">
        <f>'IA Normalizados'!D39</f>
        <v>1.3194206318571901E-7</v>
      </c>
      <c r="F33" s="12">
        <f>'IA Normalizados'!E39</f>
        <v>8.1872673717122601E-7</v>
      </c>
      <c r="G33" s="12">
        <f>'IA Normalizados'!F39</f>
        <v>9.7650751864999997E-10</v>
      </c>
      <c r="H33" s="12">
        <f>'IA Normalizados'!G39</f>
        <v>2.7851985824968699E-7</v>
      </c>
      <c r="I33" s="12">
        <f>'IA Normalizados'!H39</f>
        <v>0</v>
      </c>
      <c r="J33" s="12">
        <f>'IA Normalizados'!I39</f>
        <v>0</v>
      </c>
      <c r="K33" s="12">
        <f t="shared" si="4"/>
        <v>4.2880259356646922E-6</v>
      </c>
    </row>
    <row r="34" spans="2:11" x14ac:dyDescent="0.3">
      <c r="B34" s="9" t="s">
        <v>38</v>
      </c>
      <c r="D34" s="14">
        <f>'IA Normalizados'!C53</f>
        <v>8.7455240250422294E-6</v>
      </c>
      <c r="E34" s="14">
        <f>'IA Normalizados'!D53</f>
        <v>2.4340787203978502E-7</v>
      </c>
      <c r="F34" s="14">
        <f>'IA Normalizados'!E53</f>
        <v>6.1472450015641205E-8</v>
      </c>
      <c r="G34" s="14">
        <f>'IA Normalizados'!F53</f>
        <v>8.1818930475230003E-8</v>
      </c>
      <c r="H34" s="14">
        <f>'IA Normalizados'!G53</f>
        <v>5.7656128158187999E-5</v>
      </c>
      <c r="I34" s="14">
        <f>'IA Normalizados'!H53</f>
        <v>2.0514151645826199E-7</v>
      </c>
      <c r="J34" s="14">
        <f>'IA Normalizados'!I53</f>
        <v>0</v>
      </c>
      <c r="K34" s="12">
        <f t="shared" si="4"/>
        <v>6.6993492952219152E-5</v>
      </c>
    </row>
    <row r="35" spans="2:11" x14ac:dyDescent="0.3">
      <c r="B35" s="9" t="s">
        <v>39</v>
      </c>
      <c r="D35" s="14">
        <f>'IA Normalizados'!C66</f>
        <v>8.7455240250422294E-6</v>
      </c>
      <c r="E35" s="14">
        <f>'IA Normalizados'!D66</f>
        <v>2.4340787203978502E-7</v>
      </c>
      <c r="F35" s="14">
        <f>'IA Normalizados'!E66</f>
        <v>2.6592689148453901E-8</v>
      </c>
      <c r="G35" s="14">
        <f>'IA Normalizados'!F66</f>
        <v>8.1818930475230003E-8</v>
      </c>
      <c r="H35" s="14">
        <f>'IA Normalizados'!G66</f>
        <v>5.7656128158187999E-5</v>
      </c>
      <c r="I35" s="14">
        <f>'IA Normalizados'!H66</f>
        <v>2.0514151645826199E-7</v>
      </c>
      <c r="J35" s="14">
        <f>'IA Normalizados'!I66</f>
        <v>0</v>
      </c>
      <c r="K35" s="12">
        <f t="shared" si="4"/>
        <v>6.6958613191351961E-5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2D26F-1F9A-49E6-8CD6-11D00BB61216}">
  <dimension ref="A1:N84"/>
  <sheetViews>
    <sheetView topLeftCell="F1" zoomScale="64" zoomScaleNormal="64" workbookViewId="0">
      <selection activeCell="M14" sqref="M14"/>
    </sheetView>
  </sheetViews>
  <sheetFormatPr defaultColWidth="11.5546875" defaultRowHeight="14.4" x14ac:dyDescent="0.3"/>
  <cols>
    <col min="1" max="1" width="28" bestFit="1" customWidth="1"/>
    <col min="3" max="3" width="34.44140625" bestFit="1" customWidth="1"/>
    <col min="4" max="4" width="12" style="112" bestFit="1" customWidth="1"/>
    <col min="5" max="5" width="29" bestFit="1" customWidth="1"/>
    <col min="6" max="6" width="42.88671875" customWidth="1"/>
    <col min="7" max="7" width="31.33203125" customWidth="1"/>
    <col min="8" max="8" width="34.44140625" bestFit="1" customWidth="1"/>
    <col min="9" max="9" width="47.6640625" bestFit="1" customWidth="1"/>
    <col min="10" max="11" width="35.109375" bestFit="1" customWidth="1"/>
    <col min="12" max="12" width="33.33203125" bestFit="1" customWidth="1"/>
  </cols>
  <sheetData>
    <row r="1" spans="1:12" x14ac:dyDescent="0.3">
      <c r="D1" s="108" t="s">
        <v>108</v>
      </c>
      <c r="E1" s="7" t="s">
        <v>109</v>
      </c>
      <c r="F1" s="7" t="s">
        <v>66</v>
      </c>
      <c r="G1" s="7" t="s">
        <v>110</v>
      </c>
      <c r="H1" s="7" t="s">
        <v>108</v>
      </c>
      <c r="I1" s="7" t="s">
        <v>67</v>
      </c>
      <c r="J1" s="7" t="s">
        <v>46</v>
      </c>
      <c r="K1" s="7" t="s">
        <v>47</v>
      </c>
    </row>
    <row r="2" spans="1:12" x14ac:dyDescent="0.3">
      <c r="A2" s="7" t="s">
        <v>41</v>
      </c>
    </row>
    <row r="3" spans="1:12" x14ac:dyDescent="0.3">
      <c r="B3" s="9" t="s">
        <v>35</v>
      </c>
      <c r="C3" s="9"/>
      <c r="D3" s="106">
        <v>4.7990989999999997E-2</v>
      </c>
      <c r="E3" s="14">
        <v>4.5118240999999998E-3</v>
      </c>
      <c r="F3" s="14">
        <v>1.4689384E-2</v>
      </c>
      <c r="G3" s="14">
        <v>2.4552600999999999E-4</v>
      </c>
      <c r="H3" s="14">
        <v>7.2977869000000001E-2</v>
      </c>
      <c r="I3" s="14">
        <v>5.9644680999999998E-2</v>
      </c>
      <c r="J3" s="14">
        <v>1.4976456E-4</v>
      </c>
      <c r="K3" s="11">
        <f>SUM(D3:J3)</f>
        <v>0.20021003866999998</v>
      </c>
      <c r="L3" s="5"/>
    </row>
    <row r="4" spans="1:12" x14ac:dyDescent="0.3">
      <c r="B4" s="9" t="s">
        <v>36</v>
      </c>
      <c r="C4" s="9"/>
      <c r="D4" s="107">
        <v>0.16623861000000001</v>
      </c>
      <c r="E4" s="14">
        <v>1.8750585E-2</v>
      </c>
      <c r="F4" s="14">
        <v>0.1958299</v>
      </c>
      <c r="G4" s="14">
        <v>0.12312462</v>
      </c>
      <c r="H4" s="14">
        <v>7.3784547000000006E-2</v>
      </c>
      <c r="I4" s="14"/>
      <c r="J4" s="14"/>
      <c r="K4" s="11">
        <f>SUM(D4:J4)</f>
        <v>0.57772826200000005</v>
      </c>
    </row>
    <row r="5" spans="1:12" x14ac:dyDescent="0.3">
      <c r="B5" s="9" t="s">
        <v>37</v>
      </c>
      <c r="C5" s="9"/>
      <c r="D5" s="106">
        <v>5.0086487999999998E-2</v>
      </c>
      <c r="E5" s="14">
        <v>3.3623383999999999E-2</v>
      </c>
      <c r="F5" s="14">
        <v>0.2225084</v>
      </c>
      <c r="G5" s="14">
        <v>4.8411076E-4</v>
      </c>
      <c r="H5" s="14">
        <v>7.2853992000000006E-2</v>
      </c>
      <c r="I5" s="14"/>
      <c r="J5" s="14"/>
      <c r="K5" s="11">
        <f>SUM(D5:J5)</f>
        <v>0.37955637475999993</v>
      </c>
      <c r="L5" s="28">
        <f>G5+G12+G19+G26+G33+G40</f>
        <v>6.6888542960899999E-4</v>
      </c>
    </row>
    <row r="6" spans="1:12" x14ac:dyDescent="0.3">
      <c r="B6" s="9" t="s">
        <v>38</v>
      </c>
      <c r="C6" s="9"/>
      <c r="D6" s="106">
        <v>0.51773670999999999</v>
      </c>
      <c r="E6" s="14">
        <v>5.9303846E-2</v>
      </c>
      <c r="F6" s="14">
        <v>2.2259584999999998E-2</v>
      </c>
      <c r="G6" s="14">
        <v>5.7300045000000001E-3</v>
      </c>
      <c r="H6" s="14">
        <v>9.4890701999999993E-2</v>
      </c>
      <c r="I6" s="14">
        <v>5.9644680999999998E-2</v>
      </c>
      <c r="J6" s="14"/>
      <c r="K6" s="11">
        <f>SUM(D6:J6)</f>
        <v>0.75956552850000003</v>
      </c>
      <c r="L6" s="28">
        <f>G6+G13+G20+G27+G34+G41</f>
        <v>7.679340849196999E-3</v>
      </c>
    </row>
    <row r="7" spans="1:12" x14ac:dyDescent="0.3">
      <c r="B7" s="9" t="s">
        <v>39</v>
      </c>
      <c r="C7" s="9"/>
      <c r="D7" s="106">
        <v>0.51773670999999999</v>
      </c>
      <c r="E7" s="14">
        <v>5.9303846E-2</v>
      </c>
      <c r="F7" s="14">
        <v>4.6847154E-3</v>
      </c>
      <c r="G7" s="14">
        <v>5.7300045000000001E-3</v>
      </c>
      <c r="H7" s="14">
        <v>9.4890701999999993E-2</v>
      </c>
      <c r="I7" s="14">
        <v>5.9644680999999998E-2</v>
      </c>
      <c r="J7" s="14"/>
      <c r="K7" s="11">
        <f>SUM(D7:J7)</f>
        <v>0.74199065890000004</v>
      </c>
    </row>
    <row r="8" spans="1:12" x14ac:dyDescent="0.3">
      <c r="B8" s="9"/>
      <c r="C8" s="9"/>
      <c r="D8" s="106"/>
      <c r="E8" s="27"/>
      <c r="F8" s="27"/>
      <c r="G8" s="27"/>
      <c r="H8" s="27"/>
      <c r="I8" s="27"/>
      <c r="J8" s="27"/>
      <c r="K8" s="11"/>
    </row>
    <row r="9" spans="1:12" x14ac:dyDescent="0.3">
      <c r="A9" s="7" t="s">
        <v>42</v>
      </c>
      <c r="D9" s="106"/>
      <c r="E9" s="27"/>
      <c r="F9" s="27"/>
      <c r="G9" s="27"/>
      <c r="H9" s="27"/>
      <c r="I9" s="27"/>
      <c r="J9" s="27"/>
      <c r="K9" s="12"/>
    </row>
    <row r="10" spans="1:12" x14ac:dyDescent="0.3">
      <c r="B10" s="9" t="s">
        <v>35</v>
      </c>
      <c r="C10" s="9"/>
      <c r="D10" s="106">
        <v>1.8798473999999999E-3</v>
      </c>
      <c r="E10" s="14">
        <v>1.1555891E-4</v>
      </c>
      <c r="F10" s="14">
        <v>5.0617212999999996E-4</v>
      </c>
      <c r="G10" s="14">
        <v>2.3331587000000001E-6</v>
      </c>
      <c r="H10" s="14">
        <v>2.6639741999999998E-4</v>
      </c>
      <c r="I10" s="14">
        <v>7.5185599999999997E-3</v>
      </c>
      <c r="J10" s="14">
        <v>6.3750766E-6</v>
      </c>
      <c r="K10" s="12">
        <f>SUM(D10:J10)</f>
        <v>1.0295244095299999E-2</v>
      </c>
      <c r="L10" s="5"/>
    </row>
    <row r="11" spans="1:12" x14ac:dyDescent="0.3">
      <c r="B11" s="9" t="s">
        <v>36</v>
      </c>
      <c r="C11" s="9"/>
      <c r="D11" s="106">
        <v>7.5318118000000005E-4</v>
      </c>
      <c r="E11" s="14">
        <v>1.25618E-4</v>
      </c>
      <c r="F11" s="14">
        <v>6.7317425000000004E-3</v>
      </c>
      <c r="G11" s="14">
        <v>3.7073409999999998E-3</v>
      </c>
      <c r="H11" s="14">
        <v>3.7686707000000001E-4</v>
      </c>
      <c r="I11" s="14"/>
      <c r="J11" s="14"/>
      <c r="K11" s="29">
        <f>SUM(D11:J11)</f>
        <v>1.169474975E-2</v>
      </c>
    </row>
    <row r="12" spans="1:12" x14ac:dyDescent="0.3">
      <c r="B12" s="9" t="s">
        <v>37</v>
      </c>
      <c r="C12" s="9"/>
      <c r="D12" s="106">
        <v>3.2061581000000002E-4</v>
      </c>
      <c r="E12" s="14">
        <v>1.1860938E-4</v>
      </c>
      <c r="F12" s="14">
        <v>2.3683596000000002E-3</v>
      </c>
      <c r="G12" s="14">
        <v>6.8074860999999996E-6</v>
      </c>
      <c r="H12" s="14">
        <v>2.4784714999999998E-4</v>
      </c>
      <c r="I12" s="14"/>
      <c r="J12" s="14"/>
      <c r="K12" s="12">
        <f>SUM(D12:J12)</f>
        <v>3.0622394261000004E-3</v>
      </c>
    </row>
    <row r="13" spans="1:12" x14ac:dyDescent="0.3">
      <c r="B13" s="9" t="s">
        <v>38</v>
      </c>
      <c r="C13" s="9"/>
      <c r="D13" s="106">
        <v>1.5446154E-2</v>
      </c>
      <c r="E13" s="14">
        <v>2.2408808999999999E-4</v>
      </c>
      <c r="F13" s="14">
        <v>1.2783199000000001E-3</v>
      </c>
      <c r="G13" s="14">
        <v>1.7673997999999999E-4</v>
      </c>
      <c r="H13" s="14">
        <v>1.1061718E-2</v>
      </c>
      <c r="I13" s="14">
        <v>7.5185599999999997E-3</v>
      </c>
      <c r="J13" s="14"/>
      <c r="K13" s="12">
        <f>SUM(D13:J13)</f>
        <v>3.5705579970000005E-2</v>
      </c>
    </row>
    <row r="14" spans="1:12" x14ac:dyDescent="0.3">
      <c r="B14" s="9" t="s">
        <v>39</v>
      </c>
      <c r="C14" s="9"/>
      <c r="D14" s="106">
        <v>1.5446154E-2</v>
      </c>
      <c r="E14" s="14">
        <v>2.2408808999999999E-4</v>
      </c>
      <c r="F14" s="14">
        <v>2.2929535E-5</v>
      </c>
      <c r="G14" s="14">
        <v>1.7673997999999999E-4</v>
      </c>
      <c r="H14" s="14">
        <v>1.1061718E-2</v>
      </c>
      <c r="I14" s="14">
        <v>7.5185599999999997E-3</v>
      </c>
      <c r="J14" s="14"/>
      <c r="K14" s="12">
        <f>SUM(D14:J14)</f>
        <v>3.4450189605000001E-2</v>
      </c>
    </row>
    <row r="15" spans="1:12" x14ac:dyDescent="0.3">
      <c r="D15" s="106"/>
      <c r="E15" s="27"/>
      <c r="F15" s="27"/>
      <c r="G15" s="27"/>
      <c r="H15" s="27"/>
      <c r="I15" s="27"/>
      <c r="J15" s="27"/>
      <c r="K15" s="10"/>
    </row>
    <row r="16" spans="1:12" x14ac:dyDescent="0.3">
      <c r="A16" s="7" t="s">
        <v>43</v>
      </c>
      <c r="D16" s="106"/>
      <c r="E16" s="27"/>
      <c r="F16" s="27"/>
      <c r="G16" s="27"/>
      <c r="H16" s="27"/>
      <c r="I16" s="27"/>
      <c r="J16" s="27"/>
      <c r="K16" s="10"/>
    </row>
    <row r="17" spans="1:12" x14ac:dyDescent="0.3">
      <c r="B17" s="9" t="s">
        <v>35</v>
      </c>
      <c r="D17" s="106">
        <v>6.8046963000000006E-5</v>
      </c>
      <c r="E17" s="14">
        <v>1.5823768999999999E-8</v>
      </c>
      <c r="F17" s="14">
        <v>4.2497812000000001E-8</v>
      </c>
      <c r="G17" s="14">
        <v>7.6625738000000001E-10</v>
      </c>
      <c r="H17" s="14">
        <v>1.5673956E-7</v>
      </c>
      <c r="I17" s="14">
        <v>1.0560717E-7</v>
      </c>
      <c r="J17" s="14">
        <v>1.348588E-9</v>
      </c>
      <c r="K17" s="12">
        <f>SUM(D17:J17)</f>
        <v>6.8369746156380005E-5</v>
      </c>
      <c r="L17" s="5"/>
    </row>
    <row r="18" spans="1:12" x14ac:dyDescent="0.3">
      <c r="B18" s="9" t="s">
        <v>36</v>
      </c>
      <c r="D18" s="106">
        <v>3.9402811000000001E-7</v>
      </c>
      <c r="E18" s="14">
        <v>6.9687660999999996E-8</v>
      </c>
      <c r="F18" s="14">
        <v>1.9718431999999999E-6</v>
      </c>
      <c r="G18" s="14">
        <v>1.1194743E-6</v>
      </c>
      <c r="H18" s="14">
        <v>1.7218019E-7</v>
      </c>
      <c r="I18" s="14"/>
      <c r="J18" s="14"/>
      <c r="K18" s="12">
        <f>SUM(D18:J18)</f>
        <v>3.7272134610000001E-6</v>
      </c>
      <c r="L18" s="10"/>
    </row>
    <row r="19" spans="1:12" x14ac:dyDescent="0.3">
      <c r="B19" s="9" t="s">
        <v>37</v>
      </c>
      <c r="D19" s="106">
        <v>1.2014485999999999E-7</v>
      </c>
      <c r="E19" s="14">
        <v>7.1862827999999998E-8</v>
      </c>
      <c r="F19" s="14">
        <v>8.8328265999999997E-7</v>
      </c>
      <c r="G19" s="14">
        <v>1.579969E-9</v>
      </c>
      <c r="H19" s="14">
        <v>1.5423857000000001E-7</v>
      </c>
      <c r="I19" s="14"/>
      <c r="J19" s="14"/>
      <c r="K19" s="12">
        <f>SUM(D19:J19)</f>
        <v>1.2311088870000001E-6</v>
      </c>
      <c r="L19" s="10"/>
    </row>
    <row r="20" spans="1:12" x14ac:dyDescent="0.3">
      <c r="B20" s="9" t="s">
        <v>38</v>
      </c>
      <c r="D20" s="106">
        <v>9.3134553000000006E-5</v>
      </c>
      <c r="E20" s="14">
        <v>1.2596311E-7</v>
      </c>
      <c r="F20" s="14">
        <v>3.5463867E-7</v>
      </c>
      <c r="G20" s="14">
        <v>2.0047197000000001E-8</v>
      </c>
      <c r="H20" s="14">
        <v>2.0170666000000001E-6</v>
      </c>
      <c r="I20" s="14">
        <v>1.0560717E-7</v>
      </c>
      <c r="J20" s="14"/>
      <c r="K20" s="12">
        <f>SUM(D20:J20)</f>
        <v>9.5757875747000008E-5</v>
      </c>
      <c r="L20" s="10"/>
    </row>
    <row r="21" spans="1:12" x14ac:dyDescent="0.3">
      <c r="B21" s="9" t="s">
        <v>39</v>
      </c>
      <c r="D21" s="106">
        <v>9.3134553000000006E-5</v>
      </c>
      <c r="E21" s="14">
        <v>1.2596311E-7</v>
      </c>
      <c r="F21" s="14">
        <v>1.0225445E-8</v>
      </c>
      <c r="G21" s="14">
        <v>2.0047197000000001E-8</v>
      </c>
      <c r="H21" s="14">
        <v>2.0170666000000001E-6</v>
      </c>
      <c r="I21" s="14">
        <v>1.0560717E-7</v>
      </c>
      <c r="J21" s="14"/>
      <c r="K21" s="12">
        <f>SUM(D21:J21)</f>
        <v>9.5413462522000005E-5</v>
      </c>
      <c r="L21" s="10"/>
    </row>
    <row r="22" spans="1:12" x14ac:dyDescent="0.3">
      <c r="D22" s="106"/>
      <c r="E22" s="27"/>
      <c r="F22" s="27"/>
      <c r="G22" s="27"/>
      <c r="H22" s="27"/>
      <c r="I22" s="27"/>
      <c r="J22" s="27"/>
      <c r="K22" s="10"/>
    </row>
    <row r="23" spans="1:12" x14ac:dyDescent="0.3">
      <c r="A23" s="7" t="s">
        <v>44</v>
      </c>
      <c r="D23" s="106"/>
      <c r="E23" s="27"/>
      <c r="F23" s="27"/>
      <c r="G23" s="27"/>
      <c r="H23" s="27"/>
      <c r="I23" s="27"/>
      <c r="J23" s="27"/>
      <c r="K23" s="10"/>
    </row>
    <row r="24" spans="1:12" x14ac:dyDescent="0.3">
      <c r="B24" s="9" t="s">
        <v>35</v>
      </c>
      <c r="D24" s="106">
        <v>7.27E-4</v>
      </c>
      <c r="E24" s="14">
        <v>1.9678558E-5</v>
      </c>
      <c r="F24" s="14">
        <v>9.9164624000000002E-5</v>
      </c>
      <c r="G24" s="14">
        <v>7.6492124000000005E-7</v>
      </c>
      <c r="H24" s="14">
        <v>1.4026880000000001E-4</v>
      </c>
      <c r="I24" s="14">
        <v>9.4426338999999994E-5</v>
      </c>
      <c r="J24" s="14">
        <v>1.1809784999999999E-6</v>
      </c>
      <c r="K24" s="12">
        <f>SUM(D24:J24)</f>
        <v>1.0824842207399999E-3</v>
      </c>
      <c r="L24" s="5"/>
    </row>
    <row r="25" spans="1:12" x14ac:dyDescent="0.3">
      <c r="B25" s="9" t="s">
        <v>36</v>
      </c>
      <c r="D25" s="106">
        <v>4.0165401E-4</v>
      </c>
      <c r="E25" s="14">
        <v>3.8858564000000003E-5</v>
      </c>
      <c r="F25" s="14">
        <v>1.0030480000000001E-3</v>
      </c>
      <c r="G25" s="14">
        <v>8.2003654999999998E-4</v>
      </c>
      <c r="H25" s="14">
        <v>1.5554117999999999E-4</v>
      </c>
      <c r="I25" s="14"/>
      <c r="J25" s="14"/>
      <c r="K25" s="12">
        <f>SUM(D25:J25)</f>
        <v>2.419138304E-3</v>
      </c>
    </row>
    <row r="26" spans="1:12" x14ac:dyDescent="0.3">
      <c r="B26" s="9" t="s">
        <v>37</v>
      </c>
      <c r="D26" s="106">
        <v>1.431754E-4</v>
      </c>
      <c r="E26" s="14">
        <v>6.5355556000000001E-5</v>
      </c>
      <c r="F26" s="14">
        <v>5.8853810999999999E-4</v>
      </c>
      <c r="G26" s="14">
        <v>1.2773086000000001E-6</v>
      </c>
      <c r="H26" s="14">
        <v>1.3779467000000001E-4</v>
      </c>
      <c r="I26" s="14"/>
      <c r="J26" s="14"/>
      <c r="K26" s="12">
        <f>SUM(D26:J26)</f>
        <v>9.3614104460000005E-4</v>
      </c>
    </row>
    <row r="27" spans="1:12" x14ac:dyDescent="0.3">
      <c r="B27" s="9" t="s">
        <v>38</v>
      </c>
      <c r="D27" s="106">
        <v>1.0587803999999999E-2</v>
      </c>
      <c r="E27" s="14">
        <v>1.1753133000000001E-4</v>
      </c>
      <c r="F27" s="14">
        <v>1.6747626E-4</v>
      </c>
      <c r="G27" s="14">
        <v>3.4148707E-5</v>
      </c>
      <c r="H27" s="14">
        <v>1.2926693000000001E-3</v>
      </c>
      <c r="I27" s="14">
        <v>9.4426338999999994E-5</v>
      </c>
      <c r="J27" s="14"/>
      <c r="K27" s="12">
        <f>SUM(D27:J27)</f>
        <v>1.2294055936E-2</v>
      </c>
    </row>
    <row r="28" spans="1:12" x14ac:dyDescent="0.3">
      <c r="B28" s="9" t="s">
        <v>39</v>
      </c>
      <c r="D28" s="106">
        <v>1.0587803999999999E-2</v>
      </c>
      <c r="E28" s="14">
        <v>1.1753133000000001E-4</v>
      </c>
      <c r="F28" s="14">
        <v>9.9817889999999998E-6</v>
      </c>
      <c r="G28" s="14">
        <v>3.4148707E-5</v>
      </c>
      <c r="H28" s="14">
        <v>1.2926693000000001E-3</v>
      </c>
      <c r="I28" s="14">
        <v>9.4426338999999994E-5</v>
      </c>
      <c r="J28" s="14"/>
      <c r="K28" s="12">
        <f>SUM(D28:J28)</f>
        <v>1.2136561464999999E-2</v>
      </c>
    </row>
    <row r="29" spans="1:12" x14ac:dyDescent="0.3">
      <c r="D29" s="106"/>
      <c r="E29" s="27"/>
      <c r="F29" s="27"/>
      <c r="G29" s="27"/>
      <c r="H29" s="27"/>
      <c r="I29" s="27"/>
      <c r="J29" s="27"/>
      <c r="K29" s="10"/>
    </row>
    <row r="30" spans="1:12" x14ac:dyDescent="0.3">
      <c r="A30" s="7" t="s">
        <v>45</v>
      </c>
      <c r="D30" s="106"/>
      <c r="E30" s="27"/>
      <c r="F30" s="27"/>
      <c r="G30" s="27"/>
      <c r="H30" s="27"/>
      <c r="I30" s="27"/>
      <c r="J30" s="27"/>
      <c r="K30" s="10"/>
    </row>
    <row r="31" spans="1:12" x14ac:dyDescent="0.3">
      <c r="B31" s="9" t="s">
        <v>35</v>
      </c>
      <c r="D31" s="106">
        <v>9.5346862000000003E-5</v>
      </c>
      <c r="E31" s="14">
        <v>8.2925039999999999E-6</v>
      </c>
      <c r="F31" s="14">
        <v>2.7670576E-5</v>
      </c>
      <c r="G31" s="14">
        <v>4.8801661000000004E-7</v>
      </c>
      <c r="H31" s="14">
        <v>1.0497109E-4</v>
      </c>
      <c r="I31" s="14">
        <v>4.3136680999999999E-4</v>
      </c>
      <c r="J31" s="14">
        <v>8.8075205000000002E-7</v>
      </c>
      <c r="K31" s="12">
        <f>SUM(D31:J31)</f>
        <v>6.6901661066000003E-4</v>
      </c>
      <c r="L31" s="5"/>
    </row>
    <row r="32" spans="1:12" x14ac:dyDescent="0.3">
      <c r="B32" s="9" t="s">
        <v>36</v>
      </c>
      <c r="D32" s="106">
        <v>2.5356952999999998E-4</v>
      </c>
      <c r="E32" s="14">
        <v>3.7418829000000001E-5</v>
      </c>
      <c r="F32" s="14">
        <v>1.0726794999999999E-3</v>
      </c>
      <c r="G32" s="14">
        <v>5.9103941999999997E-4</v>
      </c>
      <c r="H32" s="14">
        <v>1.1741633E-4</v>
      </c>
      <c r="I32" s="14"/>
      <c r="J32" s="14"/>
      <c r="K32" s="12">
        <f>SUM(D32:J32)</f>
        <v>2.0721236089999997E-3</v>
      </c>
    </row>
    <row r="33" spans="1:12" s="30" customFormat="1" x14ac:dyDescent="0.3">
      <c r="B33" s="31" t="s">
        <v>37</v>
      </c>
      <c r="D33" s="109">
        <v>8.4528901000000006E-5</v>
      </c>
      <c r="E33" s="32">
        <v>4.7700505000000002E-5</v>
      </c>
      <c r="F33" s="32">
        <v>5.2546247000000005E-4</v>
      </c>
      <c r="G33" s="32">
        <v>7.5351493999999995E-7</v>
      </c>
      <c r="H33" s="32">
        <v>1.0283521E-4</v>
      </c>
      <c r="I33" s="32"/>
      <c r="J33" s="32"/>
      <c r="K33" s="32">
        <f>SUM(D33:J33)</f>
        <v>7.6128060094000005E-4</v>
      </c>
    </row>
    <row r="34" spans="1:12" x14ac:dyDescent="0.3">
      <c r="B34" s="9" t="s">
        <v>38</v>
      </c>
      <c r="D34" s="106">
        <v>1.1842904999999999E-3</v>
      </c>
      <c r="E34" s="14">
        <v>8.3298373999999997E-5</v>
      </c>
      <c r="F34" s="14">
        <v>1.8899754999999999E-4</v>
      </c>
      <c r="G34" s="14">
        <v>1.5212015E-5</v>
      </c>
      <c r="H34" s="14">
        <v>1.2224601999999999E-3</v>
      </c>
      <c r="I34" s="14">
        <v>4.3136680999999999E-4</v>
      </c>
      <c r="J34" s="14"/>
      <c r="K34" s="33">
        <f>SUM(D34:J34)</f>
        <v>3.1256254489999999E-3</v>
      </c>
    </row>
    <row r="35" spans="1:12" x14ac:dyDescent="0.3">
      <c r="B35" s="9" t="s">
        <v>39</v>
      </c>
      <c r="D35" s="106">
        <v>1.1842904999999999E-3</v>
      </c>
      <c r="E35" s="14">
        <v>8.3298373999999997E-5</v>
      </c>
      <c r="F35" s="14">
        <v>6.8574257000000002E-6</v>
      </c>
      <c r="G35" s="14">
        <v>1.5212015E-5</v>
      </c>
      <c r="H35" s="14">
        <v>1.2224601999999999E-3</v>
      </c>
      <c r="I35" s="14">
        <v>4.3136680999999999E-4</v>
      </c>
      <c r="J35" s="14"/>
      <c r="K35" s="12">
        <f>SUM(D35:J35)</f>
        <v>2.9434853247E-3</v>
      </c>
    </row>
    <row r="36" spans="1:12" x14ac:dyDescent="0.3">
      <c r="B36" s="9"/>
      <c r="D36" s="106"/>
      <c r="E36" s="14"/>
      <c r="F36" s="14"/>
      <c r="G36" s="14"/>
      <c r="H36" s="14"/>
      <c r="I36" s="14"/>
      <c r="J36" s="14"/>
      <c r="K36" s="12"/>
    </row>
    <row r="37" spans="1:12" x14ac:dyDescent="0.3">
      <c r="A37" s="7" t="s">
        <v>68</v>
      </c>
      <c r="D37" s="106"/>
      <c r="E37" s="27"/>
      <c r="F37" s="27"/>
      <c r="G37" s="27"/>
      <c r="H37" s="27"/>
      <c r="I37" s="27"/>
      <c r="J37" s="27"/>
      <c r="K37" s="10"/>
    </row>
    <row r="38" spans="1:12" x14ac:dyDescent="0.3">
      <c r="B38" s="9" t="s">
        <v>35</v>
      </c>
      <c r="D38" s="106">
        <v>9.5414195000000004E-3</v>
      </c>
      <c r="E38" s="14">
        <v>3.8117066999999999E-4</v>
      </c>
      <c r="F38" s="14">
        <v>6.4613447999999996E-4</v>
      </c>
      <c r="G38" s="14">
        <v>2.2474765999999999E-4</v>
      </c>
      <c r="H38" s="14">
        <v>6.9654744000000005E-2</v>
      </c>
      <c r="I38" s="14">
        <v>4.8635944E-2</v>
      </c>
      <c r="J38" s="14">
        <v>9.9410308999999997E-5</v>
      </c>
      <c r="K38" s="12">
        <f>SUM(D38:J38)</f>
        <v>0.12918357061899999</v>
      </c>
      <c r="L38" s="5"/>
    </row>
    <row r="39" spans="1:12" x14ac:dyDescent="0.3">
      <c r="B39" s="9" t="s">
        <v>36</v>
      </c>
      <c r="D39" s="106">
        <v>0.15590631999999999</v>
      </c>
      <c r="E39" s="14">
        <v>1.5721865000000002E-2</v>
      </c>
      <c r="F39" s="14">
        <v>0.14354734999999999</v>
      </c>
      <c r="G39" s="14">
        <v>9.1009685000000007E-2</v>
      </c>
      <c r="H39" s="14">
        <v>6.9701467000000003E-2</v>
      </c>
      <c r="I39" s="27"/>
      <c r="J39" s="27"/>
      <c r="K39" s="12">
        <f>SUM(D39:J39)</f>
        <v>0.47588668699999997</v>
      </c>
    </row>
    <row r="40" spans="1:12" x14ac:dyDescent="0.3">
      <c r="B40" s="9" t="s">
        <v>37</v>
      </c>
      <c r="D40" s="106">
        <v>4.5849519999999998E-2</v>
      </c>
      <c r="E40" s="14">
        <v>3.1931782999999998E-2</v>
      </c>
      <c r="F40" s="14">
        <v>0.20117842999999999</v>
      </c>
      <c r="G40" s="14">
        <v>1.7593477999999999E-4</v>
      </c>
      <c r="H40" s="14">
        <v>6.9648619999999994E-2</v>
      </c>
      <c r="I40" s="27"/>
      <c r="J40" s="27"/>
      <c r="K40" s="12">
        <f>SUM(D40:J40)</f>
        <v>0.34878428777999998</v>
      </c>
    </row>
    <row r="41" spans="1:12" x14ac:dyDescent="0.3">
      <c r="B41" s="9" t="s">
        <v>38</v>
      </c>
      <c r="D41" s="106">
        <v>1.3567093000000001E-2</v>
      </c>
      <c r="E41" s="14">
        <v>5.580479E-2</v>
      </c>
      <c r="F41" s="14">
        <v>1.2634164999999999E-2</v>
      </c>
      <c r="G41" s="14">
        <v>1.7232155999999999E-3</v>
      </c>
      <c r="H41" s="14">
        <v>3.0322186000000001E-2</v>
      </c>
      <c r="I41" s="14">
        <v>4.8635944E-2</v>
      </c>
      <c r="J41" s="10"/>
      <c r="K41" s="12">
        <f>SUM(D41:J41)</f>
        <v>0.16268739360000001</v>
      </c>
    </row>
    <row r="42" spans="1:12" x14ac:dyDescent="0.3">
      <c r="B42" s="9" t="s">
        <v>39</v>
      </c>
      <c r="D42" s="106">
        <v>1.3567093000000001E-2</v>
      </c>
      <c r="E42" s="14">
        <v>5.580479E-2</v>
      </c>
      <c r="F42" s="14">
        <v>4.3020595000000002E-3</v>
      </c>
      <c r="G42" s="14">
        <v>1.7232155999999999E-3</v>
      </c>
      <c r="H42" s="14">
        <v>3.0322186000000001E-2</v>
      </c>
      <c r="I42" s="14">
        <v>4.8635944E-2</v>
      </c>
      <c r="J42" s="10"/>
      <c r="K42" s="12">
        <f>SUM(D42:J42)</f>
        <v>0.15435528809999999</v>
      </c>
    </row>
    <row r="43" spans="1:12" x14ac:dyDescent="0.3">
      <c r="B43" s="9"/>
      <c r="D43" s="106"/>
      <c r="E43" s="14"/>
      <c r="F43" s="14"/>
      <c r="G43" s="14"/>
      <c r="H43" s="14"/>
      <c r="I43" s="14"/>
      <c r="J43" s="10"/>
      <c r="K43" s="12"/>
    </row>
    <row r="44" spans="1:12" x14ac:dyDescent="0.3">
      <c r="D44" s="110"/>
      <c r="E44" s="10"/>
      <c r="F44" s="115">
        <f>F38+F31+F24+F17+F10+F3</f>
        <v>1.5968568307812001E-2</v>
      </c>
      <c r="G44" s="10"/>
      <c r="H44" s="10"/>
      <c r="I44" s="10"/>
      <c r="J44" s="10"/>
      <c r="K44" s="10"/>
    </row>
    <row r="45" spans="1:12" x14ac:dyDescent="0.3">
      <c r="A45" s="7"/>
      <c r="C45" s="28"/>
      <c r="D45" s="110"/>
      <c r="E45" s="10"/>
      <c r="F45" s="10"/>
      <c r="G45" s="10"/>
      <c r="H45" s="10"/>
      <c r="I45" s="10"/>
      <c r="J45" s="10"/>
      <c r="K45" s="10"/>
    </row>
    <row r="46" spans="1:12" x14ac:dyDescent="0.3">
      <c r="B46" s="9"/>
      <c r="D46" s="108"/>
      <c r="E46" s="7"/>
      <c r="F46" s="7"/>
      <c r="G46" s="7"/>
      <c r="H46" s="7"/>
      <c r="I46" s="7"/>
      <c r="J46" s="7"/>
      <c r="K46" s="12"/>
    </row>
    <row r="47" spans="1:12" x14ac:dyDescent="0.3">
      <c r="B47" s="9"/>
      <c r="D47" s="110"/>
      <c r="E47" s="13"/>
      <c r="F47" s="13"/>
      <c r="G47" s="13"/>
      <c r="H47" s="13"/>
      <c r="I47" s="10"/>
      <c r="J47" s="10"/>
      <c r="K47" s="12"/>
    </row>
    <row r="48" spans="1:12" x14ac:dyDescent="0.3">
      <c r="B48" s="9"/>
      <c r="D48" s="111"/>
      <c r="E48" s="12"/>
      <c r="F48" s="12"/>
      <c r="G48" s="12"/>
      <c r="H48" s="12"/>
      <c r="I48" s="10"/>
      <c r="J48" s="10"/>
      <c r="K48" s="12"/>
    </row>
    <row r="49" spans="1:14" x14ac:dyDescent="0.3">
      <c r="B49" s="9"/>
      <c r="D49" s="110"/>
      <c r="E49" s="14"/>
      <c r="F49" s="14"/>
      <c r="G49" s="14"/>
      <c r="H49" s="14"/>
      <c r="I49" s="14"/>
      <c r="J49" s="10"/>
      <c r="K49" s="12"/>
    </row>
    <row r="50" spans="1:14" x14ac:dyDescent="0.3">
      <c r="B50" s="9"/>
      <c r="D50" s="106"/>
      <c r="E50" s="14"/>
      <c r="F50" s="14"/>
      <c r="G50" s="14"/>
      <c r="H50" s="14"/>
      <c r="I50" s="14"/>
      <c r="J50" s="10"/>
      <c r="K50" s="12"/>
    </row>
    <row r="51" spans="1:14" x14ac:dyDescent="0.3">
      <c r="D51" s="110"/>
      <c r="E51" s="10"/>
      <c r="F51" s="10"/>
      <c r="G51" s="10"/>
      <c r="H51" s="10"/>
      <c r="I51" s="10"/>
      <c r="J51" s="10"/>
      <c r="K51" s="10"/>
    </row>
    <row r="52" spans="1:14" x14ac:dyDescent="0.3">
      <c r="A52" s="7"/>
      <c r="D52" s="110"/>
      <c r="E52" s="10"/>
      <c r="F52" s="10"/>
      <c r="G52" s="10"/>
      <c r="H52" s="10"/>
      <c r="I52" s="10"/>
      <c r="J52" s="10"/>
      <c r="K52" s="10"/>
    </row>
    <row r="53" spans="1:14" x14ac:dyDescent="0.3">
      <c r="B53" s="9"/>
      <c r="D53" s="108"/>
      <c r="E53" s="7"/>
      <c r="F53" s="7"/>
      <c r="G53" s="7"/>
      <c r="H53" s="7"/>
      <c r="I53" s="7"/>
      <c r="J53" s="7"/>
      <c r="K53" s="12"/>
    </row>
    <row r="54" spans="1:14" x14ac:dyDescent="0.3">
      <c r="B54" s="9"/>
      <c r="D54" s="110"/>
      <c r="E54" s="13"/>
      <c r="F54" s="13"/>
      <c r="G54" s="13"/>
      <c r="H54" s="13"/>
      <c r="I54" s="10"/>
      <c r="J54" s="10"/>
      <c r="K54" s="12"/>
    </row>
    <row r="55" spans="1:14" x14ac:dyDescent="0.3">
      <c r="B55" s="9"/>
      <c r="D55" s="111"/>
      <c r="E55" s="12"/>
      <c r="F55" s="12"/>
      <c r="G55" s="12"/>
      <c r="H55" s="12"/>
      <c r="I55" s="10"/>
      <c r="J55" s="10"/>
      <c r="K55" s="12"/>
    </row>
    <row r="56" spans="1:14" x14ac:dyDescent="0.3">
      <c r="B56" s="9"/>
      <c r="D56" s="110"/>
      <c r="E56" s="14"/>
      <c r="F56" s="14"/>
      <c r="G56" s="14"/>
      <c r="H56" s="14"/>
      <c r="I56" s="14"/>
      <c r="J56" s="10"/>
      <c r="K56" s="12"/>
    </row>
    <row r="57" spans="1:14" x14ac:dyDescent="0.3">
      <c r="B57" s="9"/>
      <c r="D57" s="106"/>
      <c r="E57" s="14"/>
      <c r="F57" s="14"/>
      <c r="G57" s="14"/>
      <c r="H57" s="14"/>
      <c r="I57" s="14"/>
      <c r="J57" s="10"/>
      <c r="K57" s="12"/>
    </row>
    <row r="58" spans="1:14" x14ac:dyDescent="0.3">
      <c r="D58" s="110"/>
      <c r="E58" s="10"/>
      <c r="F58" s="10"/>
      <c r="G58" s="10"/>
      <c r="H58" s="10"/>
      <c r="I58" s="10"/>
      <c r="J58" s="10"/>
      <c r="K58" s="10"/>
    </row>
    <row r="59" spans="1:14" x14ac:dyDescent="0.3">
      <c r="A59" s="7"/>
      <c r="D59" s="110"/>
      <c r="E59" s="10"/>
      <c r="F59" s="10"/>
      <c r="G59" s="10"/>
      <c r="H59" s="10"/>
      <c r="I59" s="10"/>
      <c r="J59" s="10"/>
      <c r="K59" s="13"/>
    </row>
    <row r="60" spans="1:14" x14ac:dyDescent="0.3">
      <c r="B60" s="9"/>
      <c r="D60" s="108"/>
      <c r="E60" s="7"/>
      <c r="F60" s="7"/>
      <c r="G60" s="7"/>
      <c r="H60" s="7"/>
      <c r="I60" s="7"/>
      <c r="J60" s="7"/>
      <c r="K60" s="12"/>
    </row>
    <row r="61" spans="1:14" x14ac:dyDescent="0.3">
      <c r="B61" s="9"/>
      <c r="D61" s="110"/>
      <c r="E61" s="14"/>
      <c r="F61" s="14"/>
      <c r="G61" s="14"/>
      <c r="H61" s="14"/>
      <c r="I61" s="27"/>
      <c r="J61" s="27"/>
      <c r="K61" s="12"/>
      <c r="L61" s="28"/>
      <c r="M61" s="28"/>
    </row>
    <row r="62" spans="1:14" x14ac:dyDescent="0.3">
      <c r="B62" s="9"/>
      <c r="D62" s="111"/>
      <c r="E62" s="12"/>
      <c r="F62" s="12"/>
      <c r="G62" s="12"/>
      <c r="H62" s="12"/>
      <c r="I62" s="27"/>
      <c r="J62" s="27"/>
      <c r="K62" s="12"/>
      <c r="M62" s="28"/>
    </row>
    <row r="63" spans="1:14" x14ac:dyDescent="0.3">
      <c r="B63" s="9"/>
      <c r="D63" s="110"/>
      <c r="E63" s="14"/>
      <c r="F63" s="14"/>
      <c r="G63" s="14"/>
      <c r="H63" s="14"/>
      <c r="I63" s="14"/>
      <c r="J63" s="27"/>
      <c r="K63" s="12"/>
      <c r="L63" s="28"/>
    </row>
    <row r="64" spans="1:14" x14ac:dyDescent="0.3">
      <c r="B64" s="9"/>
      <c r="D64" s="106"/>
      <c r="E64" s="14"/>
      <c r="F64" s="14"/>
      <c r="G64" s="14"/>
      <c r="H64" s="14"/>
      <c r="I64" s="14"/>
      <c r="J64" s="27"/>
      <c r="K64" s="12"/>
      <c r="L64" s="28"/>
      <c r="M64" s="28"/>
      <c r="N64" s="28"/>
    </row>
    <row r="65" spans="1:13" x14ac:dyDescent="0.3">
      <c r="D65" s="110"/>
      <c r="E65" s="10"/>
      <c r="F65" s="10"/>
      <c r="G65" s="10"/>
      <c r="H65" s="10"/>
      <c r="I65" s="10"/>
      <c r="J65" s="27"/>
      <c r="K65" s="27"/>
      <c r="L65" s="28"/>
      <c r="M65" s="28"/>
    </row>
    <row r="66" spans="1:13" x14ac:dyDescent="0.3">
      <c r="A66" s="7"/>
      <c r="D66" s="110"/>
      <c r="E66" s="10"/>
      <c r="F66" s="10"/>
      <c r="G66" s="10"/>
      <c r="H66" s="10"/>
      <c r="I66" s="27"/>
      <c r="J66" s="27"/>
      <c r="K66" s="27"/>
      <c r="L66" s="28"/>
    </row>
    <row r="67" spans="1:13" x14ac:dyDescent="0.3">
      <c r="B67" s="9"/>
      <c r="D67" s="108"/>
      <c r="E67" s="7"/>
      <c r="F67" s="7"/>
      <c r="G67" s="7"/>
      <c r="H67" s="7"/>
      <c r="I67" s="7"/>
      <c r="J67" s="7"/>
      <c r="K67" s="12"/>
    </row>
    <row r="68" spans="1:13" x14ac:dyDescent="0.3">
      <c r="B68" s="9"/>
      <c r="D68" s="110"/>
      <c r="E68" s="13"/>
      <c r="F68" s="13"/>
      <c r="G68" s="13"/>
      <c r="H68" s="13"/>
      <c r="I68" s="10"/>
      <c r="J68" s="10"/>
      <c r="K68" s="12"/>
    </row>
    <row r="69" spans="1:13" x14ac:dyDescent="0.3">
      <c r="B69" s="9"/>
      <c r="D69" s="111"/>
      <c r="E69" s="12"/>
      <c r="F69" s="12"/>
      <c r="G69" s="12"/>
      <c r="H69" s="12"/>
      <c r="I69" s="10"/>
      <c r="J69" s="10"/>
      <c r="K69" s="12"/>
    </row>
    <row r="70" spans="1:13" x14ac:dyDescent="0.3">
      <c r="B70" s="9"/>
      <c r="D70" s="110"/>
      <c r="E70" s="14"/>
      <c r="F70" s="14"/>
      <c r="G70" s="14"/>
      <c r="H70" s="14"/>
      <c r="I70" s="14"/>
      <c r="J70" s="10"/>
      <c r="K70" s="12"/>
    </row>
    <row r="71" spans="1:13" x14ac:dyDescent="0.3">
      <c r="B71" s="9"/>
      <c r="D71" s="106"/>
      <c r="E71" s="14"/>
      <c r="F71" s="14"/>
      <c r="G71" s="14"/>
      <c r="H71" s="14"/>
      <c r="I71" s="14"/>
      <c r="J71" s="10"/>
      <c r="K71" s="12"/>
    </row>
    <row r="76" spans="1:13" ht="15" thickBot="1" x14ac:dyDescent="0.35"/>
    <row r="77" spans="1:13" ht="15" thickBot="1" x14ac:dyDescent="0.35">
      <c r="C77" s="188" t="s">
        <v>114</v>
      </c>
      <c r="D77" s="189"/>
      <c r="E77" s="189"/>
      <c r="F77" s="189"/>
      <c r="G77" s="189"/>
      <c r="H77" s="189"/>
      <c r="I77" s="189"/>
      <c r="J77" s="190"/>
    </row>
    <row r="78" spans="1:13" x14ac:dyDescent="0.3">
      <c r="C78" s="117"/>
      <c r="D78" s="92" t="s">
        <v>108</v>
      </c>
      <c r="E78" s="92" t="s">
        <v>109</v>
      </c>
      <c r="F78" s="92" t="s">
        <v>66</v>
      </c>
      <c r="G78" s="92" t="s">
        <v>110</v>
      </c>
      <c r="H78" s="92" t="s">
        <v>111</v>
      </c>
      <c r="I78" s="92" t="s">
        <v>67</v>
      </c>
      <c r="J78" s="93" t="s">
        <v>46</v>
      </c>
    </row>
    <row r="79" spans="1:13" x14ac:dyDescent="0.3">
      <c r="C79" s="113" t="s">
        <v>35</v>
      </c>
      <c r="D79" s="3">
        <f t="shared" ref="D79:J79" si="0">D3+D10+D17+D24+D31++D38</f>
        <v>6.0302650725000004E-2</v>
      </c>
      <c r="E79" s="3">
        <f t="shared" si="0"/>
        <v>5.0365405657689993E-3</v>
      </c>
      <c r="F79" s="3">
        <f t="shared" si="0"/>
        <v>1.5968568307812001E-2</v>
      </c>
      <c r="G79" s="3">
        <f t="shared" si="0"/>
        <v>4.7386053280737997E-4</v>
      </c>
      <c r="H79" s="3">
        <f t="shared" si="0"/>
        <v>0.14314440704956</v>
      </c>
      <c r="I79" s="3">
        <f t="shared" si="0"/>
        <v>0.11632508375617</v>
      </c>
      <c r="J79" s="67">
        <f t="shared" si="0"/>
        <v>2.5761302473800002E-4</v>
      </c>
    </row>
    <row r="80" spans="1:13" x14ac:dyDescent="0.3">
      <c r="C80" s="113" t="s">
        <v>36</v>
      </c>
      <c r="D80" s="3">
        <f t="shared" ref="D80:J83" si="1">D4+D11+D18+D25+D32+D39</f>
        <v>0.32355372874811</v>
      </c>
      <c r="E80" s="3">
        <f t="shared" si="1"/>
        <v>3.4674415080661006E-2</v>
      </c>
      <c r="F80" s="3">
        <f t="shared" si="1"/>
        <v>0.3481866918432</v>
      </c>
      <c r="G80" s="3">
        <f t="shared" si="1"/>
        <v>0.21925384144429999</v>
      </c>
      <c r="H80" s="3">
        <f t="shared" si="1"/>
        <v>0.14413601076019</v>
      </c>
      <c r="I80" s="3">
        <f t="shared" si="1"/>
        <v>0</v>
      </c>
      <c r="J80" s="67">
        <f t="shared" si="1"/>
        <v>0</v>
      </c>
    </row>
    <row r="81" spans="3:10" x14ac:dyDescent="0.3">
      <c r="C81" s="113" t="s">
        <v>37</v>
      </c>
      <c r="D81" s="3">
        <f t="shared" si="1"/>
        <v>9.648444825586E-2</v>
      </c>
      <c r="E81" s="3">
        <f t="shared" si="1"/>
        <v>6.5786904303827998E-2</v>
      </c>
      <c r="F81" s="3">
        <f t="shared" si="1"/>
        <v>0.42717007346266</v>
      </c>
      <c r="G81" s="3">
        <f t="shared" si="1"/>
        <v>6.6888542960899999E-4</v>
      </c>
      <c r="H81" s="3">
        <f t="shared" si="1"/>
        <v>0.14299124326856999</v>
      </c>
      <c r="I81" s="3">
        <f t="shared" si="1"/>
        <v>0</v>
      </c>
      <c r="J81" s="67">
        <f t="shared" si="1"/>
        <v>0</v>
      </c>
    </row>
    <row r="82" spans="3:10" x14ac:dyDescent="0.3">
      <c r="C82" s="113" t="s">
        <v>38</v>
      </c>
      <c r="D82" s="3">
        <f t="shared" si="1"/>
        <v>0.55861518605300009</v>
      </c>
      <c r="E82" s="3">
        <f t="shared" si="1"/>
        <v>0.11553367975710999</v>
      </c>
      <c r="F82" s="3">
        <f t="shared" si="1"/>
        <v>3.652889834867E-2</v>
      </c>
      <c r="G82" s="3">
        <f t="shared" si="1"/>
        <v>7.679340849196999E-3</v>
      </c>
      <c r="H82" s="3">
        <f t="shared" si="1"/>
        <v>0.13879175256659998</v>
      </c>
      <c r="I82" s="3">
        <f t="shared" si="1"/>
        <v>0.11632508375617</v>
      </c>
      <c r="J82" s="67">
        <f t="shared" si="1"/>
        <v>0</v>
      </c>
    </row>
    <row r="83" spans="3:10" x14ac:dyDescent="0.3">
      <c r="C83" s="113" t="s">
        <v>39</v>
      </c>
      <c r="D83" s="3">
        <f t="shared" si="1"/>
        <v>0.55861518605300009</v>
      </c>
      <c r="E83" s="3">
        <f t="shared" si="1"/>
        <v>0.11553367975710999</v>
      </c>
      <c r="F83" s="3">
        <f t="shared" si="1"/>
        <v>9.0265538751450013E-3</v>
      </c>
      <c r="G83" s="3">
        <f t="shared" si="1"/>
        <v>7.679340849196999E-3</v>
      </c>
      <c r="H83" s="3">
        <f t="shared" si="1"/>
        <v>0.13879175256659998</v>
      </c>
      <c r="I83" s="3">
        <f t="shared" si="1"/>
        <v>0.11632508375617</v>
      </c>
      <c r="J83" s="67">
        <f t="shared" si="1"/>
        <v>0</v>
      </c>
    </row>
    <row r="84" spans="3:10" ht="15" thickBot="1" x14ac:dyDescent="0.35">
      <c r="C84" s="103" t="s">
        <v>113</v>
      </c>
      <c r="D84" s="116">
        <f>SUM(D79:D83)</f>
        <v>1.5975711998349702</v>
      </c>
      <c r="E84" s="116">
        <f t="shared" ref="E84:J84" si="2">SUM(E79:E83)</f>
        <v>0.33656521946447798</v>
      </c>
      <c r="F84" s="116">
        <f t="shared" si="2"/>
        <v>0.83688078583748704</v>
      </c>
      <c r="G84" s="116">
        <f t="shared" si="2"/>
        <v>0.23575526910511035</v>
      </c>
      <c r="H84" s="116">
        <f t="shared" si="2"/>
        <v>0.70785516621152</v>
      </c>
      <c r="I84" s="116">
        <f t="shared" si="2"/>
        <v>0.34897525126850998</v>
      </c>
      <c r="J84" s="118">
        <f t="shared" si="2"/>
        <v>2.5761302473800002E-4</v>
      </c>
    </row>
  </sheetData>
  <mergeCells count="1">
    <mergeCell ref="C77:J7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2035A-72A2-4824-80A1-002AE264D082}">
  <dimension ref="A1:J28"/>
  <sheetViews>
    <sheetView topLeftCell="A7" zoomScale="73" zoomScaleNormal="73" workbookViewId="0">
      <selection activeCell="B28" sqref="B28"/>
    </sheetView>
  </sheetViews>
  <sheetFormatPr defaultColWidth="11.5546875" defaultRowHeight="14.4" x14ac:dyDescent="0.3"/>
  <cols>
    <col min="1" max="1" width="33.88671875" bestFit="1" customWidth="1"/>
    <col min="2" max="2" width="97.44140625" bestFit="1" customWidth="1"/>
    <col min="3" max="3" width="12.33203125" bestFit="1" customWidth="1"/>
  </cols>
  <sheetData>
    <row r="1" spans="1:4" x14ac:dyDescent="0.3">
      <c r="A1" t="s">
        <v>124</v>
      </c>
      <c r="B1" t="s">
        <v>154</v>
      </c>
      <c r="C1" s="140"/>
      <c r="D1" s="141"/>
    </row>
    <row r="2" spans="1:4" x14ac:dyDescent="0.3">
      <c r="A2" t="s">
        <v>128</v>
      </c>
      <c r="B2" t="s">
        <v>129</v>
      </c>
    </row>
    <row r="5" spans="1:4" x14ac:dyDescent="0.3">
      <c r="A5" t="s">
        <v>130</v>
      </c>
      <c r="B5" t="s">
        <v>131</v>
      </c>
    </row>
    <row r="6" spans="1:4" x14ac:dyDescent="0.3">
      <c r="A6" t="s">
        <v>132</v>
      </c>
      <c r="B6" t="s">
        <v>155</v>
      </c>
    </row>
    <row r="7" spans="1:4" x14ac:dyDescent="0.3">
      <c r="A7" t="s">
        <v>134</v>
      </c>
      <c r="B7" t="s">
        <v>135</v>
      </c>
    </row>
    <row r="8" spans="1:4" x14ac:dyDescent="0.3">
      <c r="A8" t="s">
        <v>136</v>
      </c>
      <c r="B8" t="s">
        <v>156</v>
      </c>
    </row>
    <row r="9" spans="1:4" x14ac:dyDescent="0.3">
      <c r="A9" t="s">
        <v>138</v>
      </c>
      <c r="B9" t="s">
        <v>157</v>
      </c>
    </row>
    <row r="10" spans="1:4" x14ac:dyDescent="0.3">
      <c r="A10" t="s">
        <v>158</v>
      </c>
      <c r="B10" t="s">
        <v>86</v>
      </c>
    </row>
    <row r="11" spans="1:4" x14ac:dyDescent="0.3">
      <c r="A11" t="s">
        <v>159</v>
      </c>
      <c r="B11" t="s">
        <v>160</v>
      </c>
    </row>
    <row r="12" spans="1:4" x14ac:dyDescent="0.3">
      <c r="A12" t="s">
        <v>142</v>
      </c>
      <c r="B12" t="s">
        <v>143</v>
      </c>
    </row>
    <row r="13" spans="1:4" x14ac:dyDescent="0.3">
      <c r="A13" t="s">
        <v>144</v>
      </c>
      <c r="B13" t="s">
        <v>143</v>
      </c>
    </row>
    <row r="14" spans="1:4" x14ac:dyDescent="0.3">
      <c r="A14" t="s">
        <v>161</v>
      </c>
      <c r="B14" t="s">
        <v>162</v>
      </c>
    </row>
    <row r="15" spans="1:4" x14ac:dyDescent="0.3">
      <c r="A15" t="s">
        <v>145</v>
      </c>
      <c r="B15" t="s">
        <v>70</v>
      </c>
    </row>
    <row r="16" spans="1:4" x14ac:dyDescent="0.3">
      <c r="A16" t="s">
        <v>146</v>
      </c>
      <c r="B16" t="s">
        <v>147</v>
      </c>
    </row>
    <row r="17" spans="1:10" ht="15" thickBot="1" x14ac:dyDescent="0.35"/>
    <row r="18" spans="1:10" ht="15.6" x14ac:dyDescent="0.3">
      <c r="A18" s="160" t="s">
        <v>143</v>
      </c>
      <c r="B18" s="161" t="s">
        <v>224</v>
      </c>
      <c r="C18" s="162" t="s">
        <v>70</v>
      </c>
      <c r="D18" s="153" t="s">
        <v>214</v>
      </c>
      <c r="E18" s="153" t="s">
        <v>213</v>
      </c>
      <c r="F18" s="153" t="s">
        <v>210</v>
      </c>
      <c r="G18" s="153" t="s">
        <v>209</v>
      </c>
      <c r="H18" s="153" t="s">
        <v>212</v>
      </c>
      <c r="I18" s="153" t="s">
        <v>215</v>
      </c>
      <c r="J18" s="154" t="s">
        <v>67</v>
      </c>
    </row>
    <row r="19" spans="1:10" x14ac:dyDescent="0.3">
      <c r="A19" s="163" t="s">
        <v>163</v>
      </c>
      <c r="B19" s="158" t="s">
        <v>218</v>
      </c>
      <c r="C19" s="129">
        <v>2.2222023797885199E-2</v>
      </c>
      <c r="D19" s="143">
        <v>1.42501991851619</v>
      </c>
      <c r="E19" s="143">
        <v>1.4921672603985401</v>
      </c>
      <c r="F19" s="143">
        <v>57.446553652798102</v>
      </c>
      <c r="G19" s="143">
        <v>3.1923467624190698</v>
      </c>
      <c r="H19" s="143">
        <v>63.936109814240901</v>
      </c>
      <c r="I19" s="143">
        <v>-0.10386373692987801</v>
      </c>
      <c r="J19" s="164">
        <v>0</v>
      </c>
    </row>
    <row r="20" spans="1:10" x14ac:dyDescent="0.3">
      <c r="A20" s="163">
        <v>1</v>
      </c>
      <c r="B20" s="158" t="s">
        <v>164</v>
      </c>
      <c r="C20" s="129">
        <v>0.59740869096601901</v>
      </c>
      <c r="D20" s="143">
        <v>76.026487223900304</v>
      </c>
      <c r="E20" s="143">
        <v>3.6231657553604202</v>
      </c>
      <c r="F20" s="143">
        <v>4.8607165163520296</v>
      </c>
      <c r="G20" s="143">
        <v>0</v>
      </c>
      <c r="H20" s="143">
        <v>0</v>
      </c>
      <c r="I20" s="143">
        <v>0</v>
      </c>
      <c r="J20" s="164">
        <v>0</v>
      </c>
    </row>
    <row r="21" spans="1:10" x14ac:dyDescent="0.3">
      <c r="A21" s="163">
        <v>2</v>
      </c>
      <c r="B21" s="158" t="s">
        <v>165</v>
      </c>
      <c r="C21" s="129">
        <v>0.16325783821084902</v>
      </c>
      <c r="D21" s="143">
        <v>1.4425653325774499</v>
      </c>
      <c r="E21" s="143">
        <v>94.884666984240994</v>
      </c>
      <c r="F21" s="143">
        <v>37.6927298308498</v>
      </c>
      <c r="G21" s="143">
        <v>1.46874835485171</v>
      </c>
      <c r="H21" s="143">
        <v>2.8508368166093798</v>
      </c>
      <c r="I21" s="143">
        <v>100.10386373692999</v>
      </c>
      <c r="J21" s="164">
        <v>82.928975318928593</v>
      </c>
    </row>
    <row r="22" spans="1:10" x14ac:dyDescent="0.3">
      <c r="A22" s="163">
        <v>3</v>
      </c>
      <c r="B22" s="158" t="s">
        <v>166</v>
      </c>
      <c r="C22" s="129">
        <v>0.11925857937294801</v>
      </c>
      <c r="D22" s="143">
        <v>15.180027732922399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64">
        <v>0</v>
      </c>
    </row>
    <row r="23" spans="1:10" x14ac:dyDescent="0.3">
      <c r="A23" s="163">
        <v>4</v>
      </c>
      <c r="B23" s="158" t="s">
        <v>167</v>
      </c>
      <c r="C23" s="129">
        <v>3.7545030659839503E-2</v>
      </c>
      <c r="D23" s="143">
        <v>4.7789820208026699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64">
        <v>0</v>
      </c>
    </row>
    <row r="24" spans="1:10" x14ac:dyDescent="0.3">
      <c r="A24" s="163">
        <v>5</v>
      </c>
      <c r="B24" s="158" t="s">
        <v>168</v>
      </c>
      <c r="C24" s="129">
        <v>2.1729246464982997E-2</v>
      </c>
      <c r="D24" s="143">
        <v>0</v>
      </c>
      <c r="E24" s="143">
        <v>0</v>
      </c>
      <c r="F24" s="143">
        <v>0</v>
      </c>
      <c r="G24" s="143">
        <v>61.223648016572703</v>
      </c>
      <c r="H24" s="143">
        <v>0</v>
      </c>
      <c r="I24" s="143">
        <v>0</v>
      </c>
      <c r="J24" s="164">
        <v>0</v>
      </c>
    </row>
    <row r="25" spans="1:10" x14ac:dyDescent="0.3">
      <c r="A25" s="163">
        <v>6</v>
      </c>
      <c r="B25" s="158" t="s">
        <v>169</v>
      </c>
      <c r="C25" s="129">
        <v>1.2392777615105299E-2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64">
        <v>17.0710246810714</v>
      </c>
    </row>
    <row r="26" spans="1:10" x14ac:dyDescent="0.3">
      <c r="A26" s="163">
        <v>7</v>
      </c>
      <c r="B26" s="158" t="s">
        <v>170</v>
      </c>
      <c r="C26" s="129">
        <v>1.21080472770955E-2</v>
      </c>
      <c r="D26" s="143">
        <v>0</v>
      </c>
      <c r="E26" s="143">
        <v>0</v>
      </c>
      <c r="F26" s="143">
        <v>0</v>
      </c>
      <c r="G26" s="143">
        <v>34.1152568661565</v>
      </c>
      <c r="H26" s="143">
        <v>0</v>
      </c>
      <c r="I26" s="143">
        <v>0</v>
      </c>
      <c r="J26" s="164">
        <v>0</v>
      </c>
    </row>
    <row r="27" spans="1:10" x14ac:dyDescent="0.3">
      <c r="A27" s="163">
        <v>8</v>
      </c>
      <c r="B27" s="158" t="s">
        <v>171</v>
      </c>
      <c r="C27" s="129">
        <v>9.0105094975493003E-3</v>
      </c>
      <c r="D27" s="143">
        <v>1.1469177712809999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64">
        <v>0</v>
      </c>
    </row>
    <row r="28" spans="1:10" ht="15" thickBot="1" x14ac:dyDescent="0.35">
      <c r="A28" s="165">
        <v>9</v>
      </c>
      <c r="B28" s="166" t="s">
        <v>172</v>
      </c>
      <c r="C28" s="156">
        <v>5.0672561377267797E-3</v>
      </c>
      <c r="D28" s="167">
        <v>0</v>
      </c>
      <c r="E28" s="167">
        <v>0</v>
      </c>
      <c r="F28" s="167">
        <v>0</v>
      </c>
      <c r="G28" s="167">
        <v>0</v>
      </c>
      <c r="H28" s="167">
        <v>33.213053369149698</v>
      </c>
      <c r="I28" s="167">
        <v>0</v>
      </c>
      <c r="J28" s="168">
        <v>0</v>
      </c>
    </row>
  </sheetData>
  <pageMargins left="0.7" right="0.7" top="0.75" bottom="0.75" header="0.3" footer="0.3"/>
  <pageSetup paperSize="5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AF1BB-8D88-484E-AB35-209FCFACA15A}">
  <dimension ref="A1:J30"/>
  <sheetViews>
    <sheetView topLeftCell="A9" zoomScale="80" zoomScaleNormal="80" workbookViewId="0">
      <selection activeCell="I35" sqref="I35"/>
    </sheetView>
  </sheetViews>
  <sheetFormatPr defaultColWidth="11.5546875" defaultRowHeight="14.4" x14ac:dyDescent="0.3"/>
  <cols>
    <col min="2" max="2" width="76.109375" bestFit="1" customWidth="1"/>
    <col min="4" max="4" width="33.5546875" bestFit="1" customWidth="1"/>
    <col min="7" max="7" width="24.6640625" customWidth="1"/>
  </cols>
  <sheetData>
    <row r="1" spans="1:3" x14ac:dyDescent="0.3">
      <c r="A1" t="s">
        <v>124</v>
      </c>
      <c r="B1" t="s">
        <v>154</v>
      </c>
      <c r="C1" t="s">
        <v>127</v>
      </c>
    </row>
    <row r="2" spans="1:3" x14ac:dyDescent="0.3">
      <c r="A2" t="s">
        <v>128</v>
      </c>
      <c r="B2" t="s">
        <v>129</v>
      </c>
    </row>
    <row r="5" spans="1:3" x14ac:dyDescent="0.3">
      <c r="A5" t="s">
        <v>130</v>
      </c>
      <c r="B5" t="s">
        <v>131</v>
      </c>
    </row>
    <row r="6" spans="1:3" x14ac:dyDescent="0.3">
      <c r="A6" t="s">
        <v>132</v>
      </c>
      <c r="B6" t="s">
        <v>155</v>
      </c>
    </row>
    <row r="7" spans="1:3" x14ac:dyDescent="0.3">
      <c r="A7" t="s">
        <v>134</v>
      </c>
      <c r="B7" t="s">
        <v>135</v>
      </c>
    </row>
    <row r="8" spans="1:3" x14ac:dyDescent="0.3">
      <c r="A8" t="s">
        <v>136</v>
      </c>
      <c r="B8" t="s">
        <v>156</v>
      </c>
    </row>
    <row r="9" spans="1:3" x14ac:dyDescent="0.3">
      <c r="A9" t="s">
        <v>138</v>
      </c>
      <c r="B9" t="s">
        <v>157</v>
      </c>
    </row>
    <row r="10" spans="1:3" x14ac:dyDescent="0.3">
      <c r="A10" t="s">
        <v>158</v>
      </c>
      <c r="B10" t="s">
        <v>87</v>
      </c>
    </row>
    <row r="11" spans="1:3" x14ac:dyDescent="0.3">
      <c r="A11" t="s">
        <v>159</v>
      </c>
      <c r="B11" t="s">
        <v>160</v>
      </c>
    </row>
    <row r="12" spans="1:3" x14ac:dyDescent="0.3">
      <c r="A12" t="s">
        <v>142</v>
      </c>
      <c r="B12" t="s">
        <v>143</v>
      </c>
    </row>
    <row r="13" spans="1:3" x14ac:dyDescent="0.3">
      <c r="A13" t="s">
        <v>144</v>
      </c>
      <c r="B13" t="s">
        <v>143</v>
      </c>
    </row>
    <row r="14" spans="1:3" x14ac:dyDescent="0.3">
      <c r="A14" t="s">
        <v>161</v>
      </c>
      <c r="B14" t="s">
        <v>70</v>
      </c>
    </row>
    <row r="15" spans="1:3" x14ac:dyDescent="0.3">
      <c r="A15" t="s">
        <v>145</v>
      </c>
      <c r="B15" t="s">
        <v>70</v>
      </c>
    </row>
    <row r="16" spans="1:3" x14ac:dyDescent="0.3">
      <c r="A16" t="s">
        <v>146</v>
      </c>
      <c r="B16" t="s">
        <v>147</v>
      </c>
    </row>
    <row r="17" spans="1:10" ht="15" thickBot="1" x14ac:dyDescent="0.35"/>
    <row r="18" spans="1:10" ht="15.6" x14ac:dyDescent="0.3">
      <c r="A18" s="169" t="s">
        <v>143</v>
      </c>
      <c r="B18" s="170" t="s">
        <v>224</v>
      </c>
      <c r="C18" s="161" t="s">
        <v>70</v>
      </c>
      <c r="D18" s="153" t="s">
        <v>214</v>
      </c>
      <c r="E18" s="153" t="s">
        <v>213</v>
      </c>
      <c r="F18" s="153" t="s">
        <v>210</v>
      </c>
      <c r="G18" s="153" t="s">
        <v>209</v>
      </c>
      <c r="H18" s="153" t="s">
        <v>212</v>
      </c>
      <c r="I18" s="153" t="s">
        <v>215</v>
      </c>
      <c r="J18" s="154" t="s">
        <v>67</v>
      </c>
    </row>
    <row r="19" spans="1:10" x14ac:dyDescent="0.3">
      <c r="A19" s="171" t="s">
        <v>163</v>
      </c>
      <c r="B19" s="6" t="s">
        <v>218</v>
      </c>
      <c r="C19" s="130">
        <v>1.6153294720713699E-2</v>
      </c>
      <c r="D19" s="143">
        <v>0.87258009595967001</v>
      </c>
      <c r="E19" s="143">
        <v>2.5734509572416901E-2</v>
      </c>
      <c r="F19" s="143">
        <v>9.8928467203902207E-2</v>
      </c>
      <c r="G19" s="143">
        <v>0.110114934136812</v>
      </c>
      <c r="H19" s="143">
        <v>0.22276484927815701</v>
      </c>
      <c r="I19" s="143">
        <v>0</v>
      </c>
      <c r="J19" s="164">
        <v>0.28520661592043101</v>
      </c>
    </row>
    <row r="20" spans="1:10" x14ac:dyDescent="0.3">
      <c r="A20" s="171">
        <v>1</v>
      </c>
      <c r="B20" s="6" t="s">
        <v>173</v>
      </c>
      <c r="C20" s="130">
        <v>0.56994464318053195</v>
      </c>
      <c r="D20" s="143">
        <v>56.994464318053197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64">
        <v>0</v>
      </c>
    </row>
    <row r="21" spans="1:10" x14ac:dyDescent="0.3">
      <c r="A21" s="171">
        <v>2</v>
      </c>
      <c r="B21" s="6" t="s">
        <v>165</v>
      </c>
      <c r="C21" s="130">
        <v>0.10305696029724799</v>
      </c>
      <c r="D21" s="143">
        <v>0.71541138130244297</v>
      </c>
      <c r="E21" s="143">
        <v>0.17760280349431601</v>
      </c>
      <c r="F21" s="143">
        <v>7.7004339324162601E-3</v>
      </c>
      <c r="G21" s="143">
        <v>3.2906079512979997E-2</v>
      </c>
      <c r="H21" s="143">
        <v>2.7456153867161201E-2</v>
      </c>
      <c r="I21" s="143">
        <v>5.5443124313396996</v>
      </c>
      <c r="J21" s="164">
        <v>3.8003067462757998</v>
      </c>
    </row>
    <row r="22" spans="1:10" x14ac:dyDescent="0.3">
      <c r="A22" s="171">
        <v>3</v>
      </c>
      <c r="B22" s="6" t="s">
        <v>174</v>
      </c>
      <c r="C22" s="130">
        <v>8.9632168543097704E-2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8.9632168543097706</v>
      </c>
      <c r="J22" s="164">
        <v>0</v>
      </c>
    </row>
    <row r="23" spans="1:10" x14ac:dyDescent="0.3">
      <c r="A23" s="171">
        <v>4</v>
      </c>
      <c r="B23" s="6" t="s">
        <v>175</v>
      </c>
      <c r="C23" s="130">
        <v>6.4648258417447604E-2</v>
      </c>
      <c r="D23" s="143">
        <v>0</v>
      </c>
      <c r="E23" s="143">
        <v>0</v>
      </c>
      <c r="F23" s="143">
        <v>0</v>
      </c>
      <c r="G23" s="143">
        <v>6.4648258417447604</v>
      </c>
      <c r="H23" s="143">
        <v>0</v>
      </c>
      <c r="I23" s="143">
        <v>0</v>
      </c>
      <c r="J23" s="164">
        <v>0</v>
      </c>
    </row>
    <row r="24" spans="1:10" x14ac:dyDescent="0.3">
      <c r="A24" s="171">
        <v>5</v>
      </c>
      <c r="B24" s="6" t="s">
        <v>170</v>
      </c>
      <c r="C24" s="130">
        <v>6.0681778661545394E-2</v>
      </c>
      <c r="D24" s="143">
        <v>0</v>
      </c>
      <c r="E24" s="143">
        <v>0</v>
      </c>
      <c r="F24" s="143">
        <v>0</v>
      </c>
      <c r="G24" s="143">
        <v>6.0681778661545396</v>
      </c>
      <c r="H24" s="143">
        <v>0</v>
      </c>
      <c r="I24" s="143">
        <v>0</v>
      </c>
      <c r="J24" s="164">
        <v>0</v>
      </c>
    </row>
    <row r="25" spans="1:10" x14ac:dyDescent="0.3">
      <c r="A25" s="171">
        <v>6</v>
      </c>
      <c r="B25" s="6" t="s">
        <v>171</v>
      </c>
      <c r="C25" s="130">
        <v>5.6927335935472598E-2</v>
      </c>
      <c r="D25" s="143">
        <v>5.6927335935472598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64">
        <v>0</v>
      </c>
    </row>
    <row r="26" spans="1:10" x14ac:dyDescent="0.3">
      <c r="A26" s="171">
        <v>7</v>
      </c>
      <c r="B26" s="6" t="s">
        <v>176</v>
      </c>
      <c r="C26" s="130">
        <v>1.09772508163894E-2</v>
      </c>
      <c r="D26" s="143">
        <v>0</v>
      </c>
      <c r="E26" s="143">
        <v>0</v>
      </c>
      <c r="F26" s="143">
        <v>0</v>
      </c>
      <c r="G26" s="143">
        <v>1.0977250816389399</v>
      </c>
      <c r="H26" s="143">
        <v>0</v>
      </c>
      <c r="I26" s="143">
        <v>0</v>
      </c>
      <c r="J26" s="164">
        <v>0</v>
      </c>
    </row>
    <row r="27" spans="1:10" x14ac:dyDescent="0.3">
      <c r="A27" s="171">
        <v>8</v>
      </c>
      <c r="B27" s="6" t="s">
        <v>164</v>
      </c>
      <c r="C27" s="130">
        <v>9.1170367189681509E-3</v>
      </c>
      <c r="D27" s="143">
        <v>0.91151571139393905</v>
      </c>
      <c r="E27" s="143">
        <v>1.6395356431296999E-4</v>
      </c>
      <c r="F27" s="143">
        <v>2.4006938563357601E-5</v>
      </c>
      <c r="G27" s="143">
        <v>0</v>
      </c>
      <c r="H27" s="143">
        <v>0</v>
      </c>
      <c r="I27" s="143">
        <v>0</v>
      </c>
      <c r="J27" s="164">
        <v>0</v>
      </c>
    </row>
    <row r="28" spans="1:10" x14ac:dyDescent="0.3">
      <c r="A28" s="171">
        <v>9</v>
      </c>
      <c r="B28" s="6" t="s">
        <v>167</v>
      </c>
      <c r="C28" s="130">
        <v>8.0769350899151712E-3</v>
      </c>
      <c r="D28" s="143">
        <v>0.80769350899151704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64">
        <v>0</v>
      </c>
    </row>
    <row r="29" spans="1:10" x14ac:dyDescent="0.3">
      <c r="A29" s="171">
        <v>10</v>
      </c>
      <c r="B29" s="6" t="s">
        <v>177</v>
      </c>
      <c r="C29" s="130">
        <v>5.5630242708641E-3</v>
      </c>
      <c r="D29" s="143">
        <v>0.55630242708640998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64">
        <v>0</v>
      </c>
    </row>
    <row r="30" spans="1:10" ht="15" thickBot="1" x14ac:dyDescent="0.35">
      <c r="A30" s="172">
        <v>11</v>
      </c>
      <c r="B30" s="173" t="s">
        <v>168</v>
      </c>
      <c r="C30" s="174">
        <v>5.2213133478054797E-3</v>
      </c>
      <c r="D30" s="167">
        <v>0</v>
      </c>
      <c r="E30" s="167">
        <v>0</v>
      </c>
      <c r="F30" s="167">
        <v>0</v>
      </c>
      <c r="G30" s="167">
        <v>0.52213133478054796</v>
      </c>
      <c r="H30" s="167">
        <v>0</v>
      </c>
      <c r="I30" s="167">
        <v>0</v>
      </c>
      <c r="J30" s="168">
        <v>0</v>
      </c>
    </row>
  </sheetData>
  <pageMargins left="0.7" right="0.7" top="0.75" bottom="0.75" header="0.3" footer="0.3"/>
  <pageSetup paperSize="5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369D-9265-4D4B-A104-CFE6360FF6AD}">
  <dimension ref="A1:J30"/>
  <sheetViews>
    <sheetView topLeftCell="A6" workbookViewId="0">
      <selection activeCell="C14" sqref="C14:I14"/>
    </sheetView>
  </sheetViews>
  <sheetFormatPr defaultColWidth="11.5546875" defaultRowHeight="14.4" x14ac:dyDescent="0.3"/>
  <cols>
    <col min="1" max="1" width="36.88671875" bestFit="1" customWidth="1"/>
    <col min="2" max="2" width="8" customWidth="1"/>
  </cols>
  <sheetData>
    <row r="1" spans="1:9" x14ac:dyDescent="0.3">
      <c r="A1" t="s">
        <v>124</v>
      </c>
      <c r="B1" t="s">
        <v>125</v>
      </c>
      <c r="D1" t="s">
        <v>127</v>
      </c>
      <c r="E1" s="141">
        <v>0.64520899305555601</v>
      </c>
      <c r="F1" t="s">
        <v>126</v>
      </c>
      <c r="G1" s="140">
        <v>45373</v>
      </c>
    </row>
    <row r="2" spans="1:9" x14ac:dyDescent="0.3">
      <c r="A2" t="s">
        <v>128</v>
      </c>
      <c r="B2" t="s">
        <v>129</v>
      </c>
    </row>
    <row r="3" spans="1:9" x14ac:dyDescent="0.3">
      <c r="A3" t="s">
        <v>130</v>
      </c>
      <c r="B3" t="s">
        <v>131</v>
      </c>
    </row>
    <row r="4" spans="1:9" x14ac:dyDescent="0.3">
      <c r="A4" t="s">
        <v>132</v>
      </c>
      <c r="B4" t="s">
        <v>133</v>
      </c>
    </row>
    <row r="5" spans="1:9" x14ac:dyDescent="0.3">
      <c r="A5" t="s">
        <v>134</v>
      </c>
      <c r="B5" t="s">
        <v>135</v>
      </c>
    </row>
    <row r="6" spans="1:9" x14ac:dyDescent="0.3">
      <c r="A6" t="s">
        <v>136</v>
      </c>
      <c r="B6" t="s">
        <v>156</v>
      </c>
    </row>
    <row r="7" spans="1:9" x14ac:dyDescent="0.3">
      <c r="A7" t="s">
        <v>138</v>
      </c>
      <c r="B7" t="s">
        <v>157</v>
      </c>
    </row>
    <row r="8" spans="1:9" x14ac:dyDescent="0.3">
      <c r="A8" t="s">
        <v>140</v>
      </c>
      <c r="B8" t="s">
        <v>141</v>
      </c>
    </row>
    <row r="9" spans="1:9" x14ac:dyDescent="0.3">
      <c r="A9" t="s">
        <v>142</v>
      </c>
      <c r="B9" t="s">
        <v>143</v>
      </c>
    </row>
    <row r="10" spans="1:9" x14ac:dyDescent="0.3">
      <c r="A10" t="s">
        <v>144</v>
      </c>
      <c r="B10" t="s">
        <v>143</v>
      </c>
    </row>
    <row r="11" spans="1:9" x14ac:dyDescent="0.3">
      <c r="A11" t="s">
        <v>145</v>
      </c>
      <c r="B11" t="s">
        <v>0</v>
      </c>
    </row>
    <row r="12" spans="1:9" x14ac:dyDescent="0.3">
      <c r="A12" t="s">
        <v>146</v>
      </c>
      <c r="B12" t="s">
        <v>178</v>
      </c>
    </row>
    <row r="13" spans="1:9" ht="15" thickBot="1" x14ac:dyDescent="0.35"/>
    <row r="14" spans="1:9" ht="15.6" x14ac:dyDescent="0.3">
      <c r="A14" s="144" t="s">
        <v>0</v>
      </c>
      <c r="B14" s="144" t="s">
        <v>70</v>
      </c>
      <c r="C14" s="153" t="s">
        <v>214</v>
      </c>
      <c r="D14" s="153" t="s">
        <v>213</v>
      </c>
      <c r="E14" s="153" t="s">
        <v>210</v>
      </c>
      <c r="F14" s="153" t="s">
        <v>209</v>
      </c>
      <c r="G14" s="153" t="s">
        <v>212</v>
      </c>
      <c r="H14" s="153" t="s">
        <v>215</v>
      </c>
      <c r="I14" s="153" t="s">
        <v>67</v>
      </c>
    </row>
    <row r="15" spans="1:9" x14ac:dyDescent="0.3">
      <c r="A15" s="6" t="s">
        <v>78</v>
      </c>
      <c r="B15" s="145">
        <v>2.1694259750917199E-6</v>
      </c>
      <c r="C15" s="145">
        <v>3.53954606436219E-7</v>
      </c>
      <c r="D15" s="145">
        <v>2.95122168666712E-8</v>
      </c>
      <c r="E15" s="145">
        <v>1.87990894445273E-9</v>
      </c>
      <c r="F15" s="145">
        <v>8.4273274301287003E-8</v>
      </c>
      <c r="G15" s="145">
        <v>3.4158907184283799E-8</v>
      </c>
      <c r="H15" s="145">
        <v>9.1758317331999196E-7</v>
      </c>
      <c r="I15" s="145">
        <v>7.4806388803881302E-7</v>
      </c>
    </row>
    <row r="16" spans="1:9" x14ac:dyDescent="0.3">
      <c r="A16" s="6" t="s">
        <v>179</v>
      </c>
      <c r="B16" s="145">
        <v>8.3292253200700599E-8</v>
      </c>
      <c r="C16" s="145">
        <v>1.2667283597589101E-8</v>
      </c>
      <c r="D16" s="145">
        <v>8.9086964383143804E-10</v>
      </c>
      <c r="E16" s="145">
        <v>1.82091668871543E-10</v>
      </c>
      <c r="F16" s="145">
        <v>5.1081887884905204E-9</v>
      </c>
      <c r="G16" s="145">
        <v>1.6938445731072499E-9</v>
      </c>
      <c r="H16" s="145">
        <v>2.7008493070101401E-8</v>
      </c>
      <c r="I16" s="145">
        <v>3.5741481858709303E-8</v>
      </c>
    </row>
    <row r="17" spans="1:10" x14ac:dyDescent="0.3">
      <c r="A17" s="6" t="s">
        <v>79</v>
      </c>
      <c r="B17" s="145">
        <v>1.9916943392258102E-5</v>
      </c>
      <c r="C17" s="145">
        <v>4.0849323548669999E-6</v>
      </c>
      <c r="D17" s="145">
        <v>2.6808972014729501E-7</v>
      </c>
      <c r="E17" s="145">
        <v>2.5783607050866299E-8</v>
      </c>
      <c r="F17" s="145">
        <v>1.0929606863293801E-6</v>
      </c>
      <c r="G17" s="145">
        <v>2.35354492725498E-7</v>
      </c>
      <c r="H17" s="145">
        <v>8.5359164443245405E-6</v>
      </c>
      <c r="I17" s="145">
        <v>5.6739060868135102E-6</v>
      </c>
      <c r="J17" s="28"/>
    </row>
    <row r="18" spans="1:10" x14ac:dyDescent="0.3">
      <c r="A18" s="6" t="s">
        <v>80</v>
      </c>
      <c r="B18" s="145">
        <v>4.9319944435241899E-5</v>
      </c>
      <c r="C18" s="145">
        <v>9.7362356270374802E-6</v>
      </c>
      <c r="D18" s="145">
        <v>6.9664981126649497E-7</v>
      </c>
      <c r="E18" s="145">
        <v>1.8669000125248799E-7</v>
      </c>
      <c r="F18" s="145">
        <v>1.89881367217552E-6</v>
      </c>
      <c r="G18" s="145">
        <v>6.0494761923474498E-7</v>
      </c>
      <c r="H18" s="145">
        <v>2.15056305687149E-5</v>
      </c>
      <c r="I18" s="145">
        <v>1.4690977135560201E-5</v>
      </c>
    </row>
    <row r="19" spans="1:10" x14ac:dyDescent="0.3">
      <c r="A19" s="6" t="s">
        <v>81</v>
      </c>
      <c r="B19" s="145">
        <v>1.3865605770434501E-6</v>
      </c>
      <c r="C19" s="145">
        <v>2.6643135584275302E-7</v>
      </c>
      <c r="D19" s="145">
        <v>1.84565986707976E-8</v>
      </c>
      <c r="E19" s="145">
        <v>1.64096078823595E-9</v>
      </c>
      <c r="F19" s="145">
        <v>7.6692481159998099E-8</v>
      </c>
      <c r="G19" s="145">
        <v>2.7988023026485701E-8</v>
      </c>
      <c r="H19" s="145">
        <v>5.3896632277181501E-7</v>
      </c>
      <c r="I19" s="145">
        <v>4.56384834783365E-7</v>
      </c>
    </row>
    <row r="20" spans="1:10" x14ac:dyDescent="0.3">
      <c r="A20" s="6" t="s">
        <v>180</v>
      </c>
      <c r="B20" s="145">
        <v>2.0328168977801801E-6</v>
      </c>
      <c r="C20" s="145">
        <v>3.3219069383849299E-7</v>
      </c>
      <c r="D20" s="145">
        <v>1.00107699198847E-8</v>
      </c>
      <c r="E20" s="145">
        <v>2.1243538635321301E-9</v>
      </c>
      <c r="F20" s="145">
        <v>9.0914718246319404E-8</v>
      </c>
      <c r="G20" s="145">
        <v>2.9267842174732399E-8</v>
      </c>
      <c r="H20" s="145">
        <v>3.0442787946573002E-7</v>
      </c>
      <c r="I20" s="145">
        <v>1.2638806402714901E-6</v>
      </c>
    </row>
    <row r="21" spans="1:10" x14ac:dyDescent="0.3">
      <c r="A21" s="6" t="s">
        <v>181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</row>
    <row r="22" spans="1:10" x14ac:dyDescent="0.3">
      <c r="A22" s="6" t="s">
        <v>182</v>
      </c>
      <c r="B22" s="145">
        <v>9.1834227926967698E-7</v>
      </c>
      <c r="C22" s="145">
        <v>1.9495237461868E-7</v>
      </c>
      <c r="D22" s="145">
        <v>1.1824529965369399E-8</v>
      </c>
      <c r="E22" s="145">
        <v>8.5173760698598897E-10</v>
      </c>
      <c r="F22" s="145">
        <v>4.0589451672985102E-8</v>
      </c>
      <c r="G22" s="145">
        <v>1.5968962852091901E-8</v>
      </c>
      <c r="H22" s="145">
        <v>3.6265203326541301E-7</v>
      </c>
      <c r="I22" s="145">
        <v>2.9150318928815098E-7</v>
      </c>
    </row>
    <row r="23" spans="1:10" x14ac:dyDescent="0.3">
      <c r="A23" s="6" t="s">
        <v>82</v>
      </c>
      <c r="B23" s="145">
        <v>1.9062577254252299E-6</v>
      </c>
      <c r="C23" s="145">
        <v>2.7075629118931802E-7</v>
      </c>
      <c r="D23" s="145">
        <v>2.8345756921590401E-8</v>
      </c>
      <c r="E23" s="145">
        <v>1.70896774464324E-9</v>
      </c>
      <c r="F23" s="145">
        <v>7.4180217321340702E-8</v>
      </c>
      <c r="G23" s="145">
        <v>1.9617130007641301E-8</v>
      </c>
      <c r="H23" s="145">
        <v>8.1888399929528096E-7</v>
      </c>
      <c r="I23" s="145">
        <v>6.9276536294541295E-7</v>
      </c>
    </row>
    <row r="24" spans="1:10" x14ac:dyDescent="0.3">
      <c r="A24" s="6" t="s">
        <v>183</v>
      </c>
      <c r="B24" s="145">
        <v>8.3012696330728204E-7</v>
      </c>
      <c r="C24" s="145">
        <v>1.4406850388923799E-7</v>
      </c>
      <c r="D24" s="145">
        <v>1.08728315419776E-8</v>
      </c>
      <c r="E24" s="145">
        <v>8.2285424931629295E-10</v>
      </c>
      <c r="F24" s="145">
        <v>5.7791145496261802E-8</v>
      </c>
      <c r="G24" s="145">
        <v>1.02661076532538E-8</v>
      </c>
      <c r="H24" s="145">
        <v>3.3702968476176199E-7</v>
      </c>
      <c r="I24" s="145">
        <v>2.6927583571547202E-7</v>
      </c>
    </row>
    <row r="25" spans="1:10" x14ac:dyDescent="0.3">
      <c r="A25" s="6" t="s">
        <v>83</v>
      </c>
      <c r="B25" s="145">
        <v>5.2130396546379297E-7</v>
      </c>
      <c r="C25" s="145">
        <v>1.23968919366347E-7</v>
      </c>
      <c r="D25" s="145">
        <v>6.8612912938445599E-9</v>
      </c>
      <c r="E25" s="145">
        <v>6.2011772316965695E-10</v>
      </c>
      <c r="F25" s="145">
        <v>2.3834992882836701E-8</v>
      </c>
      <c r="G25" s="145">
        <v>7.4140843152340197E-9</v>
      </c>
      <c r="H25" s="145">
        <v>2.1483870711674399E-7</v>
      </c>
      <c r="I25" s="145">
        <v>1.43765852765618E-7</v>
      </c>
    </row>
    <row r="26" spans="1:10" x14ac:dyDescent="0.3">
      <c r="A26" s="6" t="s">
        <v>184</v>
      </c>
      <c r="B26" s="145">
        <v>4.43877008434793E-7</v>
      </c>
      <c r="C26" s="145">
        <v>8.0992535709882296E-8</v>
      </c>
      <c r="D26" s="145">
        <v>5.3648012705127796E-9</v>
      </c>
      <c r="E26" s="145">
        <v>4.1528316751053599E-10</v>
      </c>
      <c r="F26" s="145">
        <v>5.1940376921356199E-8</v>
      </c>
      <c r="G26" s="145">
        <v>5.23051029604396E-9</v>
      </c>
      <c r="H26" s="145">
        <v>1.66624081929066E-7</v>
      </c>
      <c r="I26" s="145">
        <v>1.3330941914042099E-7</v>
      </c>
    </row>
    <row r="27" spans="1:10" x14ac:dyDescent="0.3">
      <c r="A27" s="6" t="s">
        <v>84</v>
      </c>
      <c r="B27" s="145">
        <v>1.4003258636191099E-4</v>
      </c>
      <c r="C27" s="145">
        <v>1.39696038656367E-5</v>
      </c>
      <c r="D27" s="145">
        <v>2.2875526402726799E-6</v>
      </c>
      <c r="E27" s="145">
        <v>1.5722597847872601E-7</v>
      </c>
      <c r="F27" s="145">
        <v>1.8985278628650601E-6</v>
      </c>
      <c r="G27" s="145">
        <v>6.5705479759679904E-7</v>
      </c>
      <c r="H27" s="145">
        <v>7.2994643170302796E-5</v>
      </c>
      <c r="I27" s="145">
        <v>4.8067978046758198E-5</v>
      </c>
    </row>
    <row r="28" spans="1:10" x14ac:dyDescent="0.3">
      <c r="A28" s="6" t="s">
        <v>85</v>
      </c>
      <c r="B28" s="145">
        <v>1.4576554979300199E-9</v>
      </c>
      <c r="C28" s="145">
        <v>3.42256190468363E-10</v>
      </c>
      <c r="D28" s="145">
        <v>1.88405621749758E-11</v>
      </c>
      <c r="E28" s="145">
        <v>1.7894626432577999E-12</v>
      </c>
      <c r="F28" s="145">
        <v>9.1678775537024495E-11</v>
      </c>
      <c r="G28" s="145">
        <v>3.8094199655732297E-11</v>
      </c>
      <c r="H28" s="145">
        <v>5.7461185370507505E-10</v>
      </c>
      <c r="I28" s="145">
        <v>3.9038445374559202E-10</v>
      </c>
    </row>
    <row r="29" spans="1:10" x14ac:dyDescent="0.3">
      <c r="A29" s="6" t="s">
        <v>86</v>
      </c>
      <c r="B29" s="145">
        <v>4.29494173924898E-7</v>
      </c>
      <c r="C29" s="145">
        <v>3.3742273685148398E-7</v>
      </c>
      <c r="D29" s="145">
        <v>1.27352586282876E-9</v>
      </c>
      <c r="E29" s="145">
        <v>1.3899897487194799E-10</v>
      </c>
      <c r="F29" s="145">
        <v>1.5243431358357E-8</v>
      </c>
      <c r="G29" s="145">
        <v>6.5527157793940297E-9</v>
      </c>
      <c r="H29" s="145">
        <v>3.7683466351259498E-8</v>
      </c>
      <c r="I29" s="145">
        <v>3.1179298746702702E-8</v>
      </c>
    </row>
    <row r="30" spans="1:10" x14ac:dyDescent="0.3">
      <c r="A30" s="6" t="s">
        <v>87</v>
      </c>
      <c r="B30" s="145">
        <v>5.0211931346611797E-6</v>
      </c>
      <c r="C30" s="145">
        <v>3.3416392315053098E-6</v>
      </c>
      <c r="D30" s="145">
        <v>1.0218191629026601E-8</v>
      </c>
      <c r="E30" s="145">
        <v>5.3552484981724599E-9</v>
      </c>
      <c r="F30" s="145">
        <v>7.1782380223900102E-7</v>
      </c>
      <c r="G30" s="145">
        <v>1.25640798314131E-8</v>
      </c>
      <c r="H30" s="145">
        <v>7.2845106449999204E-7</v>
      </c>
      <c r="I30" s="145">
        <v>2.0514151645826199E-7</v>
      </c>
    </row>
  </sheetData>
  <pageMargins left="0.7" right="0.7" top="0.75" bottom="0.75" header="0.3" footer="0.3"/>
  <pageSetup paperSize="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BA9E3-1025-435D-B401-41DB8DF1EC30}">
  <dimension ref="A1:I36"/>
  <sheetViews>
    <sheetView topLeftCell="A13" workbookViewId="0">
      <selection activeCell="M14" sqref="M14"/>
    </sheetView>
  </sheetViews>
  <sheetFormatPr defaultColWidth="11.5546875" defaultRowHeight="14.4" x14ac:dyDescent="0.3"/>
  <cols>
    <col min="1" max="1" width="37.5546875" bestFit="1" customWidth="1"/>
    <col min="2" max="2" width="12.33203125" bestFit="1" customWidth="1"/>
  </cols>
  <sheetData>
    <row r="1" spans="1:9" x14ac:dyDescent="0.3">
      <c r="A1" t="s">
        <v>124</v>
      </c>
      <c r="B1" t="s">
        <v>125</v>
      </c>
      <c r="D1" t="s">
        <v>127</v>
      </c>
      <c r="E1" s="141">
        <v>0.65279552083333303</v>
      </c>
      <c r="F1" t="s">
        <v>126</v>
      </c>
      <c r="G1" s="140">
        <v>45373</v>
      </c>
    </row>
    <row r="2" spans="1:9" x14ac:dyDescent="0.3">
      <c r="A2" t="s">
        <v>128</v>
      </c>
      <c r="B2" t="s">
        <v>129</v>
      </c>
    </row>
    <row r="5" spans="1:9" x14ac:dyDescent="0.3">
      <c r="A5" t="s">
        <v>130</v>
      </c>
      <c r="B5" t="s">
        <v>131</v>
      </c>
    </row>
    <row r="6" spans="1:9" x14ac:dyDescent="0.3">
      <c r="A6" t="s">
        <v>132</v>
      </c>
      <c r="B6" t="s">
        <v>133</v>
      </c>
    </row>
    <row r="7" spans="1:9" x14ac:dyDescent="0.3">
      <c r="A7" t="s">
        <v>134</v>
      </c>
      <c r="B7" t="s">
        <v>135</v>
      </c>
    </row>
    <row r="8" spans="1:9" x14ac:dyDescent="0.3">
      <c r="A8" t="s">
        <v>136</v>
      </c>
      <c r="B8" t="s">
        <v>185</v>
      </c>
    </row>
    <row r="9" spans="1:9" x14ac:dyDescent="0.3">
      <c r="A9" t="s">
        <v>138</v>
      </c>
      <c r="B9" t="s">
        <v>157</v>
      </c>
    </row>
    <row r="10" spans="1:9" x14ac:dyDescent="0.3">
      <c r="A10" t="s">
        <v>140</v>
      </c>
      <c r="B10" t="s">
        <v>141</v>
      </c>
    </row>
    <row r="11" spans="1:9" x14ac:dyDescent="0.3">
      <c r="A11" t="s">
        <v>142</v>
      </c>
      <c r="B11" t="s">
        <v>143</v>
      </c>
    </row>
    <row r="12" spans="1:9" x14ac:dyDescent="0.3">
      <c r="A12" t="s">
        <v>144</v>
      </c>
      <c r="B12" t="s">
        <v>143</v>
      </c>
    </row>
    <row r="13" spans="1:9" x14ac:dyDescent="0.3">
      <c r="A13" t="s">
        <v>145</v>
      </c>
      <c r="B13" t="s">
        <v>0</v>
      </c>
    </row>
    <row r="14" spans="1:9" x14ac:dyDescent="0.3">
      <c r="A14" t="s">
        <v>146</v>
      </c>
      <c r="B14" t="s">
        <v>178</v>
      </c>
    </row>
    <row r="15" spans="1:9" ht="15" thickBot="1" x14ac:dyDescent="0.35"/>
    <row r="16" spans="1:9" ht="15.6" x14ac:dyDescent="0.3">
      <c r="A16" s="146" t="s">
        <v>0</v>
      </c>
      <c r="B16" s="147" t="s">
        <v>70</v>
      </c>
      <c r="C16" s="153" t="s">
        <v>214</v>
      </c>
      <c r="D16" s="153" t="s">
        <v>213</v>
      </c>
      <c r="E16" s="153" t="s">
        <v>210</v>
      </c>
      <c r="F16" s="153" t="s">
        <v>209</v>
      </c>
      <c r="G16" s="153" t="s">
        <v>212</v>
      </c>
      <c r="H16" s="153" t="s">
        <v>215</v>
      </c>
      <c r="I16" s="153" t="s">
        <v>67</v>
      </c>
    </row>
    <row r="17" spans="1:9" x14ac:dyDescent="0.3">
      <c r="A17" s="146" t="s">
        <v>186</v>
      </c>
      <c r="B17" s="146">
        <v>2.0029955189515701E-6</v>
      </c>
      <c r="C17" s="145">
        <v>3.2525572234627102E-7</v>
      </c>
      <c r="D17" s="145">
        <v>2.7281734183359899E-8</v>
      </c>
      <c r="E17" s="145">
        <v>1.7317071020515199E-9</v>
      </c>
      <c r="F17" s="145">
        <v>7.8175859879859302E-8</v>
      </c>
      <c r="G17" s="145">
        <v>3.1592722589362098E-8</v>
      </c>
      <c r="H17" s="145">
        <v>8.4832429213385399E-7</v>
      </c>
      <c r="I17" s="145">
        <v>6.9063348071681E-7</v>
      </c>
    </row>
    <row r="18" spans="1:9" x14ac:dyDescent="0.3">
      <c r="A18" s="146" t="s">
        <v>187</v>
      </c>
      <c r="B18" s="146">
        <v>1.1621307784110199E-7</v>
      </c>
      <c r="C18" s="145">
        <v>1.5682409216432299E-8</v>
      </c>
      <c r="D18" s="145">
        <v>1.7325241822563001E-9</v>
      </c>
      <c r="E18" s="145">
        <v>1.2724028484059099E-10</v>
      </c>
      <c r="F18" s="145">
        <v>6.1503796217606502E-9</v>
      </c>
      <c r="G18" s="145">
        <v>2.2243618909944902E-9</v>
      </c>
      <c r="H18" s="145">
        <v>5.0173522312684803E-8</v>
      </c>
      <c r="I18" s="145">
        <v>4.0122640332133198E-8</v>
      </c>
    </row>
    <row r="19" spans="1:9" x14ac:dyDescent="0.3">
      <c r="A19" s="146" t="s">
        <v>188</v>
      </c>
      <c r="B19" s="146">
        <v>4.9594482043589199E-7</v>
      </c>
      <c r="C19" s="145">
        <v>1.18020749341829E-7</v>
      </c>
      <c r="D19" s="145">
        <v>1.5483702357090601E-9</v>
      </c>
      <c r="E19" s="145">
        <v>7.4239411257795001E-10</v>
      </c>
      <c r="F19" s="145">
        <v>3.1336614681843603E-8</v>
      </c>
      <c r="G19" s="145">
        <v>8.3403062117315293E-9</v>
      </c>
      <c r="H19" s="145">
        <v>4.5051060321234602E-8</v>
      </c>
      <c r="I19" s="145">
        <v>2.9090532553096698E-7</v>
      </c>
    </row>
    <row r="20" spans="1:9" x14ac:dyDescent="0.3">
      <c r="A20" s="146" t="s">
        <v>189</v>
      </c>
      <c r="B20" s="146">
        <v>1.4785997466681401E-6</v>
      </c>
      <c r="C20" s="145">
        <v>2.7451601960996702E-7</v>
      </c>
      <c r="D20" s="145">
        <v>1.9740174077418599E-8</v>
      </c>
      <c r="E20" s="145">
        <v>1.4919522525294101E-9</v>
      </c>
      <c r="F20" s="145">
        <v>5.6330617767718698E-8</v>
      </c>
      <c r="G20" s="145">
        <v>2.06363962183895E-8</v>
      </c>
      <c r="H20" s="145">
        <v>6.1330743798518E-7</v>
      </c>
      <c r="I20" s="145">
        <v>4.9257714875693295E-7</v>
      </c>
    </row>
    <row r="21" spans="1:9" x14ac:dyDescent="0.3">
      <c r="A21" s="146" t="s">
        <v>190</v>
      </c>
      <c r="B21" s="146">
        <v>9.7944825510230201E-7</v>
      </c>
      <c r="C21" s="145">
        <v>1.5131794330688799E-7</v>
      </c>
      <c r="D21" s="145">
        <v>1.43477243401956E-8</v>
      </c>
      <c r="E21" s="145">
        <v>9.7254840253856604E-10</v>
      </c>
      <c r="F21" s="145">
        <v>3.5467163025981099E-8</v>
      </c>
      <c r="G21" s="145">
        <v>1.20657864523192E-8</v>
      </c>
      <c r="H21" s="145">
        <v>4.1502933738728698E-7</v>
      </c>
      <c r="I21" s="145">
        <v>3.5024775218709301E-7</v>
      </c>
    </row>
    <row r="22" spans="1:9" x14ac:dyDescent="0.3">
      <c r="A22" s="146" t="s">
        <v>191</v>
      </c>
      <c r="B22" s="146">
        <v>1.7560890719939901E-6</v>
      </c>
      <c r="C22" s="145">
        <v>3.37902003839807E-7</v>
      </c>
      <c r="D22" s="145">
        <v>2.3192871088154699E-8</v>
      </c>
      <c r="E22" s="145">
        <v>1.75137317695233E-9</v>
      </c>
      <c r="F22" s="145">
        <v>6.9448916603544699E-8</v>
      </c>
      <c r="G22" s="145">
        <v>2.5415668011467401E-8</v>
      </c>
      <c r="H22" s="145">
        <v>7.2056516408447098E-7</v>
      </c>
      <c r="I22" s="145">
        <v>5.7781307518959604E-7</v>
      </c>
    </row>
    <row r="23" spans="1:9" x14ac:dyDescent="0.3">
      <c r="A23" s="146" t="s">
        <v>192</v>
      </c>
      <c r="B23" s="146">
        <v>1.8408118300962599E-6</v>
      </c>
      <c r="C23" s="145">
        <v>2.5648863657598602E-7</v>
      </c>
      <c r="D23" s="145">
        <v>2.7583799883179601E-8</v>
      </c>
      <c r="E23" s="145">
        <v>1.6314419602078299E-9</v>
      </c>
      <c r="F23" s="145">
        <v>7.0978429093744905E-8</v>
      </c>
      <c r="G23" s="145">
        <v>1.8558065190930601E-8</v>
      </c>
      <c r="H23" s="145">
        <v>7.9241692285855397E-7</v>
      </c>
      <c r="I23" s="145">
        <v>6.7315453453365204E-7</v>
      </c>
    </row>
    <row r="24" spans="1:9" x14ac:dyDescent="0.3">
      <c r="A24" s="146" t="s">
        <v>83</v>
      </c>
      <c r="B24" s="146">
        <v>5.2449672027169897E-6</v>
      </c>
      <c r="C24" s="145">
        <v>1.2468812097142701E-6</v>
      </c>
      <c r="D24" s="145">
        <v>6.9063234870574497E-8</v>
      </c>
      <c r="E24" s="145">
        <v>6.2401842910564099E-9</v>
      </c>
      <c r="F24" s="145">
        <v>2.39604249625145E-7</v>
      </c>
      <c r="G24" s="145">
        <v>7.4577012849158296E-8</v>
      </c>
      <c r="H24" s="145">
        <v>2.1625407805337999E-6</v>
      </c>
      <c r="I24" s="145">
        <v>1.44606053083299E-6</v>
      </c>
    </row>
    <row r="25" spans="1:9" x14ac:dyDescent="0.3">
      <c r="A25" s="146" t="s">
        <v>184</v>
      </c>
      <c r="B25" s="146">
        <v>1.3529067011306501E-7</v>
      </c>
      <c r="C25" s="145">
        <v>3.1225642427453201E-8</v>
      </c>
      <c r="D25" s="145">
        <v>5.6330654057907305E-10</v>
      </c>
      <c r="E25" s="145">
        <v>6.0085040541281197E-11</v>
      </c>
      <c r="F25" s="145">
        <v>7.3317995319716798E-8</v>
      </c>
      <c r="G25" s="145">
        <v>6.9080917244332396E-10</v>
      </c>
      <c r="H25" s="145">
        <v>1.7233795182874799E-8</v>
      </c>
      <c r="I25" s="145">
        <v>1.21990364294567E-8</v>
      </c>
    </row>
    <row r="26" spans="1:9" x14ac:dyDescent="0.3">
      <c r="A26" s="146" t="s">
        <v>193</v>
      </c>
      <c r="B26" s="146">
        <v>4.2192440301181398E-5</v>
      </c>
      <c r="C26" s="145">
        <v>6.2756552081210199E-6</v>
      </c>
      <c r="D26" s="145">
        <v>6.3698997798194302E-7</v>
      </c>
      <c r="E26" s="145">
        <v>4.0821724716389402E-8</v>
      </c>
      <c r="F26" s="145">
        <v>2.0414821169301199E-6</v>
      </c>
      <c r="G26" s="145">
        <v>6.4964460216695401E-7</v>
      </c>
      <c r="H26" s="145">
        <v>1.9192918344316301E-5</v>
      </c>
      <c r="I26" s="145">
        <v>1.33549283269487E-5</v>
      </c>
    </row>
    <row r="27" spans="1:9" x14ac:dyDescent="0.3">
      <c r="A27" s="146" t="s">
        <v>84</v>
      </c>
      <c r="B27" s="146">
        <v>1.29475175115056E-3</v>
      </c>
      <c r="C27" s="145">
        <v>1.36396966283729E-4</v>
      </c>
      <c r="D27" s="145">
        <v>2.1019438455384399E-5</v>
      </c>
      <c r="E27" s="145">
        <v>1.3697439219330999E-6</v>
      </c>
      <c r="F27" s="145">
        <v>1.9219143552049601E-5</v>
      </c>
      <c r="G27" s="145">
        <v>5.7869750040440298E-6</v>
      </c>
      <c r="H27" s="145">
        <v>6.7009507325307505E-4</v>
      </c>
      <c r="I27" s="145">
        <v>4.4086441068034901E-4</v>
      </c>
    </row>
    <row r="28" spans="1:9" x14ac:dyDescent="0.3">
      <c r="A28" s="146" t="s">
        <v>194</v>
      </c>
      <c r="B28" s="146">
        <v>1.91063882787687E-3</v>
      </c>
      <c r="C28" s="145">
        <v>2.0706652985779501E-4</v>
      </c>
      <c r="D28" s="145">
        <v>3.0770467439515397E-5</v>
      </c>
      <c r="E28" s="145">
        <v>2.0262270058955E-6</v>
      </c>
      <c r="F28" s="145">
        <v>3.0675523898410602E-5</v>
      </c>
      <c r="G28" s="145">
        <v>8.1118838909358401E-6</v>
      </c>
      <c r="H28" s="145">
        <v>9.8693990806923899E-4</v>
      </c>
      <c r="I28" s="145">
        <v>6.4504828771507405E-4</v>
      </c>
    </row>
    <row r="29" spans="1:9" x14ac:dyDescent="0.3">
      <c r="A29" s="146" t="s">
        <v>195</v>
      </c>
      <c r="B29" s="146">
        <v>1.6944959711840299E-4</v>
      </c>
      <c r="C29" s="145">
        <v>3.15571318969086E-5</v>
      </c>
      <c r="D29" s="145">
        <v>2.4371641385548801E-6</v>
      </c>
      <c r="E29" s="145">
        <v>5.9785705168361803E-7</v>
      </c>
      <c r="F29" s="145">
        <v>5.9545122569397897E-6</v>
      </c>
      <c r="G29" s="145">
        <v>2.1121991401474999E-6</v>
      </c>
      <c r="H29" s="145">
        <v>7.5340763964754705E-5</v>
      </c>
      <c r="I29" s="145">
        <v>5.14499686694138E-5</v>
      </c>
    </row>
    <row r="30" spans="1:9" x14ac:dyDescent="0.3">
      <c r="A30" s="146" t="s">
        <v>196</v>
      </c>
      <c r="B30" s="146">
        <v>8.6380076249882001E-5</v>
      </c>
      <c r="C30" s="145">
        <v>1.7915888280850101E-5</v>
      </c>
      <c r="D30" s="145">
        <v>1.1801788145727799E-6</v>
      </c>
      <c r="E30" s="145">
        <v>9.9183675976252994E-8</v>
      </c>
      <c r="F30" s="145">
        <v>4.3109815473823998E-6</v>
      </c>
      <c r="G30" s="145">
        <v>8.4511039310156695E-7</v>
      </c>
      <c r="H30" s="145">
        <v>3.7757274406709498E-5</v>
      </c>
      <c r="I30" s="145">
        <v>2.42714591312894E-5</v>
      </c>
    </row>
    <row r="31" spans="1:9" x14ac:dyDescent="0.3">
      <c r="A31" s="146" t="s">
        <v>85</v>
      </c>
      <c r="B31" s="146">
        <v>2.07576989105103E-8</v>
      </c>
      <c r="C31" s="145">
        <v>1.2318948861568399E-8</v>
      </c>
      <c r="D31" s="145">
        <v>1.3557028138946499E-10</v>
      </c>
      <c r="E31" s="145">
        <v>1.9228012955105901E-11</v>
      </c>
      <c r="F31" s="145">
        <v>1.0266668039900599E-9</v>
      </c>
      <c r="G31" s="145">
        <v>2.5217047128558699E-10</v>
      </c>
      <c r="H31" s="145">
        <v>4.2221143856230697E-9</v>
      </c>
      <c r="I31" s="145">
        <v>2.7830000936986998E-9</v>
      </c>
    </row>
    <row r="32" spans="1:9" x14ac:dyDescent="0.3">
      <c r="A32" s="146" t="s">
        <v>197</v>
      </c>
      <c r="B32" s="146">
        <v>1.0048219635885199E-9</v>
      </c>
      <c r="C32" s="145">
        <v>4.7887285222689904E-10</v>
      </c>
      <c r="D32" s="145">
        <v>4.0905027971143796E-12</v>
      </c>
      <c r="E32" s="145">
        <v>9.3229506408985099E-13</v>
      </c>
      <c r="F32" s="145">
        <v>3.3480940825862699E-10</v>
      </c>
      <c r="G32" s="145">
        <v>1.6845384408100401E-12</v>
      </c>
      <c r="H32" s="145">
        <v>1.2065568864814801E-10</v>
      </c>
      <c r="I32" s="145">
        <v>6.3776678152828798E-11</v>
      </c>
    </row>
    <row r="33" spans="1:9" x14ac:dyDescent="0.3">
      <c r="A33" s="146" t="s">
        <v>198</v>
      </c>
      <c r="B33" s="146">
        <v>4.4489415677107796E-6</v>
      </c>
      <c r="C33" s="145">
        <v>1.0675572860981999E-6</v>
      </c>
      <c r="D33" s="145">
        <v>5.2411136114200703E-8</v>
      </c>
      <c r="E33" s="145">
        <v>3.33949945575507E-9</v>
      </c>
      <c r="F33" s="145">
        <v>3.2519711457687199E-7</v>
      </c>
      <c r="G33" s="145">
        <v>1.00524123147528E-7</v>
      </c>
      <c r="H33" s="145">
        <v>1.63093117846654E-6</v>
      </c>
      <c r="I33" s="145">
        <v>1.26898122985168E-6</v>
      </c>
    </row>
    <row r="34" spans="1:9" x14ac:dyDescent="0.3">
      <c r="A34" s="146" t="s">
        <v>199</v>
      </c>
      <c r="B34" s="146">
        <v>1.096682892791E-6</v>
      </c>
      <c r="C34" s="145">
        <v>5.3515053556877501E-7</v>
      </c>
      <c r="D34" s="145">
        <v>9.5119818600080097E-9</v>
      </c>
      <c r="E34" s="145">
        <v>7.08815600415438E-10</v>
      </c>
      <c r="F34" s="145">
        <v>3.6934445097153698E-8</v>
      </c>
      <c r="G34" s="145">
        <v>1.2789045059534501E-8</v>
      </c>
      <c r="H34" s="145">
        <v>2.9269633052187002E-7</v>
      </c>
      <c r="I34" s="145">
        <v>2.0889173908324099E-7</v>
      </c>
    </row>
    <row r="36" spans="1:9" x14ac:dyDescent="0.3">
      <c r="B36" s="119"/>
    </row>
  </sheetData>
  <pageMargins left="0.7" right="0.7" top="0.75" bottom="0.75" header="0.3" footer="0.3"/>
  <pageSetup paperSize="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Impact Category</vt:lpstr>
      <vt:lpstr>IA Normalizados</vt:lpstr>
      <vt:lpstr>Gráfica Normalizada 1 -5</vt:lpstr>
      <vt:lpstr>Gráfica Normalizada 5- 10</vt:lpstr>
      <vt:lpstr>Gráfica DEA </vt:lpstr>
      <vt:lpstr>DWR</vt:lpstr>
      <vt:lpstr>DMFR</vt:lpstr>
      <vt:lpstr>ILCD_EC_JRCNormalized</vt:lpstr>
      <vt:lpstr>ReCiPe 2016_World 2010 Normaliz</vt:lpstr>
      <vt:lpstr>Normalized graph_1</vt:lpstr>
      <vt:lpstr>Normalized graph_2</vt:lpstr>
      <vt:lpstr>Normalized graph1.1</vt:lpstr>
      <vt:lpstr>Normalized graph2.1</vt:lpstr>
      <vt:lpstr>CED</vt:lpstr>
      <vt:lpstr>CED_2</vt:lpstr>
      <vt:lpstr>CED_Comparative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VALDERRAMA</dc:creator>
  <cp:lastModifiedBy>Camilo Valderrama</cp:lastModifiedBy>
  <dcterms:created xsi:type="dcterms:W3CDTF">2022-05-06T14:22:36Z</dcterms:created>
  <dcterms:modified xsi:type="dcterms:W3CDTF">2025-03-23T21:57:17Z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af558f-572d-4d18-95aa-eae887bbf6e8_Enabled">
    <vt:lpwstr>true</vt:lpwstr>
  </property>
  <property fmtid="{D5CDD505-2E9C-101B-9397-08002B2CF9AE}" pid="3" name="MSIP_Label_d5af558f-572d-4d18-95aa-eae887bbf6e8_SetDate">
    <vt:lpwstr>2024-03-22T16:45:45Z</vt:lpwstr>
  </property>
  <property fmtid="{D5CDD505-2E9C-101B-9397-08002B2CF9AE}" pid="4" name="MSIP_Label_d5af558f-572d-4d18-95aa-eae887bbf6e8_Method">
    <vt:lpwstr>Standard</vt:lpwstr>
  </property>
  <property fmtid="{D5CDD505-2E9C-101B-9397-08002B2CF9AE}" pid="5" name="MSIP_Label_d5af558f-572d-4d18-95aa-eae887bbf6e8_Name">
    <vt:lpwstr>defa4170-0d19-0005-0004-bc88714345d2</vt:lpwstr>
  </property>
  <property fmtid="{D5CDD505-2E9C-101B-9397-08002B2CF9AE}" pid="6" name="MSIP_Label_d5af558f-572d-4d18-95aa-eae887bbf6e8_SiteId">
    <vt:lpwstr>13479fd0-cb90-4a49-b7c9-e4e1b7a398da</vt:lpwstr>
  </property>
  <property fmtid="{D5CDD505-2E9C-101B-9397-08002B2CF9AE}" pid="7" name="MSIP_Label_d5af558f-572d-4d18-95aa-eae887bbf6e8_ActionId">
    <vt:lpwstr>268414ce-7b1f-43f7-8f84-2d9cce43a93e</vt:lpwstr>
  </property>
  <property fmtid="{D5CDD505-2E9C-101B-9397-08002B2CF9AE}" pid="8" name="MSIP_Label_d5af558f-572d-4d18-95aa-eae887bbf6e8_ContentBits">
    <vt:lpwstr>0</vt:lpwstr>
  </property>
</Properties>
</file>