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.sharepoint.com/teams/AustralianLaboratoryforEmergingContaminantsALEC/Shared Documents/3. Research/1. Manuscripts/2025/SAMANDRA-2025_MPs-Analytical Method/"/>
    </mc:Choice>
  </mc:AlternateContent>
  <xr:revisionPtr revIDLastSave="39" documentId="8_{BA9AD594-1184-4C61-9167-217DCA3EC21F}" xr6:coauthVersionLast="47" xr6:coauthVersionMax="47" xr10:uidLastSave="{A4D4CBD1-5AC6-46A3-AB25-EC4011DB5AB5}"/>
  <bookViews>
    <workbookView minimized="1" xWindow="2340" yWindow="2340" windowWidth="21600" windowHeight="11295" firstSheet="1" activeTab="1" xr2:uid="{D6987D55-30A3-483C-A999-5804DA11B1B1}"/>
  </bookViews>
  <sheets>
    <sheet name="Standard material" sheetId="1" r:id="rId1"/>
    <sheet name="Sampl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56" i="2"/>
  <c r="I60" i="2"/>
  <c r="B49" i="2"/>
  <c r="B15" i="1"/>
  <c r="B6" i="1"/>
  <c r="C15" i="1"/>
  <c r="D15" i="1"/>
  <c r="E15" i="1"/>
  <c r="F15" i="1"/>
  <c r="G10" i="1" l="1"/>
  <c r="H10" i="1"/>
  <c r="I10" i="1" s="1"/>
  <c r="G11" i="1"/>
  <c r="H11" i="1"/>
  <c r="G12" i="1"/>
  <c r="H12" i="1"/>
  <c r="G13" i="1"/>
  <c r="H13" i="1"/>
  <c r="G14" i="1"/>
  <c r="H14" i="1"/>
  <c r="G9" i="1"/>
  <c r="H9" i="1"/>
  <c r="I11" i="1" l="1"/>
  <c r="I13" i="1"/>
  <c r="I12" i="1"/>
  <c r="I9" i="1"/>
  <c r="G25" i="2" l="1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23" i="2"/>
  <c r="H23" i="2"/>
  <c r="I23" i="2"/>
  <c r="G24" i="2"/>
  <c r="H24" i="2"/>
  <c r="I24" i="2" s="1"/>
  <c r="G32" i="2"/>
  <c r="H32" i="2"/>
  <c r="C32" i="2"/>
  <c r="D32" i="2"/>
  <c r="E32" i="2"/>
  <c r="F32" i="2"/>
  <c r="B32" i="2"/>
  <c r="I32" i="2" l="1"/>
  <c r="G57" i="2"/>
  <c r="H57" i="2"/>
  <c r="H106" i="2"/>
  <c r="G106" i="2"/>
  <c r="H105" i="2"/>
  <c r="G105" i="2"/>
  <c r="H104" i="2"/>
  <c r="G104" i="2"/>
  <c r="H103" i="2"/>
  <c r="G103" i="2"/>
  <c r="H102" i="2"/>
  <c r="G102" i="2"/>
  <c r="H100" i="2"/>
  <c r="G100" i="2"/>
  <c r="H99" i="2"/>
  <c r="G99" i="2"/>
  <c r="H98" i="2"/>
  <c r="G98" i="2"/>
  <c r="H97" i="2"/>
  <c r="G97" i="2"/>
  <c r="H96" i="2"/>
  <c r="G96" i="2"/>
  <c r="H95" i="2"/>
  <c r="G95" i="2"/>
  <c r="H89" i="2"/>
  <c r="G89" i="2"/>
  <c r="H88" i="2"/>
  <c r="G88" i="2"/>
  <c r="H87" i="2"/>
  <c r="G87" i="2"/>
  <c r="H86" i="2"/>
  <c r="G86" i="2"/>
  <c r="H85" i="2"/>
  <c r="G85" i="2"/>
  <c r="H83" i="2"/>
  <c r="G83" i="2"/>
  <c r="H82" i="2"/>
  <c r="G82" i="2"/>
  <c r="H81" i="2"/>
  <c r="G81" i="2"/>
  <c r="H80" i="2"/>
  <c r="G80" i="2"/>
  <c r="H79" i="2"/>
  <c r="G79" i="2"/>
  <c r="H78" i="2"/>
  <c r="G78" i="2"/>
  <c r="I106" i="2" l="1"/>
  <c r="I100" i="2"/>
  <c r="I105" i="2"/>
  <c r="I96" i="2"/>
  <c r="I78" i="2"/>
  <c r="I82" i="2"/>
  <c r="I98" i="2"/>
  <c r="I81" i="2"/>
  <c r="I95" i="2"/>
  <c r="I103" i="2"/>
  <c r="I104" i="2"/>
  <c r="I102" i="2"/>
  <c r="I97" i="2"/>
  <c r="I85" i="2"/>
  <c r="I99" i="2"/>
  <c r="I83" i="2"/>
  <c r="I86" i="2"/>
  <c r="I88" i="2"/>
  <c r="I87" i="2"/>
  <c r="I79" i="2"/>
  <c r="I80" i="2"/>
  <c r="I89" i="2"/>
  <c r="G61" i="2" l="1"/>
  <c r="H61" i="2"/>
  <c r="G62" i="2"/>
  <c r="H62" i="2"/>
  <c r="G63" i="2"/>
  <c r="H63" i="2"/>
  <c r="G64" i="2"/>
  <c r="H64" i="2"/>
  <c r="I64" i="2" s="1"/>
  <c r="G65" i="2"/>
  <c r="H65" i="2"/>
  <c r="I65" i="2" s="1"/>
  <c r="G67" i="2"/>
  <c r="H67" i="2"/>
  <c r="I67" i="2" s="1"/>
  <c r="G68" i="2"/>
  <c r="H68" i="2"/>
  <c r="G69" i="2"/>
  <c r="H69" i="2"/>
  <c r="G70" i="2"/>
  <c r="H70" i="2"/>
  <c r="G71" i="2"/>
  <c r="H71" i="2"/>
  <c r="G47" i="2"/>
  <c r="G48" i="2"/>
  <c r="G46" i="2"/>
  <c r="H46" i="2"/>
  <c r="I46" i="2" s="1"/>
  <c r="G56" i="2"/>
  <c r="H56" i="2"/>
  <c r="I70" i="2" l="1"/>
  <c r="I61" i="2"/>
  <c r="I68" i="2"/>
  <c r="I71" i="2"/>
  <c r="I63" i="2"/>
  <c r="I69" i="2"/>
  <c r="I62" i="2"/>
  <c r="G52" i="2" l="1"/>
  <c r="H52" i="2"/>
  <c r="I52" i="2" l="1"/>
  <c r="G53" i="2"/>
  <c r="G54" i="2"/>
  <c r="G55" i="2"/>
  <c r="F74" i="2" l="1"/>
  <c r="E74" i="2"/>
  <c r="D74" i="2"/>
  <c r="C74" i="2"/>
  <c r="B74" i="2"/>
  <c r="H60" i="2"/>
  <c r="G60" i="2"/>
  <c r="H55" i="2"/>
  <c r="H54" i="2"/>
  <c r="H53" i="2"/>
  <c r="F49" i="2"/>
  <c r="E49" i="2"/>
  <c r="D49" i="2"/>
  <c r="C49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H19" i="1"/>
  <c r="G19" i="1"/>
  <c r="H18" i="1"/>
  <c r="G18" i="1"/>
  <c r="F6" i="1"/>
  <c r="E6" i="1"/>
  <c r="D6" i="1"/>
  <c r="C6" i="1"/>
  <c r="H5" i="1"/>
  <c r="G5" i="1"/>
  <c r="H4" i="1"/>
  <c r="G4" i="1"/>
  <c r="I19" i="1" l="1"/>
  <c r="I4" i="1"/>
  <c r="I18" i="1"/>
  <c r="I5" i="1"/>
  <c r="H6" i="1"/>
  <c r="G49" i="2"/>
  <c r="I18" i="2"/>
  <c r="I53" i="2"/>
  <c r="I9" i="2"/>
  <c r="I45" i="2"/>
  <c r="I38" i="2"/>
  <c r="I3" i="2"/>
  <c r="I43" i="2"/>
  <c r="I15" i="2"/>
  <c r="I19" i="2"/>
  <c r="I44" i="2"/>
  <c r="I21" i="2"/>
  <c r="I7" i="2"/>
  <c r="I6" i="2"/>
  <c r="I10" i="2"/>
  <c r="I22" i="2"/>
  <c r="I54" i="2"/>
  <c r="I39" i="2"/>
  <c r="I8" i="2"/>
  <c r="I20" i="2"/>
  <c r="H74" i="2"/>
  <c r="I5" i="2"/>
  <c r="I35" i="2"/>
  <c r="I36" i="2"/>
  <c r="H49" i="2"/>
  <c r="I11" i="2"/>
  <c r="I42" i="2"/>
  <c r="I4" i="2"/>
  <c r="I12" i="2"/>
  <c r="G74" i="2"/>
  <c r="I16" i="2"/>
  <c r="I55" i="2"/>
  <c r="G6" i="1"/>
  <c r="I6" i="1" l="1"/>
  <c r="I49" i="2"/>
  <c r="I74" i="2"/>
</calcChain>
</file>

<file path=xl/sharedStrings.xml><?xml version="1.0" encoding="utf-8"?>
<sst xmlns="http://schemas.openxmlformats.org/spreadsheetml/2006/main" count="197" uniqueCount="64">
  <si>
    <t>Total Number of conuts</t>
  </si>
  <si>
    <t xml:space="preserve">Microplastics Counts &gt; 0.8 </t>
  </si>
  <si>
    <t xml:space="preserve">Polymer </t>
  </si>
  <si>
    <t xml:space="preserve">Replicate 1 </t>
  </si>
  <si>
    <t xml:space="preserve">Replicate 2 </t>
  </si>
  <si>
    <t xml:space="preserve">Replicate 3 </t>
  </si>
  <si>
    <t>Replicate 4</t>
  </si>
  <si>
    <t>Replicate 5</t>
  </si>
  <si>
    <t>Average</t>
  </si>
  <si>
    <t>Std</t>
  </si>
  <si>
    <t>CV</t>
  </si>
  <si>
    <t>Polypropylene</t>
  </si>
  <si>
    <t>Polytetrafluoroethylene</t>
  </si>
  <si>
    <t xml:space="preserve">Sum of Microplastics </t>
  </si>
  <si>
    <t>Particle Counts (size ranges) &gt; 0.8</t>
  </si>
  <si>
    <t xml:space="preserve">Size Range </t>
  </si>
  <si>
    <t>10 20</t>
  </si>
  <si>
    <t>20 50</t>
  </si>
  <si>
    <t>50 100</t>
  </si>
  <si>
    <t>100 200</t>
  </si>
  <si>
    <t>200 500</t>
  </si>
  <si>
    <t>&gt;500</t>
  </si>
  <si>
    <t>sum</t>
  </si>
  <si>
    <t xml:space="preserve">Sizing accuracy  &gt; 0.8 </t>
  </si>
  <si>
    <t>Acrylonitrile butadiene styrene</t>
  </si>
  <si>
    <t>Carbonate</t>
  </si>
  <si>
    <t>Cellulosic</t>
  </si>
  <si>
    <t>Chitin</t>
  </si>
  <si>
    <t>ISTD</t>
  </si>
  <si>
    <t>Mg Stearate</t>
  </si>
  <si>
    <t>Nitrile Examination Glove</t>
  </si>
  <si>
    <t>Polyamide</t>
  </si>
  <si>
    <t>Polyamide (naturally occurring)</t>
  </si>
  <si>
    <t>Polycarbonate</t>
  </si>
  <si>
    <t>Polyethylene</t>
  </si>
  <si>
    <t>Polyethylene terephthalate</t>
  </si>
  <si>
    <t>Polylactic acid</t>
  </si>
  <si>
    <t>Polymethyl methacrylate</t>
  </si>
  <si>
    <t>Polyoxymethylene</t>
  </si>
  <si>
    <t>Polystyrene</t>
  </si>
  <si>
    <t>Polyurethane</t>
  </si>
  <si>
    <t>polyvinyl chloride</t>
  </si>
  <si>
    <t>Rubber</t>
  </si>
  <si>
    <t>Sand</t>
  </si>
  <si>
    <t>PAN</t>
  </si>
  <si>
    <t>Cellulose triacetate</t>
  </si>
  <si>
    <t>SBR</t>
  </si>
  <si>
    <t>Unknown</t>
  </si>
  <si>
    <t>Cellulose acetate</t>
  </si>
  <si>
    <t xml:space="preserve">Cellulose propionate </t>
  </si>
  <si>
    <t xml:space="preserve">Celluose acetate butyrate </t>
  </si>
  <si>
    <t>Sum of Particles</t>
  </si>
  <si>
    <t>Polyvinyl chloride</t>
  </si>
  <si>
    <t xml:space="preserve">Microplastics Counts (size ranges) Match Quaility &gt; 0.8 </t>
  </si>
  <si>
    <t xml:space="preserve">  10-20  </t>
  </si>
  <si>
    <t>20-50</t>
  </si>
  <si>
    <t>50-100</t>
  </si>
  <si>
    <t>100 - 200</t>
  </si>
  <si>
    <t>200-500</t>
  </si>
  <si>
    <t>Average Sizing  Match Quality &gt; 0.8</t>
  </si>
  <si>
    <t>Polyacrylonitirle</t>
  </si>
  <si>
    <t xml:space="preserve">Average size </t>
  </si>
  <si>
    <t>Min size (Quality &gt; 0.8)</t>
  </si>
  <si>
    <t>Max Size (Quality &gt; 0.8)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</si>
</sst>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9" fontId="0" fillId="0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9" fontId="0" fillId="0" borderId="0" xfId="1" applyFont="1" applyFill="1" applyAlignment="1">
      <alignment horizontal="center" vertical="center" wrapText="1"/>
    </xf>
    <xf numFmtId="0" fontId="0" fillId="0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3" fillId="0" borderId="0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2" applyFont="1" applyBorder="1" applyAlignment="1">
      <alignment horizontal="center" vertical="center" wrapText="1"/>
    </xf>
    <xf numFmtId="0" fontId="4" fillId="2" borderId="2" xfId="2" applyFont="1" applyBorder="1" applyAlignment="1">
      <alignment horizontal="center" vertical="center" wrapText="1"/>
    </xf>
    <xf numFmtId="0" fontId="4" fillId="2" borderId="3" xfId="2" applyFont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 wrapText="1"/>
    </xf>
    <xf numFmtId="0" fontId="4" fillId="2" borderId="5" xfId="2" applyFont="1" applyBorder="1" applyAlignment="1">
      <alignment horizontal="center" vertical="center" wrapText="1"/>
    </xf>
    <xf numFmtId="0" fontId="4" fillId="2" borderId="6" xfId="2" applyFont="1" applyBorder="1" applyAlignment="1">
      <alignment horizontal="center" vertical="center" wrapText="1"/>
    </xf>
    <xf numFmtId="0" fontId="3" fillId="3" borderId="1" xfId="3" applyFont="1" applyBorder="1" applyAlignment="1">
      <alignment horizontal="center" vertical="center" wrapText="1"/>
    </xf>
    <xf numFmtId="0" fontId="3" fillId="3" borderId="2" xfId="3" applyFont="1" applyBorder="1" applyAlignment="1">
      <alignment horizontal="center" vertical="center" wrapText="1"/>
    </xf>
    <xf numFmtId="0" fontId="3" fillId="3" borderId="3" xfId="3" applyFont="1" applyBorder="1" applyAlignment="1">
      <alignment horizontal="center" vertical="center" wrapText="1"/>
    </xf>
  </cellXfs>
  <cellStyles count="4">
    <cellStyle name="40% - Accent4" xfId="3" builtinId="43"/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823C-23D4-4E40-93AD-A56B4E6D485B}">
  <dimension ref="A1:I19"/>
  <sheetViews>
    <sheetView zoomScale="70" zoomScaleNormal="70" workbookViewId="0">
      <selection activeCell="I19" sqref="A1:I19"/>
    </sheetView>
  </sheetViews>
  <sheetFormatPr defaultRowHeight="15"/>
  <cols>
    <col min="1" max="1" width="34.85546875" style="1" customWidth="1"/>
    <col min="2" max="2" width="39.5703125" style="1" customWidth="1"/>
    <col min="3" max="3" width="17" style="1" customWidth="1"/>
    <col min="4" max="7" width="21.42578125" style="1" customWidth="1"/>
    <col min="8" max="8" width="9.140625" style="1"/>
    <col min="9" max="9" width="12.7109375" style="1" customWidth="1"/>
    <col min="10" max="10" width="9.140625" style="1"/>
    <col min="11" max="11" width="13" style="1" bestFit="1" customWidth="1"/>
    <col min="12" max="12" width="14.28515625" style="1" bestFit="1" customWidth="1"/>
    <col min="13" max="13" width="13.85546875" style="1" bestFit="1" customWidth="1"/>
    <col min="14" max="14" width="14.28515625" style="1" bestFit="1" customWidth="1"/>
    <col min="15" max="15" width="13" style="1" bestFit="1" customWidth="1"/>
    <col min="16" max="16" width="13.85546875" style="1" bestFit="1" customWidth="1"/>
    <col min="17" max="17" width="14.28515625" style="1" bestFit="1" customWidth="1"/>
    <col min="18" max="20" width="9.140625" style="1"/>
    <col min="21" max="21" width="14.28515625" style="1" bestFit="1" customWidth="1"/>
    <col min="22" max="16384" width="9.140625" style="1"/>
  </cols>
  <sheetData>
    <row r="1" spans="1:9" ht="15.75" thickBot="1">
      <c r="A1" s="27" t="s">
        <v>0</v>
      </c>
      <c r="B1" s="28"/>
      <c r="C1" s="28"/>
      <c r="D1" s="28"/>
      <c r="E1" s="28"/>
      <c r="F1" s="28"/>
      <c r="G1" s="28"/>
      <c r="H1" s="28"/>
      <c r="I1" s="29"/>
    </row>
    <row r="2" spans="1:9" ht="15.75" thickBot="1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s="2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 t="s">
        <v>9</v>
      </c>
      <c r="I3" s="5" t="s">
        <v>10</v>
      </c>
    </row>
    <row r="4" spans="1:9">
      <c r="A4" s="1" t="s">
        <v>11</v>
      </c>
      <c r="B4" s="1">
        <v>74</v>
      </c>
      <c r="C4" s="1">
        <v>75</v>
      </c>
      <c r="D4" s="1">
        <v>75</v>
      </c>
      <c r="E4" s="1">
        <v>75</v>
      </c>
      <c r="F4" s="1">
        <v>71</v>
      </c>
      <c r="G4" s="6">
        <f>AVERAGE(B4:F4)</f>
        <v>74</v>
      </c>
      <c r="H4" s="7">
        <f>STDEVA(B4:F4)</f>
        <v>1.7320508075688772</v>
      </c>
      <c r="I4" s="8">
        <f t="shared" ref="I4:I5" si="0">H4/G4</f>
        <v>2.3406091994174018E-2</v>
      </c>
    </row>
    <row r="5" spans="1:9">
      <c r="A5" s="1" t="s">
        <v>12</v>
      </c>
      <c r="B5" s="1">
        <v>35</v>
      </c>
      <c r="C5" s="1">
        <v>34</v>
      </c>
      <c r="D5" s="1">
        <v>34</v>
      </c>
      <c r="E5" s="1">
        <v>35</v>
      </c>
      <c r="F5" s="1">
        <v>37</v>
      </c>
      <c r="G5" s="6">
        <f>AVERAGE(B5:F5)</f>
        <v>35</v>
      </c>
      <c r="H5" s="7">
        <f>STDEVA(B5:F5)</f>
        <v>1.2247448713915889</v>
      </c>
      <c r="I5" s="8">
        <f t="shared" si="0"/>
        <v>3.4992710611188256E-2</v>
      </c>
    </row>
    <row r="6" spans="1:9" ht="15.75" thickBot="1">
      <c r="A6" s="1" t="s">
        <v>13</v>
      </c>
      <c r="B6" s="1">
        <f>SUM(B4:B5)</f>
        <v>109</v>
      </c>
      <c r="C6" s="1">
        <f>SUM(C4:C5)</f>
        <v>109</v>
      </c>
      <c r="D6" s="1">
        <f>SUM(D4:D5)</f>
        <v>109</v>
      </c>
      <c r="E6" s="1">
        <f>SUM(E4:E5)</f>
        <v>110</v>
      </c>
      <c r="F6" s="1">
        <f>SUM(F4:F5)</f>
        <v>108</v>
      </c>
      <c r="G6" s="9">
        <f>AVERAGE(B6:F6)</f>
        <v>109</v>
      </c>
      <c r="H6" s="10">
        <f>STDEVA(B6:F6)</f>
        <v>0.70710678118654757</v>
      </c>
      <c r="I6" s="11">
        <f>H6/G6</f>
        <v>6.4872181760233724E-3</v>
      </c>
    </row>
    <row r="7" spans="1:9" ht="15.75" thickBot="1">
      <c r="A7" s="30" t="s">
        <v>14</v>
      </c>
      <c r="B7" s="31"/>
      <c r="C7" s="31"/>
      <c r="D7" s="31"/>
      <c r="E7" s="31"/>
      <c r="F7" s="31"/>
      <c r="G7" s="31"/>
      <c r="H7" s="31"/>
      <c r="I7" s="32"/>
    </row>
    <row r="8" spans="1:9" s="2" customFormat="1">
      <c r="A8" s="24" t="s">
        <v>15</v>
      </c>
      <c r="B8" s="25" t="s">
        <v>3</v>
      </c>
      <c r="C8" s="25" t="s">
        <v>4</v>
      </c>
      <c r="D8" s="25" t="s">
        <v>5</v>
      </c>
      <c r="E8" s="25" t="s">
        <v>6</v>
      </c>
      <c r="F8" s="26" t="s">
        <v>7</v>
      </c>
      <c r="G8" s="4" t="s">
        <v>8</v>
      </c>
      <c r="H8" s="4" t="s">
        <v>9</v>
      </c>
      <c r="I8" s="5" t="s">
        <v>10</v>
      </c>
    </row>
    <row r="9" spans="1:9">
      <c r="A9" s="20" t="s">
        <v>16</v>
      </c>
      <c r="B9" s="18">
        <v>2</v>
      </c>
      <c r="C9" s="18">
        <v>3</v>
      </c>
      <c r="D9" s="18">
        <v>2</v>
      </c>
      <c r="E9" s="18">
        <v>3</v>
      </c>
      <c r="F9" s="21">
        <v>2</v>
      </c>
      <c r="G9" s="7">
        <f>AVERAGE(B9:F9)</f>
        <v>2.4</v>
      </c>
      <c r="H9" s="7">
        <f>STDEVA(B9:F9)</f>
        <v>0.54772255750516596</v>
      </c>
      <c r="I9" s="8">
        <f t="shared" ref="I9" si="1">H9/G9</f>
        <v>0.22821773229381917</v>
      </c>
    </row>
    <row r="10" spans="1:9">
      <c r="A10" s="20" t="s">
        <v>17</v>
      </c>
      <c r="B10" s="18">
        <v>10</v>
      </c>
      <c r="C10" s="18">
        <v>6</v>
      </c>
      <c r="D10" s="18">
        <v>7</v>
      </c>
      <c r="E10" s="18">
        <v>6</v>
      </c>
      <c r="F10" s="21">
        <v>9</v>
      </c>
      <c r="G10" s="7">
        <f t="shared" ref="G10:G14" si="2">AVERAGE(B10:F10)</f>
        <v>7.6</v>
      </c>
      <c r="H10" s="7">
        <f t="shared" ref="H10:H14" si="3">STDEVA(B10:F10)</f>
        <v>1.8165902124584943</v>
      </c>
      <c r="I10" s="8">
        <f t="shared" ref="I10:I13" si="4">H10/G10</f>
        <v>0.23902502795506506</v>
      </c>
    </row>
    <row r="11" spans="1:9">
      <c r="A11" s="20" t="s">
        <v>18</v>
      </c>
      <c r="B11" s="18">
        <v>40</v>
      </c>
      <c r="C11" s="18">
        <v>42</v>
      </c>
      <c r="D11" s="18">
        <v>44</v>
      </c>
      <c r="E11" s="18">
        <v>43</v>
      </c>
      <c r="F11" s="21">
        <v>40</v>
      </c>
      <c r="G11" s="7">
        <f t="shared" si="2"/>
        <v>41.8</v>
      </c>
      <c r="H11" s="7">
        <f t="shared" si="3"/>
        <v>1.7888543819998317</v>
      </c>
      <c r="I11" s="8">
        <f t="shared" si="4"/>
        <v>4.279555937798641E-2</v>
      </c>
    </row>
    <row r="12" spans="1:9">
      <c r="A12" s="20" t="s">
        <v>19</v>
      </c>
      <c r="B12" s="18">
        <v>37</v>
      </c>
      <c r="C12" s="18">
        <v>37</v>
      </c>
      <c r="D12" s="18">
        <v>35</v>
      </c>
      <c r="E12" s="18">
        <v>37</v>
      </c>
      <c r="F12" s="21">
        <v>37</v>
      </c>
      <c r="G12" s="7">
        <f t="shared" si="2"/>
        <v>36.6</v>
      </c>
      <c r="H12" s="7">
        <f t="shared" si="3"/>
        <v>0.89442719099991586</v>
      </c>
      <c r="I12" s="8">
        <f t="shared" si="4"/>
        <v>2.4437901393440323E-2</v>
      </c>
    </row>
    <row r="13" spans="1:9">
      <c r="A13" s="20" t="s">
        <v>20</v>
      </c>
      <c r="B13" s="18">
        <v>20</v>
      </c>
      <c r="C13" s="18">
        <v>21</v>
      </c>
      <c r="D13" s="18">
        <v>21</v>
      </c>
      <c r="E13" s="18">
        <v>21</v>
      </c>
      <c r="F13" s="21">
        <v>20</v>
      </c>
      <c r="G13" s="7">
        <f t="shared" si="2"/>
        <v>20.6</v>
      </c>
      <c r="H13" s="7">
        <f t="shared" si="3"/>
        <v>0.54772255750516607</v>
      </c>
      <c r="I13" s="8">
        <f t="shared" si="4"/>
        <v>2.658847366529932E-2</v>
      </c>
    </row>
    <row r="14" spans="1:9" ht="15.75" customHeight="1">
      <c r="A14" s="20" t="s">
        <v>21</v>
      </c>
      <c r="B14" s="18">
        <v>0</v>
      </c>
      <c r="C14" s="18">
        <v>0</v>
      </c>
      <c r="D14" s="18">
        <v>0</v>
      </c>
      <c r="E14" s="18">
        <v>0</v>
      </c>
      <c r="F14" s="21">
        <v>0</v>
      </c>
      <c r="G14" s="7">
        <f t="shared" si="2"/>
        <v>0</v>
      </c>
      <c r="H14" s="7">
        <f t="shared" si="3"/>
        <v>0</v>
      </c>
      <c r="I14" s="8">
        <v>0</v>
      </c>
    </row>
    <row r="15" spans="1:9" ht="15.75" customHeight="1" thickBot="1">
      <c r="A15" s="15" t="s">
        <v>22</v>
      </c>
      <c r="B15" s="13">
        <f>SUM(B9:B14)</f>
        <v>109</v>
      </c>
      <c r="C15" s="13">
        <f t="shared" ref="C15:F15" si="5">SUM(C9:C14)</f>
        <v>109</v>
      </c>
      <c r="D15" s="13">
        <f t="shared" si="5"/>
        <v>109</v>
      </c>
      <c r="E15" s="13">
        <f t="shared" si="5"/>
        <v>110</v>
      </c>
      <c r="F15" s="22">
        <f t="shared" si="5"/>
        <v>108</v>
      </c>
      <c r="G15" s="7">
        <f t="shared" ref="G15" si="6">AVERAGE(B15:F15)</f>
        <v>109</v>
      </c>
      <c r="H15" s="7">
        <f t="shared" ref="H15" si="7">STDEVA(B15:F15)</f>
        <v>0.70710678118654757</v>
      </c>
      <c r="I15" s="8">
        <v>1</v>
      </c>
    </row>
    <row r="16" spans="1:9" ht="15.75" thickBot="1">
      <c r="A16" s="33" t="s">
        <v>23</v>
      </c>
      <c r="B16" s="34"/>
      <c r="C16" s="34"/>
      <c r="D16" s="34"/>
      <c r="E16" s="34"/>
      <c r="F16" s="34"/>
      <c r="G16" s="34"/>
      <c r="H16" s="34"/>
      <c r="I16" s="35"/>
    </row>
    <row r="17" spans="1:9" s="2" customFormat="1">
      <c r="A17" s="3" t="s">
        <v>2</v>
      </c>
      <c r="B17" s="4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3" t="s">
        <v>8</v>
      </c>
      <c r="H17" s="4" t="s">
        <v>9</v>
      </c>
      <c r="I17" s="5" t="s">
        <v>10</v>
      </c>
    </row>
    <row r="18" spans="1:9">
      <c r="A18" s="14" t="s">
        <v>11</v>
      </c>
      <c r="B18" s="7">
        <v>149.7086695214181</v>
      </c>
      <c r="C18" s="7">
        <v>146</v>
      </c>
      <c r="D18" s="7">
        <v>146</v>
      </c>
      <c r="E18" s="7">
        <v>149</v>
      </c>
      <c r="F18" s="7">
        <v>149.80000000000001</v>
      </c>
      <c r="G18" s="6">
        <f>AVERAGE(B18:F18)</f>
        <v>148.10173390428363</v>
      </c>
      <c r="H18" s="7">
        <f>STDEV(B18:F18)</f>
        <v>1.9434378429100363</v>
      </c>
      <c r="I18" s="8">
        <f>H18/G18</f>
        <v>1.3122316610864642E-2</v>
      </c>
    </row>
    <row r="19" spans="1:9" ht="15.75" thickBot="1">
      <c r="A19" s="19" t="s">
        <v>12</v>
      </c>
      <c r="B19" s="10">
        <v>89.495410447086556</v>
      </c>
      <c r="C19" s="10">
        <v>79</v>
      </c>
      <c r="D19" s="10">
        <v>79</v>
      </c>
      <c r="E19" s="10">
        <v>82</v>
      </c>
      <c r="F19" s="10">
        <v>82</v>
      </c>
      <c r="G19" s="9">
        <f>AVERAGE(B19:F19)</f>
        <v>82.299082089417311</v>
      </c>
      <c r="H19" s="10">
        <f>STDEV(B19:F19)</f>
        <v>4.2934230891342162</v>
      </c>
      <c r="I19" s="11">
        <f t="shared" ref="I19" si="8">H19/G19</f>
        <v>5.2168541618355421E-2</v>
      </c>
    </row>
  </sheetData>
  <mergeCells count="4">
    <mergeCell ref="A1:I1"/>
    <mergeCell ref="A2:I2"/>
    <mergeCell ref="A7:I7"/>
    <mergeCell ref="A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40EF-E76C-4443-8B96-6ECB5B816521}">
  <dimension ref="A1:R108"/>
  <sheetViews>
    <sheetView tabSelected="1" topLeftCell="A63" zoomScaleNormal="100" workbookViewId="0">
      <selection activeCell="A76" sqref="A76:I91"/>
    </sheetView>
  </sheetViews>
  <sheetFormatPr defaultRowHeight="15"/>
  <cols>
    <col min="1" max="1" width="34.85546875" style="1" customWidth="1"/>
    <col min="2" max="2" width="22" style="1" customWidth="1"/>
    <col min="3" max="3" width="17" style="1" customWidth="1"/>
    <col min="4" max="5" width="21.42578125" style="1" customWidth="1"/>
    <col min="6" max="6" width="12.85546875" style="1" customWidth="1"/>
    <col min="7" max="7" width="12" style="1" customWidth="1"/>
    <col min="8" max="8" width="9.140625" style="1"/>
    <col min="9" max="9" width="12.28515625" style="1" customWidth="1"/>
    <col min="10" max="10" width="9.140625" style="1"/>
    <col min="11" max="11" width="11.5703125" style="1" bestFit="1" customWidth="1"/>
    <col min="12" max="12" width="16.85546875" style="1" customWidth="1"/>
    <col min="13" max="18" width="11.5703125" style="1" bestFit="1" customWidth="1"/>
    <col min="19" max="16384" width="9.140625" style="1"/>
  </cols>
  <sheetData>
    <row r="1" spans="1:13" ht="15.75" thickBot="1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1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4" t="s">
        <v>9</v>
      </c>
      <c r="I2" s="5" t="s">
        <v>10</v>
      </c>
    </row>
    <row r="3" spans="1:13">
      <c r="A3" s="1" t="s">
        <v>24</v>
      </c>
      <c r="B3" s="1">
        <v>336</v>
      </c>
      <c r="C3" s="1">
        <v>255</v>
      </c>
      <c r="D3" s="1">
        <v>596</v>
      </c>
      <c r="E3" s="1">
        <v>342</v>
      </c>
      <c r="F3" s="1">
        <v>467</v>
      </c>
      <c r="G3" s="6">
        <f t="shared" ref="G3:G22" si="0">AVERAGE(B3:F3)</f>
        <v>399.2</v>
      </c>
      <c r="H3" s="7">
        <f t="shared" ref="H3:H22" si="1">STDEVA(B3:F3)</f>
        <v>133.59154164841431</v>
      </c>
      <c r="I3" s="8">
        <f t="shared" ref="I3:I12" si="2">H3/G3</f>
        <v>0.33464815042187951</v>
      </c>
      <c r="L3"/>
      <c r="M3" s="16"/>
    </row>
    <row r="4" spans="1:13">
      <c r="A4" s="1" t="s">
        <v>25</v>
      </c>
      <c r="B4" s="1">
        <v>1225</v>
      </c>
      <c r="C4" s="1">
        <v>1148</v>
      </c>
      <c r="D4" s="1">
        <v>914</v>
      </c>
      <c r="E4" s="1">
        <v>1155</v>
      </c>
      <c r="F4" s="1">
        <v>958</v>
      </c>
      <c r="G4" s="6">
        <f t="shared" si="0"/>
        <v>1080</v>
      </c>
      <c r="H4" s="7">
        <f t="shared" si="1"/>
        <v>135.75161140848385</v>
      </c>
      <c r="I4" s="8">
        <f t="shared" si="2"/>
        <v>0.12569593648933691</v>
      </c>
      <c r="M4" s="17"/>
    </row>
    <row r="5" spans="1:13">
      <c r="A5" s="1" t="s">
        <v>26</v>
      </c>
      <c r="B5" s="1">
        <v>3952</v>
      </c>
      <c r="C5" s="1">
        <v>4041</v>
      </c>
      <c r="D5" s="1">
        <v>4227</v>
      </c>
      <c r="E5" s="1">
        <v>4374</v>
      </c>
      <c r="F5" s="1">
        <v>3980</v>
      </c>
      <c r="G5" s="6">
        <f t="shared" si="0"/>
        <v>4114.8</v>
      </c>
      <c r="H5" s="7">
        <f t="shared" si="1"/>
        <v>180.2046059344766</v>
      </c>
      <c r="I5" s="8">
        <f t="shared" si="2"/>
        <v>4.3794256327033293E-2</v>
      </c>
      <c r="M5" s="17"/>
    </row>
    <row r="6" spans="1:13">
      <c r="A6" s="1" t="s">
        <v>27</v>
      </c>
      <c r="B6" s="1">
        <v>347</v>
      </c>
      <c r="C6" s="1">
        <v>214</v>
      </c>
      <c r="D6" s="1">
        <v>408</v>
      </c>
      <c r="E6" s="1">
        <v>262</v>
      </c>
      <c r="F6" s="1">
        <v>274</v>
      </c>
      <c r="G6" s="6">
        <f t="shared" si="0"/>
        <v>301</v>
      </c>
      <c r="H6" s="7">
        <f t="shared" si="1"/>
        <v>76.459139414461106</v>
      </c>
      <c r="I6" s="8">
        <f t="shared" si="2"/>
        <v>0.25401707446664817</v>
      </c>
      <c r="M6" s="16"/>
    </row>
    <row r="7" spans="1:13">
      <c r="A7" s="1" t="s">
        <v>28</v>
      </c>
      <c r="B7" s="1">
        <v>15</v>
      </c>
      <c r="C7" s="1">
        <v>27</v>
      </c>
      <c r="D7" s="1">
        <v>31</v>
      </c>
      <c r="E7" s="1">
        <v>25</v>
      </c>
      <c r="F7" s="1">
        <v>21</v>
      </c>
      <c r="G7" s="6">
        <f t="shared" si="0"/>
        <v>23.8</v>
      </c>
      <c r="H7" s="7">
        <f t="shared" si="1"/>
        <v>6.0991802727907665</v>
      </c>
      <c r="I7" s="8">
        <f t="shared" si="2"/>
        <v>0.25626807868868767</v>
      </c>
      <c r="M7" s="16"/>
    </row>
    <row r="8" spans="1:13">
      <c r="A8" s="1" t="s">
        <v>29</v>
      </c>
      <c r="B8" s="1">
        <v>172</v>
      </c>
      <c r="C8" s="1">
        <v>233</v>
      </c>
      <c r="D8" s="1">
        <v>202</v>
      </c>
      <c r="E8" s="1">
        <v>333</v>
      </c>
      <c r="F8" s="1">
        <v>211</v>
      </c>
      <c r="G8" s="6">
        <f t="shared" si="0"/>
        <v>230.2</v>
      </c>
      <c r="H8" s="7">
        <f t="shared" si="1"/>
        <v>61.49552829271407</v>
      </c>
      <c r="I8" s="8">
        <f t="shared" si="2"/>
        <v>0.26713956686669882</v>
      </c>
      <c r="M8" s="16"/>
    </row>
    <row r="9" spans="1:13">
      <c r="A9" s="1" t="s">
        <v>30</v>
      </c>
      <c r="B9" s="1">
        <v>267</v>
      </c>
      <c r="C9" s="1">
        <v>252</v>
      </c>
      <c r="D9" s="1">
        <v>182</v>
      </c>
      <c r="E9" s="1">
        <v>243</v>
      </c>
      <c r="F9" s="1">
        <v>189</v>
      </c>
      <c r="G9" s="6">
        <f t="shared" si="0"/>
        <v>226.6</v>
      </c>
      <c r="H9" s="7">
        <f t="shared" si="1"/>
        <v>38.565528649300312</v>
      </c>
      <c r="I9" s="8">
        <f t="shared" si="2"/>
        <v>0.17019209465710641</v>
      </c>
      <c r="M9" s="16"/>
    </row>
    <row r="10" spans="1:13">
      <c r="A10" s="1" t="s">
        <v>31</v>
      </c>
      <c r="B10" s="1">
        <v>557</v>
      </c>
      <c r="C10" s="1">
        <v>387</v>
      </c>
      <c r="D10" s="1">
        <v>777</v>
      </c>
      <c r="E10" s="1">
        <v>507</v>
      </c>
      <c r="F10" s="1">
        <v>679</v>
      </c>
      <c r="G10" s="6">
        <f t="shared" si="0"/>
        <v>581.4</v>
      </c>
      <c r="H10" s="7">
        <f t="shared" si="1"/>
        <v>151.41598330427337</v>
      </c>
      <c r="I10" s="8">
        <f t="shared" si="2"/>
        <v>0.26043340781608765</v>
      </c>
      <c r="M10" s="16"/>
    </row>
    <row r="11" spans="1:13">
      <c r="A11" s="1" t="s">
        <v>32</v>
      </c>
      <c r="B11" s="1">
        <v>462</v>
      </c>
      <c r="C11" s="1">
        <v>412</v>
      </c>
      <c r="D11" s="1">
        <v>368</v>
      </c>
      <c r="E11" s="1">
        <v>432</v>
      </c>
      <c r="F11" s="1">
        <v>341</v>
      </c>
      <c r="G11" s="6">
        <f t="shared" si="0"/>
        <v>403</v>
      </c>
      <c r="H11" s="7">
        <f t="shared" si="1"/>
        <v>48.662100242385755</v>
      </c>
      <c r="I11" s="8">
        <f t="shared" si="2"/>
        <v>0.12074962839301676</v>
      </c>
      <c r="M11" s="16"/>
    </row>
    <row r="12" spans="1:13">
      <c r="A12" s="1" t="s">
        <v>33</v>
      </c>
      <c r="B12" s="1">
        <v>2</v>
      </c>
      <c r="C12" s="1">
        <v>3</v>
      </c>
      <c r="D12" s="1">
        <v>6</v>
      </c>
      <c r="E12" s="1">
        <v>5</v>
      </c>
      <c r="F12" s="1">
        <v>2</v>
      </c>
      <c r="G12" s="6">
        <f t="shared" si="0"/>
        <v>3.6</v>
      </c>
      <c r="H12" s="7">
        <f t="shared" si="1"/>
        <v>1.8165902124584952</v>
      </c>
      <c r="I12" s="8">
        <f t="shared" si="2"/>
        <v>0.50460839234958199</v>
      </c>
      <c r="M12" s="16"/>
    </row>
    <row r="13" spans="1:13">
      <c r="A13" s="1" t="s">
        <v>34</v>
      </c>
      <c r="B13" s="1">
        <v>75</v>
      </c>
      <c r="C13" s="1">
        <v>67</v>
      </c>
      <c r="D13" s="1">
        <v>63</v>
      </c>
      <c r="E13" s="1">
        <v>67</v>
      </c>
      <c r="F13" s="1">
        <v>56</v>
      </c>
      <c r="G13" s="6">
        <f t="shared" si="0"/>
        <v>65.599999999999994</v>
      </c>
      <c r="H13" s="7">
        <f t="shared" si="1"/>
        <v>6.9137544069774428</v>
      </c>
      <c r="I13" s="8">
        <v>0</v>
      </c>
      <c r="M13" s="16"/>
    </row>
    <row r="14" spans="1:13">
      <c r="A14" s="1" t="s">
        <v>35</v>
      </c>
      <c r="B14" s="1">
        <v>23</v>
      </c>
      <c r="C14" s="1">
        <v>31</v>
      </c>
      <c r="D14" s="1">
        <v>31</v>
      </c>
      <c r="E14" s="1">
        <v>35</v>
      </c>
      <c r="F14" s="1">
        <v>22</v>
      </c>
      <c r="G14" s="6">
        <f t="shared" si="0"/>
        <v>28.4</v>
      </c>
      <c r="H14" s="7">
        <f t="shared" si="1"/>
        <v>5.6391488719486693</v>
      </c>
      <c r="I14" s="8">
        <v>0</v>
      </c>
      <c r="M14" s="16"/>
    </row>
    <row r="15" spans="1:13">
      <c r="A15" s="1" t="s">
        <v>36</v>
      </c>
      <c r="B15" s="1">
        <v>0</v>
      </c>
      <c r="C15" s="1">
        <v>1</v>
      </c>
      <c r="D15" s="1">
        <v>5</v>
      </c>
      <c r="E15" s="1">
        <v>0</v>
      </c>
      <c r="F15" s="1">
        <v>2</v>
      </c>
      <c r="G15" s="6">
        <f t="shared" si="0"/>
        <v>1.6</v>
      </c>
      <c r="H15" s="7">
        <f t="shared" si="1"/>
        <v>2.0736441353327719</v>
      </c>
      <c r="I15" s="8">
        <f>H15/G15</f>
        <v>1.2960275845829823</v>
      </c>
      <c r="M15" s="16"/>
    </row>
    <row r="16" spans="1:13">
      <c r="A16" s="1" t="s">
        <v>37</v>
      </c>
      <c r="B16" s="1">
        <v>1</v>
      </c>
      <c r="C16" s="1">
        <v>0</v>
      </c>
      <c r="D16" s="1">
        <v>1</v>
      </c>
      <c r="E16" s="1">
        <v>1</v>
      </c>
      <c r="F16" s="1">
        <v>0</v>
      </c>
      <c r="G16" s="6">
        <f t="shared" si="0"/>
        <v>0.6</v>
      </c>
      <c r="H16" s="7">
        <f t="shared" si="1"/>
        <v>0.54772255750516607</v>
      </c>
      <c r="I16" s="8">
        <f>H16/G16</f>
        <v>0.91287092917527679</v>
      </c>
      <c r="M16" s="16"/>
    </row>
    <row r="17" spans="1:13">
      <c r="A17" s="1" t="s">
        <v>38</v>
      </c>
      <c r="B17" s="1">
        <v>12</v>
      </c>
      <c r="C17" s="1">
        <v>13</v>
      </c>
      <c r="D17" s="1">
        <v>23</v>
      </c>
      <c r="E17" s="1">
        <v>15</v>
      </c>
      <c r="F17" s="1">
        <v>17</v>
      </c>
      <c r="G17" s="6">
        <f t="shared" si="0"/>
        <v>16</v>
      </c>
      <c r="H17" s="7">
        <f t="shared" si="1"/>
        <v>4.358898943540674</v>
      </c>
      <c r="I17" s="8">
        <v>0</v>
      </c>
      <c r="M17" s="16"/>
    </row>
    <row r="18" spans="1:13">
      <c r="A18" s="1" t="s">
        <v>11</v>
      </c>
      <c r="B18" s="1">
        <v>51</v>
      </c>
      <c r="C18" s="1">
        <v>49</v>
      </c>
      <c r="D18" s="1">
        <v>57</v>
      </c>
      <c r="E18" s="1">
        <v>67</v>
      </c>
      <c r="F18" s="1">
        <v>52</v>
      </c>
      <c r="G18" s="6">
        <f t="shared" si="0"/>
        <v>55.2</v>
      </c>
      <c r="H18" s="7">
        <f t="shared" si="1"/>
        <v>7.2249567472753649</v>
      </c>
      <c r="I18" s="8">
        <f>H18/G18</f>
        <v>0.13088689759556821</v>
      </c>
      <c r="M18" s="16"/>
    </row>
    <row r="19" spans="1:13">
      <c r="A19" s="1" t="s">
        <v>39</v>
      </c>
      <c r="B19" s="1">
        <v>32</v>
      </c>
      <c r="C19" s="1">
        <v>29</v>
      </c>
      <c r="D19" s="1">
        <v>29</v>
      </c>
      <c r="E19" s="1">
        <v>27</v>
      </c>
      <c r="F19" s="1">
        <v>29</v>
      </c>
      <c r="G19" s="6">
        <f t="shared" si="0"/>
        <v>29.2</v>
      </c>
      <c r="H19" s="7">
        <f t="shared" si="1"/>
        <v>1.7888543819998317</v>
      </c>
      <c r="I19" s="8">
        <f>H19/G19</f>
        <v>6.1262136369857251E-2</v>
      </c>
      <c r="M19" s="16"/>
    </row>
    <row r="20" spans="1:13">
      <c r="A20" s="1" t="s">
        <v>12</v>
      </c>
      <c r="B20" s="1">
        <v>87</v>
      </c>
      <c r="C20" s="1">
        <v>76</v>
      </c>
      <c r="D20" s="1">
        <v>92</v>
      </c>
      <c r="E20" s="1">
        <v>69</v>
      </c>
      <c r="F20" s="1">
        <v>89</v>
      </c>
      <c r="G20" s="6">
        <f t="shared" si="0"/>
        <v>82.6</v>
      </c>
      <c r="H20" s="7">
        <f t="shared" si="1"/>
        <v>9.7108187090481337</v>
      </c>
      <c r="I20" s="8">
        <f>H20/G20</f>
        <v>0.1175643911507038</v>
      </c>
      <c r="M20" s="16"/>
    </row>
    <row r="21" spans="1:13">
      <c r="A21" s="1" t="s">
        <v>40</v>
      </c>
      <c r="B21" s="1">
        <v>104</v>
      </c>
      <c r="C21" s="1">
        <v>91</v>
      </c>
      <c r="D21" s="1">
        <v>68</v>
      </c>
      <c r="E21" s="1">
        <v>88</v>
      </c>
      <c r="F21" s="1">
        <v>57</v>
      </c>
      <c r="G21" s="6">
        <f t="shared" si="0"/>
        <v>81.599999999999994</v>
      </c>
      <c r="H21" s="7">
        <f t="shared" si="1"/>
        <v>18.849403173575531</v>
      </c>
      <c r="I21" s="8">
        <f>H21/G21</f>
        <v>0.23099758791146485</v>
      </c>
      <c r="M21" s="16"/>
    </row>
    <row r="22" spans="1:13">
      <c r="A22" s="1" t="s">
        <v>41</v>
      </c>
      <c r="B22" s="1">
        <v>10</v>
      </c>
      <c r="C22" s="1">
        <v>4</v>
      </c>
      <c r="D22" s="1">
        <v>6</v>
      </c>
      <c r="E22" s="1">
        <v>7</v>
      </c>
      <c r="F22" s="1">
        <v>4</v>
      </c>
      <c r="G22" s="6">
        <f t="shared" si="0"/>
        <v>6.2</v>
      </c>
      <c r="H22" s="7">
        <f t="shared" si="1"/>
        <v>2.4899799195977472</v>
      </c>
      <c r="I22" s="8">
        <f>H22/G22</f>
        <v>0.40160966445124952</v>
      </c>
      <c r="M22" s="16"/>
    </row>
    <row r="23" spans="1:13">
      <c r="A23" s="1" t="s">
        <v>42</v>
      </c>
      <c r="B23" s="1">
        <v>2356</v>
      </c>
      <c r="C23" s="1">
        <v>2126</v>
      </c>
      <c r="D23" s="1">
        <v>1867</v>
      </c>
      <c r="E23" s="1">
        <v>2128</v>
      </c>
      <c r="F23" s="1">
        <v>1774</v>
      </c>
      <c r="G23" s="6">
        <f t="shared" ref="G23:G32" si="3">AVERAGE(B23:F23)</f>
        <v>2050.1999999999998</v>
      </c>
      <c r="H23" s="7">
        <f t="shared" ref="H23:H32" si="4">STDEVA(B23:F23)</f>
        <v>231.92714373268211</v>
      </c>
      <c r="I23" s="8">
        <f t="shared" ref="I23:I32" si="5">H23/G23</f>
        <v>0.11312415556174135</v>
      </c>
      <c r="M23" s="16"/>
    </row>
    <row r="24" spans="1:13">
      <c r="A24" s="1" t="s">
        <v>43</v>
      </c>
      <c r="B24" s="1">
        <v>231</v>
      </c>
      <c r="C24" s="1">
        <v>203</v>
      </c>
      <c r="D24" s="1">
        <v>183</v>
      </c>
      <c r="E24" s="1">
        <v>194</v>
      </c>
      <c r="F24" s="1">
        <v>180</v>
      </c>
      <c r="G24" s="6">
        <f t="shared" si="3"/>
        <v>198.2</v>
      </c>
      <c r="H24" s="7">
        <f t="shared" si="4"/>
        <v>20.486580973896061</v>
      </c>
      <c r="I24" s="8">
        <f t="shared" si="5"/>
        <v>0.10336317343035349</v>
      </c>
      <c r="M24" s="16"/>
    </row>
    <row r="25" spans="1:13">
      <c r="A25" s="1" t="s">
        <v>44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6">
        <f t="shared" si="3"/>
        <v>0</v>
      </c>
      <c r="H25" s="7">
        <f t="shared" si="4"/>
        <v>0</v>
      </c>
      <c r="I25" s="8">
        <v>0</v>
      </c>
      <c r="M25" s="16"/>
    </row>
    <row r="26" spans="1:13">
      <c r="A26" s="1" t="s">
        <v>45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6">
        <f t="shared" si="3"/>
        <v>0</v>
      </c>
      <c r="H26" s="7">
        <f t="shared" si="4"/>
        <v>0</v>
      </c>
      <c r="I26" s="8">
        <v>0</v>
      </c>
      <c r="M26" s="16"/>
    </row>
    <row r="27" spans="1:13">
      <c r="A27" s="1" t="s">
        <v>46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6">
        <f t="shared" si="3"/>
        <v>0</v>
      </c>
      <c r="H27" s="7">
        <f t="shared" si="4"/>
        <v>0</v>
      </c>
      <c r="I27" s="8">
        <v>0</v>
      </c>
      <c r="M27" s="16"/>
    </row>
    <row r="28" spans="1:13">
      <c r="A28" s="1" t="s">
        <v>47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6">
        <f t="shared" si="3"/>
        <v>0</v>
      </c>
      <c r="H28" s="7">
        <f t="shared" si="4"/>
        <v>0</v>
      </c>
      <c r="I28" s="8">
        <v>0</v>
      </c>
      <c r="M28" s="16"/>
    </row>
    <row r="29" spans="1:13">
      <c r="A29" s="1" t="s">
        <v>48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6">
        <f t="shared" si="3"/>
        <v>0</v>
      </c>
      <c r="H29" s="7">
        <f t="shared" si="4"/>
        <v>0</v>
      </c>
      <c r="I29" s="8">
        <v>0</v>
      </c>
      <c r="M29" s="16"/>
    </row>
    <row r="30" spans="1:13">
      <c r="A30" s="1" t="s">
        <v>49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6">
        <f t="shared" si="3"/>
        <v>0</v>
      </c>
      <c r="H30" s="7">
        <f t="shared" si="4"/>
        <v>0</v>
      </c>
      <c r="I30" s="8">
        <v>0</v>
      </c>
      <c r="M30" s="16"/>
    </row>
    <row r="31" spans="1:13">
      <c r="A31" s="1" t="s">
        <v>50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6">
        <f t="shared" si="3"/>
        <v>0</v>
      </c>
      <c r="H31" s="7">
        <f t="shared" si="4"/>
        <v>0</v>
      </c>
      <c r="I31" s="8">
        <v>0</v>
      </c>
      <c r="M31" s="16"/>
    </row>
    <row r="32" spans="1:13" ht="15.75" thickBot="1">
      <c r="A32" s="1" t="s">
        <v>51</v>
      </c>
      <c r="B32" s="1">
        <f>SUM(B3:B31)</f>
        <v>10317</v>
      </c>
      <c r="C32" s="1">
        <f t="shared" ref="C32:F32" si="6">SUM(C3:C31)</f>
        <v>9662</v>
      </c>
      <c r="D32" s="1">
        <f t="shared" si="6"/>
        <v>10136</v>
      </c>
      <c r="E32" s="1">
        <f t="shared" si="6"/>
        <v>10376</v>
      </c>
      <c r="F32" s="1">
        <f t="shared" si="6"/>
        <v>9404</v>
      </c>
      <c r="G32" s="6">
        <f t="shared" si="3"/>
        <v>9979</v>
      </c>
      <c r="H32" s="7">
        <f t="shared" si="4"/>
        <v>426.50205157771518</v>
      </c>
      <c r="I32" s="8">
        <f t="shared" si="5"/>
        <v>4.2739959071822348E-2</v>
      </c>
      <c r="M32" s="16"/>
    </row>
    <row r="33" spans="1:13" ht="15.75" thickBot="1">
      <c r="A33" s="30" t="s">
        <v>1</v>
      </c>
      <c r="B33" s="31"/>
      <c r="C33" s="31"/>
      <c r="D33" s="31"/>
      <c r="E33" s="31"/>
      <c r="F33" s="31"/>
      <c r="G33" s="31"/>
      <c r="H33" s="31"/>
      <c r="I33" s="32"/>
    </row>
    <row r="34" spans="1:13">
      <c r="A34" s="2" t="s">
        <v>2</v>
      </c>
      <c r="B34" s="2" t="s">
        <v>3</v>
      </c>
      <c r="C34" s="2" t="s">
        <v>4</v>
      </c>
      <c r="D34" s="2" t="s">
        <v>5</v>
      </c>
      <c r="E34" s="2" t="s">
        <v>6</v>
      </c>
      <c r="F34" s="2" t="s">
        <v>7</v>
      </c>
      <c r="G34" s="3" t="s">
        <v>8</v>
      </c>
      <c r="H34" s="4" t="s">
        <v>9</v>
      </c>
      <c r="I34" s="5" t="s">
        <v>10</v>
      </c>
    </row>
    <row r="35" spans="1:13">
      <c r="A35" s="1" t="s">
        <v>34</v>
      </c>
      <c r="B35" s="1">
        <v>9</v>
      </c>
      <c r="C35" s="1">
        <v>10</v>
      </c>
      <c r="D35" s="1">
        <v>6</v>
      </c>
      <c r="E35" s="1">
        <v>9</v>
      </c>
      <c r="F35" s="1">
        <v>5</v>
      </c>
      <c r="G35" s="6">
        <f t="shared" ref="G35:G46" si="7">AVERAGE(B35:F35)</f>
        <v>7.8</v>
      </c>
      <c r="H35" s="7">
        <f t="shared" ref="H35:H46" si="8">STDEVA(B35:F35)</f>
        <v>2.1679483388678804</v>
      </c>
      <c r="I35" s="8">
        <f>H35/G35</f>
        <v>0.27794209472665132</v>
      </c>
      <c r="M35" s="16"/>
    </row>
    <row r="36" spans="1:13">
      <c r="A36" s="1" t="s">
        <v>11</v>
      </c>
      <c r="B36" s="1">
        <v>40</v>
      </c>
      <c r="C36" s="1">
        <v>35</v>
      </c>
      <c r="D36" s="1">
        <v>38</v>
      </c>
      <c r="E36" s="1">
        <v>36</v>
      </c>
      <c r="F36" s="1">
        <v>31</v>
      </c>
      <c r="G36" s="6">
        <f t="shared" si="7"/>
        <v>36</v>
      </c>
      <c r="H36" s="7">
        <f t="shared" si="8"/>
        <v>3.3911649915626341</v>
      </c>
      <c r="I36" s="8">
        <f t="shared" ref="I36:I44" si="9">H36/G36</f>
        <v>9.4199027543406505E-2</v>
      </c>
      <c r="M36" s="16"/>
    </row>
    <row r="37" spans="1:13">
      <c r="A37" s="1" t="s">
        <v>39</v>
      </c>
      <c r="B37" s="1">
        <v>30</v>
      </c>
      <c r="C37" s="1">
        <v>27</v>
      </c>
      <c r="D37" s="1">
        <v>24</v>
      </c>
      <c r="E37" s="1">
        <v>24</v>
      </c>
      <c r="F37" s="1">
        <v>27</v>
      </c>
      <c r="G37" s="6">
        <f t="shared" si="7"/>
        <v>26.4</v>
      </c>
      <c r="H37" s="7">
        <f t="shared" si="8"/>
        <v>2.5099800796022267</v>
      </c>
      <c r="I37" s="8">
        <v>0</v>
      </c>
      <c r="M37" s="16"/>
    </row>
    <row r="38" spans="1:13">
      <c r="A38" s="1" t="s">
        <v>52</v>
      </c>
      <c r="B38" s="1">
        <v>1</v>
      </c>
      <c r="C38" s="1">
        <v>2</v>
      </c>
      <c r="D38" s="1">
        <v>1</v>
      </c>
      <c r="E38" s="1">
        <v>2</v>
      </c>
      <c r="F38" s="1">
        <v>1</v>
      </c>
      <c r="G38" s="6">
        <f t="shared" si="7"/>
        <v>1.4</v>
      </c>
      <c r="H38" s="7">
        <f t="shared" si="8"/>
        <v>0.54772255750516596</v>
      </c>
      <c r="I38" s="8">
        <f t="shared" si="9"/>
        <v>0.39123039821797573</v>
      </c>
      <c r="M38" s="16"/>
    </row>
    <row r="39" spans="1:13">
      <c r="A39" s="1" t="s">
        <v>35</v>
      </c>
      <c r="B39" s="1">
        <v>5</v>
      </c>
      <c r="C39" s="1">
        <v>4</v>
      </c>
      <c r="D39" s="1">
        <v>3</v>
      </c>
      <c r="E39" s="1">
        <v>3</v>
      </c>
      <c r="F39" s="1">
        <v>2</v>
      </c>
      <c r="G39" s="6">
        <f t="shared" si="7"/>
        <v>3.4</v>
      </c>
      <c r="H39" s="7">
        <f t="shared" si="8"/>
        <v>1.1401754250991383</v>
      </c>
      <c r="I39" s="8">
        <f t="shared" si="9"/>
        <v>0.33534571326445245</v>
      </c>
      <c r="M39" s="16"/>
    </row>
    <row r="40" spans="1:13">
      <c r="A40" s="1" t="s">
        <v>33</v>
      </c>
      <c r="B40" s="1">
        <v>1</v>
      </c>
      <c r="C40" s="1">
        <v>2</v>
      </c>
      <c r="D40" s="1">
        <v>0</v>
      </c>
      <c r="E40" s="1">
        <v>1</v>
      </c>
      <c r="F40" s="1">
        <v>2</v>
      </c>
      <c r="G40" s="6">
        <f t="shared" si="7"/>
        <v>1.2</v>
      </c>
      <c r="H40" s="7">
        <f t="shared" si="8"/>
        <v>0.83666002653407556</v>
      </c>
      <c r="I40" s="8">
        <v>0</v>
      </c>
      <c r="M40" s="16"/>
    </row>
    <row r="41" spans="1:13">
      <c r="A41" s="1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6">
        <f t="shared" si="7"/>
        <v>0</v>
      </c>
      <c r="H41" s="7">
        <f t="shared" si="8"/>
        <v>0</v>
      </c>
      <c r="I41" s="8">
        <v>0</v>
      </c>
      <c r="M41" s="16"/>
    </row>
    <row r="42" spans="1:13">
      <c r="A42" s="1" t="s">
        <v>31</v>
      </c>
      <c r="B42" s="1">
        <v>0</v>
      </c>
      <c r="C42" s="1">
        <v>1</v>
      </c>
      <c r="D42" s="1">
        <v>1</v>
      </c>
      <c r="E42" s="1">
        <v>2</v>
      </c>
      <c r="F42" s="1">
        <v>1</v>
      </c>
      <c r="G42" s="6">
        <f t="shared" si="7"/>
        <v>1</v>
      </c>
      <c r="H42" s="7">
        <f t="shared" si="8"/>
        <v>0.70710678118654757</v>
      </c>
      <c r="I42" s="8">
        <f t="shared" si="9"/>
        <v>0.70710678118654757</v>
      </c>
      <c r="M42" s="16"/>
    </row>
    <row r="43" spans="1:13">
      <c r="A43" s="1" t="s">
        <v>40</v>
      </c>
      <c r="B43" s="1">
        <v>31</v>
      </c>
      <c r="C43" s="1">
        <v>27</v>
      </c>
      <c r="D43" s="1">
        <v>20</v>
      </c>
      <c r="E43" s="1">
        <v>21</v>
      </c>
      <c r="F43" s="1">
        <v>18</v>
      </c>
      <c r="G43" s="6">
        <f t="shared" si="7"/>
        <v>23.4</v>
      </c>
      <c r="H43" s="7">
        <f t="shared" si="8"/>
        <v>5.4129474410897389</v>
      </c>
      <c r="I43" s="8">
        <f t="shared" si="9"/>
        <v>0.23132254021751023</v>
      </c>
      <c r="M43" s="16"/>
    </row>
    <row r="44" spans="1:13">
      <c r="A44" s="1" t="s">
        <v>24</v>
      </c>
      <c r="B44" s="1">
        <v>29</v>
      </c>
      <c r="C44" s="1">
        <v>23</v>
      </c>
      <c r="D44" s="1">
        <v>19</v>
      </c>
      <c r="E44" s="1">
        <v>23</v>
      </c>
      <c r="F44" s="1">
        <v>18</v>
      </c>
      <c r="G44" s="6">
        <f t="shared" si="7"/>
        <v>22.4</v>
      </c>
      <c r="H44" s="7">
        <f t="shared" si="8"/>
        <v>4.3358966777357546</v>
      </c>
      <c r="I44" s="8">
        <f t="shared" si="9"/>
        <v>0.1935668159703462</v>
      </c>
      <c r="M44" s="16"/>
    </row>
    <row r="45" spans="1:13">
      <c r="A45" s="1" t="s">
        <v>38</v>
      </c>
      <c r="B45" s="1">
        <v>6</v>
      </c>
      <c r="C45" s="1">
        <v>5</v>
      </c>
      <c r="D45" s="1">
        <v>6</v>
      </c>
      <c r="E45" s="1">
        <v>7</v>
      </c>
      <c r="F45" s="1">
        <v>5</v>
      </c>
      <c r="G45" s="6">
        <f t="shared" si="7"/>
        <v>5.8</v>
      </c>
      <c r="H45" s="7">
        <f t="shared" si="8"/>
        <v>0.83666002653407723</v>
      </c>
      <c r="I45" s="8">
        <f>H45/G45</f>
        <v>0.14425172871277195</v>
      </c>
      <c r="M45" s="16"/>
    </row>
    <row r="46" spans="1:13">
      <c r="A46" s="1" t="s">
        <v>12</v>
      </c>
      <c r="B46" s="1">
        <v>22</v>
      </c>
      <c r="C46" s="1">
        <v>27</v>
      </c>
      <c r="D46" s="1">
        <v>22</v>
      </c>
      <c r="E46" s="1">
        <v>25</v>
      </c>
      <c r="F46" s="1">
        <v>22</v>
      </c>
      <c r="G46" s="6">
        <f t="shared" si="7"/>
        <v>23.6</v>
      </c>
      <c r="H46" s="7">
        <f t="shared" si="8"/>
        <v>2.3021728866442679</v>
      </c>
      <c r="I46" s="8">
        <f>H46/G46</f>
        <v>9.7549698586621519E-2</v>
      </c>
      <c r="M46" s="16"/>
    </row>
    <row r="47" spans="1:13">
      <c r="A47" s="1" t="s">
        <v>36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6">
        <f t="shared" ref="G47:G48" si="10">AVERAGE(B47:F47)</f>
        <v>0</v>
      </c>
      <c r="H47" s="1">
        <v>0</v>
      </c>
      <c r="I47" s="8">
        <v>0</v>
      </c>
      <c r="M47" s="16"/>
    </row>
    <row r="48" spans="1:13">
      <c r="A48" s="1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6">
        <f t="shared" si="10"/>
        <v>0</v>
      </c>
      <c r="H48" s="1">
        <v>0</v>
      </c>
      <c r="I48" s="8">
        <v>0</v>
      </c>
      <c r="M48" s="16"/>
    </row>
    <row r="49" spans="1:18" ht="15.75" thickBot="1">
      <c r="A49" s="12" t="s">
        <v>13</v>
      </c>
      <c r="B49" s="12">
        <f>SUM(B35:B48)</f>
        <v>174</v>
      </c>
      <c r="C49" s="12">
        <f>SUM(C35:C48)</f>
        <v>163</v>
      </c>
      <c r="D49" s="12">
        <f>SUM(D35:D48)</f>
        <v>140</v>
      </c>
      <c r="E49" s="12">
        <f>SUM(E35:E48)</f>
        <v>153</v>
      </c>
      <c r="F49" s="12">
        <f>SUM(F35:F48)</f>
        <v>132</v>
      </c>
      <c r="G49" s="9">
        <f>AVERAGE(B49:F49)</f>
        <v>152.4</v>
      </c>
      <c r="H49" s="10">
        <f>STDEVA(B49:F49)</f>
        <v>16.949926253526886</v>
      </c>
      <c r="I49" s="11">
        <f>H49/G49</f>
        <v>0.11121998854020267</v>
      </c>
      <c r="M49" s="16"/>
    </row>
    <row r="50" spans="1:18" ht="15.75" thickBot="1">
      <c r="A50" s="30" t="s">
        <v>53</v>
      </c>
      <c r="B50" s="31"/>
      <c r="C50" s="31"/>
      <c r="D50" s="31"/>
      <c r="E50" s="31"/>
      <c r="F50" s="31"/>
      <c r="G50" s="31"/>
      <c r="H50" s="31"/>
      <c r="I50" s="32"/>
    </row>
    <row r="51" spans="1:18" s="2" customFormat="1">
      <c r="A51" s="2" t="s">
        <v>15</v>
      </c>
      <c r="B51" s="2" t="s">
        <v>3</v>
      </c>
      <c r="C51" s="2" t="s">
        <v>4</v>
      </c>
      <c r="D51" s="2" t="s">
        <v>5</v>
      </c>
      <c r="E51" s="2" t="s">
        <v>6</v>
      </c>
      <c r="F51" s="2" t="s">
        <v>7</v>
      </c>
      <c r="G51" s="3" t="s">
        <v>8</v>
      </c>
      <c r="H51" s="4" t="s">
        <v>9</v>
      </c>
      <c r="I51" s="5" t="s">
        <v>10</v>
      </c>
      <c r="P51" s="1"/>
    </row>
    <row r="52" spans="1:18" s="2" customFormat="1">
      <c r="A52" s="1" t="s">
        <v>54</v>
      </c>
      <c r="B52" s="2">
        <v>51</v>
      </c>
      <c r="C52" s="2">
        <v>47</v>
      </c>
      <c r="D52" s="2">
        <v>29</v>
      </c>
      <c r="E52" s="2">
        <v>36</v>
      </c>
      <c r="F52" s="2">
        <v>32</v>
      </c>
      <c r="G52" s="6">
        <f t="shared" ref="G52:G57" si="11">AVERAGE(B52:F52)</f>
        <v>39</v>
      </c>
      <c r="H52" s="7">
        <f t="shared" ref="H52:H57" si="12">STDEVA(B52:F52)</f>
        <v>9.5655632348544959</v>
      </c>
      <c r="I52" s="8">
        <f>H52/G52</f>
        <v>0.24527085217575631</v>
      </c>
      <c r="R52" s="23"/>
    </row>
    <row r="53" spans="1:18">
      <c r="A53" s="1" t="s">
        <v>55</v>
      </c>
      <c r="B53" s="1">
        <v>65</v>
      </c>
      <c r="C53" s="1">
        <v>67</v>
      </c>
      <c r="D53" s="1">
        <v>57</v>
      </c>
      <c r="E53" s="1">
        <v>60</v>
      </c>
      <c r="F53" s="1">
        <v>53</v>
      </c>
      <c r="G53" s="6">
        <f t="shared" si="11"/>
        <v>60.4</v>
      </c>
      <c r="H53" s="7">
        <f t="shared" si="12"/>
        <v>5.727128425310541</v>
      </c>
      <c r="I53" s="8">
        <f>H53/G53</f>
        <v>9.4820007041565249E-2</v>
      </c>
      <c r="K53" s="2"/>
      <c r="L53" s="2"/>
      <c r="M53" s="2"/>
      <c r="N53" s="2"/>
      <c r="O53" s="2"/>
      <c r="P53" s="2"/>
      <c r="Q53" s="2"/>
      <c r="R53" s="23"/>
    </row>
    <row r="54" spans="1:18">
      <c r="A54" s="1" t="s">
        <v>56</v>
      </c>
      <c r="B54" s="1">
        <v>46</v>
      </c>
      <c r="C54" s="1">
        <v>39</v>
      </c>
      <c r="D54" s="1">
        <v>40</v>
      </c>
      <c r="E54" s="1">
        <v>45</v>
      </c>
      <c r="F54" s="1">
        <v>39</v>
      </c>
      <c r="G54" s="6">
        <f t="shared" si="11"/>
        <v>41.8</v>
      </c>
      <c r="H54" s="7">
        <f t="shared" si="12"/>
        <v>3.4205262752974139</v>
      </c>
      <c r="I54" s="8">
        <f t="shared" ref="I54" si="13">H54/G54</f>
        <v>8.1830772136301771E-2</v>
      </c>
      <c r="K54" s="2"/>
      <c r="L54" s="2"/>
      <c r="M54" s="2"/>
      <c r="N54" s="2"/>
      <c r="O54" s="2"/>
      <c r="P54" s="2"/>
      <c r="Q54" s="2"/>
      <c r="R54" s="23"/>
    </row>
    <row r="55" spans="1:18">
      <c r="A55" s="1" t="s">
        <v>57</v>
      </c>
      <c r="B55" s="1">
        <v>12</v>
      </c>
      <c r="C55" s="1">
        <v>10</v>
      </c>
      <c r="D55" s="1">
        <v>13</v>
      </c>
      <c r="E55" s="1">
        <v>12</v>
      </c>
      <c r="F55" s="1">
        <v>8</v>
      </c>
      <c r="G55" s="6">
        <f t="shared" si="11"/>
        <v>11</v>
      </c>
      <c r="H55" s="7">
        <f t="shared" si="12"/>
        <v>2</v>
      </c>
      <c r="I55" s="8">
        <f>H55/G55</f>
        <v>0.18181818181818182</v>
      </c>
      <c r="K55" s="2"/>
      <c r="L55" s="2"/>
      <c r="M55" s="2"/>
      <c r="N55" s="2"/>
      <c r="O55" s="2"/>
      <c r="P55" s="2"/>
      <c r="Q55" s="2"/>
      <c r="R55" s="23"/>
    </row>
    <row r="56" spans="1:18">
      <c r="A56" s="18" t="s">
        <v>58</v>
      </c>
      <c r="B56" s="1">
        <v>0</v>
      </c>
      <c r="C56" s="1">
        <v>0</v>
      </c>
      <c r="D56" s="1">
        <v>1</v>
      </c>
      <c r="E56" s="1">
        <v>0</v>
      </c>
      <c r="F56" s="1">
        <v>0</v>
      </c>
      <c r="G56" s="6">
        <f t="shared" si="11"/>
        <v>0.2</v>
      </c>
      <c r="H56" s="7">
        <f t="shared" si="12"/>
        <v>0.44721359549995793</v>
      </c>
      <c r="I56" s="8">
        <f>H56/G56</f>
        <v>2.2360679774997894</v>
      </c>
      <c r="K56" s="2"/>
      <c r="L56" s="2"/>
      <c r="M56" s="2"/>
      <c r="N56" s="2"/>
      <c r="O56" s="2"/>
      <c r="P56" s="2"/>
      <c r="Q56" s="2"/>
      <c r="R56" s="23"/>
    </row>
    <row r="57" spans="1:18" ht="15.75" thickBot="1">
      <c r="A57" s="18" t="s">
        <v>21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6">
        <f t="shared" si="11"/>
        <v>0</v>
      </c>
      <c r="H57" s="7">
        <f t="shared" si="12"/>
        <v>0</v>
      </c>
      <c r="I57" s="8">
        <v>0</v>
      </c>
      <c r="K57" s="2"/>
      <c r="L57" s="2"/>
      <c r="M57" s="2"/>
      <c r="N57" s="2"/>
      <c r="O57" s="2"/>
      <c r="P57" s="2"/>
      <c r="Q57" s="2"/>
      <c r="R57" s="2"/>
    </row>
    <row r="58" spans="1:18" ht="15.75" thickBot="1">
      <c r="A58" s="30" t="s">
        <v>59</v>
      </c>
      <c r="B58" s="31"/>
      <c r="C58" s="31"/>
      <c r="D58" s="31"/>
      <c r="E58" s="31"/>
      <c r="F58" s="31"/>
      <c r="G58" s="31"/>
      <c r="H58" s="31"/>
      <c r="I58" s="32"/>
    </row>
    <row r="59" spans="1:18" s="2" customFormat="1">
      <c r="A59" s="2" t="s">
        <v>2</v>
      </c>
      <c r="B59" s="2" t="s">
        <v>3</v>
      </c>
      <c r="C59" s="2" t="s">
        <v>4</v>
      </c>
      <c r="D59" s="2" t="s">
        <v>5</v>
      </c>
      <c r="E59" s="2" t="s">
        <v>6</v>
      </c>
      <c r="F59" s="2" t="s">
        <v>7</v>
      </c>
      <c r="G59" s="3" t="s">
        <v>8</v>
      </c>
      <c r="H59" s="4" t="s">
        <v>9</v>
      </c>
      <c r="I59" s="5" t="s">
        <v>10</v>
      </c>
    </row>
    <row r="60" spans="1:18">
      <c r="A60" s="1" t="s">
        <v>34</v>
      </c>
      <c r="B60" s="7">
        <v>37.429163431943195</v>
      </c>
      <c r="C60" s="7">
        <v>33.475758689696946</v>
      </c>
      <c r="D60" s="7">
        <v>41.350085575717536</v>
      </c>
      <c r="E60" s="7">
        <v>34.292494036290719</v>
      </c>
      <c r="F60" s="7">
        <v>41.737942901022294</v>
      </c>
      <c r="G60" s="6">
        <f>AVERAGE(B60:F60)</f>
        <v>37.657088926934136</v>
      </c>
      <c r="H60" s="7">
        <f>STDEVA(B60:F60)</f>
        <v>3.8453726987120898</v>
      </c>
      <c r="I60" s="8">
        <f>H60/G60</f>
        <v>0.10211550622442556</v>
      </c>
    </row>
    <row r="61" spans="1:18">
      <c r="A61" s="1" t="s">
        <v>11</v>
      </c>
      <c r="B61" s="7">
        <v>35.584793660766131</v>
      </c>
      <c r="C61" s="7">
        <v>35.101522396929887</v>
      </c>
      <c r="D61" s="7">
        <v>39.908417405848589</v>
      </c>
      <c r="E61" s="7">
        <v>35.590439439025253</v>
      </c>
      <c r="F61" s="7">
        <v>34.416923772462226</v>
      </c>
      <c r="G61" s="6">
        <f t="shared" ref="G61:G71" si="14">AVERAGE(B61:F61)</f>
        <v>36.120419335006417</v>
      </c>
      <c r="H61" s="7">
        <f t="shared" ref="H61:H71" si="15">STDEVA(B61:F61)</f>
        <v>2.1712180360216622</v>
      </c>
      <c r="I61" s="8">
        <f t="shared" ref="I61:I71" si="16">H61/G61</f>
        <v>6.0110543454223064E-2</v>
      </c>
    </row>
    <row r="62" spans="1:18">
      <c r="A62" s="1" t="s">
        <v>39</v>
      </c>
      <c r="B62" s="7">
        <v>37.512481604514825</v>
      </c>
      <c r="C62" s="7">
        <v>40.292292885254994</v>
      </c>
      <c r="D62" s="7">
        <v>42.328028836864767</v>
      </c>
      <c r="E62" s="7">
        <v>42.255305015783009</v>
      </c>
      <c r="F62" s="7">
        <v>40.226841937906862</v>
      </c>
      <c r="G62" s="6">
        <f t="shared" si="14"/>
        <v>40.522990056064891</v>
      </c>
      <c r="H62" s="7">
        <f t="shared" si="15"/>
        <v>1.9661616254276566</v>
      </c>
      <c r="I62" s="8">
        <f t="shared" si="16"/>
        <v>4.8519658167065341E-2</v>
      </c>
    </row>
    <row r="63" spans="1:18">
      <c r="A63" s="1" t="s">
        <v>52</v>
      </c>
      <c r="B63" s="7">
        <v>34.549414947133499</v>
      </c>
      <c r="C63" s="7">
        <v>24.622682945746551</v>
      </c>
      <c r="D63" s="7">
        <v>34.085643379153602</v>
      </c>
      <c r="E63" s="7">
        <v>24.232523385366349</v>
      </c>
      <c r="F63" s="7">
        <v>32.1637549129034</v>
      </c>
      <c r="G63" s="6">
        <f t="shared" si="14"/>
        <v>29.930803914060682</v>
      </c>
      <c r="H63" s="7">
        <f t="shared" si="15"/>
        <v>5.1045782934709756</v>
      </c>
      <c r="I63" s="8">
        <f t="shared" si="16"/>
        <v>0.17054598025925333</v>
      </c>
    </row>
    <row r="64" spans="1:18">
      <c r="A64" s="1" t="s">
        <v>35</v>
      </c>
      <c r="B64" s="7">
        <v>41.489585499404463</v>
      </c>
      <c r="C64" s="7">
        <v>49.475297578329524</v>
      </c>
      <c r="D64" s="7">
        <v>58.973440733254769</v>
      </c>
      <c r="E64" s="7">
        <v>53.439841959511405</v>
      </c>
      <c r="F64" s="7">
        <v>16.6819332274851</v>
      </c>
      <c r="G64" s="6">
        <f t="shared" si="14"/>
        <v>44.012019799597049</v>
      </c>
      <c r="H64" s="7">
        <f t="shared" si="15"/>
        <v>16.55197615058832</v>
      </c>
      <c r="I64" s="8">
        <f t="shared" si="16"/>
        <v>0.3760785400432784</v>
      </c>
    </row>
    <row r="65" spans="1:9">
      <c r="A65" s="1" t="s">
        <v>33</v>
      </c>
      <c r="B65" s="7">
        <v>13.8197659788534</v>
      </c>
      <c r="C65" s="7">
        <v>11.968268412043001</v>
      </c>
      <c r="D65" s="7"/>
      <c r="E65" s="7">
        <v>13.8197659788534</v>
      </c>
      <c r="F65" s="7">
        <v>11.62603004149905</v>
      </c>
      <c r="G65" s="6">
        <f t="shared" si="14"/>
        <v>12.808457602812211</v>
      </c>
      <c r="H65" s="7">
        <f t="shared" si="15"/>
        <v>1.1760870258248388</v>
      </c>
      <c r="I65" s="8">
        <f t="shared" si="16"/>
        <v>9.1821128062025081E-2</v>
      </c>
    </row>
    <row r="66" spans="1:9">
      <c r="A66" s="1" t="s">
        <v>37</v>
      </c>
      <c r="B66" s="7"/>
      <c r="C66" s="7"/>
      <c r="D66" s="7"/>
      <c r="E66" s="7"/>
      <c r="F66" s="7"/>
      <c r="G66" s="6"/>
      <c r="H66" s="7"/>
      <c r="I66" s="8"/>
    </row>
    <row r="67" spans="1:9">
      <c r="A67" s="1" t="s">
        <v>31</v>
      </c>
      <c r="B67" s="7">
        <v>15.254378666827758</v>
      </c>
      <c r="C67" s="7">
        <v>14.377022080371251</v>
      </c>
      <c r="D67" s="7">
        <v>19.069079718180749</v>
      </c>
      <c r="E67" s="7">
        <v>19.067125897663384</v>
      </c>
      <c r="F67" s="7">
        <v>21.253619129282701</v>
      </c>
      <c r="G67" s="6">
        <f t="shared" si="14"/>
        <v>17.804245098465167</v>
      </c>
      <c r="H67" s="7">
        <f t="shared" si="15"/>
        <v>2.8870630477890975</v>
      </c>
      <c r="I67" s="8">
        <f t="shared" si="16"/>
        <v>0.16215588090494101</v>
      </c>
    </row>
    <row r="68" spans="1:9">
      <c r="A68" s="1" t="s">
        <v>40</v>
      </c>
      <c r="B68" s="7">
        <v>68.857383804155177</v>
      </c>
      <c r="C68" s="7">
        <v>70.412091369929556</v>
      </c>
      <c r="D68" s="7">
        <v>90.675551774488696</v>
      </c>
      <c r="E68" s="7">
        <v>79.519681530430105</v>
      </c>
      <c r="F68" s="7">
        <v>82.710308484201022</v>
      </c>
      <c r="G68" s="6">
        <f t="shared" si="14"/>
        <v>78.435003392640922</v>
      </c>
      <c r="H68" s="7">
        <f t="shared" si="15"/>
        <v>9.0191975707762087</v>
      </c>
      <c r="I68" s="8">
        <f t="shared" si="16"/>
        <v>0.11498944579152559</v>
      </c>
    </row>
    <row r="69" spans="1:9">
      <c r="A69" s="1" t="s">
        <v>24</v>
      </c>
      <c r="B69" s="7">
        <v>37.530963202442095</v>
      </c>
      <c r="C69" s="7">
        <v>40.721554553773558</v>
      </c>
      <c r="D69" s="7">
        <v>46.186180020027251</v>
      </c>
      <c r="E69" s="7">
        <v>42.75481282226275</v>
      </c>
      <c r="F69" s="7">
        <v>38.5869306049103</v>
      </c>
      <c r="G69" s="6">
        <f t="shared" si="14"/>
        <v>41.156088240683189</v>
      </c>
      <c r="H69" s="7">
        <f t="shared" si="15"/>
        <v>3.4564673303013929</v>
      </c>
      <c r="I69" s="8">
        <f t="shared" si="16"/>
        <v>8.398435026399427E-2</v>
      </c>
    </row>
    <row r="70" spans="1:9">
      <c r="A70" s="1" t="s">
        <v>38</v>
      </c>
      <c r="B70" s="7">
        <v>41.734823605457088</v>
      </c>
      <c r="C70" s="7">
        <v>43.815649960155866</v>
      </c>
      <c r="D70" s="7">
        <v>41.345480951594944</v>
      </c>
      <c r="E70" s="7">
        <v>36.778475884660303</v>
      </c>
      <c r="F70" s="7">
        <v>43.84730439743354</v>
      </c>
      <c r="G70" s="6">
        <f t="shared" si="14"/>
        <v>41.504346959860342</v>
      </c>
      <c r="H70" s="7">
        <f t="shared" si="15"/>
        <v>2.8828712434660839</v>
      </c>
      <c r="I70" s="8">
        <f t="shared" si="16"/>
        <v>6.9459501344622157E-2</v>
      </c>
    </row>
    <row r="71" spans="1:9">
      <c r="A71" s="1" t="s">
        <v>12</v>
      </c>
      <c r="B71" s="7">
        <v>49.026654058736021</v>
      </c>
      <c r="C71" s="7">
        <v>37.395662106253624</v>
      </c>
      <c r="D71" s="7">
        <v>52.09504793200847</v>
      </c>
      <c r="E71" s="7">
        <v>52.650519017020173</v>
      </c>
      <c r="F71" s="7">
        <v>57.899179461402127</v>
      </c>
      <c r="G71" s="6">
        <f t="shared" si="14"/>
        <v>49.813412515084082</v>
      </c>
      <c r="H71" s="7">
        <f t="shared" si="15"/>
        <v>7.6396036329430546</v>
      </c>
      <c r="I71" s="8">
        <f t="shared" si="16"/>
        <v>0.15336439017563178</v>
      </c>
    </row>
    <row r="72" spans="1:9">
      <c r="A72" s="1" t="s">
        <v>36</v>
      </c>
      <c r="B72" s="7"/>
      <c r="C72" s="7"/>
      <c r="D72" s="7"/>
      <c r="E72" s="7"/>
      <c r="F72" s="7"/>
      <c r="G72" s="6"/>
      <c r="H72" s="7"/>
      <c r="I72" s="8"/>
    </row>
    <row r="73" spans="1:9">
      <c r="A73" s="1" t="s">
        <v>60</v>
      </c>
      <c r="G73" s="6"/>
      <c r="H73" s="7"/>
      <c r="I73" s="8"/>
    </row>
    <row r="74" spans="1:9" ht="15.75" thickBot="1">
      <c r="A74" s="12" t="s">
        <v>61</v>
      </c>
      <c r="B74" s="10">
        <f>AVERAGE(B60:B72)</f>
        <v>37.526309860021243</v>
      </c>
      <c r="C74" s="10">
        <f>AVERAGE(C60:C72)</f>
        <v>36.514345725316794</v>
      </c>
      <c r="D74" s="10">
        <f>AVERAGE(D60:D72)</f>
        <v>46.601695632713941</v>
      </c>
      <c r="E74" s="10">
        <f>AVERAGE(E60:E72)</f>
        <v>39.490998633351531</v>
      </c>
      <c r="F74" s="10">
        <f>AVERAGE(F60:F72)</f>
        <v>38.286433533682604</v>
      </c>
      <c r="G74" s="9">
        <f>AVERAGE(B74:F74)</f>
        <v>39.683956677017228</v>
      </c>
      <c r="H74" s="10">
        <f>STDEVA(B74:F74)</f>
        <v>4.0170663852482962</v>
      </c>
      <c r="I74" s="11">
        <f>H74/G74</f>
        <v>0.10122645828748121</v>
      </c>
    </row>
    <row r="75" spans="1:9" ht="15.75" thickBot="1"/>
    <row r="76" spans="1:9" ht="15.75" thickBot="1">
      <c r="A76" s="36" t="s">
        <v>62</v>
      </c>
      <c r="B76" s="37"/>
      <c r="C76" s="37"/>
      <c r="D76" s="37"/>
      <c r="E76" s="37"/>
      <c r="F76" s="37"/>
      <c r="G76" s="37"/>
      <c r="H76" s="37"/>
      <c r="I76" s="38"/>
    </row>
    <row r="77" spans="1:9">
      <c r="A77" s="3" t="s">
        <v>2</v>
      </c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3" t="s">
        <v>8</v>
      </c>
      <c r="H77" s="4" t="s">
        <v>9</v>
      </c>
      <c r="I77" s="5" t="s">
        <v>10</v>
      </c>
    </row>
    <row r="78" spans="1:9">
      <c r="A78" s="14" t="s">
        <v>34</v>
      </c>
      <c r="B78" s="7">
        <v>13.2314185710031</v>
      </c>
      <c r="C78" s="7">
        <v>11.2837916709551</v>
      </c>
      <c r="D78" s="7">
        <v>12.6156626101008</v>
      </c>
      <c r="E78" s="7">
        <v>15.4509680809276</v>
      </c>
      <c r="F78" s="7">
        <v>11.968268412043001</v>
      </c>
      <c r="G78" s="6">
        <f>AVERAGE(B78:F78)</f>
        <v>12.91002186900592</v>
      </c>
      <c r="H78" s="7">
        <f>STDEVA(B78:F78)</f>
        <v>1.5951391080397366</v>
      </c>
      <c r="I78" s="8">
        <f>H78/G78</f>
        <v>0.12355820340392369</v>
      </c>
    </row>
    <row r="79" spans="1:9">
      <c r="A79" s="14" t="s">
        <v>11</v>
      </c>
      <c r="B79" s="7">
        <v>10.5550206141119</v>
      </c>
      <c r="C79" s="7">
        <v>10.5550206141119</v>
      </c>
      <c r="D79" s="7">
        <v>10.5550206141119</v>
      </c>
      <c r="E79" s="7">
        <v>10.5550206141119</v>
      </c>
      <c r="F79" s="7">
        <v>10.5550206141119</v>
      </c>
      <c r="G79" s="6">
        <f t="shared" ref="G79:G83" si="17">AVERAGE(B79:F79)</f>
        <v>10.5550206141119</v>
      </c>
      <c r="H79" s="7">
        <f t="shared" ref="H79:H83" si="18">STDEVA(B79:F79)</f>
        <v>0</v>
      </c>
      <c r="I79" s="8">
        <f t="shared" ref="I79:I83" si="19">H79/G79</f>
        <v>0</v>
      </c>
    </row>
    <row r="80" spans="1:9">
      <c r="A80" s="14" t="s">
        <v>39</v>
      </c>
      <c r="B80" s="7">
        <v>10.5550206141119</v>
      </c>
      <c r="C80" s="7">
        <v>10.5550206141119</v>
      </c>
      <c r="D80" s="7">
        <v>15.4509680809276</v>
      </c>
      <c r="E80" s="7">
        <v>13.2314185710031</v>
      </c>
      <c r="F80" s="7">
        <v>14.384068479379</v>
      </c>
      <c r="G80" s="6">
        <f t="shared" si="17"/>
        <v>12.835299271906701</v>
      </c>
      <c r="H80" s="7">
        <f t="shared" si="18"/>
        <v>2.2246719640210282</v>
      </c>
      <c r="I80" s="8">
        <f t="shared" si="19"/>
        <v>0.17332451054649622</v>
      </c>
    </row>
    <row r="81" spans="1:9">
      <c r="A81" s="14" t="s">
        <v>52</v>
      </c>
      <c r="B81" s="7">
        <v>34.549414947133499</v>
      </c>
      <c r="C81" s="7">
        <v>14.9270533036046</v>
      </c>
      <c r="D81" s="7">
        <v>34.085643379153602</v>
      </c>
      <c r="E81" s="7">
        <v>13.2314185710031</v>
      </c>
      <c r="F81" s="7">
        <v>32.1637549129034</v>
      </c>
      <c r="G81" s="6">
        <f t="shared" si="17"/>
        <v>25.791457022759641</v>
      </c>
      <c r="H81" s="7">
        <f t="shared" si="18"/>
        <v>10.74582906064974</v>
      </c>
      <c r="I81" s="8">
        <f t="shared" si="19"/>
        <v>0.4166429624804483</v>
      </c>
    </row>
    <row r="82" spans="1:9">
      <c r="A82" s="14" t="s">
        <v>35</v>
      </c>
      <c r="B82" s="7">
        <v>10.5550206141119</v>
      </c>
      <c r="C82" s="7">
        <v>14.384068479379</v>
      </c>
      <c r="D82" s="7">
        <v>13.8197659788534</v>
      </c>
      <c r="E82" s="7">
        <v>13.8197659788534</v>
      </c>
      <c r="F82" s="7">
        <v>13.8197659788534</v>
      </c>
      <c r="G82" s="6">
        <f t="shared" si="17"/>
        <v>13.279677406010219</v>
      </c>
      <c r="H82" s="7">
        <f t="shared" si="18"/>
        <v>1.5426050431106597</v>
      </c>
      <c r="I82" s="8">
        <f t="shared" si="19"/>
        <v>0.11616284010125846</v>
      </c>
    </row>
    <row r="83" spans="1:9">
      <c r="A83" s="14" t="s">
        <v>33</v>
      </c>
      <c r="B83" s="7">
        <v>13.8197659788534</v>
      </c>
      <c r="C83" s="7">
        <v>11.968268412043001</v>
      </c>
      <c r="D83" s="7"/>
      <c r="E83" s="7">
        <v>13.8197659788534</v>
      </c>
      <c r="F83" s="7">
        <v>11.2837916709551</v>
      </c>
      <c r="G83" s="6">
        <f t="shared" si="17"/>
        <v>12.722898010176223</v>
      </c>
      <c r="H83" s="7">
        <f t="shared" si="18"/>
        <v>1.2970134370140662</v>
      </c>
      <c r="I83" s="8">
        <f t="shared" si="19"/>
        <v>0.10194323934505087</v>
      </c>
    </row>
    <row r="84" spans="1:9">
      <c r="A84" s="14" t="s">
        <v>37</v>
      </c>
      <c r="B84" s="7"/>
      <c r="C84" s="7"/>
      <c r="D84" s="7"/>
      <c r="E84" s="7"/>
      <c r="F84" s="7"/>
      <c r="G84" s="6"/>
      <c r="H84" s="7"/>
      <c r="I84" s="8"/>
    </row>
    <row r="85" spans="1:9">
      <c r="A85" s="14" t="s">
        <v>31</v>
      </c>
      <c r="B85" s="7">
        <v>10.5550206141119</v>
      </c>
      <c r="C85" s="7">
        <v>12.6156626101008</v>
      </c>
      <c r="D85" s="7">
        <v>14.384068479379</v>
      </c>
      <c r="E85" s="7">
        <v>12.6156626101008</v>
      </c>
      <c r="F85" s="7">
        <v>14.9270533036046</v>
      </c>
      <c r="G85" s="6">
        <f t="shared" ref="G85:G89" si="20">AVERAGE(B85:F85)</f>
        <v>13.01949352345942</v>
      </c>
      <c r="H85" s="7">
        <f t="shared" ref="H85:H89" si="21">STDEVA(B85:F85)</f>
        <v>1.7248648250824177</v>
      </c>
      <c r="I85" s="8">
        <f t="shared" ref="I85:I89" si="22">H85/G85</f>
        <v>0.13248325074815218</v>
      </c>
    </row>
    <row r="86" spans="1:9">
      <c r="A86" s="14" t="s">
        <v>40</v>
      </c>
      <c r="B86" s="7">
        <v>11.2837916709551</v>
      </c>
      <c r="C86" s="7">
        <v>11.968268412043001</v>
      </c>
      <c r="D86" s="7">
        <v>45.834978442375402</v>
      </c>
      <c r="E86" s="7">
        <v>24.2667115497756</v>
      </c>
      <c r="F86" s="7">
        <v>22.5675833419103</v>
      </c>
      <c r="G86" s="6">
        <f t="shared" si="20"/>
        <v>23.184266683411881</v>
      </c>
      <c r="H86" s="7">
        <f t="shared" si="21"/>
        <v>13.982369713012787</v>
      </c>
      <c r="I86" s="8">
        <f t="shared" si="22"/>
        <v>0.60309734631447443</v>
      </c>
    </row>
    <row r="87" spans="1:9">
      <c r="A87" s="14" t="s">
        <v>24</v>
      </c>
      <c r="B87" s="7">
        <v>10.5550206141119</v>
      </c>
      <c r="C87" s="7">
        <v>11.968268412043001</v>
      </c>
      <c r="D87" s="7">
        <v>10.5550206141119</v>
      </c>
      <c r="E87" s="7">
        <v>10.5550206141119</v>
      </c>
      <c r="F87" s="7">
        <v>11.968268412043001</v>
      </c>
      <c r="G87" s="6">
        <f t="shared" si="20"/>
        <v>11.120319733284338</v>
      </c>
      <c r="H87" s="7">
        <f t="shared" si="21"/>
        <v>0.7740676982713669</v>
      </c>
      <c r="I87" s="8">
        <f t="shared" si="22"/>
        <v>6.9608403070866506E-2</v>
      </c>
    </row>
    <row r="88" spans="1:9">
      <c r="A88" s="14" t="s">
        <v>38</v>
      </c>
      <c r="B88" s="7">
        <v>15.957691216057301</v>
      </c>
      <c r="C88" s="7">
        <v>13.8197659788534</v>
      </c>
      <c r="D88" s="7">
        <v>16.448811606198898</v>
      </c>
      <c r="E88" s="7">
        <v>11.2837916709551</v>
      </c>
      <c r="F88" s="7">
        <v>14.9270533036046</v>
      </c>
      <c r="G88" s="6">
        <f t="shared" si="20"/>
        <v>14.487422755133858</v>
      </c>
      <c r="H88" s="7">
        <f t="shared" si="21"/>
        <v>2.0561510332321711</v>
      </c>
      <c r="I88" s="8">
        <f t="shared" si="22"/>
        <v>0.14192662614912235</v>
      </c>
    </row>
    <row r="89" spans="1:9">
      <c r="A89" s="14" t="s">
        <v>12</v>
      </c>
      <c r="B89" s="7">
        <v>11.2837916709551</v>
      </c>
      <c r="C89" s="7">
        <v>10.5550206141119</v>
      </c>
      <c r="D89" s="7">
        <v>17.841241161527702</v>
      </c>
      <c r="E89" s="7">
        <v>16.925687506432698</v>
      </c>
      <c r="F89" s="7">
        <v>12.6156626101008</v>
      </c>
      <c r="G89" s="6">
        <f t="shared" si="20"/>
        <v>13.844280712625638</v>
      </c>
      <c r="H89" s="7">
        <f t="shared" si="21"/>
        <v>3.3299999710604045</v>
      </c>
      <c r="I89" s="8">
        <f t="shared" si="22"/>
        <v>0.24053253760042065</v>
      </c>
    </row>
    <row r="90" spans="1:9">
      <c r="A90" s="14" t="s">
        <v>44</v>
      </c>
      <c r="B90" s="7"/>
      <c r="C90" s="7"/>
      <c r="D90" s="7"/>
      <c r="E90" s="7"/>
      <c r="F90" s="7"/>
      <c r="G90" s="6"/>
      <c r="H90" s="7"/>
      <c r="I90" s="8"/>
    </row>
    <row r="91" spans="1:9" ht="15.75" thickBot="1">
      <c r="A91" s="19" t="s">
        <v>36</v>
      </c>
      <c r="B91" s="10"/>
      <c r="C91" s="10"/>
      <c r="D91" s="10"/>
      <c r="E91" s="10"/>
      <c r="F91" s="10"/>
      <c r="G91" s="9"/>
      <c r="H91" s="10"/>
      <c r="I91" s="11"/>
    </row>
    <row r="92" spans="1:9" ht="15.75" thickBot="1">
      <c r="G92"/>
      <c r="H92"/>
      <c r="I92"/>
    </row>
    <row r="93" spans="1:9" ht="15.75" thickBot="1">
      <c r="A93" s="36" t="s">
        <v>63</v>
      </c>
      <c r="B93" s="37"/>
      <c r="C93" s="37"/>
      <c r="D93" s="37"/>
      <c r="E93" s="37"/>
      <c r="F93" s="37"/>
      <c r="G93" s="37"/>
      <c r="H93" s="37"/>
      <c r="I93" s="38"/>
    </row>
    <row r="94" spans="1:9">
      <c r="A94" s="3" t="s">
        <v>2</v>
      </c>
      <c r="B94" s="4" t="s">
        <v>3</v>
      </c>
      <c r="C94" s="4" t="s">
        <v>4</v>
      </c>
      <c r="D94" s="4" t="s">
        <v>5</v>
      </c>
      <c r="E94" s="4" t="s">
        <v>6</v>
      </c>
      <c r="F94" s="4" t="s">
        <v>7</v>
      </c>
      <c r="G94" s="3" t="s">
        <v>8</v>
      </c>
      <c r="H94" s="4" t="s">
        <v>9</v>
      </c>
      <c r="I94" s="5" t="s">
        <v>10</v>
      </c>
    </row>
    <row r="95" spans="1:9">
      <c r="A95" s="14" t="s">
        <v>34</v>
      </c>
      <c r="B95" s="7">
        <v>90.093851608678904</v>
      </c>
      <c r="C95" s="7">
        <v>86.764213868660406</v>
      </c>
      <c r="D95" s="7">
        <v>88.759054090548005</v>
      </c>
      <c r="E95" s="7">
        <v>87.948452142525596</v>
      </c>
      <c r="F95" s="7">
        <v>86.947454228775598</v>
      </c>
      <c r="G95" s="6">
        <f>AVERAGE(B95:F95)</f>
        <v>88.10260518783771</v>
      </c>
      <c r="H95" s="7">
        <f>STDEVA(B95:F95)</f>
        <v>1.3734460030551525</v>
      </c>
      <c r="I95" s="8">
        <f>H95/G95</f>
        <v>1.5589164476202714E-2</v>
      </c>
    </row>
    <row r="96" spans="1:9">
      <c r="A96" s="14" t="s">
        <v>11</v>
      </c>
      <c r="B96" s="7">
        <v>161.756213618852</v>
      </c>
      <c r="C96" s="7">
        <v>159.57691216057299</v>
      </c>
      <c r="D96" s="7">
        <v>209.13100765226801</v>
      </c>
      <c r="E96" s="7">
        <v>160.52160380016699</v>
      </c>
      <c r="F96" s="7">
        <v>160.2238818676</v>
      </c>
      <c r="G96" s="6">
        <f t="shared" ref="G96:G100" si="23">AVERAGE(B96:F96)</f>
        <v>170.24192381989198</v>
      </c>
      <c r="H96" s="7">
        <f t="shared" ref="H96:H100" si="24">STDEVA(B96:F96)</f>
        <v>21.75405926761011</v>
      </c>
      <c r="I96" s="8">
        <f t="shared" ref="I96:I100" si="25">H96/G96</f>
        <v>0.12778320862154313</v>
      </c>
    </row>
    <row r="97" spans="1:9">
      <c r="A97" s="14" t="s">
        <v>39</v>
      </c>
      <c r="B97" s="7">
        <v>103.801684221988</v>
      </c>
      <c r="C97" s="7">
        <v>102.722795556744</v>
      </c>
      <c r="D97" s="7">
        <v>103.57143990692499</v>
      </c>
      <c r="E97" s="7">
        <v>103.57143990692499</v>
      </c>
      <c r="F97" s="7">
        <v>102.490127544389</v>
      </c>
      <c r="G97" s="6">
        <f t="shared" si="23"/>
        <v>103.2314974273942</v>
      </c>
      <c r="H97" s="7">
        <f t="shared" si="24"/>
        <v>0.58408938873651761</v>
      </c>
      <c r="I97" s="8">
        <f t="shared" si="25"/>
        <v>5.6580540173538137E-3</v>
      </c>
    </row>
    <row r="98" spans="1:9">
      <c r="A98" s="14" t="s">
        <v>52</v>
      </c>
      <c r="B98" s="7">
        <v>34.549414947133499</v>
      </c>
      <c r="C98" s="7">
        <v>34.318312587888499</v>
      </c>
      <c r="D98" s="7">
        <v>34.085643379153602</v>
      </c>
      <c r="E98" s="7">
        <v>35.233628199729601</v>
      </c>
      <c r="F98" s="7">
        <v>32.1637549129034</v>
      </c>
      <c r="G98" s="6">
        <f t="shared" si="23"/>
        <v>34.07015080536172</v>
      </c>
      <c r="H98" s="7">
        <f t="shared" si="24"/>
        <v>1.1488628457876113</v>
      </c>
      <c r="I98" s="8">
        <f t="shared" si="25"/>
        <v>3.3720509555443805E-2</v>
      </c>
    </row>
    <row r="99" spans="1:9">
      <c r="A99" s="14" t="s">
        <v>35</v>
      </c>
      <c r="B99" s="7">
        <v>126.09353201048999</v>
      </c>
      <c r="C99" s="7">
        <v>121.33355774887799</v>
      </c>
      <c r="D99" s="7">
        <v>119.948350782774</v>
      </c>
      <c r="E99" s="7">
        <v>125.016060614723</v>
      </c>
      <c r="F99" s="7">
        <v>19.5441004761168</v>
      </c>
      <c r="G99" s="6">
        <f t="shared" si="23"/>
        <v>102.38712032659636</v>
      </c>
      <c r="H99" s="7">
        <f t="shared" si="24"/>
        <v>46.379934070587616</v>
      </c>
      <c r="I99" s="8">
        <f t="shared" si="25"/>
        <v>0.45298601936106836</v>
      </c>
    </row>
    <row r="100" spans="1:9">
      <c r="A100" s="14" t="s">
        <v>33</v>
      </c>
      <c r="B100" s="7">
        <v>13.8197659788534</v>
      </c>
      <c r="C100" s="7">
        <v>11.968268412043001</v>
      </c>
      <c r="D100" s="7"/>
      <c r="E100" s="7">
        <v>13.8197659788534</v>
      </c>
      <c r="F100" s="7">
        <v>11.968268412043001</v>
      </c>
      <c r="G100" s="6">
        <f t="shared" si="23"/>
        <v>12.8940171954482</v>
      </c>
      <c r="H100" s="7">
        <f t="shared" si="24"/>
        <v>1.0689626186019214</v>
      </c>
      <c r="I100" s="8">
        <f t="shared" si="25"/>
        <v>8.2903768654758958E-2</v>
      </c>
    </row>
    <row r="101" spans="1:9">
      <c r="A101" s="14" t="s">
        <v>37</v>
      </c>
      <c r="B101" s="7"/>
      <c r="C101" s="7"/>
      <c r="D101" s="7"/>
      <c r="E101" s="7"/>
      <c r="F101" s="7"/>
      <c r="G101" s="6"/>
      <c r="H101" s="7"/>
      <c r="I101" s="8"/>
    </row>
    <row r="102" spans="1:9">
      <c r="A102" s="14" t="s">
        <v>31</v>
      </c>
      <c r="B102" s="7">
        <v>25.5447698497515</v>
      </c>
      <c r="C102" s="7">
        <v>17.841241161527702</v>
      </c>
      <c r="D102" s="7">
        <v>25.231325220201601</v>
      </c>
      <c r="E102" s="7">
        <v>28.490177426064999</v>
      </c>
      <c r="F102" s="7">
        <v>27.350104799285699</v>
      </c>
      <c r="G102" s="6">
        <f t="shared" ref="G102:G106" si="26">AVERAGE(B102:F102)</f>
        <v>24.891523691366302</v>
      </c>
      <c r="H102" s="7">
        <f t="shared" ref="H102:H106" si="27">STDEVA(B102:F102)</f>
        <v>4.1606372450464031</v>
      </c>
      <c r="I102" s="8">
        <f t="shared" ref="I102:I106" si="28">H102/G102</f>
        <v>0.16715076572389709</v>
      </c>
    </row>
    <row r="103" spans="1:9">
      <c r="A103" s="14" t="s">
        <v>40</v>
      </c>
      <c r="B103" s="7">
        <v>180.23186145922099</v>
      </c>
      <c r="C103" s="7">
        <v>175.62524867230599</v>
      </c>
      <c r="D103" s="7">
        <v>178.27855209040601</v>
      </c>
      <c r="E103" s="7">
        <v>157.92270128927001</v>
      </c>
      <c r="F103" s="7">
        <v>171.86959427966201</v>
      </c>
      <c r="G103" s="6">
        <f t="shared" si="26"/>
        <v>172.785591558173</v>
      </c>
      <c r="H103" s="7">
        <f t="shared" si="27"/>
        <v>8.8801430384518536</v>
      </c>
      <c r="I103" s="8">
        <f t="shared" si="28"/>
        <v>5.1394002001967337E-2</v>
      </c>
    </row>
    <row r="104" spans="1:9">
      <c r="A104" s="14" t="s">
        <v>24</v>
      </c>
      <c r="B104" s="7">
        <v>93.389993475938695</v>
      </c>
      <c r="C104" s="7">
        <v>104.336945074531</v>
      </c>
      <c r="D104" s="7">
        <v>157.670549282211</v>
      </c>
      <c r="E104" s="7">
        <v>105.851348568025</v>
      </c>
      <c r="F104" s="7">
        <v>79.187781619519299</v>
      </c>
      <c r="G104" s="6">
        <f t="shared" si="26"/>
        <v>108.087323604045</v>
      </c>
      <c r="H104" s="7">
        <f t="shared" si="27"/>
        <v>29.701667596021462</v>
      </c>
      <c r="I104" s="8">
        <f t="shared" si="28"/>
        <v>0.27479325609751637</v>
      </c>
    </row>
    <row r="105" spans="1:9">
      <c r="A105" s="14" t="s">
        <v>38</v>
      </c>
      <c r="B105" s="7">
        <v>101.004117996201</v>
      </c>
      <c r="C105" s="7">
        <v>98.773468155842295</v>
      </c>
      <c r="D105" s="7">
        <v>99.974648917468201</v>
      </c>
      <c r="E105" s="7">
        <v>99.815326666562797</v>
      </c>
      <c r="F105" s="7">
        <v>98.450678180987794</v>
      </c>
      <c r="G105" s="6">
        <f t="shared" si="26"/>
        <v>99.603647983412401</v>
      </c>
      <c r="H105" s="7">
        <f t="shared" si="27"/>
        <v>1.0200862372978621</v>
      </c>
      <c r="I105" s="8">
        <f t="shared" si="28"/>
        <v>1.0241454584753193E-2</v>
      </c>
    </row>
    <row r="106" spans="1:9">
      <c r="A106" s="14" t="s">
        <v>12</v>
      </c>
      <c r="B106" s="7">
        <v>147.06854444845999</v>
      </c>
      <c r="C106" s="7">
        <v>103.417658916528</v>
      </c>
      <c r="D106" s="7">
        <v>103.724992904372</v>
      </c>
      <c r="E106" s="7">
        <v>109.40041919714299</v>
      </c>
      <c r="F106" s="7">
        <v>234.63097582264501</v>
      </c>
      <c r="G106" s="6">
        <f t="shared" si="26"/>
        <v>139.64851825782961</v>
      </c>
      <c r="H106" s="7">
        <f t="shared" si="27"/>
        <v>56.113381587942996</v>
      </c>
      <c r="I106" s="8">
        <f t="shared" si="28"/>
        <v>0.40181866795279736</v>
      </c>
    </row>
    <row r="107" spans="1:9">
      <c r="A107" s="14" t="s">
        <v>36</v>
      </c>
      <c r="B107" s="7"/>
      <c r="C107" s="7"/>
      <c r="D107" s="7"/>
      <c r="E107" s="7"/>
      <c r="F107" s="7"/>
      <c r="G107" s="6"/>
      <c r="H107" s="7"/>
      <c r="I107" s="8"/>
    </row>
    <row r="108" spans="1:9" ht="15.75" thickBot="1">
      <c r="A108" s="19" t="s">
        <v>44</v>
      </c>
      <c r="B108" s="10"/>
      <c r="C108" s="10"/>
      <c r="D108" s="10"/>
      <c r="E108" s="10"/>
      <c r="F108" s="10"/>
      <c r="G108" s="9"/>
      <c r="H108" s="10"/>
      <c r="I108" s="11"/>
    </row>
  </sheetData>
  <mergeCells count="6">
    <mergeCell ref="A1:I1"/>
    <mergeCell ref="A33:I33"/>
    <mergeCell ref="A50:I50"/>
    <mergeCell ref="A58:I58"/>
    <mergeCell ref="A93:I93"/>
    <mergeCell ref="A76:I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7d8113-1d44-46cb-baa5-a742d0650dfc" xsi:nil="true"/>
    <lcf76f155ced4ddcb4097134ff3c332f xmlns="619cc10b-4a1a-4ad3-9131-83f2d971a25f">
      <Terms xmlns="http://schemas.microsoft.com/office/infopath/2007/PartnerControls"/>
    </lcf76f155ced4ddcb4097134ff3c332f>
    <Description xmlns="619cc10b-4a1a-4ad3-9131-83f2d971a2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2BE9583FBF847A4A7CDF2CB7384D9" ma:contentTypeVersion="19" ma:contentTypeDescription="Create a new document." ma:contentTypeScope="" ma:versionID="b81cb9f5447c2dbd4cbddb1a53c8887b">
  <xsd:schema xmlns:xsd="http://www.w3.org/2001/XMLSchema" xmlns:xs="http://www.w3.org/2001/XMLSchema" xmlns:p="http://schemas.microsoft.com/office/2006/metadata/properties" xmlns:ns2="23b465a1-3ea1-40d9-bb22-c4f90555511c" xmlns:ns3="619cc10b-4a1a-4ad3-9131-83f2d971a25f" xmlns:ns4="f07d8113-1d44-46cb-baa5-a742d0650dfc" targetNamespace="http://schemas.microsoft.com/office/2006/metadata/properties" ma:root="true" ma:fieldsID="8f67520769619668b7cb438c9e5c93cc" ns2:_="" ns3:_="" ns4:_="">
    <xsd:import namespace="23b465a1-3ea1-40d9-bb22-c4f90555511c"/>
    <xsd:import namespace="619cc10b-4a1a-4ad3-9131-83f2d971a25f"/>
    <xsd:import namespace="f07d8113-1d44-46cb-baa5-a742d0650d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Descrip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465a1-3ea1-40d9-bb22-c4f9055551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c10b-4a1a-4ad3-9131-83f2d971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escription" ma:index="25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d8113-1d44-46cb-baa5-a742d0650d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f8c1c23-21b3-4d06-a740-d698d55454ff}" ma:internalName="TaxCatchAll" ma:showField="CatchAllData" ma:web="23b465a1-3ea1-40d9-bb22-c4f905555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FA855-E43D-4153-956A-162A9C7523DC}"/>
</file>

<file path=customXml/itemProps2.xml><?xml version="1.0" encoding="utf-8"?>
<ds:datastoreItem xmlns:ds="http://schemas.openxmlformats.org/officeDocument/2006/customXml" ds:itemID="{7CECF092-5C89-4F3D-A6C9-12402AEA10CA}"/>
</file>

<file path=customXml/itemProps3.xml><?xml version="1.0" encoding="utf-8"?>
<ds:datastoreItem xmlns:ds="http://schemas.openxmlformats.org/officeDocument/2006/customXml" ds:itemID="{8E6DC7AD-EE87-47D8-BFD8-EB9D40410338}"/>
</file>

<file path=docMetadata/LabelInfo.xml><?xml version="1.0" encoding="utf-8"?>
<clbl:labelList xmlns:clbl="http://schemas.microsoft.com/office/2020/mipLabelMetadata">
  <clbl:label id="{8fcaca1c-04b8-40d7-944e-e72f4105afe1}" enabled="1" method="Standard" siteId="{a9c0bc09-8b46-4206-9351-2ba12fb4a5c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SAMANDRA,SUBHARTHE (Non-Agilent AUS)</dc:creator>
  <cp:keywords/>
  <dc:description/>
  <cp:lastModifiedBy>Subharthe Samandra</cp:lastModifiedBy>
  <cp:revision/>
  <dcterms:created xsi:type="dcterms:W3CDTF">2024-01-18T02:30:23Z</dcterms:created>
  <dcterms:modified xsi:type="dcterms:W3CDTF">2026-02-10T07:42:18Z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0x0101006EC2BE9583FBF847A4A7CDF2CB7384D9</vt:lpwstr>
  </property>
  <property fmtid="{D5CDD505-2E9C-101B-9397-08002B2CF9AE}" pid="3" name="MediaServiceImageTags">
    <vt:lpwstr/>
  </property>
</Properties>
</file>